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"/>
    </mc:Choice>
  </mc:AlternateContent>
  <xr:revisionPtr revIDLastSave="0" documentId="8_{B30C12D6-97D6-4711-B795-ABFB0150328A}" xr6:coauthVersionLast="45" xr6:coauthVersionMax="45" xr10:uidLastSave="{00000000-0000-0000-0000-000000000000}"/>
  <bookViews>
    <workbookView xWindow="-98" yWindow="-98" windowWidth="20715" windowHeight="13276" activeTab="2"/>
  </bookViews>
  <sheets>
    <sheet name="TimeSlices" sheetId="39" r:id="rId1"/>
    <sheet name="Data Rules" sheetId="17" r:id="rId2"/>
    <sheet name="Trans-EFF and Cost" sheetId="20" r:id="rId3"/>
    <sheet name="Voltage Grids" sheetId="40" r:id="rId4"/>
    <sheet name="SolWin-AF" sheetId="21" r:id="rId5"/>
    <sheet name="PV Eurostat 2015 data" sheetId="43" r:id="rId6"/>
    <sheet name="JRC WindDatabase" sheetId="42" r:id="rId7"/>
    <sheet name="SHAPE definition" sheetId="28" r:id="rId8"/>
    <sheet name="HYDRO_CAP_ACTBND" sheetId="31" r:id="rId9"/>
    <sheet name="HYD-PHS_Data_comparison" sheetId="32" r:id="rId10"/>
    <sheet name="HYD-PHS_OldData_TIMES_EU" sheetId="33" r:id="rId11"/>
    <sheet name="HYD-EUROSTAT" sheetId="34" r:id="rId12"/>
    <sheet name="HYDap-EUROSTAT" sheetId="35" r:id="rId13"/>
    <sheet name="PHS-EUROSTAT" sheetId="36" r:id="rId14"/>
    <sheet name="PHSap-EUROSTAT" sheetId="37" r:id="rId15"/>
  </sheets>
  <externalReferences>
    <externalReference r:id="rId1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1" i="42" l="1"/>
  <c r="F7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53" i="42"/>
  <c r="E25" i="42"/>
  <c r="E26" i="42"/>
  <c r="E27" i="42"/>
  <c r="E28" i="42"/>
  <c r="E29" i="42"/>
  <c r="E30" i="42"/>
  <c r="F53" i="42"/>
  <c r="F54" i="42"/>
  <c r="F55" i="42"/>
  <c r="F56" i="42"/>
  <c r="F57" i="42"/>
  <c r="F58" i="42"/>
  <c r="F59" i="42"/>
  <c r="F60" i="42"/>
  <c r="F62" i="42"/>
  <c r="F63" i="42"/>
  <c r="F64" i="42"/>
  <c r="F65" i="42"/>
  <c r="F66" i="42"/>
  <c r="F67" i="42"/>
  <c r="F68" i="42"/>
  <c r="F69" i="42"/>
  <c r="F70" i="42"/>
  <c r="F71" i="42"/>
  <c r="F72" i="42"/>
  <c r="F74" i="42"/>
  <c r="O12" i="43"/>
  <c r="O14" i="43"/>
  <c r="O16" i="43"/>
  <c r="O17" i="43"/>
  <c r="O21" i="43"/>
  <c r="O23" i="43"/>
  <c r="O24" i="43"/>
  <c r="O25" i="43"/>
  <c r="O26" i="43"/>
  <c r="O27" i="43"/>
  <c r="O28" i="43"/>
  <c r="O30" i="43"/>
  <c r="O35" i="43"/>
  <c r="O36" i="43"/>
  <c r="O38" i="43"/>
  <c r="O39" i="43"/>
  <c r="O40" i="43"/>
  <c r="O42" i="43"/>
  <c r="O43" i="43"/>
  <c r="O44" i="43"/>
  <c r="O45" i="43"/>
  <c r="N11" i="43"/>
  <c r="P11" i="43" s="1"/>
  <c r="N12" i="43"/>
  <c r="P12" i="43" s="1"/>
  <c r="N13" i="43"/>
  <c r="N14" i="43"/>
  <c r="P14" i="43" s="1"/>
  <c r="N15" i="43"/>
  <c r="N16" i="43"/>
  <c r="P16" i="43" s="1"/>
  <c r="N17" i="43"/>
  <c r="P17" i="43" s="1"/>
  <c r="N18" i="43"/>
  <c r="N19" i="43"/>
  <c r="P19" i="43" s="1"/>
  <c r="N20" i="43"/>
  <c r="N21" i="43"/>
  <c r="N22" i="43"/>
  <c r="N23" i="43"/>
  <c r="P23" i="43" s="1"/>
  <c r="N24" i="43"/>
  <c r="P24" i="43" s="1"/>
  <c r="N25" i="43"/>
  <c r="P25" i="43" s="1"/>
  <c r="N26" i="43"/>
  <c r="P26" i="43" s="1"/>
  <c r="N27" i="43"/>
  <c r="P27" i="43" s="1"/>
  <c r="N28" i="43"/>
  <c r="P28" i="43" s="1"/>
  <c r="N29" i="43"/>
  <c r="N30" i="43"/>
  <c r="N31" i="43"/>
  <c r="N32" i="43"/>
  <c r="N33" i="43"/>
  <c r="N34" i="43"/>
  <c r="N35" i="43"/>
  <c r="P35" i="43" s="1"/>
  <c r="N36" i="43"/>
  <c r="P36" i="43" s="1"/>
  <c r="N37" i="43"/>
  <c r="P37" i="43" s="1"/>
  <c r="N38" i="43"/>
  <c r="P38" i="43" s="1"/>
  <c r="N39" i="43"/>
  <c r="P39" i="43" s="1"/>
  <c r="N40" i="43"/>
  <c r="P40" i="43" s="1"/>
  <c r="N41" i="43"/>
  <c r="N42" i="43"/>
  <c r="P42" i="43" s="1"/>
  <c r="N43" i="43"/>
  <c r="P43" i="43" s="1"/>
  <c r="N44" i="43"/>
  <c r="P44" i="43" s="1"/>
  <c r="N45" i="43"/>
  <c r="P45" i="43" s="1"/>
  <c r="N10" i="43"/>
  <c r="P10" i="43" s="1"/>
  <c r="D60" i="43"/>
  <c r="O11" i="43" s="1"/>
  <c r="D61" i="43"/>
  <c r="D62" i="43"/>
  <c r="O41" i="43" s="1"/>
  <c r="D63" i="43"/>
  <c r="O13" i="43" s="1"/>
  <c r="D64" i="43"/>
  <c r="O15" i="43" s="1"/>
  <c r="P15" i="43" s="1"/>
  <c r="D65" i="43"/>
  <c r="D66" i="43"/>
  <c r="O18" i="43" s="1"/>
  <c r="P18" i="43" s="1"/>
  <c r="D67" i="43"/>
  <c r="O19" i="43" s="1"/>
  <c r="D68" i="43"/>
  <c r="O20" i="43" s="1"/>
  <c r="P20" i="43" s="1"/>
  <c r="D69" i="43"/>
  <c r="O22" i="43"/>
  <c r="P22" i="43" s="1"/>
  <c r="D70" i="43"/>
  <c r="O29" i="43" s="1"/>
  <c r="D71" i="43"/>
  <c r="O31" i="43"/>
  <c r="P31" i="43" s="1"/>
  <c r="D72" i="43"/>
  <c r="O32" i="43" s="1"/>
  <c r="P32" i="43" s="1"/>
  <c r="D73" i="43"/>
  <c r="O33" i="43"/>
  <c r="D74" i="43"/>
  <c r="O34" i="43" s="1"/>
  <c r="P34" i="43" s="1"/>
  <c r="D75" i="43"/>
  <c r="O37" i="43"/>
  <c r="D59" i="43"/>
  <c r="O10" i="43" s="1"/>
  <c r="I43" i="40"/>
  <c r="I44" i="40"/>
  <c r="I45" i="40"/>
  <c r="I46" i="40"/>
  <c r="I42" i="4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6" i="20"/>
  <c r="O28" i="33"/>
  <c r="X79" i="32" s="1"/>
  <c r="AB83" i="32" s="1"/>
  <c r="H38" i="31"/>
  <c r="AR38" i="31"/>
  <c r="AQ38" i="31"/>
  <c r="A54" i="31"/>
  <c r="B41" i="31" s="1"/>
  <c r="B48" i="31"/>
  <c r="B42" i="31"/>
  <c r="B45" i="31"/>
  <c r="B47" i="31"/>
  <c r="B49" i="31"/>
  <c r="B50" i="31"/>
  <c r="B52" i="31"/>
  <c r="AB38" i="31"/>
  <c r="K38" i="31"/>
  <c r="AR13" i="40"/>
  <c r="AQ13" i="40"/>
  <c r="AP13" i="40"/>
  <c r="AO13" i="40"/>
  <c r="AN13" i="40"/>
  <c r="AM13" i="40"/>
  <c r="AR12" i="40"/>
  <c r="AQ12" i="40"/>
  <c r="AP12" i="40"/>
  <c r="AO12" i="40"/>
  <c r="AN12" i="40"/>
  <c r="AM12" i="40"/>
  <c r="AR11" i="40"/>
  <c r="AQ11" i="40"/>
  <c r="AP11" i="40"/>
  <c r="AO11" i="40"/>
  <c r="AN11" i="40"/>
  <c r="AM11" i="40"/>
  <c r="I41" i="40"/>
  <c r="I40" i="40"/>
  <c r="I39" i="40"/>
  <c r="I38" i="40"/>
  <c r="I37" i="40"/>
  <c r="I36" i="40"/>
  <c r="I35" i="40"/>
  <c r="I34" i="40"/>
  <c r="I33" i="40"/>
  <c r="G46" i="40"/>
  <c r="F46" i="40"/>
  <c r="E46" i="40"/>
  <c r="D46" i="40"/>
  <c r="G45" i="40"/>
  <c r="F45" i="40"/>
  <c r="E45" i="40"/>
  <c r="D45" i="40"/>
  <c r="G44" i="40"/>
  <c r="F44" i="40"/>
  <c r="E44" i="40"/>
  <c r="D44" i="40"/>
  <c r="G43" i="40"/>
  <c r="F43" i="40"/>
  <c r="E43" i="40"/>
  <c r="D43" i="40"/>
  <c r="G42" i="40"/>
  <c r="F42" i="40"/>
  <c r="E42" i="40"/>
  <c r="D42" i="40"/>
  <c r="G41" i="40"/>
  <c r="F41" i="40"/>
  <c r="E41" i="40"/>
  <c r="D41" i="40"/>
  <c r="G40" i="40"/>
  <c r="F40" i="40"/>
  <c r="E40" i="40"/>
  <c r="D40" i="40"/>
  <c r="G39" i="40"/>
  <c r="F39" i="40"/>
  <c r="E39" i="40"/>
  <c r="D39" i="40"/>
  <c r="G38" i="40"/>
  <c r="F38" i="40"/>
  <c r="E38" i="40"/>
  <c r="D38" i="40"/>
  <c r="G37" i="40"/>
  <c r="F37" i="40"/>
  <c r="E37" i="40"/>
  <c r="D37" i="40"/>
  <c r="G36" i="40"/>
  <c r="F36" i="40"/>
  <c r="E36" i="40"/>
  <c r="D36" i="40"/>
  <c r="G35" i="40"/>
  <c r="F35" i="40"/>
  <c r="E35" i="40"/>
  <c r="D35" i="40"/>
  <c r="G34" i="40"/>
  <c r="F34" i="40"/>
  <c r="E34" i="40"/>
  <c r="D34" i="40"/>
  <c r="G33" i="40"/>
  <c r="F33" i="40"/>
  <c r="E33" i="40"/>
  <c r="D33" i="40"/>
  <c r="E13" i="40"/>
  <c r="E12" i="40"/>
  <c r="AL13" i="40"/>
  <c r="AK13" i="40"/>
  <c r="AJ13" i="40"/>
  <c r="AI13" i="40"/>
  <c r="AH13" i="40"/>
  <c r="AG13" i="40"/>
  <c r="AF13" i="40"/>
  <c r="AE13" i="40"/>
  <c r="AD13" i="40"/>
  <c r="AC13" i="40"/>
  <c r="AB13" i="40"/>
  <c r="AA13" i="40"/>
  <c r="Z13" i="40"/>
  <c r="Y13" i="40"/>
  <c r="X13" i="40"/>
  <c r="W13" i="40"/>
  <c r="V13" i="40"/>
  <c r="U13" i="40"/>
  <c r="T13" i="40"/>
  <c r="S13" i="40"/>
  <c r="R13" i="40"/>
  <c r="Q13" i="40"/>
  <c r="P13" i="40"/>
  <c r="O13" i="40"/>
  <c r="N13" i="40"/>
  <c r="M13" i="40"/>
  <c r="L13" i="40"/>
  <c r="K13" i="40"/>
  <c r="J13" i="40"/>
  <c r="I13" i="40"/>
  <c r="H13" i="40"/>
  <c r="AL12" i="40"/>
  <c r="AK12" i="40"/>
  <c r="AJ12" i="40"/>
  <c r="AI12" i="40"/>
  <c r="AH12" i="40"/>
  <c r="AG12" i="40"/>
  <c r="AF12" i="40"/>
  <c r="AE12" i="40"/>
  <c r="AD12" i="40"/>
  <c r="AC12" i="40"/>
  <c r="AB12" i="40"/>
  <c r="AA12" i="40"/>
  <c r="Z12" i="40"/>
  <c r="Y12" i="40"/>
  <c r="X12" i="40"/>
  <c r="W12" i="40"/>
  <c r="V12" i="40"/>
  <c r="U12" i="40"/>
  <c r="T12" i="40"/>
  <c r="S12" i="40"/>
  <c r="R12" i="40"/>
  <c r="Q12" i="40"/>
  <c r="P12" i="40"/>
  <c r="O12" i="40"/>
  <c r="N12" i="40"/>
  <c r="M12" i="40"/>
  <c r="L12" i="40"/>
  <c r="K12" i="40"/>
  <c r="J12" i="40"/>
  <c r="I12" i="40"/>
  <c r="H12" i="40"/>
  <c r="AL11" i="40"/>
  <c r="AK11" i="40"/>
  <c r="AJ11" i="40"/>
  <c r="AI11" i="40"/>
  <c r="AH11" i="40"/>
  <c r="AG11" i="40"/>
  <c r="AF11" i="40"/>
  <c r="AE11" i="40"/>
  <c r="AD11" i="40"/>
  <c r="AC11" i="40"/>
  <c r="AB11" i="40"/>
  <c r="AA11" i="40"/>
  <c r="Z11" i="40"/>
  <c r="Y11" i="40"/>
  <c r="X11" i="40"/>
  <c r="W11" i="40"/>
  <c r="V11" i="40"/>
  <c r="U11" i="40"/>
  <c r="T11" i="40"/>
  <c r="S11" i="40"/>
  <c r="R11" i="40"/>
  <c r="Q11" i="40"/>
  <c r="P11" i="40"/>
  <c r="O11" i="40"/>
  <c r="N11" i="40"/>
  <c r="M11" i="40"/>
  <c r="L11" i="40"/>
  <c r="K11" i="40"/>
  <c r="J11" i="40"/>
  <c r="I11" i="40"/>
  <c r="H11" i="40"/>
  <c r="E11" i="40"/>
  <c r="AO45" i="21"/>
  <c r="AN45" i="21"/>
  <c r="AM45" i="21"/>
  <c r="AL45" i="21"/>
  <c r="AK45" i="21"/>
  <c r="AJ45" i="21"/>
  <c r="AI45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AO6" i="21"/>
  <c r="AN6" i="21"/>
  <c r="AM6" i="21"/>
  <c r="AL6" i="21"/>
  <c r="AK6" i="21"/>
  <c r="AJ6" i="21"/>
  <c r="AI6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R4" i="20"/>
  <c r="F37" i="39"/>
  <c r="F36" i="39"/>
  <c r="F35" i="39"/>
  <c r="F34" i="39"/>
  <c r="D22" i="39" s="1"/>
  <c r="F5" i="39" s="1"/>
  <c r="C30" i="39"/>
  <c r="D27" i="39" s="1"/>
  <c r="D26" i="39"/>
  <c r="D28" i="39"/>
  <c r="G22" i="39"/>
  <c r="F8" i="39" s="1"/>
  <c r="E22" i="39"/>
  <c r="F6" i="39"/>
  <c r="M42" i="37"/>
  <c r="L42" i="37"/>
  <c r="O42" i="37" s="1"/>
  <c r="K42" i="37"/>
  <c r="M41" i="37"/>
  <c r="L41" i="37"/>
  <c r="O41" i="37"/>
  <c r="K41" i="37"/>
  <c r="N41" i="37"/>
  <c r="M40" i="37"/>
  <c r="O40" i="37" s="1"/>
  <c r="L40" i="37"/>
  <c r="N40" i="37" s="1"/>
  <c r="K40" i="37"/>
  <c r="M39" i="37"/>
  <c r="L39" i="37"/>
  <c r="K39" i="37"/>
  <c r="N39" i="37"/>
  <c r="M38" i="37"/>
  <c r="L38" i="37"/>
  <c r="O38" i="37" s="1"/>
  <c r="K38" i="37"/>
  <c r="M37" i="37"/>
  <c r="O37" i="37" s="1"/>
  <c r="L37" i="37"/>
  <c r="K37" i="37"/>
  <c r="N37" i="37"/>
  <c r="M36" i="37"/>
  <c r="O36" i="37" s="1"/>
  <c r="L36" i="37"/>
  <c r="N36" i="37" s="1"/>
  <c r="K36" i="37"/>
  <c r="M35" i="37"/>
  <c r="L35" i="37"/>
  <c r="O35" i="37"/>
  <c r="K35" i="37"/>
  <c r="N35" i="37"/>
  <c r="M34" i="37"/>
  <c r="O34" i="37" s="1"/>
  <c r="L34" i="37"/>
  <c r="N34" i="37" s="1"/>
  <c r="K34" i="37"/>
  <c r="M33" i="37"/>
  <c r="L33" i="37"/>
  <c r="O33" i="37"/>
  <c r="K33" i="37"/>
  <c r="N33" i="37"/>
  <c r="M32" i="37"/>
  <c r="O32" i="37" s="1"/>
  <c r="L32" i="37"/>
  <c r="N32" i="37" s="1"/>
  <c r="K32" i="37"/>
  <c r="M31" i="37"/>
  <c r="L31" i="37"/>
  <c r="K31" i="37"/>
  <c r="N31" i="37"/>
  <c r="M30" i="37"/>
  <c r="L30" i="37"/>
  <c r="O30" i="37" s="1"/>
  <c r="K30" i="37"/>
  <c r="M29" i="37"/>
  <c r="O29" i="37" s="1"/>
  <c r="L29" i="37"/>
  <c r="K29" i="37"/>
  <c r="N29" i="37"/>
  <c r="L28" i="37"/>
  <c r="N28" i="37" s="1"/>
  <c r="K28" i="37"/>
  <c r="M28" i="37"/>
  <c r="M27" i="37"/>
  <c r="O27" i="37" s="1"/>
  <c r="L27" i="37"/>
  <c r="N27" i="37" s="1"/>
  <c r="K27" i="37"/>
  <c r="M26" i="37"/>
  <c r="O26" i="37" s="1"/>
  <c r="L26" i="37"/>
  <c r="K26" i="37"/>
  <c r="N26" i="37"/>
  <c r="M25" i="37"/>
  <c r="L25" i="37"/>
  <c r="O25" i="37" s="1"/>
  <c r="K25" i="37"/>
  <c r="M24" i="37"/>
  <c r="O24" i="37" s="1"/>
  <c r="L24" i="37"/>
  <c r="K24" i="37"/>
  <c r="N24" i="37"/>
  <c r="M23" i="37"/>
  <c r="L23" i="37"/>
  <c r="N23" i="37" s="1"/>
  <c r="K23" i="37"/>
  <c r="M22" i="37"/>
  <c r="L22" i="37"/>
  <c r="O22" i="37"/>
  <c r="K22" i="37"/>
  <c r="N22" i="37"/>
  <c r="M21" i="37"/>
  <c r="L21" i="37"/>
  <c r="O21" i="37" s="1"/>
  <c r="K21" i="37"/>
  <c r="M20" i="37"/>
  <c r="L20" i="37"/>
  <c r="O20" i="37"/>
  <c r="K20" i="37"/>
  <c r="N20" i="37"/>
  <c r="M19" i="37"/>
  <c r="O19" i="37" s="1"/>
  <c r="L19" i="37"/>
  <c r="N19" i="37" s="1"/>
  <c r="K19" i="37"/>
  <c r="M18" i="37"/>
  <c r="O18" i="37" s="1"/>
  <c r="L18" i="37"/>
  <c r="K18" i="37"/>
  <c r="N18" i="37"/>
  <c r="M17" i="37"/>
  <c r="L17" i="37"/>
  <c r="O17" i="37" s="1"/>
  <c r="K17" i="37"/>
  <c r="M16" i="37"/>
  <c r="O16" i="37" s="1"/>
  <c r="L16" i="37"/>
  <c r="K16" i="37"/>
  <c r="N16" i="37"/>
  <c r="M15" i="37"/>
  <c r="O15" i="37" s="1"/>
  <c r="L15" i="37"/>
  <c r="N15" i="37" s="1"/>
  <c r="K15" i="37"/>
  <c r="M14" i="37"/>
  <c r="L14" i="37"/>
  <c r="O14" i="37"/>
  <c r="K14" i="37"/>
  <c r="N14" i="37"/>
  <c r="M13" i="37"/>
  <c r="O13" i="37" s="1"/>
  <c r="L13" i="37"/>
  <c r="N13" i="37" s="1"/>
  <c r="K13" i="37"/>
  <c r="M12" i="37"/>
  <c r="L12" i="37"/>
  <c r="O12" i="37"/>
  <c r="K12" i="37"/>
  <c r="N12" i="37"/>
  <c r="M42" i="36"/>
  <c r="L42" i="36"/>
  <c r="O42" i="36" s="1"/>
  <c r="K42" i="36"/>
  <c r="M41" i="36"/>
  <c r="L41" i="36"/>
  <c r="K41" i="36"/>
  <c r="N41" i="36"/>
  <c r="M40" i="36"/>
  <c r="O40" i="36" s="1"/>
  <c r="L40" i="36"/>
  <c r="N40" i="36" s="1"/>
  <c r="K40" i="36"/>
  <c r="G70" i="32" s="1"/>
  <c r="G107" i="32" s="1"/>
  <c r="M107" i="32" s="1"/>
  <c r="M39" i="36"/>
  <c r="O39" i="36" s="1"/>
  <c r="L39" i="36"/>
  <c r="K39" i="36"/>
  <c r="N39" i="36"/>
  <c r="M38" i="36"/>
  <c r="L38" i="36"/>
  <c r="K38" i="36"/>
  <c r="M37" i="36"/>
  <c r="L37" i="36"/>
  <c r="O37" i="36"/>
  <c r="K37" i="36"/>
  <c r="N37" i="36"/>
  <c r="M36" i="36"/>
  <c r="O36" i="36" s="1"/>
  <c r="L36" i="36"/>
  <c r="N36" i="36" s="1"/>
  <c r="K36" i="36"/>
  <c r="M35" i="36"/>
  <c r="L35" i="36"/>
  <c r="O35" i="36"/>
  <c r="K35" i="36"/>
  <c r="N35" i="36"/>
  <c r="M34" i="36"/>
  <c r="L34" i="36"/>
  <c r="O34" i="36" s="1"/>
  <c r="K34" i="36"/>
  <c r="M33" i="36"/>
  <c r="L33" i="36"/>
  <c r="K33" i="36"/>
  <c r="N33" i="36"/>
  <c r="M32" i="36"/>
  <c r="O32" i="36" s="1"/>
  <c r="L32" i="36"/>
  <c r="K32" i="36"/>
  <c r="G62" i="32" s="1"/>
  <c r="M31" i="36"/>
  <c r="O31" i="36" s="1"/>
  <c r="L31" i="36"/>
  <c r="K31" i="36"/>
  <c r="N31" i="36"/>
  <c r="M30" i="36"/>
  <c r="L30" i="36"/>
  <c r="N30" i="36" s="1"/>
  <c r="K30" i="36"/>
  <c r="M29" i="36"/>
  <c r="L29" i="36"/>
  <c r="O29" i="36"/>
  <c r="K29" i="36"/>
  <c r="N29" i="36"/>
  <c r="L28" i="36"/>
  <c r="N28" i="36" s="1"/>
  <c r="K28" i="36"/>
  <c r="M28" i="36"/>
  <c r="M27" i="36"/>
  <c r="O27" i="36" s="1"/>
  <c r="L27" i="36"/>
  <c r="N27" i="36" s="1"/>
  <c r="K27" i="36"/>
  <c r="M26" i="36"/>
  <c r="O26" i="36" s="1"/>
  <c r="L26" i="36"/>
  <c r="K26" i="36"/>
  <c r="N26" i="36"/>
  <c r="M25" i="36"/>
  <c r="L25" i="36"/>
  <c r="N25" i="36" s="1"/>
  <c r="K25" i="36"/>
  <c r="M24" i="36"/>
  <c r="L24" i="36"/>
  <c r="O24" i="36"/>
  <c r="K24" i="36"/>
  <c r="N24" i="36"/>
  <c r="M23" i="36"/>
  <c r="O23" i="36" s="1"/>
  <c r="L23" i="36"/>
  <c r="N23" i="36" s="1"/>
  <c r="K23" i="36"/>
  <c r="M22" i="36"/>
  <c r="L22" i="36"/>
  <c r="O22" i="36"/>
  <c r="K22" i="36"/>
  <c r="N22" i="36"/>
  <c r="M21" i="36"/>
  <c r="L21" i="36"/>
  <c r="O21" i="36" s="1"/>
  <c r="K21" i="36"/>
  <c r="M20" i="36"/>
  <c r="O20" i="36" s="1"/>
  <c r="L20" i="36"/>
  <c r="K20" i="36"/>
  <c r="N20" i="36"/>
  <c r="M19" i="36"/>
  <c r="O19" i="36" s="1"/>
  <c r="L19" i="36"/>
  <c r="K19" i="36"/>
  <c r="M18" i="36"/>
  <c r="O18" i="36" s="1"/>
  <c r="L18" i="36"/>
  <c r="K18" i="36"/>
  <c r="N18" i="36"/>
  <c r="M17" i="36"/>
  <c r="L17" i="36"/>
  <c r="N17" i="36" s="1"/>
  <c r="K17" i="36"/>
  <c r="M16" i="36"/>
  <c r="L16" i="36"/>
  <c r="O16" i="36"/>
  <c r="K16" i="36"/>
  <c r="N16" i="36"/>
  <c r="M15" i="36"/>
  <c r="L15" i="36"/>
  <c r="O15" i="36" s="1"/>
  <c r="K15" i="36"/>
  <c r="M14" i="36"/>
  <c r="L14" i="36"/>
  <c r="O14" i="36"/>
  <c r="K14" i="36"/>
  <c r="N14" i="36"/>
  <c r="M13" i="36"/>
  <c r="L13" i="36"/>
  <c r="O13" i="36" s="1"/>
  <c r="K13" i="36"/>
  <c r="M12" i="36"/>
  <c r="O12" i="36" s="1"/>
  <c r="L12" i="36"/>
  <c r="K12" i="36"/>
  <c r="N12" i="36"/>
  <c r="M42" i="35"/>
  <c r="O42" i="35" s="1"/>
  <c r="L42" i="35"/>
  <c r="K42" i="35"/>
  <c r="J42" i="35"/>
  <c r="M41" i="35"/>
  <c r="L41" i="35"/>
  <c r="O41" i="35" s="1"/>
  <c r="K41" i="35"/>
  <c r="J41" i="35"/>
  <c r="M40" i="35"/>
  <c r="O40" i="35" s="1"/>
  <c r="L40" i="35"/>
  <c r="N40" i="35" s="1"/>
  <c r="K40" i="35"/>
  <c r="J40" i="35"/>
  <c r="M39" i="35"/>
  <c r="L39" i="35"/>
  <c r="K39" i="35"/>
  <c r="J39" i="35"/>
  <c r="M38" i="35"/>
  <c r="O38" i="35" s="1"/>
  <c r="L38" i="35"/>
  <c r="K38" i="35"/>
  <c r="G31" i="32" s="1"/>
  <c r="J38" i="35"/>
  <c r="M37" i="35"/>
  <c r="L37" i="35"/>
  <c r="O37" i="35" s="1"/>
  <c r="K37" i="35"/>
  <c r="J37" i="35"/>
  <c r="M36" i="35"/>
  <c r="O36" i="35" s="1"/>
  <c r="L36" i="35"/>
  <c r="N36" i="35" s="1"/>
  <c r="K36" i="35"/>
  <c r="J36" i="35"/>
  <c r="M35" i="35"/>
  <c r="L35" i="35"/>
  <c r="K35" i="35"/>
  <c r="J35" i="35"/>
  <c r="M34" i="35"/>
  <c r="O34" i="35" s="1"/>
  <c r="L34" i="35"/>
  <c r="K34" i="35"/>
  <c r="J34" i="35"/>
  <c r="M33" i="35"/>
  <c r="L33" i="35"/>
  <c r="O33" i="35" s="1"/>
  <c r="K33" i="35"/>
  <c r="J33" i="35"/>
  <c r="M32" i="35"/>
  <c r="O32" i="35" s="1"/>
  <c r="L32" i="35"/>
  <c r="N32" i="35" s="1"/>
  <c r="K32" i="35"/>
  <c r="J32" i="35"/>
  <c r="M31" i="35"/>
  <c r="L31" i="35"/>
  <c r="K31" i="35"/>
  <c r="J31" i="35"/>
  <c r="M30" i="35"/>
  <c r="O30" i="35" s="1"/>
  <c r="L30" i="35"/>
  <c r="K30" i="35"/>
  <c r="J30" i="35"/>
  <c r="M29" i="35"/>
  <c r="L29" i="35"/>
  <c r="O29" i="35" s="1"/>
  <c r="K29" i="35"/>
  <c r="J29" i="35"/>
  <c r="L28" i="35"/>
  <c r="N28" i="35" s="1"/>
  <c r="K28" i="35"/>
  <c r="M28" i="35"/>
  <c r="J28" i="35"/>
  <c r="M27" i="35"/>
  <c r="L27" i="35"/>
  <c r="O27" i="35"/>
  <c r="K27" i="35"/>
  <c r="N27" i="35"/>
  <c r="J27" i="35"/>
  <c r="M26" i="35"/>
  <c r="L26" i="35"/>
  <c r="O26" i="35"/>
  <c r="K26" i="35"/>
  <c r="N26" i="35"/>
  <c r="J26" i="35"/>
  <c r="M25" i="35"/>
  <c r="O25" i="35" s="1"/>
  <c r="L25" i="35"/>
  <c r="K25" i="35"/>
  <c r="N25" i="35"/>
  <c r="M24" i="35"/>
  <c r="L24" i="35"/>
  <c r="K24" i="35"/>
  <c r="J24" i="35"/>
  <c r="M23" i="35"/>
  <c r="O23" i="35" s="1"/>
  <c r="L23" i="35"/>
  <c r="K23" i="35"/>
  <c r="J23" i="35"/>
  <c r="M22" i="35"/>
  <c r="L22" i="35"/>
  <c r="O22" i="35" s="1"/>
  <c r="K22" i="35"/>
  <c r="J22" i="35"/>
  <c r="M21" i="35"/>
  <c r="L21" i="35"/>
  <c r="O21" i="35" s="1"/>
  <c r="K21" i="35"/>
  <c r="J21" i="35"/>
  <c r="M20" i="35"/>
  <c r="L20" i="35"/>
  <c r="K20" i="35"/>
  <c r="J20" i="35"/>
  <c r="M19" i="35"/>
  <c r="O19" i="35" s="1"/>
  <c r="L19" i="35"/>
  <c r="K19" i="35"/>
  <c r="J19" i="35"/>
  <c r="M18" i="35"/>
  <c r="L18" i="35"/>
  <c r="O18" i="35" s="1"/>
  <c r="K18" i="35"/>
  <c r="J18" i="35"/>
  <c r="M17" i="35"/>
  <c r="O17" i="35" s="1"/>
  <c r="L17" i="35"/>
  <c r="N17" i="35" s="1"/>
  <c r="K17" i="35"/>
  <c r="J17" i="35"/>
  <c r="M16" i="35"/>
  <c r="L16" i="35"/>
  <c r="K16" i="35"/>
  <c r="J16" i="35"/>
  <c r="M15" i="35"/>
  <c r="O15" i="35" s="1"/>
  <c r="L15" i="35"/>
  <c r="K15" i="35"/>
  <c r="J15" i="35"/>
  <c r="M14" i="35"/>
  <c r="L14" i="35"/>
  <c r="O14" i="35" s="1"/>
  <c r="K14" i="35"/>
  <c r="J14" i="35"/>
  <c r="M13" i="35"/>
  <c r="O13" i="35" s="1"/>
  <c r="L13" i="35"/>
  <c r="N13" i="35" s="1"/>
  <c r="K13" i="35"/>
  <c r="J13" i="35"/>
  <c r="M12" i="35"/>
  <c r="L12" i="35"/>
  <c r="K12" i="35"/>
  <c r="J12" i="35"/>
  <c r="M42" i="34"/>
  <c r="O42" i="34" s="1"/>
  <c r="L42" i="34"/>
  <c r="K42" i="34"/>
  <c r="G35" i="32" s="1"/>
  <c r="M41" i="34"/>
  <c r="L41" i="34"/>
  <c r="O41" i="34"/>
  <c r="K41" i="34"/>
  <c r="N41" i="34"/>
  <c r="M40" i="34"/>
  <c r="O40" i="34" s="1"/>
  <c r="L40" i="34"/>
  <c r="K40" i="34"/>
  <c r="M39" i="34"/>
  <c r="O39" i="34" s="1"/>
  <c r="L39" i="34"/>
  <c r="K39" i="34"/>
  <c r="N39" i="34"/>
  <c r="M38" i="34"/>
  <c r="O38" i="34" s="1"/>
  <c r="L38" i="34"/>
  <c r="N38" i="34" s="1"/>
  <c r="K38" i="34"/>
  <c r="M37" i="34"/>
  <c r="L37" i="34"/>
  <c r="O37" i="34"/>
  <c r="K37" i="34"/>
  <c r="N37" i="34"/>
  <c r="M36" i="34"/>
  <c r="L36" i="34"/>
  <c r="O36" i="34" s="1"/>
  <c r="K36" i="34"/>
  <c r="M35" i="34"/>
  <c r="L35" i="34"/>
  <c r="K35" i="34"/>
  <c r="N35" i="34"/>
  <c r="M34" i="34"/>
  <c r="O34" i="34" s="1"/>
  <c r="L34" i="34"/>
  <c r="K34" i="34"/>
  <c r="M33" i="34"/>
  <c r="L33" i="34"/>
  <c r="O33" i="34"/>
  <c r="K33" i="34"/>
  <c r="N33" i="34"/>
  <c r="M32" i="34"/>
  <c r="O32" i="34" s="1"/>
  <c r="L32" i="34"/>
  <c r="K32" i="34"/>
  <c r="M31" i="34"/>
  <c r="O31" i="34" s="1"/>
  <c r="L31" i="34"/>
  <c r="K31" i="34"/>
  <c r="N31" i="34"/>
  <c r="M30" i="34"/>
  <c r="O30" i="34" s="1"/>
  <c r="L30" i="34"/>
  <c r="N30" i="34" s="1"/>
  <c r="K30" i="34"/>
  <c r="M29" i="34"/>
  <c r="L29" i="34"/>
  <c r="O29" i="34"/>
  <c r="K29" i="34"/>
  <c r="N29" i="34"/>
  <c r="L28" i="34"/>
  <c r="K28" i="34"/>
  <c r="N28" i="34" s="1"/>
  <c r="M28" i="34"/>
  <c r="M27" i="34"/>
  <c r="O27" i="34" s="1"/>
  <c r="L27" i="34"/>
  <c r="N27" i="34" s="1"/>
  <c r="K27" i="34"/>
  <c r="M26" i="34"/>
  <c r="O26" i="34" s="1"/>
  <c r="L26" i="34"/>
  <c r="K26" i="34"/>
  <c r="N26" i="34"/>
  <c r="M25" i="34"/>
  <c r="L25" i="34"/>
  <c r="O25" i="34" s="1"/>
  <c r="K25" i="34"/>
  <c r="M24" i="34"/>
  <c r="L24" i="34"/>
  <c r="O24" i="34"/>
  <c r="K24" i="34"/>
  <c r="N24" i="34"/>
  <c r="M23" i="34"/>
  <c r="L23" i="34"/>
  <c r="O23" i="34" s="1"/>
  <c r="K23" i="34"/>
  <c r="M22" i="34"/>
  <c r="O22" i="34" s="1"/>
  <c r="L22" i="34"/>
  <c r="K22" i="34"/>
  <c r="N22" i="34"/>
  <c r="M21" i="34"/>
  <c r="O21" i="34" s="1"/>
  <c r="L21" i="34"/>
  <c r="K21" i="34"/>
  <c r="M20" i="34"/>
  <c r="L20" i="34"/>
  <c r="O20" i="34"/>
  <c r="K20" i="34"/>
  <c r="N20" i="34"/>
  <c r="M19" i="34"/>
  <c r="O19" i="34" s="1"/>
  <c r="L19" i="34"/>
  <c r="N19" i="34" s="1"/>
  <c r="K19" i="34"/>
  <c r="M18" i="34"/>
  <c r="O18" i="34" s="1"/>
  <c r="L18" i="34"/>
  <c r="K18" i="34"/>
  <c r="N18" i="34"/>
  <c r="M17" i="34"/>
  <c r="L17" i="34"/>
  <c r="O17" i="34" s="1"/>
  <c r="K17" i="34"/>
  <c r="M16" i="34"/>
  <c r="L16" i="34"/>
  <c r="O16" i="34"/>
  <c r="K16" i="34"/>
  <c r="N16" i="34"/>
  <c r="M15" i="34"/>
  <c r="L15" i="34"/>
  <c r="O15" i="34" s="1"/>
  <c r="K15" i="34"/>
  <c r="M14" i="34"/>
  <c r="O14" i="34" s="1"/>
  <c r="L14" i="34"/>
  <c r="K14" i="34"/>
  <c r="N14" i="34"/>
  <c r="M13" i="34"/>
  <c r="O13" i="34" s="1"/>
  <c r="L13" i="34"/>
  <c r="N13" i="34" s="1"/>
  <c r="K13" i="34"/>
  <c r="M12" i="34"/>
  <c r="L12" i="34"/>
  <c r="O12" i="34"/>
  <c r="K12" i="34"/>
  <c r="N12" i="34"/>
  <c r="O89" i="33"/>
  <c r="O88" i="33"/>
  <c r="X109" i="32" s="1"/>
  <c r="BE83" i="32" s="1"/>
  <c r="O87" i="33"/>
  <c r="O86" i="33"/>
  <c r="O85" i="33"/>
  <c r="O84" i="33"/>
  <c r="O83" i="33"/>
  <c r="O82" i="33"/>
  <c r="O81" i="33"/>
  <c r="O80" i="33"/>
  <c r="X105" i="32" s="1"/>
  <c r="BA83" i="32" s="1"/>
  <c r="O79" i="33"/>
  <c r="O78" i="33"/>
  <c r="O77" i="33"/>
  <c r="O76" i="33"/>
  <c r="O75" i="33"/>
  <c r="O74" i="33"/>
  <c r="O73" i="33"/>
  <c r="O72" i="33"/>
  <c r="X101" i="32" s="1"/>
  <c r="AW83" i="32" s="1"/>
  <c r="O71" i="33"/>
  <c r="O70" i="33"/>
  <c r="O69" i="33"/>
  <c r="O68" i="33"/>
  <c r="O67" i="33"/>
  <c r="O66" i="33"/>
  <c r="O65" i="33"/>
  <c r="O64" i="33"/>
  <c r="X97" i="32" s="1"/>
  <c r="AS83" i="32" s="1"/>
  <c r="O63" i="33"/>
  <c r="O62" i="33"/>
  <c r="O61" i="33"/>
  <c r="O60" i="33"/>
  <c r="O59" i="33"/>
  <c r="O58" i="33"/>
  <c r="O57" i="33"/>
  <c r="O56" i="33"/>
  <c r="X93" i="32" s="1"/>
  <c r="AO83" i="32" s="1"/>
  <c r="O55" i="33"/>
  <c r="O54" i="33"/>
  <c r="O53" i="33"/>
  <c r="O52" i="33"/>
  <c r="O51" i="33"/>
  <c r="O50" i="33"/>
  <c r="O49" i="33"/>
  <c r="O48" i="33"/>
  <c r="X89" i="32" s="1"/>
  <c r="AK83" i="32" s="1"/>
  <c r="O47" i="33"/>
  <c r="O46" i="33"/>
  <c r="O45" i="33"/>
  <c r="O44" i="33"/>
  <c r="O43" i="33"/>
  <c r="O42" i="33"/>
  <c r="O41" i="33"/>
  <c r="O40" i="33"/>
  <c r="X85" i="32" s="1"/>
  <c r="AG83" i="32" s="1"/>
  <c r="O39" i="33"/>
  <c r="O38" i="33"/>
  <c r="O37" i="33"/>
  <c r="O36" i="33"/>
  <c r="O35" i="33"/>
  <c r="O34" i="33"/>
  <c r="O33" i="33"/>
  <c r="O32" i="33"/>
  <c r="X81" i="32" s="1"/>
  <c r="AD83" i="32" s="1"/>
  <c r="O31" i="33"/>
  <c r="O30" i="33"/>
  <c r="O29" i="33"/>
  <c r="I35" i="32"/>
  <c r="I109" i="32" s="1"/>
  <c r="I72" i="32"/>
  <c r="G72" i="32"/>
  <c r="H35" i="32"/>
  <c r="H109" i="32" s="1"/>
  <c r="H72" i="32"/>
  <c r="E109" i="32"/>
  <c r="D109" i="32"/>
  <c r="C109" i="32"/>
  <c r="X108" i="32"/>
  <c r="I34" i="32"/>
  <c r="G34" i="32"/>
  <c r="G108" i="32" s="1"/>
  <c r="G71" i="32"/>
  <c r="H34" i="32"/>
  <c r="H108" i="32" s="1"/>
  <c r="H71" i="32"/>
  <c r="E108" i="32"/>
  <c r="D108" i="32"/>
  <c r="C108" i="32"/>
  <c r="X107" i="32"/>
  <c r="I33" i="32"/>
  <c r="I70" i="32"/>
  <c r="I107" i="32" s="1"/>
  <c r="G33" i="32"/>
  <c r="H70" i="32"/>
  <c r="R107" i="32"/>
  <c r="E107" i="32"/>
  <c r="D107" i="32"/>
  <c r="C107" i="32"/>
  <c r="X106" i="32"/>
  <c r="I32" i="32"/>
  <c r="H69" i="32"/>
  <c r="G32" i="32"/>
  <c r="G106" i="32" s="1"/>
  <c r="G69" i="32"/>
  <c r="E106" i="32"/>
  <c r="D106" i="32"/>
  <c r="C106" i="32"/>
  <c r="I31" i="32"/>
  <c r="I105" i="32" s="1"/>
  <c r="I68" i="32"/>
  <c r="H31" i="32"/>
  <c r="G68" i="32"/>
  <c r="E105" i="32"/>
  <c r="O105" i="32"/>
  <c r="D105" i="32"/>
  <c r="C105" i="32"/>
  <c r="X104" i="32"/>
  <c r="I30" i="32"/>
  <c r="I104" i="32" s="1"/>
  <c r="I67" i="32"/>
  <c r="H30" i="32"/>
  <c r="H67" i="32"/>
  <c r="H104" i="32" s="1"/>
  <c r="G30" i="32"/>
  <c r="G67" i="32"/>
  <c r="G104" i="32"/>
  <c r="E104" i="32"/>
  <c r="D104" i="32"/>
  <c r="C104" i="32"/>
  <c r="X103" i="32"/>
  <c r="I29" i="32"/>
  <c r="I66" i="32"/>
  <c r="G29" i="32"/>
  <c r="G66" i="32"/>
  <c r="G103" i="32"/>
  <c r="M103" i="32" s="1"/>
  <c r="H29" i="32"/>
  <c r="H66" i="32"/>
  <c r="R103" i="32"/>
  <c r="E103" i="32"/>
  <c r="D103" i="32"/>
  <c r="C103" i="32"/>
  <c r="X102" i="32"/>
  <c r="I65" i="32"/>
  <c r="G28" i="32"/>
  <c r="G102" i="32" s="1"/>
  <c r="G65" i="32"/>
  <c r="H65" i="32"/>
  <c r="E102" i="32"/>
  <c r="D102" i="32"/>
  <c r="C102" i="32"/>
  <c r="I27" i="32"/>
  <c r="I101" i="32" s="1"/>
  <c r="I64" i="32"/>
  <c r="G27" i="32"/>
  <c r="G101" i="32" s="1"/>
  <c r="R101" i="32" s="1"/>
  <c r="G64" i="32"/>
  <c r="H27" i="32"/>
  <c r="H101" i="32" s="1"/>
  <c r="H64" i="32"/>
  <c r="S101" i="32"/>
  <c r="E101" i="32"/>
  <c r="D101" i="32"/>
  <c r="C101" i="32"/>
  <c r="M101" i="32"/>
  <c r="I26" i="32"/>
  <c r="G26" i="32"/>
  <c r="G63" i="32"/>
  <c r="G100" i="32"/>
  <c r="M100" i="32" s="1"/>
  <c r="H26" i="32"/>
  <c r="H63" i="32"/>
  <c r="H100" i="32"/>
  <c r="N100" i="32" s="1"/>
  <c r="E100" i="32"/>
  <c r="D100" i="32"/>
  <c r="C100" i="32"/>
  <c r="J100" i="32"/>
  <c r="X99" i="32"/>
  <c r="I25" i="32"/>
  <c r="I62" i="32"/>
  <c r="I99" i="32"/>
  <c r="G25" i="32"/>
  <c r="G99" i="32" s="1"/>
  <c r="R99" i="32" s="1"/>
  <c r="H62" i="32"/>
  <c r="E99" i="32"/>
  <c r="D99" i="32"/>
  <c r="C99" i="32"/>
  <c r="X98" i="32"/>
  <c r="I24" i="32"/>
  <c r="G24" i="32"/>
  <c r="G61" i="32"/>
  <c r="H61" i="32"/>
  <c r="E98" i="32"/>
  <c r="D98" i="32"/>
  <c r="C98" i="32"/>
  <c r="I23" i="32"/>
  <c r="I97" i="32" s="1"/>
  <c r="I60" i="32"/>
  <c r="G23" i="32"/>
  <c r="G60" i="32"/>
  <c r="G97" i="32"/>
  <c r="M97" i="32" s="1"/>
  <c r="H23" i="32"/>
  <c r="H97" i="32" s="1"/>
  <c r="H60" i="32"/>
  <c r="R97" i="32"/>
  <c r="E97" i="32"/>
  <c r="D97" i="32"/>
  <c r="C97" i="32"/>
  <c r="X96" i="32"/>
  <c r="I22" i="32"/>
  <c r="I59" i="32"/>
  <c r="H22" i="32"/>
  <c r="H96" i="32" s="1"/>
  <c r="H59" i="32"/>
  <c r="G22" i="32"/>
  <c r="G59" i="32"/>
  <c r="G96" i="32"/>
  <c r="E96" i="32"/>
  <c r="D96" i="32"/>
  <c r="C96" i="32"/>
  <c r="X95" i="32"/>
  <c r="H21" i="32"/>
  <c r="H58" i="32"/>
  <c r="G21" i="32"/>
  <c r="G95" i="32" s="1"/>
  <c r="G58" i="32"/>
  <c r="C95" i="32"/>
  <c r="X94" i="32"/>
  <c r="I20" i="32"/>
  <c r="I57" i="32"/>
  <c r="I94" i="32"/>
  <c r="T94" i="32" s="1"/>
  <c r="W4" i="31" s="1"/>
  <c r="G20" i="32"/>
  <c r="G94" i="32" s="1"/>
  <c r="R94" i="32" s="1"/>
  <c r="G57" i="32"/>
  <c r="H20" i="32"/>
  <c r="H57" i="32"/>
  <c r="H94" i="32"/>
  <c r="S94" i="32"/>
  <c r="U94" i="32" s="1"/>
  <c r="E94" i="32"/>
  <c r="D94" i="32"/>
  <c r="C94" i="32"/>
  <c r="M94" i="32"/>
  <c r="K94" i="32"/>
  <c r="I19" i="32"/>
  <c r="I56" i="32"/>
  <c r="I93" i="32"/>
  <c r="G19" i="32"/>
  <c r="G56" i="32"/>
  <c r="H19" i="32"/>
  <c r="H56" i="32"/>
  <c r="H93" i="32"/>
  <c r="N93" i="32" s="1"/>
  <c r="E93" i="32"/>
  <c r="D93" i="32"/>
  <c r="C93" i="32"/>
  <c r="K93" i="32"/>
  <c r="X92" i="32"/>
  <c r="I18" i="32"/>
  <c r="I92" i="32" s="1"/>
  <c r="I55" i="32"/>
  <c r="G18" i="32"/>
  <c r="G55" i="32"/>
  <c r="G92" i="32"/>
  <c r="M92" i="32" s="1"/>
  <c r="H18" i="32"/>
  <c r="H92" i="32" s="1"/>
  <c r="H55" i="32"/>
  <c r="X91" i="32"/>
  <c r="I17" i="32"/>
  <c r="I54" i="32"/>
  <c r="G17" i="32"/>
  <c r="G91" i="32" s="1"/>
  <c r="G54" i="32"/>
  <c r="H54" i="32"/>
  <c r="E91" i="32"/>
  <c r="D91" i="32"/>
  <c r="C91" i="32"/>
  <c r="X90" i="32"/>
  <c r="I16" i="32"/>
  <c r="I53" i="32"/>
  <c r="I90" i="32"/>
  <c r="G16" i="32"/>
  <c r="G90" i="32" s="1"/>
  <c r="G53" i="32"/>
  <c r="H16" i="32"/>
  <c r="H53" i="32"/>
  <c r="H90" i="32"/>
  <c r="E90" i="32"/>
  <c r="D90" i="32"/>
  <c r="C90" i="32"/>
  <c r="C16" i="32" s="1"/>
  <c r="I15" i="32"/>
  <c r="I52" i="32"/>
  <c r="I89" i="32"/>
  <c r="G15" i="32"/>
  <c r="G52" i="32"/>
  <c r="H15" i="32"/>
  <c r="H52" i="32"/>
  <c r="H89" i="32"/>
  <c r="E89" i="32"/>
  <c r="D89" i="32"/>
  <c r="C89" i="32"/>
  <c r="K89" i="32"/>
  <c r="X88" i="32"/>
  <c r="I14" i="32"/>
  <c r="I51" i="32"/>
  <c r="I88" i="32"/>
  <c r="G14" i="32"/>
  <c r="G51" i="32"/>
  <c r="H14" i="32"/>
  <c r="H51" i="32"/>
  <c r="H88" i="32"/>
  <c r="N88" i="32" s="1"/>
  <c r="E88" i="32"/>
  <c r="D88" i="32"/>
  <c r="C88" i="32"/>
  <c r="K88" i="32"/>
  <c r="X87" i="32"/>
  <c r="I13" i="32"/>
  <c r="I87" i="32" s="1"/>
  <c r="I50" i="32"/>
  <c r="G13" i="32"/>
  <c r="G50" i="32"/>
  <c r="G87" i="32"/>
  <c r="M87" i="32" s="1"/>
  <c r="H50" i="32"/>
  <c r="R87" i="32"/>
  <c r="E87" i="32"/>
  <c r="D87" i="32"/>
  <c r="C87" i="32"/>
  <c r="X86" i="32"/>
  <c r="AH83" i="32" s="1"/>
  <c r="I12" i="32"/>
  <c r="I49" i="32"/>
  <c r="I86" i="32" s="1"/>
  <c r="G12" i="32"/>
  <c r="G49" i="32"/>
  <c r="G86" i="32"/>
  <c r="M86" i="32" s="1"/>
  <c r="T86" i="32"/>
  <c r="O4" i="31" s="1"/>
  <c r="H12" i="32"/>
  <c r="H86" i="32" s="1"/>
  <c r="H49" i="32"/>
  <c r="R86" i="32"/>
  <c r="E86" i="32"/>
  <c r="D86" i="32"/>
  <c r="C86" i="32"/>
  <c r="I11" i="32"/>
  <c r="I85" i="32" s="1"/>
  <c r="I48" i="32"/>
  <c r="G11" i="32"/>
  <c r="G48" i="32"/>
  <c r="G85" i="32"/>
  <c r="M85" i="32" s="1"/>
  <c r="H11" i="32"/>
  <c r="H85" i="32" s="1"/>
  <c r="H48" i="32"/>
  <c r="R85" i="32"/>
  <c r="E85" i="32"/>
  <c r="D85" i="32"/>
  <c r="C85" i="32"/>
  <c r="X84" i="32"/>
  <c r="I10" i="32"/>
  <c r="I47" i="32"/>
  <c r="G10" i="32"/>
  <c r="G84" i="32" s="1"/>
  <c r="G47" i="32"/>
  <c r="H10" i="32"/>
  <c r="H84" i="32" s="1"/>
  <c r="H47" i="32"/>
  <c r="E84" i="32"/>
  <c r="D84" i="32"/>
  <c r="C84" i="32"/>
  <c r="BF83" i="32"/>
  <c r="BD83" i="32"/>
  <c r="BC83" i="32"/>
  <c r="BB83" i="32"/>
  <c r="AZ83" i="32"/>
  <c r="AY83" i="32"/>
  <c r="AX83" i="32"/>
  <c r="AV83" i="32"/>
  <c r="AU83" i="32"/>
  <c r="AT83" i="32"/>
  <c r="AR83" i="32"/>
  <c r="AQ83" i="32"/>
  <c r="AP83" i="32"/>
  <c r="AN83" i="32"/>
  <c r="AM83" i="32"/>
  <c r="AL83" i="32"/>
  <c r="AJ83" i="32"/>
  <c r="AI83" i="32"/>
  <c r="AF83" i="32"/>
  <c r="X82" i="32"/>
  <c r="AE83" i="32" s="1"/>
  <c r="X80" i="32"/>
  <c r="AC83" i="32"/>
  <c r="I9" i="32"/>
  <c r="I46" i="32"/>
  <c r="G9" i="32"/>
  <c r="G83" i="32" s="1"/>
  <c r="G46" i="32"/>
  <c r="H46" i="32"/>
  <c r="E83" i="32"/>
  <c r="D83" i="32"/>
  <c r="C83" i="32"/>
  <c r="I8" i="32"/>
  <c r="I45" i="32"/>
  <c r="I82" i="32" s="1"/>
  <c r="G8" i="32"/>
  <c r="G82" i="32" s="1"/>
  <c r="R82" i="32" s="1"/>
  <c r="G45" i="32"/>
  <c r="H8" i="32"/>
  <c r="H45" i="32"/>
  <c r="H82" i="32" s="1"/>
  <c r="E82" i="32"/>
  <c r="D82" i="32"/>
  <c r="C82" i="32"/>
  <c r="M82" i="32"/>
  <c r="I7" i="32"/>
  <c r="I81" i="32" s="1"/>
  <c r="I44" i="32"/>
  <c r="G7" i="32"/>
  <c r="G44" i="32"/>
  <c r="G81" i="32"/>
  <c r="M81" i="32" s="1"/>
  <c r="H7" i="32"/>
  <c r="H81" i="32" s="1"/>
  <c r="H44" i="32"/>
  <c r="R81" i="32"/>
  <c r="E81" i="32"/>
  <c r="D81" i="32"/>
  <c r="C81" i="32"/>
  <c r="J81" i="32"/>
  <c r="I6" i="32"/>
  <c r="I80" i="32" s="1"/>
  <c r="O80" i="32" s="1"/>
  <c r="I43" i="32"/>
  <c r="G6" i="32"/>
  <c r="G43" i="32"/>
  <c r="G80" i="32"/>
  <c r="M80" i="32" s="1"/>
  <c r="H6" i="32"/>
  <c r="H80" i="32" s="1"/>
  <c r="H43" i="32"/>
  <c r="R80" i="32"/>
  <c r="E80" i="32"/>
  <c r="D80" i="32"/>
  <c r="C80" i="32"/>
  <c r="I5" i="32"/>
  <c r="I42" i="32"/>
  <c r="G5" i="32"/>
  <c r="G79" i="32" s="1"/>
  <c r="G42" i="32"/>
  <c r="H42" i="32"/>
  <c r="E79" i="32"/>
  <c r="D79" i="32"/>
  <c r="C79" i="32"/>
  <c r="T72" i="32"/>
  <c r="V72" i="32"/>
  <c r="S72" i="32"/>
  <c r="U72" i="32"/>
  <c r="R72" i="32"/>
  <c r="E72" i="32"/>
  <c r="O72" i="32" s="1"/>
  <c r="D72" i="32"/>
  <c r="N72" i="32"/>
  <c r="C72" i="32"/>
  <c r="K72" i="32"/>
  <c r="J72" i="32"/>
  <c r="S71" i="32"/>
  <c r="U71" i="32"/>
  <c r="R71" i="32"/>
  <c r="E71" i="32"/>
  <c r="D71" i="32"/>
  <c r="N71" i="32"/>
  <c r="C71" i="32"/>
  <c r="M71" i="32" s="1"/>
  <c r="J71" i="32"/>
  <c r="T70" i="32"/>
  <c r="V70" i="32"/>
  <c r="S70" i="32"/>
  <c r="U70" i="32"/>
  <c r="R70" i="32"/>
  <c r="O70" i="32"/>
  <c r="N70" i="32"/>
  <c r="M70" i="32"/>
  <c r="K70" i="32"/>
  <c r="J70" i="32"/>
  <c r="S69" i="32"/>
  <c r="U69" i="32" s="1"/>
  <c r="R69" i="32"/>
  <c r="E69" i="32"/>
  <c r="E32" i="32" s="1"/>
  <c r="D69" i="32"/>
  <c r="N69" i="32" s="1"/>
  <c r="C69" i="32"/>
  <c r="J69" i="32"/>
  <c r="T68" i="32"/>
  <c r="V68" i="32" s="1"/>
  <c r="R68" i="32"/>
  <c r="O68" i="32"/>
  <c r="M68" i="32"/>
  <c r="T67" i="32"/>
  <c r="V67" i="32" s="1"/>
  <c r="S67" i="32"/>
  <c r="U67" i="32" s="1"/>
  <c r="R67" i="32"/>
  <c r="E67" i="32"/>
  <c r="O67" i="32"/>
  <c r="D67" i="32"/>
  <c r="N67" i="32"/>
  <c r="C67" i="32"/>
  <c r="M67" i="32"/>
  <c r="K67" i="32"/>
  <c r="J67" i="32"/>
  <c r="T66" i="32"/>
  <c r="V66" i="32"/>
  <c r="R66" i="32"/>
  <c r="E66" i="32"/>
  <c r="D66" i="32"/>
  <c r="C66" i="32"/>
  <c r="T65" i="32"/>
  <c r="V65" i="32" s="1"/>
  <c r="S65" i="32"/>
  <c r="U65" i="32"/>
  <c r="R65" i="32"/>
  <c r="E65" i="32"/>
  <c r="O65" i="32"/>
  <c r="D65" i="32"/>
  <c r="N65" i="32"/>
  <c r="C65" i="32"/>
  <c r="M65" i="32" s="1"/>
  <c r="K65" i="32"/>
  <c r="J65" i="32"/>
  <c r="T64" i="32"/>
  <c r="V64" i="32"/>
  <c r="S64" i="32"/>
  <c r="U64" i="32"/>
  <c r="R64" i="32"/>
  <c r="O64" i="32"/>
  <c r="N64" i="32"/>
  <c r="M64" i="32"/>
  <c r="K64" i="32"/>
  <c r="J64" i="32"/>
  <c r="S63" i="32"/>
  <c r="U63" i="32" s="1"/>
  <c r="R63" i="32"/>
  <c r="N63" i="32"/>
  <c r="M63" i="32"/>
  <c r="J63" i="32"/>
  <c r="T62" i="32"/>
  <c r="V62" i="32" s="1"/>
  <c r="S62" i="32"/>
  <c r="U62" i="32"/>
  <c r="R62" i="32"/>
  <c r="O62" i="32"/>
  <c r="N62" i="32"/>
  <c r="M62" i="32"/>
  <c r="K62" i="32"/>
  <c r="J62" i="32"/>
  <c r="S61" i="32"/>
  <c r="U61" i="32"/>
  <c r="R61" i="32"/>
  <c r="C61" i="32"/>
  <c r="D61" i="32"/>
  <c r="N61" i="32"/>
  <c r="J61" i="32"/>
  <c r="T60" i="32"/>
  <c r="V60" i="32" s="1"/>
  <c r="S60" i="32"/>
  <c r="U60" i="32" s="1"/>
  <c r="R60" i="32"/>
  <c r="E60" i="32"/>
  <c r="O60" i="32"/>
  <c r="D60" i="32"/>
  <c r="N60" i="32"/>
  <c r="C60" i="32"/>
  <c r="M60" i="32" s="1"/>
  <c r="K60" i="32"/>
  <c r="J60" i="32"/>
  <c r="T59" i="32"/>
  <c r="V59" i="32"/>
  <c r="S59" i="32"/>
  <c r="U59" i="32"/>
  <c r="R59" i="32"/>
  <c r="E59" i="32"/>
  <c r="O59" i="32" s="1"/>
  <c r="D59" i="32"/>
  <c r="C59" i="32"/>
  <c r="M59" i="32" s="1"/>
  <c r="K59" i="32"/>
  <c r="J59" i="32"/>
  <c r="R58" i="32"/>
  <c r="N58" i="32"/>
  <c r="M58" i="32"/>
  <c r="T57" i="32"/>
  <c r="V57" i="32"/>
  <c r="S57" i="32"/>
  <c r="U57" i="32" s="1"/>
  <c r="R57" i="32"/>
  <c r="E57" i="32"/>
  <c r="D57" i="32"/>
  <c r="N57" i="32" s="1"/>
  <c r="C57" i="32"/>
  <c r="K57" i="32"/>
  <c r="J57" i="32"/>
  <c r="T56" i="32"/>
  <c r="V56" i="32" s="1"/>
  <c r="R56" i="32"/>
  <c r="O56" i="32"/>
  <c r="N56" i="32"/>
  <c r="K56" i="32"/>
  <c r="T55" i="32"/>
  <c r="V55" i="32" s="1"/>
  <c r="S55" i="32"/>
  <c r="U55" i="32" s="1"/>
  <c r="R55" i="32"/>
  <c r="O55" i="32"/>
  <c r="N55" i="32"/>
  <c r="M55" i="32"/>
  <c r="K55" i="32"/>
  <c r="J55" i="32"/>
  <c r="T54" i="32"/>
  <c r="R54" i="32"/>
  <c r="E54" i="32"/>
  <c r="D54" i="32"/>
  <c r="C54" i="32"/>
  <c r="M54" i="32" s="1"/>
  <c r="T53" i="32"/>
  <c r="V53" i="32"/>
  <c r="S53" i="32"/>
  <c r="U53" i="32"/>
  <c r="R53" i="32"/>
  <c r="E53" i="32"/>
  <c r="O53" i="32" s="1"/>
  <c r="D53" i="32"/>
  <c r="C53" i="32"/>
  <c r="M53" i="32" s="1"/>
  <c r="K53" i="32"/>
  <c r="J53" i="32"/>
  <c r="T52" i="32"/>
  <c r="V52" i="32" s="1"/>
  <c r="S52" i="32"/>
  <c r="U52" i="32" s="1"/>
  <c r="R52" i="32"/>
  <c r="O52" i="32"/>
  <c r="N52" i="32"/>
  <c r="M52" i="32"/>
  <c r="K52" i="32"/>
  <c r="J52" i="32"/>
  <c r="T51" i="32"/>
  <c r="V51" i="32" s="1"/>
  <c r="R51" i="32"/>
  <c r="E51" i="32"/>
  <c r="D51" i="32"/>
  <c r="N51" i="32"/>
  <c r="C51" i="32"/>
  <c r="K51" i="32"/>
  <c r="J51" i="32"/>
  <c r="T50" i="32"/>
  <c r="V50" i="32" s="1"/>
  <c r="S50" i="32"/>
  <c r="U50" i="32"/>
  <c r="R50" i="32"/>
  <c r="O50" i="32"/>
  <c r="N50" i="32"/>
  <c r="M50" i="32"/>
  <c r="K50" i="32"/>
  <c r="J50" i="32"/>
  <c r="T49" i="32"/>
  <c r="V49" i="32"/>
  <c r="S49" i="32"/>
  <c r="U49" i="32"/>
  <c r="R49" i="32"/>
  <c r="E49" i="32"/>
  <c r="E12" i="32" s="1"/>
  <c r="O49" i="32"/>
  <c r="D49" i="32"/>
  <c r="N49" i="32" s="1"/>
  <c r="C49" i="32"/>
  <c r="M49" i="32" s="1"/>
  <c r="K49" i="32"/>
  <c r="J49" i="32"/>
  <c r="T48" i="32"/>
  <c r="V48" i="32" s="1"/>
  <c r="S48" i="32"/>
  <c r="U48" i="32" s="1"/>
  <c r="R48" i="32"/>
  <c r="E48" i="32"/>
  <c r="O48" i="32"/>
  <c r="D48" i="32"/>
  <c r="N48" i="32"/>
  <c r="C48" i="32"/>
  <c r="M48" i="32" s="1"/>
  <c r="K48" i="32"/>
  <c r="J48" i="32"/>
  <c r="T47" i="32"/>
  <c r="V47" i="32"/>
  <c r="S47" i="32"/>
  <c r="U47" i="32"/>
  <c r="R47" i="32"/>
  <c r="E47" i="32"/>
  <c r="O47" i="32" s="1"/>
  <c r="D47" i="32"/>
  <c r="N47" i="32" s="1"/>
  <c r="C47" i="32"/>
  <c r="M47" i="32" s="1"/>
  <c r="K47" i="32"/>
  <c r="J47" i="32"/>
  <c r="R46" i="32"/>
  <c r="M46" i="32"/>
  <c r="T45" i="32"/>
  <c r="V45" i="32" s="1"/>
  <c r="S45" i="32"/>
  <c r="U45" i="32" s="1"/>
  <c r="R45" i="32"/>
  <c r="E45" i="32"/>
  <c r="O45" i="32" s="1"/>
  <c r="D45" i="32"/>
  <c r="N45" i="32"/>
  <c r="C45" i="32"/>
  <c r="M45" i="32"/>
  <c r="K45" i="32"/>
  <c r="J45" i="32"/>
  <c r="T44" i="32"/>
  <c r="V44" i="32" s="1"/>
  <c r="S44" i="32"/>
  <c r="U44" i="32"/>
  <c r="R44" i="32"/>
  <c r="E44" i="32"/>
  <c r="O44" i="32" s="1"/>
  <c r="D44" i="32"/>
  <c r="N44" i="32" s="1"/>
  <c r="C44" i="32"/>
  <c r="M44" i="32" s="1"/>
  <c r="K44" i="32"/>
  <c r="J44" i="32"/>
  <c r="T43" i="32"/>
  <c r="V43" i="32" s="1"/>
  <c r="S43" i="32"/>
  <c r="U43" i="32" s="1"/>
  <c r="R43" i="32"/>
  <c r="E43" i="32"/>
  <c r="O43" i="32"/>
  <c r="D43" i="32"/>
  <c r="N43" i="32"/>
  <c r="C43" i="32"/>
  <c r="M43" i="32"/>
  <c r="K43" i="32"/>
  <c r="J43" i="32"/>
  <c r="R42" i="32"/>
  <c r="E42" i="32"/>
  <c r="O42" i="32" s="1"/>
  <c r="D42" i="32"/>
  <c r="C42" i="32"/>
  <c r="E35" i="32"/>
  <c r="O35" i="32" s="1"/>
  <c r="D35" i="32"/>
  <c r="N35" i="32" s="1"/>
  <c r="K35" i="32"/>
  <c r="B35" i="32"/>
  <c r="E34" i="32"/>
  <c r="O34" i="32" s="1"/>
  <c r="D34" i="32"/>
  <c r="N34" i="32"/>
  <c r="C34" i="32"/>
  <c r="M34" i="32"/>
  <c r="K34" i="32"/>
  <c r="J34" i="32"/>
  <c r="B34" i="32"/>
  <c r="E33" i="32"/>
  <c r="O33" i="32" s="1"/>
  <c r="D33" i="32"/>
  <c r="C33" i="32"/>
  <c r="M33" i="32" s="1"/>
  <c r="B33" i="32"/>
  <c r="O32" i="32"/>
  <c r="D32" i="32"/>
  <c r="B32" i="32"/>
  <c r="E31" i="32"/>
  <c r="O31" i="32" s="1"/>
  <c r="D31" i="32"/>
  <c r="N31" i="32" s="1"/>
  <c r="C31" i="32"/>
  <c r="M31" i="32"/>
  <c r="K31" i="32"/>
  <c r="J31" i="32"/>
  <c r="B31" i="32"/>
  <c r="E30" i="32"/>
  <c r="O30" i="32"/>
  <c r="D30" i="32"/>
  <c r="N30" i="32"/>
  <c r="C30" i="32"/>
  <c r="M30" i="32" s="1"/>
  <c r="K30" i="32"/>
  <c r="J30" i="32"/>
  <c r="B30" i="32"/>
  <c r="D29" i="32"/>
  <c r="N29" i="32" s="1"/>
  <c r="K29" i="32"/>
  <c r="J29" i="32"/>
  <c r="B29" i="32"/>
  <c r="E28" i="32"/>
  <c r="D28" i="32"/>
  <c r="C28" i="32"/>
  <c r="M28" i="32"/>
  <c r="B28" i="32"/>
  <c r="E27" i="32"/>
  <c r="O27" i="32"/>
  <c r="D27" i="32"/>
  <c r="N27" i="32" s="1"/>
  <c r="C27" i="32"/>
  <c r="M27" i="32" s="1"/>
  <c r="K27" i="32"/>
  <c r="J27" i="32"/>
  <c r="B27" i="32"/>
  <c r="E26" i="32"/>
  <c r="O26" i="32" s="1"/>
  <c r="D26" i="32"/>
  <c r="N26" i="32"/>
  <c r="C26" i="32"/>
  <c r="M26" i="32"/>
  <c r="K26" i="32"/>
  <c r="J26" i="32"/>
  <c r="B26" i="32"/>
  <c r="E25" i="32"/>
  <c r="O25" i="32" s="1"/>
  <c r="D25" i="32"/>
  <c r="C25" i="32"/>
  <c r="M25" i="32" s="1"/>
  <c r="B25" i="32"/>
  <c r="D24" i="32"/>
  <c r="B24" i="32"/>
  <c r="E23" i="32"/>
  <c r="O23" i="32" s="1"/>
  <c r="D23" i="32"/>
  <c r="N23" i="32" s="1"/>
  <c r="C23" i="32"/>
  <c r="M23" i="32" s="1"/>
  <c r="K23" i="32"/>
  <c r="J23" i="32"/>
  <c r="B23" i="32"/>
  <c r="E22" i="32"/>
  <c r="O22" i="32"/>
  <c r="C22" i="32"/>
  <c r="M22" i="32" s="1"/>
  <c r="J22" i="32"/>
  <c r="B22" i="32"/>
  <c r="N21" i="32"/>
  <c r="C21" i="32"/>
  <c r="M21" i="32"/>
  <c r="J21" i="32"/>
  <c r="B21" i="32"/>
  <c r="D20" i="32"/>
  <c r="N20" i="32"/>
  <c r="K20" i="32"/>
  <c r="J20" i="32"/>
  <c r="B20" i="32"/>
  <c r="E19" i="32"/>
  <c r="O19" i="32" s="1"/>
  <c r="D19" i="32"/>
  <c r="N19" i="32" s="1"/>
  <c r="C19" i="32"/>
  <c r="M19" i="32" s="1"/>
  <c r="K19" i="32"/>
  <c r="J19" i="32"/>
  <c r="B19" i="32"/>
  <c r="O18" i="32"/>
  <c r="N18" i="32"/>
  <c r="M18" i="32"/>
  <c r="K18" i="32"/>
  <c r="J18" i="32"/>
  <c r="E17" i="32"/>
  <c r="O17" i="32" s="1"/>
  <c r="D17" i="32"/>
  <c r="C17" i="32"/>
  <c r="M17" i="32" s="1"/>
  <c r="B17" i="32"/>
  <c r="E16" i="32"/>
  <c r="O16" i="32"/>
  <c r="M16" i="32"/>
  <c r="K16" i="32"/>
  <c r="J16" i="32"/>
  <c r="B16" i="32"/>
  <c r="E15" i="32"/>
  <c r="O15" i="32" s="1"/>
  <c r="D15" i="32"/>
  <c r="N15" i="32" s="1"/>
  <c r="C15" i="32"/>
  <c r="M15" i="32"/>
  <c r="K15" i="32"/>
  <c r="B15" i="32"/>
  <c r="D14" i="32"/>
  <c r="N14" i="32"/>
  <c r="C14" i="32"/>
  <c r="M14" i="32" s="1"/>
  <c r="K14" i="32"/>
  <c r="J14" i="32"/>
  <c r="B14" i="32"/>
  <c r="E13" i="32"/>
  <c r="O13" i="32" s="1"/>
  <c r="D13" i="32"/>
  <c r="C13" i="32"/>
  <c r="M13" i="32" s="1"/>
  <c r="B13" i="32"/>
  <c r="O12" i="32"/>
  <c r="D12" i="32"/>
  <c r="N12" i="32"/>
  <c r="C12" i="32"/>
  <c r="M12" i="32"/>
  <c r="K12" i="32"/>
  <c r="J12" i="32"/>
  <c r="B12" i="32"/>
  <c r="E11" i="32"/>
  <c r="O11" i="32" s="1"/>
  <c r="D11" i="32"/>
  <c r="N11" i="32" s="1"/>
  <c r="C11" i="32"/>
  <c r="M11" i="32" s="1"/>
  <c r="K11" i="32"/>
  <c r="J11" i="32"/>
  <c r="B11" i="32"/>
  <c r="E10" i="32"/>
  <c r="O10" i="32"/>
  <c r="D10" i="32"/>
  <c r="N10" i="32"/>
  <c r="C10" i="32"/>
  <c r="M10" i="32"/>
  <c r="J10" i="32"/>
  <c r="B10" i="32"/>
  <c r="E9" i="32"/>
  <c r="O9" i="32"/>
  <c r="D9" i="32"/>
  <c r="C9" i="32"/>
  <c r="M9" i="32" s="1"/>
  <c r="B9" i="32"/>
  <c r="E8" i="32"/>
  <c r="O8" i="32"/>
  <c r="D8" i="32"/>
  <c r="N8" i="32"/>
  <c r="C8" i="32"/>
  <c r="M8" i="32"/>
  <c r="K8" i="32"/>
  <c r="J8" i="32"/>
  <c r="B8" i="32"/>
  <c r="E7" i="32"/>
  <c r="O7" i="32" s="1"/>
  <c r="D7" i="32"/>
  <c r="N7" i="32" s="1"/>
  <c r="C7" i="32"/>
  <c r="M7" i="32"/>
  <c r="K7" i="32"/>
  <c r="J7" i="32"/>
  <c r="B7" i="32"/>
  <c r="E6" i="32"/>
  <c r="O6" i="32"/>
  <c r="D6" i="32"/>
  <c r="N6" i="32"/>
  <c r="C6" i="32"/>
  <c r="M6" i="32" s="1"/>
  <c r="K6" i="32"/>
  <c r="J6" i="32"/>
  <c r="B6" i="32"/>
  <c r="E5" i="32"/>
  <c r="O5" i="32" s="1"/>
  <c r="D5" i="32"/>
  <c r="B5" i="32"/>
  <c r="O73" i="31"/>
  <c r="N73" i="31"/>
  <c r="M73" i="31"/>
  <c r="L73" i="31"/>
  <c r="K73" i="31"/>
  <c r="J73" i="31"/>
  <c r="I73" i="31"/>
  <c r="H73" i="31"/>
  <c r="G73" i="31"/>
  <c r="F73" i="31"/>
  <c r="E73" i="31"/>
  <c r="T65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J38" i="31"/>
  <c r="I38" i="31"/>
  <c r="J38" i="20"/>
  <c r="J37" i="20"/>
  <c r="J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2" i="20"/>
  <c r="J21" i="20"/>
  <c r="J20" i="20"/>
  <c r="J19" i="20"/>
  <c r="J18" i="20"/>
  <c r="J17" i="20"/>
  <c r="J16" i="20"/>
  <c r="J15" i="20"/>
  <c r="J14" i="20"/>
  <c r="J13" i="20"/>
  <c r="J12" i="20"/>
  <c r="J11" i="20"/>
  <c r="J10" i="20"/>
  <c r="J9" i="20"/>
  <c r="J8" i="20"/>
  <c r="J7" i="20"/>
  <c r="J6" i="20"/>
  <c r="J5" i="20"/>
  <c r="B43" i="31"/>
  <c r="O14" i="31"/>
  <c r="O15" i="31"/>
  <c r="W8" i="31"/>
  <c r="W7" i="31"/>
  <c r="O20" i="31"/>
  <c r="O19" i="31"/>
  <c r="O17" i="31"/>
  <c r="O18" i="31"/>
  <c r="O22" i="31"/>
  <c r="O16" i="31"/>
  <c r="O21" i="31"/>
  <c r="O23" i="31"/>
  <c r="W9" i="31"/>
  <c r="W6" i="31"/>
  <c r="W10" i="31"/>
  <c r="W12" i="31"/>
  <c r="W11" i="31"/>
  <c r="W5" i="31"/>
  <c r="W14" i="31"/>
  <c r="W13" i="31"/>
  <c r="W21" i="31"/>
  <c r="W19" i="31"/>
  <c r="W16" i="31"/>
  <c r="W15" i="31"/>
  <c r="W20" i="31"/>
  <c r="W18" i="31"/>
  <c r="W17" i="31"/>
  <c r="W23" i="31"/>
  <c r="W22" i="31"/>
  <c r="M72" i="32" l="1"/>
  <c r="C35" i="32"/>
  <c r="T81" i="32"/>
  <c r="V81" i="32" s="1"/>
  <c r="O81" i="32"/>
  <c r="K81" i="32"/>
  <c r="S54" i="32"/>
  <c r="U54" i="32" s="1"/>
  <c r="N54" i="32"/>
  <c r="J54" i="32"/>
  <c r="N66" i="32"/>
  <c r="S66" i="32"/>
  <c r="U66" i="32"/>
  <c r="K66" i="32"/>
  <c r="J66" i="32"/>
  <c r="N12" i="35"/>
  <c r="H5" i="32"/>
  <c r="N16" i="35"/>
  <c r="H9" i="32"/>
  <c r="N20" i="35"/>
  <c r="H13" i="32"/>
  <c r="N24" i="35"/>
  <c r="O24" i="35"/>
  <c r="H17" i="32"/>
  <c r="N31" i="35"/>
  <c r="H24" i="32"/>
  <c r="N35" i="35"/>
  <c r="H28" i="32"/>
  <c r="N39" i="35"/>
  <c r="H32" i="32"/>
  <c r="O39" i="37"/>
  <c r="I69" i="32"/>
  <c r="N92" i="32"/>
  <c r="J92" i="32"/>
  <c r="S92" i="32"/>
  <c r="U92" i="32" s="1"/>
  <c r="J89" i="32"/>
  <c r="K90" i="32"/>
  <c r="T90" i="32"/>
  <c r="V90" i="32" s="1"/>
  <c r="O90" i="32"/>
  <c r="O66" i="32"/>
  <c r="E29" i="32"/>
  <c r="O29" i="32" s="1"/>
  <c r="N86" i="32"/>
  <c r="S86" i="32"/>
  <c r="U86" i="32" s="1"/>
  <c r="J86" i="32"/>
  <c r="N59" i="32"/>
  <c r="D22" i="32"/>
  <c r="N22" i="32" s="1"/>
  <c r="M42" i="32"/>
  <c r="C5" i="32"/>
  <c r="M5" i="32" s="1"/>
  <c r="O51" i="32"/>
  <c r="E14" i="32"/>
  <c r="O14" i="32" s="1"/>
  <c r="J46" i="32"/>
  <c r="N46" i="32"/>
  <c r="S46" i="32"/>
  <c r="U46" i="32" s="1"/>
  <c r="M84" i="32"/>
  <c r="R84" i="32"/>
  <c r="K85" i="32"/>
  <c r="T85" i="32"/>
  <c r="O8" i="31"/>
  <c r="O6" i="31"/>
  <c r="O9" i="31"/>
  <c r="O13" i="31"/>
  <c r="O11" i="31"/>
  <c r="O7" i="31"/>
  <c r="O12" i="31"/>
  <c r="O5" i="31"/>
  <c r="O10" i="31"/>
  <c r="S96" i="32"/>
  <c r="T96" i="32" s="1"/>
  <c r="N96" i="32"/>
  <c r="J96" i="32"/>
  <c r="K97" i="32"/>
  <c r="T97" i="32"/>
  <c r="N109" i="32"/>
  <c r="S109" i="32"/>
  <c r="U109" i="32" s="1"/>
  <c r="K82" i="32"/>
  <c r="T82" i="32"/>
  <c r="V82" i="32" s="1"/>
  <c r="O82" i="32"/>
  <c r="M83" i="32"/>
  <c r="R83" i="32"/>
  <c r="T87" i="32"/>
  <c r="V87" i="32"/>
  <c r="O87" i="32"/>
  <c r="M91" i="32"/>
  <c r="R91" i="32"/>
  <c r="J94" i="32"/>
  <c r="T101" i="32"/>
  <c r="V101" i="32" s="1"/>
  <c r="O101" i="32"/>
  <c r="K101" i="32"/>
  <c r="M57" i="32"/>
  <c r="C20" i="32"/>
  <c r="M20" i="32" s="1"/>
  <c r="N42" i="32"/>
  <c r="S42" i="32"/>
  <c r="U42" i="32"/>
  <c r="J42" i="32"/>
  <c r="N81" i="32"/>
  <c r="S81" i="32"/>
  <c r="U81" i="32" s="1"/>
  <c r="I83" i="32"/>
  <c r="T46" i="32"/>
  <c r="K46" i="32"/>
  <c r="V46" i="32"/>
  <c r="O46" i="32"/>
  <c r="I84" i="32"/>
  <c r="K10" i="32"/>
  <c r="N85" i="32"/>
  <c r="S85" i="32"/>
  <c r="U85" i="32"/>
  <c r="J85" i="32"/>
  <c r="S90" i="32"/>
  <c r="U90" i="32" s="1"/>
  <c r="J90" i="32"/>
  <c r="N90" i="32"/>
  <c r="I91" i="32"/>
  <c r="V54" i="32"/>
  <c r="K54" i="32"/>
  <c r="O54" i="32"/>
  <c r="I96" i="32"/>
  <c r="K22" i="32"/>
  <c r="N97" i="32"/>
  <c r="S97" i="32"/>
  <c r="U97" i="32" s="1"/>
  <c r="J97" i="32"/>
  <c r="G109" i="32"/>
  <c r="M35" i="32"/>
  <c r="J35" i="32"/>
  <c r="E61" i="32"/>
  <c r="E24" i="32" s="1"/>
  <c r="O24" i="32" s="1"/>
  <c r="M61" i="32"/>
  <c r="C24" i="32"/>
  <c r="M24" i="32" s="1"/>
  <c r="K80" i="32"/>
  <c r="T80" i="32"/>
  <c r="V85" i="32"/>
  <c r="G88" i="32"/>
  <c r="S51" i="32"/>
  <c r="U51" i="32" s="1"/>
  <c r="M51" i="32"/>
  <c r="G89" i="32"/>
  <c r="J15" i="32"/>
  <c r="V97" i="32"/>
  <c r="E20" i="32"/>
  <c r="O20" i="32" s="1"/>
  <c r="O57" i="32"/>
  <c r="M69" i="32"/>
  <c r="C32" i="32"/>
  <c r="M32" i="32" s="1"/>
  <c r="M79" i="32"/>
  <c r="R79" i="32"/>
  <c r="S82" i="32"/>
  <c r="V86" i="32"/>
  <c r="O86" i="32"/>
  <c r="K86" i="32"/>
  <c r="T89" i="32"/>
  <c r="V89" i="32" s="1"/>
  <c r="T92" i="32"/>
  <c r="O92" i="32"/>
  <c r="K92" i="32"/>
  <c r="M96" i="32"/>
  <c r="R96" i="32"/>
  <c r="N53" i="32"/>
  <c r="D16" i="32"/>
  <c r="N16" i="32" s="1"/>
  <c r="C29" i="32"/>
  <c r="M29" i="32" s="1"/>
  <c r="M66" i="32"/>
  <c r="I79" i="32"/>
  <c r="T42" i="32"/>
  <c r="V42" i="32" s="1"/>
  <c r="K42" i="32"/>
  <c r="N80" i="32"/>
  <c r="S80" i="32"/>
  <c r="U80" i="32"/>
  <c r="J80" i="32"/>
  <c r="U82" i="32"/>
  <c r="J82" i="32"/>
  <c r="N82" i="32"/>
  <c r="R92" i="32"/>
  <c r="M95" i="32"/>
  <c r="R95" i="32"/>
  <c r="N84" i="32"/>
  <c r="S84" i="32"/>
  <c r="U84" i="32" s="1"/>
  <c r="J84" i="32"/>
  <c r="O85" i="32"/>
  <c r="M90" i="32"/>
  <c r="R90" i="32"/>
  <c r="G93" i="32"/>
  <c r="M56" i="32"/>
  <c r="J56" i="32"/>
  <c r="S56" i="32"/>
  <c r="U56" i="32" s="1"/>
  <c r="H95" i="32"/>
  <c r="S58" i="32"/>
  <c r="J58" i="32"/>
  <c r="O97" i="32"/>
  <c r="M106" i="32"/>
  <c r="R106" i="32"/>
  <c r="H103" i="32"/>
  <c r="K104" i="32"/>
  <c r="O104" i="32"/>
  <c r="O12" i="35"/>
  <c r="O16" i="35"/>
  <c r="O20" i="35"/>
  <c r="O31" i="35"/>
  <c r="O35" i="35"/>
  <c r="O39" i="35"/>
  <c r="N38" i="36"/>
  <c r="H68" i="32"/>
  <c r="N89" i="32"/>
  <c r="N94" i="32"/>
  <c r="G98" i="32"/>
  <c r="N19" i="36"/>
  <c r="O25" i="36"/>
  <c r="N32" i="36"/>
  <c r="O38" i="36"/>
  <c r="O31" i="37"/>
  <c r="I61" i="32"/>
  <c r="P41" i="43"/>
  <c r="P33" i="43"/>
  <c r="M104" i="32"/>
  <c r="R104" i="32"/>
  <c r="O35" i="34"/>
  <c r="I28" i="32"/>
  <c r="G105" i="32"/>
  <c r="O89" i="32"/>
  <c r="O94" i="32"/>
  <c r="V94" i="32"/>
  <c r="T99" i="32"/>
  <c r="J101" i="32"/>
  <c r="N101" i="32"/>
  <c r="U101" i="32"/>
  <c r="V107" i="32"/>
  <c r="O107" i="32"/>
  <c r="T107" i="32"/>
  <c r="T109" i="32"/>
  <c r="V109" i="32" s="1"/>
  <c r="O109" i="32"/>
  <c r="K109" i="32"/>
  <c r="N40" i="34"/>
  <c r="H33" i="32"/>
  <c r="N42" i="34"/>
  <c r="N15" i="35"/>
  <c r="N19" i="35"/>
  <c r="N23" i="35"/>
  <c r="N30" i="35"/>
  <c r="N34" i="35"/>
  <c r="N38" i="35"/>
  <c r="N42" i="35"/>
  <c r="O17" i="36"/>
  <c r="O30" i="36"/>
  <c r="H22" i="39"/>
  <c r="F9" i="39" s="1"/>
  <c r="F22" i="39"/>
  <c r="F7" i="39" s="1"/>
  <c r="O88" i="32"/>
  <c r="O93" i="32"/>
  <c r="N108" i="32"/>
  <c r="S108" i="32"/>
  <c r="U108" i="32" s="1"/>
  <c r="J108" i="32"/>
  <c r="O41" i="36"/>
  <c r="I71" i="32"/>
  <c r="P30" i="43"/>
  <c r="M99" i="32"/>
  <c r="R100" i="32"/>
  <c r="I103" i="32"/>
  <c r="U104" i="32"/>
  <c r="J104" i="32"/>
  <c r="S104" i="32"/>
  <c r="T104" i="32" s="1"/>
  <c r="N104" i="32"/>
  <c r="N21" i="34"/>
  <c r="H25" i="32"/>
  <c r="N32" i="34"/>
  <c r="N34" i="34"/>
  <c r="O23" i="37"/>
  <c r="P29" i="43"/>
  <c r="P21" i="43"/>
  <c r="P13" i="43"/>
  <c r="R102" i="32"/>
  <c r="M102" i="32"/>
  <c r="M108" i="32"/>
  <c r="R108" i="32"/>
  <c r="O33" i="36"/>
  <c r="I63" i="32"/>
  <c r="K22" i="39"/>
  <c r="F12" i="39" s="1"/>
  <c r="J22" i="39"/>
  <c r="F11" i="39" s="1"/>
  <c r="I22" i="39"/>
  <c r="F10" i="39" s="1"/>
  <c r="O99" i="32"/>
  <c r="V99" i="32"/>
  <c r="N17" i="37"/>
  <c r="N25" i="37"/>
  <c r="N30" i="37"/>
  <c r="N38" i="37"/>
  <c r="B46" i="31"/>
  <c r="U100" i="32"/>
  <c r="N15" i="34"/>
  <c r="N23" i="34"/>
  <c r="N36" i="34"/>
  <c r="N14" i="35"/>
  <c r="N18" i="35"/>
  <c r="N22" i="35"/>
  <c r="N29" i="35"/>
  <c r="N33" i="35"/>
  <c r="N37" i="35"/>
  <c r="N41" i="35"/>
  <c r="N13" i="36"/>
  <c r="N21" i="36"/>
  <c r="N34" i="36"/>
  <c r="N42" i="36"/>
  <c r="D29" i="39"/>
  <c r="B44" i="31"/>
  <c r="S100" i="32"/>
  <c r="N17" i="34"/>
  <c r="N25" i="34"/>
  <c r="N21" i="35"/>
  <c r="N15" i="36"/>
  <c r="N21" i="37"/>
  <c r="N42" i="37"/>
  <c r="B51" i="31"/>
  <c r="C22" i="39"/>
  <c r="F4" i="39" s="1"/>
  <c r="H99" i="32" l="1"/>
  <c r="N25" i="32"/>
  <c r="K25" i="32"/>
  <c r="J25" i="32"/>
  <c r="H107" i="32"/>
  <c r="N33" i="32"/>
  <c r="K33" i="32"/>
  <c r="J33" i="32"/>
  <c r="U4" i="31"/>
  <c r="U14" i="31"/>
  <c r="P4" i="31"/>
  <c r="P14" i="31"/>
  <c r="Y4" i="31"/>
  <c r="Y14" i="31" s="1"/>
  <c r="N28" i="32"/>
  <c r="H102" i="32"/>
  <c r="J28" i="32"/>
  <c r="I98" i="32"/>
  <c r="O61" i="32"/>
  <c r="T61" i="32"/>
  <c r="V61" i="32" s="1"/>
  <c r="K61" i="32"/>
  <c r="M98" i="32"/>
  <c r="R98" i="32"/>
  <c r="R93" i="32"/>
  <c r="J93" i="32"/>
  <c r="S93" i="32"/>
  <c r="U93" i="32" s="1"/>
  <c r="M93" i="32"/>
  <c r="R4" i="31"/>
  <c r="R14" i="31" s="1"/>
  <c r="R88" i="32"/>
  <c r="J88" i="32"/>
  <c r="S88" i="32"/>
  <c r="U88" i="32" s="1"/>
  <c r="M88" i="32"/>
  <c r="V96" i="32"/>
  <c r="K96" i="32"/>
  <c r="O96" i="32"/>
  <c r="AD4" i="31"/>
  <c r="AD14" i="31"/>
  <c r="T93" i="32"/>
  <c r="H83" i="32"/>
  <c r="N9" i="32"/>
  <c r="K9" i="32"/>
  <c r="J9" i="32"/>
  <c r="M22" i="39"/>
  <c r="F14" i="39" s="1"/>
  <c r="L22" i="39"/>
  <c r="F13" i="39" s="1"/>
  <c r="N22" i="39"/>
  <c r="F15" i="39" s="1"/>
  <c r="D30" i="39"/>
  <c r="AG46" i="31"/>
  <c r="X46" i="31"/>
  <c r="Y46" i="31"/>
  <c r="AQ46" i="31"/>
  <c r="M105" i="32"/>
  <c r="R105" i="32"/>
  <c r="R109" i="32"/>
  <c r="M109" i="32"/>
  <c r="J109" i="32"/>
  <c r="H98" i="32"/>
  <c r="N24" i="32"/>
  <c r="K24" i="32"/>
  <c r="J24" i="32"/>
  <c r="S103" i="32"/>
  <c r="U103" i="32"/>
  <c r="J103" i="32"/>
  <c r="N103" i="32"/>
  <c r="H87" i="32"/>
  <c r="N13" i="32"/>
  <c r="K13" i="32"/>
  <c r="J13" i="32"/>
  <c r="AR44" i="31"/>
  <c r="B54" i="31"/>
  <c r="AD46" i="31" s="1"/>
  <c r="K44" i="31"/>
  <c r="I44" i="31"/>
  <c r="U44" i="31"/>
  <c r="AO44" i="31"/>
  <c r="T44" i="31"/>
  <c r="AA44" i="31"/>
  <c r="J44" i="31"/>
  <c r="W44" i="31"/>
  <c r="AL44" i="31"/>
  <c r="N44" i="31"/>
  <c r="AH44" i="31"/>
  <c r="AG44" i="31"/>
  <c r="V44" i="31"/>
  <c r="AG4" i="31"/>
  <c r="AG14" i="31" s="1"/>
  <c r="K71" i="32"/>
  <c r="O71" i="32"/>
  <c r="T71" i="32"/>
  <c r="V71" i="32" s="1"/>
  <c r="K28" i="32"/>
  <c r="I102" i="32"/>
  <c r="O28" i="32"/>
  <c r="I4" i="31"/>
  <c r="V80" i="32"/>
  <c r="I14" i="31"/>
  <c r="I108" i="32"/>
  <c r="Z4" i="31"/>
  <c r="Z14" i="31"/>
  <c r="N4" i="31"/>
  <c r="N14" i="31"/>
  <c r="H79" i="32"/>
  <c r="K5" i="32"/>
  <c r="J5" i="32"/>
  <c r="N5" i="32"/>
  <c r="J4" i="31"/>
  <c r="J14" i="31"/>
  <c r="I100" i="32"/>
  <c r="T63" i="32"/>
  <c r="V63" i="32" s="1"/>
  <c r="K63" i="32"/>
  <c r="O63" i="32"/>
  <c r="N68" i="32"/>
  <c r="J68" i="32"/>
  <c r="S68" i="32"/>
  <c r="U68" i="32" s="1"/>
  <c r="K68" i="32"/>
  <c r="T88" i="32"/>
  <c r="K83" i="32"/>
  <c r="T83" i="32"/>
  <c r="V83" i="32"/>
  <c r="O83" i="32"/>
  <c r="I106" i="32"/>
  <c r="K69" i="32"/>
  <c r="O69" i="32"/>
  <c r="T69" i="32"/>
  <c r="V69" i="32" s="1"/>
  <c r="H91" i="32"/>
  <c r="N17" i="32"/>
  <c r="K17" i="32"/>
  <c r="J17" i="32"/>
  <c r="K84" i="32"/>
  <c r="T84" i="32"/>
  <c r="V84" i="32" s="1"/>
  <c r="O84" i="32"/>
  <c r="AG51" i="31"/>
  <c r="O51" i="31"/>
  <c r="AE51" i="31"/>
  <c r="M51" i="31"/>
  <c r="U51" i="31"/>
  <c r="AK51" i="31"/>
  <c r="N51" i="31"/>
  <c r="AH51" i="31"/>
  <c r="Z51" i="31"/>
  <c r="X51" i="31"/>
  <c r="AO51" i="31"/>
  <c r="AN51" i="31"/>
  <c r="T51" i="31"/>
  <c r="K51" i="31"/>
  <c r="AM51" i="31"/>
  <c r="AI51" i="31"/>
  <c r="L51" i="31"/>
  <c r="AC51" i="31"/>
  <c r="P51" i="31"/>
  <c r="J51" i="31"/>
  <c r="AL51" i="31"/>
  <c r="W51" i="31"/>
  <c r="Q51" i="31"/>
  <c r="AR51" i="31"/>
  <c r="AQ51" i="31"/>
  <c r="AP51" i="31"/>
  <c r="AD51" i="31"/>
  <c r="AA51" i="31"/>
  <c r="I51" i="31"/>
  <c r="Y51" i="31"/>
  <c r="R51" i="31"/>
  <c r="AB51" i="31"/>
  <c r="H51" i="31"/>
  <c r="V51" i="31"/>
  <c r="AF51" i="31"/>
  <c r="AL4" i="31"/>
  <c r="AL14" i="31" s="1"/>
  <c r="AB4" i="31"/>
  <c r="AB14" i="31"/>
  <c r="J95" i="32"/>
  <c r="S95" i="32"/>
  <c r="T95" i="32" s="1"/>
  <c r="N95" i="32"/>
  <c r="K91" i="32"/>
  <c r="T91" i="32"/>
  <c r="V91" i="32" s="1"/>
  <c r="O91" i="32"/>
  <c r="K4" i="31"/>
  <c r="K14" i="31" s="1"/>
  <c r="S4" i="31"/>
  <c r="K103" i="32"/>
  <c r="T103" i="32"/>
  <c r="V103" i="32" s="1"/>
  <c r="O103" i="32"/>
  <c r="AJ4" i="31"/>
  <c r="AJ14" i="31" s="1"/>
  <c r="V104" i="32"/>
  <c r="K79" i="32"/>
  <c r="T79" i="32"/>
  <c r="V79" i="32" s="1"/>
  <c r="O79" i="32"/>
  <c r="V92" i="32"/>
  <c r="R89" i="32"/>
  <c r="S89" i="32"/>
  <c r="U89" i="32" s="1"/>
  <c r="M89" i="32"/>
  <c r="U96" i="32"/>
  <c r="S51" i="31"/>
  <c r="H106" i="32"/>
  <c r="J32" i="32"/>
  <c r="N32" i="32"/>
  <c r="K32" i="32"/>
  <c r="H105" i="32"/>
  <c r="Y21" i="31" l="1"/>
  <c r="Y16" i="31"/>
  <c r="Y22" i="31"/>
  <c r="Y18" i="31"/>
  <c r="Y17" i="31"/>
  <c r="Y19" i="31"/>
  <c r="Y23" i="31"/>
  <c r="Y15" i="31"/>
  <c r="Y20" i="31"/>
  <c r="R19" i="31"/>
  <c r="R17" i="31"/>
  <c r="R20" i="31"/>
  <c r="R22" i="31"/>
  <c r="R15" i="31"/>
  <c r="R21" i="31"/>
  <c r="R18" i="31"/>
  <c r="R23" i="31"/>
  <c r="R16" i="31"/>
  <c r="AJ15" i="31"/>
  <c r="AJ19" i="31"/>
  <c r="AJ23" i="31"/>
  <c r="AJ16" i="31"/>
  <c r="AJ18" i="31"/>
  <c r="AJ22" i="31"/>
  <c r="AJ17" i="31"/>
  <c r="AJ21" i="31"/>
  <c r="AJ20" i="31"/>
  <c r="K23" i="31"/>
  <c r="K15" i="31"/>
  <c r="K16" i="31"/>
  <c r="K20" i="31"/>
  <c r="K19" i="31"/>
  <c r="K17" i="31"/>
  <c r="K18" i="31"/>
  <c r="K21" i="31"/>
  <c r="K22" i="31"/>
  <c r="AL20" i="31"/>
  <c r="AL19" i="31"/>
  <c r="AL16" i="31"/>
  <c r="AL22" i="31"/>
  <c r="AL18" i="31"/>
  <c r="AL15" i="31"/>
  <c r="AL17" i="31"/>
  <c r="AL23" i="31"/>
  <c r="AL21" i="31"/>
  <c r="AG21" i="31"/>
  <c r="AG18" i="31"/>
  <c r="AG20" i="31"/>
  <c r="AG23" i="31"/>
  <c r="AG15" i="31"/>
  <c r="AG16" i="31"/>
  <c r="AG17" i="31"/>
  <c r="AG19" i="31"/>
  <c r="AG22" i="31"/>
  <c r="S12" i="31"/>
  <c r="S9" i="31"/>
  <c r="S13" i="31"/>
  <c r="S10" i="31"/>
  <c r="S7" i="31"/>
  <c r="S11" i="31"/>
  <c r="S5" i="31"/>
  <c r="S6" i="31"/>
  <c r="S8" i="31"/>
  <c r="U102" i="32"/>
  <c r="J102" i="32"/>
  <c r="N102" i="32"/>
  <c r="S102" i="32"/>
  <c r="S14" i="31"/>
  <c r="X4" i="31"/>
  <c r="X14" i="31" s="1"/>
  <c r="S91" i="32"/>
  <c r="U91" i="32"/>
  <c r="J91" i="32"/>
  <c r="N91" i="32"/>
  <c r="L4" i="31"/>
  <c r="I16" i="31"/>
  <c r="I17" i="31"/>
  <c r="I20" i="31"/>
  <c r="I22" i="31"/>
  <c r="I19" i="31"/>
  <c r="I15" i="31"/>
  <c r="I18" i="31"/>
  <c r="I21" i="31"/>
  <c r="I23" i="31"/>
  <c r="AP44" i="31"/>
  <c r="Y44" i="31"/>
  <c r="P44" i="31"/>
  <c r="AB44" i="31"/>
  <c r="AK44" i="31"/>
  <c r="AP46" i="31"/>
  <c r="S46" i="31"/>
  <c r="K46" i="31"/>
  <c r="AO46" i="31"/>
  <c r="AD22" i="31"/>
  <c r="AD20" i="31"/>
  <c r="AD15" i="31"/>
  <c r="AD21" i="31"/>
  <c r="AD16" i="31"/>
  <c r="AD19" i="31"/>
  <c r="AD17" i="31"/>
  <c r="AD23" i="31"/>
  <c r="AD18" i="31"/>
  <c r="S105" i="32"/>
  <c r="T105" i="32" s="1"/>
  <c r="N105" i="32"/>
  <c r="J105" i="32"/>
  <c r="K105" i="32"/>
  <c r="Q44" i="31"/>
  <c r="AC44" i="31"/>
  <c r="L44" i="31"/>
  <c r="AN44" i="31"/>
  <c r="U46" i="31"/>
  <c r="AK46" i="31"/>
  <c r="H46" i="31"/>
  <c r="T46" i="31"/>
  <c r="AD12" i="31"/>
  <c r="AD8" i="31"/>
  <c r="AD11" i="31"/>
  <c r="AD7" i="31"/>
  <c r="AD10" i="31"/>
  <c r="AD6" i="31"/>
  <c r="AD13" i="31"/>
  <c r="AD9" i="31"/>
  <c r="AD5" i="31"/>
  <c r="V4" i="31"/>
  <c r="V14" i="31"/>
  <c r="V93" i="32"/>
  <c r="AJ8" i="31"/>
  <c r="AJ7" i="31"/>
  <c r="AJ13" i="31"/>
  <c r="AJ12" i="31"/>
  <c r="AJ9" i="31"/>
  <c r="AJ11" i="31"/>
  <c r="AJ10" i="31"/>
  <c r="AJ6" i="31"/>
  <c r="AJ5" i="31"/>
  <c r="K13" i="31"/>
  <c r="K6" i="31"/>
  <c r="K7" i="31"/>
  <c r="K11" i="31"/>
  <c r="K10" i="31"/>
  <c r="K5" i="31"/>
  <c r="K8" i="31"/>
  <c r="K9" i="31"/>
  <c r="K12" i="31"/>
  <c r="AB15" i="31"/>
  <c r="AB19" i="31"/>
  <c r="AB17" i="31"/>
  <c r="AB16" i="31"/>
  <c r="AB21" i="31"/>
  <c r="AB22" i="31"/>
  <c r="AB23" i="31"/>
  <c r="AB18" i="31"/>
  <c r="AB20" i="31"/>
  <c r="Q4" i="31"/>
  <c r="Q14" i="31" s="1"/>
  <c r="V88" i="32"/>
  <c r="S79" i="32"/>
  <c r="U79" i="32"/>
  <c r="J79" i="32"/>
  <c r="N79" i="32"/>
  <c r="I5" i="31"/>
  <c r="I13" i="31"/>
  <c r="I6" i="31"/>
  <c r="I11" i="31"/>
  <c r="I12" i="31"/>
  <c r="I10" i="31"/>
  <c r="I9" i="31"/>
  <c r="I8" i="31"/>
  <c r="I7" i="31"/>
  <c r="AD44" i="31"/>
  <c r="X44" i="31"/>
  <c r="O44" i="31"/>
  <c r="Z44" i="31"/>
  <c r="AM46" i="31"/>
  <c r="W46" i="31"/>
  <c r="AL46" i="31"/>
  <c r="AB46" i="31"/>
  <c r="M46" i="31"/>
  <c r="R10" i="31"/>
  <c r="R8" i="31"/>
  <c r="R11" i="31"/>
  <c r="R12" i="31"/>
  <c r="R13" i="31"/>
  <c r="R9" i="31"/>
  <c r="R7" i="31"/>
  <c r="R6" i="31"/>
  <c r="R5" i="31"/>
  <c r="Y9" i="31"/>
  <c r="Y11" i="31"/>
  <c r="Y12" i="31"/>
  <c r="Y10" i="31"/>
  <c r="Y13" i="31"/>
  <c r="Y8" i="31"/>
  <c r="Y6" i="31"/>
  <c r="Y5" i="31"/>
  <c r="Y7" i="31"/>
  <c r="N107" i="32"/>
  <c r="S107" i="32"/>
  <c r="U107" i="32" s="1"/>
  <c r="J107" i="32"/>
  <c r="K107" i="32"/>
  <c r="T108" i="32"/>
  <c r="V108" i="32" s="1"/>
  <c r="O108" i="32"/>
  <c r="K108" i="32"/>
  <c r="AB5" i="31"/>
  <c r="AB8" i="31"/>
  <c r="AB13" i="31"/>
  <c r="AB11" i="31"/>
  <c r="AB10" i="31"/>
  <c r="AB6" i="31"/>
  <c r="AB7" i="31"/>
  <c r="AB12" i="31"/>
  <c r="AB9" i="31"/>
  <c r="M4" i="31"/>
  <c r="M14" i="31" s="1"/>
  <c r="N18" i="31"/>
  <c r="N19" i="31"/>
  <c r="N23" i="31"/>
  <c r="N15" i="31"/>
  <c r="N16" i="31"/>
  <c r="N17" i="31"/>
  <c r="N22" i="31"/>
  <c r="N21" i="31"/>
  <c r="N20" i="31"/>
  <c r="AG8" i="31"/>
  <c r="AG11" i="31"/>
  <c r="AG6" i="31"/>
  <c r="AG7" i="31"/>
  <c r="AG10" i="31"/>
  <c r="AG13" i="31"/>
  <c r="AG9" i="31"/>
  <c r="AG12" i="31"/>
  <c r="AG5" i="31"/>
  <c r="AF44" i="31"/>
  <c r="AM44" i="31"/>
  <c r="AE44" i="31"/>
  <c r="AQ44" i="31"/>
  <c r="Q46" i="31"/>
  <c r="AE46" i="31"/>
  <c r="J46" i="31"/>
  <c r="AC46" i="31"/>
  <c r="O46" i="31"/>
  <c r="P20" i="31"/>
  <c r="P16" i="31"/>
  <c r="P15" i="31"/>
  <c r="P21" i="31"/>
  <c r="P19" i="31"/>
  <c r="P17" i="31"/>
  <c r="P23" i="31"/>
  <c r="P22" i="31"/>
  <c r="P18" i="31"/>
  <c r="V100" i="32"/>
  <c r="O100" i="32"/>
  <c r="K100" i="32"/>
  <c r="T100" i="32"/>
  <c r="N12" i="31"/>
  <c r="N7" i="31"/>
  <c r="N11" i="31"/>
  <c r="N5" i="31"/>
  <c r="N8" i="31"/>
  <c r="N13" i="31"/>
  <c r="N9" i="31"/>
  <c r="N10" i="31"/>
  <c r="N6" i="31"/>
  <c r="K102" i="32"/>
  <c r="T102" i="32"/>
  <c r="V102" i="32"/>
  <c r="O102" i="32"/>
  <c r="AJ44" i="31"/>
  <c r="H44" i="31"/>
  <c r="M44" i="31"/>
  <c r="AI44" i="31"/>
  <c r="R44" i="31"/>
  <c r="N87" i="32"/>
  <c r="S87" i="32"/>
  <c r="U87" i="32"/>
  <c r="J87" i="32"/>
  <c r="K87" i="32"/>
  <c r="N98" i="32"/>
  <c r="S98" i="32"/>
  <c r="U98" i="32"/>
  <c r="J98" i="32"/>
  <c r="L46" i="31"/>
  <c r="AN46" i="31"/>
  <c r="P46" i="31"/>
  <c r="R46" i="31"/>
  <c r="N46" i="31"/>
  <c r="P9" i="31"/>
  <c r="P11" i="31"/>
  <c r="P10" i="31"/>
  <c r="P7" i="31"/>
  <c r="P13" i="31"/>
  <c r="P12" i="31"/>
  <c r="P6" i="31"/>
  <c r="P5" i="31"/>
  <c r="P8" i="31"/>
  <c r="T4" i="31"/>
  <c r="T14" i="31" s="1"/>
  <c r="AL11" i="31"/>
  <c r="AL7" i="31"/>
  <c r="AL6" i="31"/>
  <c r="AL5" i="31"/>
  <c r="AL13" i="31"/>
  <c r="AL12" i="31"/>
  <c r="AL10" i="31"/>
  <c r="AL8" i="31"/>
  <c r="AL9" i="31"/>
  <c r="V106" i="32"/>
  <c r="K106" i="32"/>
  <c r="O106" i="32"/>
  <c r="J21" i="31"/>
  <c r="J20" i="31"/>
  <c r="J15" i="31"/>
  <c r="J18" i="31"/>
  <c r="J16" i="31"/>
  <c r="J23" i="31"/>
  <c r="J17" i="31"/>
  <c r="J22" i="31"/>
  <c r="J19" i="31"/>
  <c r="Z15" i="31"/>
  <c r="Z22" i="31"/>
  <c r="Z20" i="31"/>
  <c r="Z17" i="31"/>
  <c r="Z23" i="31"/>
  <c r="Z19" i="31"/>
  <c r="Z21" i="31"/>
  <c r="Z18" i="31"/>
  <c r="Z16" i="31"/>
  <c r="I46" i="31"/>
  <c r="AF46" i="31"/>
  <c r="AJ46" i="31"/>
  <c r="Z46" i="31"/>
  <c r="V98" i="32"/>
  <c r="O98" i="32"/>
  <c r="K98" i="32"/>
  <c r="T98" i="32"/>
  <c r="U15" i="31"/>
  <c r="U22" i="31"/>
  <c r="U17" i="31"/>
  <c r="U18" i="31"/>
  <c r="U16" i="31"/>
  <c r="U23" i="31"/>
  <c r="U20" i="31"/>
  <c r="U21" i="31"/>
  <c r="U19" i="31"/>
  <c r="S106" i="32"/>
  <c r="T106" i="32" s="1"/>
  <c r="N106" i="32"/>
  <c r="U106" i="32"/>
  <c r="J106" i="32"/>
  <c r="AF4" i="31"/>
  <c r="AF14" i="31" s="1"/>
  <c r="H4" i="31"/>
  <c r="H14" i="31"/>
  <c r="J6" i="31"/>
  <c r="J7" i="31"/>
  <c r="J8" i="31"/>
  <c r="J10" i="31"/>
  <c r="J11" i="31"/>
  <c r="J12" i="31"/>
  <c r="J13" i="31"/>
  <c r="J9" i="31"/>
  <c r="J5" i="31"/>
  <c r="Z5" i="31"/>
  <c r="Z13" i="31"/>
  <c r="Z10" i="31"/>
  <c r="Z7" i="31"/>
  <c r="Z6" i="31"/>
  <c r="Z11" i="31"/>
  <c r="Z9" i="31"/>
  <c r="Z8" i="31"/>
  <c r="Z12" i="31"/>
  <c r="U42" i="31"/>
  <c r="AL50" i="31"/>
  <c r="AQ52" i="31"/>
  <c r="I41" i="31"/>
  <c r="H52" i="31"/>
  <c r="R48" i="31"/>
  <c r="AL45" i="31"/>
  <c r="AN41" i="31"/>
  <c r="AC50" i="31"/>
  <c r="U48" i="31"/>
  <c r="AL43" i="31"/>
  <c r="AO42" i="31"/>
  <c r="AD50" i="31"/>
  <c r="AB41" i="31"/>
  <c r="W41" i="31"/>
  <c r="K48" i="31"/>
  <c r="O41" i="31"/>
  <c r="AN47" i="31"/>
  <c r="Z50" i="31"/>
  <c r="K43" i="31"/>
  <c r="N41" i="31"/>
  <c r="AN48" i="31"/>
  <c r="U43" i="31"/>
  <c r="I52" i="31"/>
  <c r="AR42" i="31"/>
  <c r="N49" i="31"/>
  <c r="AE42" i="31"/>
  <c r="K41" i="31"/>
  <c r="W50" i="31"/>
  <c r="K42" i="31"/>
  <c r="AF42" i="31"/>
  <c r="AI50" i="31"/>
  <c r="AO50" i="31"/>
  <c r="M48" i="31"/>
  <c r="K50" i="31"/>
  <c r="H43" i="31"/>
  <c r="V50" i="31"/>
  <c r="AD45" i="31"/>
  <c r="P52" i="31"/>
  <c r="I42" i="31"/>
  <c r="N43" i="31"/>
  <c r="AE50" i="31"/>
  <c r="L41" i="31"/>
  <c r="W42" i="31"/>
  <c r="Y48" i="31"/>
  <c r="AF52" i="31"/>
  <c r="X50" i="31"/>
  <c r="Q43" i="31"/>
  <c r="AP45" i="31"/>
  <c r="P41" i="31"/>
  <c r="Y42" i="31"/>
  <c r="P48" i="31"/>
  <c r="L50" i="31"/>
  <c r="AP41" i="31"/>
  <c r="N42" i="31"/>
  <c r="AK52" i="31"/>
  <c r="X42" i="31"/>
  <c r="AM49" i="31"/>
  <c r="X41" i="31"/>
  <c r="AQ41" i="31"/>
  <c r="W47" i="31"/>
  <c r="AB48" i="31"/>
  <c r="AF48" i="31"/>
  <c r="AR50" i="31"/>
  <c r="AN50" i="31"/>
  <c r="R43" i="31"/>
  <c r="X52" i="31"/>
  <c r="AN49" i="31"/>
  <c r="M43" i="31"/>
  <c r="AD43" i="31"/>
  <c r="L52" i="31"/>
  <c r="AC42" i="31"/>
  <c r="Q41" i="31"/>
  <c r="H41" i="31"/>
  <c r="AR48" i="31"/>
  <c r="AF49" i="31"/>
  <c r="AP50" i="31"/>
  <c r="AI52" i="31"/>
  <c r="AK48" i="31"/>
  <c r="AF41" i="31"/>
  <c r="AI41" i="31"/>
  <c r="AI42" i="31"/>
  <c r="M49" i="31"/>
  <c r="AL42" i="31"/>
  <c r="AO52" i="31"/>
  <c r="AK42" i="31"/>
  <c r="V49" i="31"/>
  <c r="H48" i="31"/>
  <c r="Z52" i="31"/>
  <c r="AB50" i="31"/>
  <c r="AH48" i="31"/>
  <c r="AG42" i="31"/>
  <c r="I49" i="31"/>
  <c r="AO45" i="31"/>
  <c r="AR45" i="31"/>
  <c r="AO47" i="31"/>
  <c r="AK45" i="31"/>
  <c r="T42" i="31"/>
  <c r="AE41" i="31"/>
  <c r="AJ49" i="31"/>
  <c r="X48" i="31"/>
  <c r="V41" i="31"/>
  <c r="K47" i="31"/>
  <c r="AK49" i="31"/>
  <c r="AE45" i="31"/>
  <c r="Z41" i="31"/>
  <c r="Z54" i="31" s="1"/>
  <c r="AB52" i="31"/>
  <c r="O45" i="31"/>
  <c r="AH41" i="31"/>
  <c r="L42" i="31"/>
  <c r="AN52" i="31"/>
  <c r="H45" i="31"/>
  <c r="AE47" i="31"/>
  <c r="AH52" i="31"/>
  <c r="M47" i="31"/>
  <c r="AO48" i="31"/>
  <c r="Q52" i="31"/>
  <c r="T45" i="31"/>
  <c r="X45" i="31"/>
  <c r="L49" i="31"/>
  <c r="T43" i="31"/>
  <c r="AP49" i="31"/>
  <c r="AR43" i="31"/>
  <c r="Y47" i="31"/>
  <c r="AM47" i="31"/>
  <c r="Q48" i="31"/>
  <c r="AN43" i="31"/>
  <c r="AI47" i="31"/>
  <c r="X43" i="31"/>
  <c r="AI49" i="31"/>
  <c r="H47" i="31"/>
  <c r="AA41" i="31"/>
  <c r="J45" i="31"/>
  <c r="AI48" i="31"/>
  <c r="AP42" i="31"/>
  <c r="M41" i="31"/>
  <c r="AM42" i="31"/>
  <c r="AL48" i="31"/>
  <c r="AO43" i="31"/>
  <c r="O49" i="31"/>
  <c r="Y41" i="31"/>
  <c r="AF43" i="31"/>
  <c r="AO41" i="31"/>
  <c r="V48" i="31"/>
  <c r="AL52" i="31"/>
  <c r="AM50" i="31"/>
  <c r="AQ48" i="31"/>
  <c r="T49" i="31"/>
  <c r="J41" i="31"/>
  <c r="Z48" i="31"/>
  <c r="V42" i="31"/>
  <c r="N45" i="31"/>
  <c r="AL41" i="31"/>
  <c r="I45" i="31"/>
  <c r="T47" i="31"/>
  <c r="T52" i="31"/>
  <c r="M52" i="31"/>
  <c r="AK47" i="31"/>
  <c r="AE52" i="31"/>
  <c r="W45" i="31"/>
  <c r="AR52" i="31"/>
  <c r="L47" i="31"/>
  <c r="AJ43" i="31"/>
  <c r="Z43" i="31"/>
  <c r="AB47" i="31"/>
  <c r="AQ43" i="31"/>
  <c r="L45" i="31"/>
  <c r="W43" i="31"/>
  <c r="AN45" i="31"/>
  <c r="AD49" i="31"/>
  <c r="K49" i="31"/>
  <c r="O43" i="31"/>
  <c r="AE49" i="31"/>
  <c r="S49" i="31"/>
  <c r="AK41" i="31"/>
  <c r="AC47" i="31"/>
  <c r="AD48" i="31"/>
  <c r="AC43" i="31"/>
  <c r="N52" i="31"/>
  <c r="AQ42" i="31"/>
  <c r="U45" i="31"/>
  <c r="AB42" i="31"/>
  <c r="O42" i="31"/>
  <c r="N50" i="31"/>
  <c r="AD47" i="31"/>
  <c r="AD42" i="31"/>
  <c r="M50" i="31"/>
  <c r="U47" i="31"/>
  <c r="AH47" i="31"/>
  <c r="J43" i="31"/>
  <c r="L43" i="31"/>
  <c r="R52" i="31"/>
  <c r="S48" i="31"/>
  <c r="V45" i="31"/>
  <c r="K45" i="31"/>
  <c r="R41" i="31"/>
  <c r="S47" i="31"/>
  <c r="X49" i="31"/>
  <c r="X47" i="31"/>
  <c r="AQ49" i="31"/>
  <c r="Z49" i="31"/>
  <c r="Q49" i="31"/>
  <c r="W48" i="31"/>
  <c r="U49" i="31"/>
  <c r="I50" i="31"/>
  <c r="AJ47" i="31"/>
  <c r="AC49" i="31"/>
  <c r="AH50" i="31"/>
  <c r="Z42" i="31"/>
  <c r="AL49" i="31"/>
  <c r="V43" i="31"/>
  <c r="S43" i="31"/>
  <c r="I48" i="31"/>
  <c r="AR49" i="31"/>
  <c r="O47" i="31"/>
  <c r="AJ52" i="31"/>
  <c r="Q42" i="31"/>
  <c r="AA47" i="31"/>
  <c r="J47" i="31"/>
  <c r="AR47" i="31"/>
  <c r="Y49" i="31"/>
  <c r="AB43" i="31"/>
  <c r="AH43" i="31"/>
  <c r="P47" i="31"/>
  <c r="AG41" i="31"/>
  <c r="AM48" i="31"/>
  <c r="W49" i="31"/>
  <c r="Q47" i="31"/>
  <c r="Y43" i="31"/>
  <c r="AI43" i="31"/>
  <c r="M45" i="31"/>
  <c r="AQ47" i="31"/>
  <c r="AF47" i="31"/>
  <c r="AG45" i="31"/>
  <c r="R45" i="31"/>
  <c r="J50" i="31"/>
  <c r="M42" i="31"/>
  <c r="S50" i="31"/>
  <c r="V47" i="31"/>
  <c r="AC52" i="31"/>
  <c r="T50" i="31"/>
  <c r="O48" i="31"/>
  <c r="T48" i="31"/>
  <c r="H42" i="31"/>
  <c r="AE43" i="31"/>
  <c r="AB49" i="31"/>
  <c r="Z45" i="31"/>
  <c r="AI45" i="31"/>
  <c r="Z47" i="31"/>
  <c r="P45" i="31"/>
  <c r="Q45" i="31"/>
  <c r="I43" i="31"/>
  <c r="AM41" i="31"/>
  <c r="U41" i="31"/>
  <c r="I47" i="31"/>
  <c r="AM43" i="31"/>
  <c r="P43" i="31"/>
  <c r="AK50" i="31"/>
  <c r="R42" i="31"/>
  <c r="R50" i="31"/>
  <c r="Q50" i="31"/>
  <c r="AJ42" i="31"/>
  <c r="AN42" i="31"/>
  <c r="R47" i="31"/>
  <c r="AG49" i="31"/>
  <c r="AK43" i="31"/>
  <c r="AG43" i="31"/>
  <c r="P49" i="31"/>
  <c r="Y45" i="31"/>
  <c r="AL47" i="31"/>
  <c r="AQ50" i="31"/>
  <c r="AP48" i="31"/>
  <c r="J49" i="31"/>
  <c r="AP43" i="31"/>
  <c r="AB45" i="31"/>
  <c r="AC48" i="31"/>
  <c r="J42" i="31"/>
  <c r="T41" i="31"/>
  <c r="AG50" i="31"/>
  <c r="W52" i="31"/>
  <c r="P50" i="31"/>
  <c r="AA49" i="31"/>
  <c r="P42" i="31"/>
  <c r="AM52" i="31"/>
  <c r="AR41" i="31"/>
  <c r="AH45" i="31"/>
  <c r="V52" i="31"/>
  <c r="AQ45" i="31"/>
  <c r="N48" i="31"/>
  <c r="AE48" i="31"/>
  <c r="AG48" i="31"/>
  <c r="AH42" i="31"/>
  <c r="H49" i="31"/>
  <c r="S52" i="31"/>
  <c r="AP52" i="31"/>
  <c r="S42" i="31"/>
  <c r="AD52" i="31"/>
  <c r="L48" i="31"/>
  <c r="AF45" i="31"/>
  <c r="AG52" i="31"/>
  <c r="O52" i="31"/>
  <c r="AC41" i="31"/>
  <c r="AM45" i="31"/>
  <c r="AP47" i="31"/>
  <c r="AC45" i="31"/>
  <c r="U50" i="31"/>
  <c r="N47" i="31"/>
  <c r="J52" i="31"/>
  <c r="AO49" i="31"/>
  <c r="AD41" i="31"/>
  <c r="Y52" i="31"/>
  <c r="AG47" i="31"/>
  <c r="K52" i="31"/>
  <c r="H50" i="31"/>
  <c r="AJ45" i="31"/>
  <c r="AH49" i="31"/>
  <c r="AA50" i="31"/>
  <c r="O50" i="31"/>
  <c r="AA43" i="31"/>
  <c r="U52" i="31"/>
  <c r="R49" i="31"/>
  <c r="AF50" i="31"/>
  <c r="Y50" i="31"/>
  <c r="AJ50" i="31"/>
  <c r="AJ41" i="31"/>
  <c r="AJ51" i="31"/>
  <c r="S45" i="31"/>
  <c r="AJ48" i="31"/>
  <c r="S41" i="31"/>
  <c r="S44" i="31"/>
  <c r="AA45" i="31"/>
  <c r="AA48" i="31"/>
  <c r="AA42" i="31"/>
  <c r="J48" i="31"/>
  <c r="AA52" i="31"/>
  <c r="AR46" i="31"/>
  <c r="AA46" i="31"/>
  <c r="AI46" i="31"/>
  <c r="AH46" i="31"/>
  <c r="V46" i="31"/>
  <c r="S83" i="32"/>
  <c r="U83" i="32"/>
  <c r="J83" i="32"/>
  <c r="N83" i="32"/>
  <c r="U5" i="31"/>
  <c r="U13" i="31"/>
  <c r="U7" i="31"/>
  <c r="U12" i="31"/>
  <c r="U10" i="31"/>
  <c r="U6" i="31"/>
  <c r="U9" i="31"/>
  <c r="U11" i="31"/>
  <c r="U8" i="31"/>
  <c r="N99" i="32"/>
  <c r="U99" i="32"/>
  <c r="J99" i="32"/>
  <c r="S99" i="32"/>
  <c r="K99" i="32"/>
  <c r="T16" i="31" l="1"/>
  <c r="T21" i="31"/>
  <c r="T23" i="31"/>
  <c r="T15" i="31"/>
  <c r="T19" i="31"/>
  <c r="T22" i="31"/>
  <c r="T17" i="31"/>
  <c r="T20" i="31"/>
  <c r="T18" i="31"/>
  <c r="X19" i="31"/>
  <c r="X23" i="31"/>
  <c r="X21" i="31"/>
  <c r="X20" i="31"/>
  <c r="X22" i="31"/>
  <c r="X18" i="31"/>
  <c r="X17" i="31"/>
  <c r="X15" i="31"/>
  <c r="X16" i="31"/>
  <c r="AF17" i="31"/>
  <c r="AF22" i="31"/>
  <c r="AF21" i="31"/>
  <c r="AF23" i="31"/>
  <c r="AF15" i="31"/>
  <c r="AF16" i="31"/>
  <c r="AF19" i="31"/>
  <c r="AF20" i="31"/>
  <c r="AF18" i="31"/>
  <c r="M20" i="31"/>
  <c r="M18" i="31"/>
  <c r="M22" i="31"/>
  <c r="M17" i="31"/>
  <c r="M15" i="31"/>
  <c r="M23" i="31"/>
  <c r="M21" i="31"/>
  <c r="M16" i="31"/>
  <c r="M19" i="31"/>
  <c r="Q19" i="31"/>
  <c r="Q22" i="31"/>
  <c r="Q21" i="31"/>
  <c r="Q15" i="31"/>
  <c r="Q18" i="31"/>
  <c r="Q17" i="31"/>
  <c r="Q23" i="31"/>
  <c r="Q20" i="31"/>
  <c r="Q16" i="31"/>
  <c r="H54" i="31"/>
  <c r="AG54" i="31"/>
  <c r="AL54" i="31"/>
  <c r="AI54" i="31"/>
  <c r="Q54" i="31"/>
  <c r="O54" i="31"/>
  <c r="V15" i="31"/>
  <c r="V16" i="31"/>
  <c r="V18" i="31"/>
  <c r="V23" i="31"/>
  <c r="V19" i="31"/>
  <c r="V20" i="31"/>
  <c r="V17" i="31"/>
  <c r="V21" i="31"/>
  <c r="V22" i="31"/>
  <c r="S54" i="31"/>
  <c r="M54" i="31"/>
  <c r="AF54" i="31"/>
  <c r="AN54" i="31"/>
  <c r="V13" i="31"/>
  <c r="V10" i="31"/>
  <c r="V12" i="31"/>
  <c r="V9" i="31"/>
  <c r="V6" i="31"/>
  <c r="V11" i="31"/>
  <c r="V5" i="31"/>
  <c r="V7" i="31"/>
  <c r="V8" i="31"/>
  <c r="P54" i="31"/>
  <c r="AH4" i="31"/>
  <c r="AH14" i="31"/>
  <c r="V105" i="32"/>
  <c r="AK54" i="31"/>
  <c r="AO54" i="31"/>
  <c r="W54" i="31"/>
  <c r="AI4" i="31"/>
  <c r="AI14" i="31"/>
  <c r="AE4" i="31"/>
  <c r="AE14" i="31"/>
  <c r="X6" i="31"/>
  <c r="X11" i="31"/>
  <c r="X10" i="31"/>
  <c r="X9" i="31"/>
  <c r="X7" i="31"/>
  <c r="X8" i="31"/>
  <c r="X5" i="31"/>
  <c r="X13" i="31"/>
  <c r="X12" i="31"/>
  <c r="AD54" i="31"/>
  <c r="U54" i="31"/>
  <c r="V54" i="31"/>
  <c r="AP54" i="31"/>
  <c r="AB54" i="31"/>
  <c r="H18" i="31"/>
  <c r="H17" i="31"/>
  <c r="H19" i="31"/>
  <c r="H23" i="31"/>
  <c r="H22" i="31"/>
  <c r="H21" i="31"/>
  <c r="H20" i="31"/>
  <c r="H16" i="31"/>
  <c r="H15" i="31"/>
  <c r="T11" i="31"/>
  <c r="T8" i="31"/>
  <c r="T7" i="31"/>
  <c r="T5" i="31"/>
  <c r="T9" i="31"/>
  <c r="T13" i="31"/>
  <c r="T12" i="31"/>
  <c r="T6" i="31"/>
  <c r="T10" i="31"/>
  <c r="AK4" i="31"/>
  <c r="AK14" i="31" s="1"/>
  <c r="Q5" i="31"/>
  <c r="Q12" i="31"/>
  <c r="Q13" i="31"/>
  <c r="Q8" i="31"/>
  <c r="Q9" i="31"/>
  <c r="Q6" i="31"/>
  <c r="Q11" i="31"/>
  <c r="Q10" i="31"/>
  <c r="Q7" i="31"/>
  <c r="L7" i="31"/>
  <c r="L12" i="31"/>
  <c r="L6" i="31"/>
  <c r="L9" i="31"/>
  <c r="L11" i="31"/>
  <c r="L10" i="31"/>
  <c r="L13" i="31"/>
  <c r="L5" i="31"/>
  <c r="L8" i="31"/>
  <c r="S21" i="31"/>
  <c r="S17" i="31"/>
  <c r="S15" i="31"/>
  <c r="S20" i="31"/>
  <c r="S23" i="31"/>
  <c r="S16" i="31"/>
  <c r="S18" i="31"/>
  <c r="S19" i="31"/>
  <c r="S22" i="31"/>
  <c r="T54" i="31"/>
  <c r="AJ54" i="31"/>
  <c r="AR54" i="31"/>
  <c r="AM54" i="31"/>
  <c r="J54" i="31"/>
  <c r="Y54" i="31"/>
  <c r="AH54" i="31"/>
  <c r="N54" i="31"/>
  <c r="H5" i="31"/>
  <c r="H6" i="31"/>
  <c r="H8" i="31"/>
  <c r="H13" i="31"/>
  <c r="H12" i="31"/>
  <c r="H11" i="31"/>
  <c r="H9" i="31"/>
  <c r="H7" i="31"/>
  <c r="H10" i="31"/>
  <c r="AA4" i="31"/>
  <c r="AA14" i="31"/>
  <c r="L14" i="31"/>
  <c r="AC54" i="31"/>
  <c r="R54" i="31"/>
  <c r="AA54" i="31"/>
  <c r="AQ54" i="31"/>
  <c r="K54" i="31"/>
  <c r="I54" i="31"/>
  <c r="AC4" i="31"/>
  <c r="AC14" i="31"/>
  <c r="U105" i="32"/>
  <c r="AB78" i="32" s="1" a="1"/>
  <c r="AE54" i="31"/>
  <c r="X54" i="31"/>
  <c r="L54" i="31"/>
  <c r="AF11" i="31"/>
  <c r="AF8" i="31"/>
  <c r="AF13" i="31"/>
  <c r="AF9" i="31"/>
  <c r="AF7" i="31"/>
  <c r="AF6" i="31"/>
  <c r="AF12" i="31"/>
  <c r="AF10" i="31"/>
  <c r="AF5" i="31"/>
  <c r="M10" i="31"/>
  <c r="M13" i="31"/>
  <c r="M11" i="31"/>
  <c r="M5" i="31"/>
  <c r="M8" i="31"/>
  <c r="M9" i="31"/>
  <c r="M12" i="31"/>
  <c r="M6" i="31"/>
  <c r="M7" i="31"/>
  <c r="AK20" i="31" l="1"/>
  <c r="AK15" i="31"/>
  <c r="AK23" i="31"/>
  <c r="AK17" i="31"/>
  <c r="AK19" i="31"/>
  <c r="AK18" i="31"/>
  <c r="AK16" i="31"/>
  <c r="AK21" i="31"/>
  <c r="AK22" i="31"/>
  <c r="AF78" i="32"/>
  <c r="AN78" i="32"/>
  <c r="AV78" i="32"/>
  <c r="BD78" i="32"/>
  <c r="AG79" i="32"/>
  <c r="AO79" i="32"/>
  <c r="AW79" i="32"/>
  <c r="BE79" i="32"/>
  <c r="AG78" i="32"/>
  <c r="AO78" i="32"/>
  <c r="AW78" i="32"/>
  <c r="BE78" i="32"/>
  <c r="AH79" i="32"/>
  <c r="AP79" i="32"/>
  <c r="AX79" i="32"/>
  <c r="BF79" i="32"/>
  <c r="AH78" i="32"/>
  <c r="AP78" i="32"/>
  <c r="AX78" i="32"/>
  <c r="BF78" i="32"/>
  <c r="AI79" i="32"/>
  <c r="AQ79" i="32"/>
  <c r="AY79" i="32"/>
  <c r="AB78" i="32"/>
  <c r="AJ78" i="32"/>
  <c r="AR78" i="32"/>
  <c r="AZ78" i="32"/>
  <c r="AC79" i="32"/>
  <c r="AK79" i="32"/>
  <c r="AS79" i="32"/>
  <c r="BA79" i="32"/>
  <c r="AC78" i="32"/>
  <c r="AK78" i="32"/>
  <c r="AS78" i="32"/>
  <c r="BA78" i="32"/>
  <c r="AD79" i="32"/>
  <c r="AL79" i="32"/>
  <c r="AT79" i="32"/>
  <c r="BB79" i="32"/>
  <c r="AD78" i="32"/>
  <c r="AL78" i="32"/>
  <c r="AT78" i="32"/>
  <c r="BB78" i="32"/>
  <c r="AE79" i="32"/>
  <c r="AM79" i="32"/>
  <c r="AU79" i="32"/>
  <c r="BC79" i="32"/>
  <c r="AE78" i="32"/>
  <c r="AF79" i="32"/>
  <c r="AI78" i="32"/>
  <c r="AJ79" i="32"/>
  <c r="AM78" i="32"/>
  <c r="AN79" i="32"/>
  <c r="AQ78" i="32"/>
  <c r="AR79" i="32"/>
  <c r="AU78" i="32"/>
  <c r="AV79" i="32"/>
  <c r="AY78" i="32"/>
  <c r="AZ79" i="32"/>
  <c r="BC78" i="32"/>
  <c r="BD79" i="32"/>
  <c r="AB79" i="32"/>
  <c r="AE20" i="31"/>
  <c r="AE23" i="31"/>
  <c r="AE16" i="31"/>
  <c r="AE19" i="31"/>
  <c r="AE21" i="31"/>
  <c r="AE15" i="31"/>
  <c r="AE18" i="31"/>
  <c r="AE17" i="31"/>
  <c r="AE22" i="31"/>
  <c r="AH17" i="31"/>
  <c r="AH16" i="31"/>
  <c r="AH18" i="31"/>
  <c r="AH21" i="31"/>
  <c r="AH20" i="31"/>
  <c r="AH23" i="31"/>
  <c r="AH22" i="31"/>
  <c r="AH15" i="31"/>
  <c r="AH19" i="31"/>
  <c r="L20" i="31"/>
  <c r="L16" i="31"/>
  <c r="L23" i="31"/>
  <c r="L15" i="31"/>
  <c r="L17" i="31"/>
  <c r="L18" i="31"/>
  <c r="L19" i="31"/>
  <c r="L22" i="31"/>
  <c r="L21" i="31"/>
  <c r="AA19" i="31"/>
  <c r="AA16" i="31"/>
  <c r="AA21" i="31"/>
  <c r="AA15" i="31"/>
  <c r="AA22" i="31"/>
  <c r="AA17" i="31"/>
  <c r="AA20" i="31"/>
  <c r="AA23" i="31"/>
  <c r="AA18" i="31"/>
  <c r="AA8" i="31"/>
  <c r="AA7" i="31"/>
  <c r="AA10" i="31"/>
  <c r="AA13" i="31"/>
  <c r="AA12" i="31"/>
  <c r="AA9" i="31"/>
  <c r="AA6" i="31"/>
  <c r="AA5" i="31"/>
  <c r="AA11" i="31"/>
  <c r="AE10" i="31"/>
  <c r="AE7" i="31"/>
  <c r="AE13" i="31"/>
  <c r="AE12" i="31"/>
  <c r="AE5" i="31"/>
  <c r="AE6" i="31"/>
  <c r="AE9" i="31"/>
  <c r="AE11" i="31"/>
  <c r="AE8" i="31"/>
  <c r="AH9" i="31"/>
  <c r="AH11" i="31"/>
  <c r="AH10" i="31"/>
  <c r="AH5" i="31"/>
  <c r="AH6" i="31"/>
  <c r="AH7" i="31"/>
  <c r="AH12" i="31"/>
  <c r="AH13" i="31"/>
  <c r="AH8" i="31"/>
  <c r="AC10" i="31"/>
  <c r="AC6" i="31"/>
  <c r="AC7" i="31"/>
  <c r="AC13" i="31"/>
  <c r="AC9" i="31"/>
  <c r="AC5" i="31"/>
  <c r="AC8" i="31"/>
  <c r="AC12" i="31"/>
  <c r="AC11" i="31"/>
  <c r="AI19" i="31"/>
  <c r="AI16" i="31"/>
  <c r="AI22" i="31"/>
  <c r="AI21" i="31"/>
  <c r="AI18" i="31"/>
  <c r="AI20" i="31"/>
  <c r="AI17" i="31"/>
  <c r="AI23" i="31"/>
  <c r="AI15" i="31"/>
  <c r="AI13" i="31"/>
  <c r="AI10" i="31"/>
  <c r="AI6" i="31"/>
  <c r="AI11" i="31"/>
  <c r="AI9" i="31"/>
  <c r="AI5" i="31"/>
  <c r="AI7" i="31"/>
  <c r="AI12" i="31"/>
  <c r="AI8" i="31"/>
  <c r="AC20" i="31"/>
  <c r="AC17" i="31"/>
  <c r="AC23" i="31"/>
  <c r="AC19" i="31"/>
  <c r="AC15" i="31"/>
  <c r="AC22" i="31"/>
  <c r="AC18" i="31"/>
  <c r="AC21" i="31"/>
  <c r="AC16" i="31"/>
  <c r="AK11" i="31"/>
  <c r="AK8" i="31"/>
  <c r="AK7" i="31"/>
  <c r="AK12" i="31"/>
  <c r="AK13" i="31"/>
  <c r="AK10" i="31"/>
  <c r="AK9" i="31"/>
  <c r="AK6" i="31"/>
  <c r="AK5" i="31"/>
</calcChain>
</file>

<file path=xl/comments1.xml><?xml version="1.0" encoding="utf-8"?>
<comments xmlns="http://schemas.openxmlformats.org/spreadsheetml/2006/main">
  <authors>
    <author>KanORS</author>
  </authors>
  <commentList>
    <comment ref="B33" authorId="0" shapeId="0">
      <text>
        <r>
          <rPr>
            <b/>
            <sz val="8"/>
            <color indexed="81"/>
            <rFont val="Tahoma"/>
            <family val="2"/>
          </rPr>
          <t>KanORS:</t>
        </r>
        <r>
          <rPr>
            <sz val="8"/>
            <color indexed="81"/>
            <rFont val="Tahoma"/>
            <family val="2"/>
          </rPr>
          <t xml:space="preserve">
While the definition of seasons is fixed for all countries, the beginning and the end for time of the day (day, night, peak) remain flexible for the different countries.</t>
        </r>
      </text>
    </comment>
  </commentList>
</comments>
</file>

<file path=xl/comments2.xml><?xml version="1.0" encoding="utf-8"?>
<comments xmlns="http://schemas.openxmlformats.org/spreadsheetml/2006/main">
  <authors>
    <author>Gary Goldstein</author>
    <author>Amit Kanudia</author>
  </authors>
  <commentList>
    <comment ref="A3" authorId="0" shapeId="0">
      <text>
        <r>
          <rPr>
            <sz val="8"/>
            <color indexed="81"/>
            <rFont val="Tahoma"/>
            <family val="2"/>
          </rPr>
          <t>Assign an absolute value for BASE or this Scenario/SubRES.</t>
        </r>
      </text>
    </comment>
    <comment ref="C8" authorId="1" shapeId="0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8/3/2015
commercial elec demands held constant - TEMP
</t>
        </r>
      </text>
    </comment>
    <comment ref="C9" authorId="1" shapeId="0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9/8/2015
bound out mining processes that are without costs
</t>
        </r>
      </text>
    </comment>
    <comment ref="C20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3/5/2016
geothermal will not switch to other sources
</t>
        </r>
      </text>
    </comment>
  </commentList>
</comments>
</file>

<file path=xl/comments3.xml><?xml version="1.0" encoding="utf-8"?>
<comments xmlns="http://schemas.openxmlformats.org/spreadsheetml/2006/main">
  <authors>
    <author>Amit Kanudia</author>
    <author>Amit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2/26/2013
Lower because this is the elec EFF only</t>
        </r>
      </text>
    </comment>
    <comment ref="D17" authorId="1" shapeId="0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2/27/2013
data increased 15% to match EFF of new coal plants today
</t>
        </r>
      </text>
    </comment>
  </commentList>
</comments>
</file>

<file path=xl/comments4.xml><?xml version="1.0" encoding="utf-8"?>
<comments xmlns="http://schemas.openxmlformats.org/spreadsheetml/2006/main">
  <authors>
    <author>Amit Kanudia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12/4/2015
comes from national grids scenario
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  <author>Amit Kanudia</author>
    <author>ese-veda02</author>
    <author>ese-veda01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10/12/2015
default value
</t>
        </r>
      </text>
    </comment>
    <comment ref="D39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52" authorId="2" shapeId="0">
      <text>
        <r>
          <rPr>
            <b/>
            <sz val="9"/>
            <color indexed="81"/>
            <rFont val="Tahoma"/>
            <family val="2"/>
          </rPr>
          <t>ese-veda02:</t>
        </r>
        <r>
          <rPr>
            <sz val="9"/>
            <color indexed="81"/>
            <rFont val="Tahoma"/>
            <family val="2"/>
          </rPr>
          <t xml:space="preserve">
as the model does not use NCAP_PKC we use  a lower value to boost reserve capacity</t>
        </r>
      </text>
    </comment>
    <comment ref="D52" authorId="3" shapeId="0">
      <text>
        <r>
          <rPr>
            <b/>
            <sz val="9"/>
            <color indexed="81"/>
            <rFont val="Tahoma"/>
            <family val="2"/>
          </rPr>
          <t>ese-veda01:</t>
        </r>
        <r>
          <rPr>
            <sz val="9"/>
            <color indexed="81"/>
            <rFont val="Tahoma"/>
            <family val="2"/>
          </rPr>
          <t xml:space="preserve">
WN: inserted zero availability in WP for reserve capacity.</t>
        </r>
      </text>
    </comment>
  </commentList>
</comments>
</file>

<file path=xl/comments6.xml><?xml version="1.0" encoding="utf-8"?>
<comments xmlns="http://schemas.openxmlformats.org/spreadsheetml/2006/main">
  <authors>
    <author>Alessandro Chiodi</author>
  </authors>
  <commentList>
    <comment ref="T58" authorId="0" shapeId="0">
      <text>
        <r>
          <rPr>
            <sz val="9"/>
            <color indexed="81"/>
            <rFont val="Tahoma"/>
            <family val="2"/>
          </rPr>
          <t xml:space="preserve">value not available in EUROSTAT. Assumed constant values
</t>
        </r>
      </text>
    </comment>
    <comment ref="T95" authorId="0" shapeId="0">
      <text>
        <r>
          <rPr>
            <sz val="9"/>
            <color indexed="81"/>
            <rFont val="Tahoma"/>
            <family val="2"/>
          </rPr>
          <t xml:space="preserve">dat not available in EUROSTAT. Assumed constant values
</t>
        </r>
      </text>
    </comment>
  </commentList>
</comments>
</file>

<file path=xl/sharedStrings.xml><?xml version="1.0" encoding="utf-8"?>
<sst xmlns="http://schemas.openxmlformats.org/spreadsheetml/2006/main" count="3165" uniqueCount="332">
  <si>
    <t>~TFM_INS</t>
  </si>
  <si>
    <t>TimeSlice</t>
  </si>
  <si>
    <t>LimType</t>
  </si>
  <si>
    <t>Attribute</t>
  </si>
  <si>
    <t>Year</t>
  </si>
  <si>
    <t>Pset_PN</t>
  </si>
  <si>
    <t>Pset_Set</t>
  </si>
  <si>
    <t>EFF</t>
  </si>
  <si>
    <t>AllRegions</t>
  </si>
  <si>
    <t>CSET_CN</t>
  </si>
  <si>
    <t>PASTI</t>
  </si>
  <si>
    <t>Region</t>
  </si>
  <si>
    <t>PSET_PN</t>
  </si>
  <si>
    <t>AL</t>
  </si>
  <si>
    <t>FX</t>
  </si>
  <si>
    <t>CZ</t>
  </si>
  <si>
    <t>DE</t>
  </si>
  <si>
    <t>AT</t>
  </si>
  <si>
    <t>FR</t>
  </si>
  <si>
    <t>HR</t>
  </si>
  <si>
    <t>HU</t>
  </si>
  <si>
    <t>BE</t>
  </si>
  <si>
    <t>IE</t>
  </si>
  <si>
    <t>IT</t>
  </si>
  <si>
    <t>NL</t>
  </si>
  <si>
    <t>PL</t>
  </si>
  <si>
    <t>PT</t>
  </si>
  <si>
    <t>RO</t>
  </si>
  <si>
    <t>BG</t>
  </si>
  <si>
    <t>SK</t>
  </si>
  <si>
    <t>UK</t>
  </si>
  <si>
    <t>CH</t>
  </si>
  <si>
    <t>DK</t>
  </si>
  <si>
    <t>EE</t>
  </si>
  <si>
    <t>ES</t>
  </si>
  <si>
    <t>FI</t>
  </si>
  <si>
    <t>LT</t>
  </si>
  <si>
    <t>LU</t>
  </si>
  <si>
    <t>LV</t>
  </si>
  <si>
    <t>ME</t>
  </si>
  <si>
    <t>MK</t>
  </si>
  <si>
    <t>NO</t>
  </si>
  <si>
    <t>RS</t>
  </si>
  <si>
    <t>SE</t>
  </si>
  <si>
    <t>SI</t>
  </si>
  <si>
    <t>EEPP_PV</t>
  </si>
  <si>
    <t>MT</t>
  </si>
  <si>
    <t>EEPP_WindOFF</t>
  </si>
  <si>
    <t>EEPP_WindON</t>
  </si>
  <si>
    <t>CY</t>
  </si>
  <si>
    <t>PSET_PD</t>
  </si>
  <si>
    <t>*HFO*,*LFO*,*GAS*,-*CCGT</t>
  </si>
  <si>
    <t>ACT_COST</t>
  </si>
  <si>
    <t>*coal*,*lignite*,*biomass*</t>
  </si>
  <si>
    <t>*CCGT</t>
  </si>
  <si>
    <t>CAP2ACT</t>
  </si>
  <si>
    <t>E*</t>
  </si>
  <si>
    <t>IS</t>
  </si>
  <si>
    <t>BA</t>
  </si>
  <si>
    <t>KS</t>
  </si>
  <si>
    <t>WD</t>
  </si>
  <si>
    <t>AF</t>
  </si>
  <si>
    <t>WN</t>
  </si>
  <si>
    <t>WP</t>
  </si>
  <si>
    <t>RD</t>
  </si>
  <si>
    <t>RN</t>
  </si>
  <si>
    <t>RP</t>
  </si>
  <si>
    <t>SD</t>
  </si>
  <si>
    <t>SN</t>
  </si>
  <si>
    <t>SP</t>
  </si>
  <si>
    <t>FD</t>
  </si>
  <si>
    <t>FN</t>
  </si>
  <si>
    <t>FP</t>
  </si>
  <si>
    <t>Austria</t>
  </si>
  <si>
    <t>Bulgaria</t>
  </si>
  <si>
    <t>Cyprus</t>
  </si>
  <si>
    <t>Czech Republic</t>
  </si>
  <si>
    <t>Estonia</t>
  </si>
  <si>
    <t>France</t>
  </si>
  <si>
    <t>Greece</t>
  </si>
  <si>
    <t>Hungary</t>
  </si>
  <si>
    <t>Italy</t>
  </si>
  <si>
    <t>Latvia</t>
  </si>
  <si>
    <t>Lithuania</t>
  </si>
  <si>
    <t>Luxembourg</t>
  </si>
  <si>
    <t>Malta</t>
  </si>
  <si>
    <t>Poland</t>
  </si>
  <si>
    <t>Portugal</t>
  </si>
  <si>
    <t>Romania</t>
  </si>
  <si>
    <t>Slovakia</t>
  </si>
  <si>
    <t>Slovenia</t>
  </si>
  <si>
    <t>Spain</t>
  </si>
  <si>
    <t>Croatia</t>
  </si>
  <si>
    <t>Norway</t>
  </si>
  <si>
    <t>Switzerland</t>
  </si>
  <si>
    <t>Turkey</t>
  </si>
  <si>
    <t>Ukraine</t>
  </si>
  <si>
    <t>Total Europe</t>
  </si>
  <si>
    <t>Belgium</t>
  </si>
  <si>
    <t>Denmark</t>
  </si>
  <si>
    <t>Finland</t>
  </si>
  <si>
    <t>Germany</t>
  </si>
  <si>
    <t>Ireland</t>
  </si>
  <si>
    <t>Netherlands</t>
  </si>
  <si>
    <t>Sweden</t>
  </si>
  <si>
    <t>Iceland</t>
  </si>
  <si>
    <t>Other_Indexes</t>
  </si>
  <si>
    <t>SHAPE</t>
  </si>
  <si>
    <t>EL</t>
  </si>
  <si>
    <t>Albania</t>
  </si>
  <si>
    <t>EEPP_windON</t>
  </si>
  <si>
    <t>EEPP_windOFF</t>
  </si>
  <si>
    <t>Montenegro</t>
  </si>
  <si>
    <t>Serbia</t>
  </si>
  <si>
    <t>United Kingdom</t>
  </si>
  <si>
    <t>Trans - Insert</t>
  </si>
  <si>
    <t>STOCK</t>
  </si>
  <si>
    <t>EUHYDDAM00</t>
  </si>
  <si>
    <t>EUHYDRUN00</t>
  </si>
  <si>
    <t>EUHYDPSOUT</t>
  </si>
  <si>
    <t>Table Name: ___StorageTechs</t>
  </si>
  <si>
    <t>From a model run testing storage in 30 May 2013 (Sofia Simoes)</t>
  </si>
  <si>
    <t xml:space="preserve">Active Unit:  </t>
  </si>
  <si>
    <t>Scenario</t>
  </si>
  <si>
    <t>Swm0</t>
  </si>
  <si>
    <t>ProcessSet</t>
  </si>
  <si>
    <t>Process</t>
  </si>
  <si>
    <t>Period\Region</t>
  </si>
  <si>
    <t>VAR_Act</t>
  </si>
  <si>
    <t>STO_HYD</t>
  </si>
  <si>
    <t>'2005</t>
  </si>
  <si>
    <t>'2010</t>
  </si>
  <si>
    <t>'2020</t>
  </si>
  <si>
    <t>'2035</t>
  </si>
  <si>
    <t>'2050</t>
  </si>
  <si>
    <t>Note: because in this run we did not inc;lude 2006, here pasted values from the templates</t>
  </si>
  <si>
    <t>2010,2100</t>
  </si>
  <si>
    <t>NCAP_AFA</t>
  </si>
  <si>
    <t>-</t>
  </si>
  <si>
    <t>ETDB version available June 2012 shows an average from 3100 up to 3700 hours</t>
  </si>
  <si>
    <t>%</t>
  </si>
  <si>
    <t>Dam</t>
  </si>
  <si>
    <t>RoR</t>
  </si>
  <si>
    <t>ratio compared to RD</t>
  </si>
  <si>
    <t>Fall Day</t>
  </si>
  <si>
    <t>Fall Night</t>
  </si>
  <si>
    <t>Fall Peak</t>
  </si>
  <si>
    <t>Spring Day</t>
  </si>
  <si>
    <t>Spring Night</t>
  </si>
  <si>
    <t>Spring Peak</t>
  </si>
  <si>
    <t>Summer Day</t>
  </si>
  <si>
    <t>Summer Night</t>
  </si>
  <si>
    <t>Summer Peak</t>
  </si>
  <si>
    <t>Winter Day</t>
  </si>
  <si>
    <t>Winter Night</t>
  </si>
  <si>
    <t>Winter Peak</t>
  </si>
  <si>
    <t>All HYD (Incl.PHS)</t>
  </si>
  <si>
    <t>TIMES_EU</t>
  </si>
  <si>
    <t>EUROSTAT</t>
  </si>
  <si>
    <t>Data check</t>
  </si>
  <si>
    <t>Delta 06-05</t>
  </si>
  <si>
    <t>Delta 10-06</t>
  </si>
  <si>
    <t>MW</t>
  </si>
  <si>
    <t>n/a</t>
  </si>
  <si>
    <t>PHS</t>
  </si>
  <si>
    <t>New-PHS</t>
  </si>
  <si>
    <t>GW</t>
  </si>
  <si>
    <t>Conv. HYD</t>
  </si>
  <si>
    <t>Conv HYD (DAM +ROR)</t>
  </si>
  <si>
    <t>New-HYD</t>
  </si>
  <si>
    <t>% DAM</t>
  </si>
  <si>
    <t xml:space="preserve">Page Fields: </t>
  </si>
  <si>
    <t xml:space="preserve">*COMMODITY*: -, ELCHIG; *CURR*: -, EUR00; *LIMTYPE*: -, LO, UP; PROCESS: EUHYDPSOUT; *SCENARIO*: BASE, BAU-General, SysSettings, USESR-EXISTINGELCSTOCK, ZEMF28ASSUMPTIONS, ZIETASSUMPTIONS; *SIDE*: -, LHS; *TIMESLICE*: -, ANNUAL, DayNite, SP, WP, Weekly; *UC_N*: -, TUC_MaxIntmtntShareonGrid; </t>
  </si>
  <si>
    <t>Pumped Hydro Storage</t>
  </si>
  <si>
    <t>2005 (ValField)</t>
  </si>
  <si>
    <t>2006 (ValField)</t>
  </si>
  <si>
    <t>2010 (ValField)</t>
  </si>
  <si>
    <t>2015 (ValField)</t>
  </si>
  <si>
    <t>2020 (ValField)</t>
  </si>
  <si>
    <t>2025 (ValField)</t>
  </si>
  <si>
    <t>2030 (ValField)</t>
  </si>
  <si>
    <t>2035 (ValField)</t>
  </si>
  <si>
    <t>2040 (ValField)</t>
  </si>
  <si>
    <t>2045 (ValField)</t>
  </si>
  <si>
    <t>2050 (ValField)</t>
  </si>
  <si>
    <t>PRC_RESID</t>
  </si>
  <si>
    <t>Hydro</t>
  </si>
  <si>
    <t>CommGrp\Year</t>
  </si>
  <si>
    <t>BASE</t>
  </si>
  <si>
    <t>Infrastructure - electricity - annual data [nrg_113a]</t>
  </si>
  <si>
    <t>NOTE: This represents the sum of conventional hydro + PHS</t>
  </si>
  <si>
    <t>Last update</t>
  </si>
  <si>
    <t>Extracted on</t>
  </si>
  <si>
    <t>Source of data</t>
  </si>
  <si>
    <t>Eurostat</t>
  </si>
  <si>
    <t>Short Description</t>
  </si>
  <si>
    <t>Short Description is not available</t>
  </si>
  <si>
    <t>UNIT</t>
  </si>
  <si>
    <t>Megawatt</t>
  </si>
  <si>
    <t>PRODUCT</t>
  </si>
  <si>
    <t>Electrical capacity</t>
  </si>
  <si>
    <t>INDIC_NRG</t>
  </si>
  <si>
    <t>Electrical capacity, main activity producers - Hydro</t>
  </si>
  <si>
    <t>GEO/TIME</t>
  </si>
  <si>
    <t>2005</t>
  </si>
  <si>
    <t>2006</t>
  </si>
  <si>
    <t>2007</t>
  </si>
  <si>
    <t>2008</t>
  </si>
  <si>
    <t>2009</t>
  </si>
  <si>
    <t>2010</t>
  </si>
  <si>
    <t>2011</t>
  </si>
  <si>
    <t>European Union (27 countries)</t>
  </si>
  <si>
    <t>Germany (until 1990 former territory of the FRG)</t>
  </si>
  <si>
    <t>:</t>
  </si>
  <si>
    <t>Former Yugoslav Republic of Macedonia, the</t>
  </si>
  <si>
    <t>Special value:</t>
  </si>
  <si>
    <t>not available</t>
  </si>
  <si>
    <t>Electrical capacity, autoproducers -  Hydro</t>
  </si>
  <si>
    <t>Electrical capacity, main activity producers - Pumped Hydro</t>
  </si>
  <si>
    <t>Electrical capacity, autoproducers -  Pumped Hydro</t>
  </si>
  <si>
    <t>YRFR</t>
  </si>
  <si>
    <t>Time slices</t>
  </si>
  <si>
    <t>Seasons</t>
  </si>
  <si>
    <t>N. of Days</t>
  </si>
  <si>
    <t>Fraction</t>
  </si>
  <si>
    <t>DD/MM</t>
  </si>
  <si>
    <t>R</t>
  </si>
  <si>
    <t>15/03-31/05</t>
  </si>
  <si>
    <t>S</t>
  </si>
  <si>
    <t>01/06-30/08</t>
  </si>
  <si>
    <t>F</t>
  </si>
  <si>
    <t>31/08-15/11</t>
  </si>
  <si>
    <t xml:space="preserve">W </t>
  </si>
  <si>
    <t>16/11-14/03</t>
  </si>
  <si>
    <t>Time of day</t>
  </si>
  <si>
    <t>D</t>
  </si>
  <si>
    <t>N</t>
  </si>
  <si>
    <t>P</t>
  </si>
  <si>
    <t>PSET_SET</t>
  </si>
  <si>
    <t>ELE,CHP</t>
  </si>
  <si>
    <t>NRBldg-*</t>
  </si>
  <si>
    <t>LIFE</t>
  </si>
  <si>
    <t>COM_PROJ</t>
  </si>
  <si>
    <t>NR[_]*,R___</t>
  </si>
  <si>
    <t>CSET_SET</t>
  </si>
  <si>
    <t>DEM</t>
  </si>
  <si>
    <t>Attrib_Cond</t>
  </si>
  <si>
    <t>MIN*RSV*</t>
  </si>
  <si>
    <t>-COST</t>
  </si>
  <si>
    <t>CUM</t>
  </si>
  <si>
    <t>START</t>
  </si>
  <si>
    <t>-EFF</t>
  </si>
  <si>
    <t>SSCDRFLX*</t>
  </si>
  <si>
    <t>Curr</t>
  </si>
  <si>
    <t>EUR00</t>
  </si>
  <si>
    <t>EVTRANS_H-H</t>
  </si>
  <si>
    <t>EVTRANS_H-M</t>
  </si>
  <si>
    <t>EVTRANS_M-L</t>
  </si>
  <si>
    <t>ACT_EFF</t>
  </si>
  <si>
    <t>ACT</t>
  </si>
  <si>
    <t>FLO_EMIS</t>
  </si>
  <si>
    <t>ELCLossInTransmsn</t>
  </si>
  <si>
    <t>FLO_SHAR</t>
  </si>
  <si>
    <t>AGRELC00</t>
  </si>
  <si>
    <t>ELCLOW</t>
  </si>
  <si>
    <t>ELCMED</t>
  </si>
  <si>
    <t>COMELC00</t>
  </si>
  <si>
    <t>INDELC00</t>
  </si>
  <si>
    <t>ELCHIGG</t>
  </si>
  <si>
    <t>RSDELC00</t>
  </si>
  <si>
    <t>SUPELC00</t>
  </si>
  <si>
    <t>TRAELC00</t>
  </si>
  <si>
    <t>DeACTTFM_INS</t>
  </si>
  <si>
    <t>EEPP_HYDPS</t>
  </si>
  <si>
    <t>Existing Elec*, Planned Elec*</t>
  </si>
  <si>
    <t>Existing CHP*, Planned CHP*</t>
  </si>
  <si>
    <t>Existing*,Planned*</t>
  </si>
  <si>
    <t>*</t>
  </si>
  <si>
    <t>PSET_CO</t>
  </si>
  <si>
    <t>DMD</t>
  </si>
  <si>
    <t>Tcar</t>
  </si>
  <si>
    <t>Tbus</t>
  </si>
  <si>
    <t>THDT,TLCV</t>
  </si>
  <si>
    <t>TMO*</t>
  </si>
  <si>
    <t>R[_]ES*Cook</t>
  </si>
  <si>
    <t>R[_]ES*SpHeat</t>
  </si>
  <si>
    <t>R[_]ES*WatHeat</t>
  </si>
  <si>
    <t>R[_]ES*SpCool</t>
  </si>
  <si>
    <t>PSET_CI</t>
  </si>
  <si>
    <t>*GEO</t>
  </si>
  <si>
    <t>STG_EFF</t>
  </si>
  <si>
    <t>FLO_COST</t>
  </si>
  <si>
    <t>SSCDRFLX00</t>
  </si>
  <si>
    <t>OILDST</t>
  </si>
  <si>
    <t>OILGSL</t>
  </si>
  <si>
    <t>OILHFO</t>
  </si>
  <si>
    <t>OILKER</t>
  </si>
  <si>
    <t>OILLPG</t>
  </si>
  <si>
    <t xml:space="preserve">Europe </t>
  </si>
  <si>
    <t xml:space="preserve"> Netherlands</t>
  </si>
  <si>
    <t>Total capacity in JRC database (OFF WFs in operation)</t>
  </si>
  <si>
    <t>Total capacity in the database (each year)</t>
  </si>
  <si>
    <t>EUROPE</t>
  </si>
  <si>
    <t>Rest of Europe</t>
  </si>
  <si>
    <t>of which EU28</t>
  </si>
  <si>
    <t xml:space="preserve">End 2014 </t>
  </si>
  <si>
    <t xml:space="preserve">New 2015 </t>
  </si>
  <si>
    <t>Total End 2015</t>
  </si>
  <si>
    <t>NCAP_PASTI</t>
  </si>
  <si>
    <t>Electrical capacity, main activity producers - Wind</t>
  </si>
  <si>
    <t>Electrical capacity, autoproducers -  Wind</t>
  </si>
  <si>
    <t>Net maximum capacity - Solar Photovoltaic</t>
  </si>
  <si>
    <t>Net maximum capacity - Solar Thermal Electric</t>
  </si>
  <si>
    <t>2015</t>
  </si>
  <si>
    <t>European Union (28 countries)</t>
  </si>
  <si>
    <t>Euro area (19 countries)</t>
  </si>
  <si>
    <t>Bosnia and Herzegovina</t>
  </si>
  <si>
    <t>Kosovo (under United Nations Security Council Resolution 1244/99)</t>
  </si>
  <si>
    <t>Moldova</t>
  </si>
  <si>
    <t>Liechtenstein</t>
  </si>
  <si>
    <t>JRC-EU-TIMES</t>
  </si>
  <si>
    <t>done</t>
  </si>
  <si>
    <t>This is now in UC_Storage without using EEPP_HYDPS</t>
  </si>
  <si>
    <t>These are shaping parameters, based on age, used for FIXOM and EFF of fossil power plants.</t>
  </si>
  <si>
    <t>This data comes from the NEMS model of EIA</t>
  </si>
  <si>
    <t>used for EFF of thermal power plants. This reflects a 20-year maintenance cycle.</t>
  </si>
  <si>
    <t>FD,FN,FP</t>
  </si>
  <si>
    <t>NCAP_AF</t>
  </si>
  <si>
    <t>RD,RN,RP</t>
  </si>
  <si>
    <t>SD,SN,SP</t>
  </si>
  <si>
    <t>WD,WN</t>
  </si>
  <si>
    <t>EEPP_OCE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</si>
</sst>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1" formatCode="_-* #,##0_-;\-* #,##0_-;_-* &quot;-&quot;_-;_-@_-"/>
    <numFmt numFmtId="43" formatCode="_-* #,##0.00_-;\-* #,##0.00_-;_-* &quot;-&quot;??_-;_-@_-"/>
    <numFmt numFmtId="164" formatCode="&quot;$&quot;#,##0_);\(&quot;$&quot;#,##0\)"/>
    <numFmt numFmtId="170" formatCode="_(&quot;$&quot;* #,##0.00_);_(&quot;$&quot;* \(#,##0.00\);_(&quot;$&quot;* &quot;-&quot;??_);_(@_)"/>
    <numFmt numFmtId="171" formatCode="_(* #,##0.00_);_(* \(#,##0.00\);_(* &quot;-&quot;??_);_(@_)"/>
    <numFmt numFmtId="191" formatCode="_-&quot;$&quot;* #,##0.00_-;\-&quot;$&quot;* #,##0.00_-;_-&quot;$&quot;* &quot;-&quot;??_-;_-@_-"/>
    <numFmt numFmtId="194" formatCode="0.0%"/>
    <numFmt numFmtId="203" formatCode="_-* #,##0.00\ &quot;€&quot;_-;\-* #,##0.00\ &quot;€&quot;_-;_-* &quot;-&quot;??\ &quot;€&quot;_-;_-@_-"/>
    <numFmt numFmtId="204" formatCode="_-* #,##0.00\ _€_-;\-* #,##0.00\ _€_-;_-* &quot;-&quot;??\ _€_-;_-@_-"/>
    <numFmt numFmtId="205" formatCode="_-&quot;€&quot;\ * #,##0.00_-;\-&quot;€&quot;\ * #,##0.00_-;_-&quot;€&quot;\ * &quot;-&quot;??_-;_-@_-"/>
    <numFmt numFmtId="206" formatCode="_([$€-2]* #,##0.00_);_([$€-2]* \(#,##0.00\);_([$€-2]* &quot;-&quot;??_)"/>
    <numFmt numFmtId="207" formatCode="General_)"/>
    <numFmt numFmtId="218" formatCode="_([$€]* #,##0.00_);_([$€]* \(#,##0.00\);_([$€]* &quot;-&quot;??_);_(@_)"/>
    <numFmt numFmtId="219" formatCode="_ * #,##0.00_ ;_ * \-#,##0.00_ ;_ * &quot;-&quot;??_ ;_ @_ "/>
    <numFmt numFmtId="224" formatCode="_-[$€-2]* #,##0.00_-;\-[$€-2]* #,##0.00_-;_-[$€-2]* &quot;-&quot;??_-"/>
    <numFmt numFmtId="225" formatCode="_-[$€-2]\ * #,##0.00_-;\-[$€-2]\ * #,##0.00_-;_-[$€-2]\ * &quot;-&quot;??_-"/>
    <numFmt numFmtId="226" formatCode="_-[$€]* #,##0.00_-;\-[$€]* #,##0.00_-;_-[$€]* &quot;-&quot;??_-;_-@_-"/>
    <numFmt numFmtId="229" formatCode="???,???.00"/>
  </numFmts>
  <fonts count="9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Arial"/>
      <charset val="238"/>
    </font>
    <font>
      <sz val="8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  <charset val="238"/>
    </font>
    <font>
      <sz val="10"/>
      <name val="Arial"/>
      <family val="2"/>
      <charset val="161"/>
    </font>
    <font>
      <u/>
      <sz val="12"/>
      <color indexed="20"/>
      <name val="??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  <charset val="161"/>
    </font>
    <font>
      <sz val="10"/>
      <name val="Myriad Pro"/>
    </font>
    <font>
      <sz val="8"/>
      <name val="Arial"/>
      <family val="2"/>
      <charset val="161"/>
    </font>
    <font>
      <sz val="9"/>
      <name val="Arial"/>
      <family val="2"/>
    </font>
    <font>
      <sz val="8"/>
      <name val="Helvetica"/>
    </font>
    <font>
      <sz val="10"/>
      <name val="Arial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color indexed="72"/>
      <name val="MS Sans Serif"/>
      <family val="2"/>
    </font>
    <font>
      <sz val="10"/>
      <name val="Gill Sans M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indexed="58"/>
      <name val="Calibri"/>
      <family val="3"/>
      <charset val="128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2457">
    <xf numFmtId="0" fontId="0" fillId="0" borderId="0"/>
    <xf numFmtId="0" fontId="51" fillId="0" borderId="0" applyNumberFormat="0" applyFill="0" applyBorder="0" applyAlignment="0" applyProtection="0">
      <alignment vertical="center"/>
    </xf>
    <xf numFmtId="0" fontId="61" fillId="2" borderId="0" applyNumberFormat="0" applyBorder="0" applyAlignment="0" applyProtection="0"/>
    <xf numFmtId="0" fontId="61" fillId="3" borderId="0" applyNumberFormat="0" applyBorder="0" applyAlignment="0" applyProtection="0"/>
    <xf numFmtId="0" fontId="61" fillId="4" borderId="0" applyNumberFormat="0" applyBorder="0" applyAlignment="0" applyProtection="0"/>
    <xf numFmtId="0" fontId="61" fillId="5" borderId="0" applyNumberFormat="0" applyBorder="0" applyAlignment="0" applyProtection="0"/>
    <xf numFmtId="0" fontId="61" fillId="6" borderId="0" applyNumberFormat="0" applyBorder="0" applyAlignment="0" applyProtection="0"/>
    <xf numFmtId="0" fontId="61" fillId="7" borderId="0" applyNumberFormat="0" applyBorder="0" applyAlignment="0" applyProtection="0"/>
    <xf numFmtId="0" fontId="76" fillId="34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6" fillId="3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8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3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6" fillId="35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6" fillId="36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6" fillId="36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6" fillId="3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6" fillId="3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6" fillId="3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6" fillId="39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6" fillId="39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2"/>
    </xf>
    <xf numFmtId="49" fontId="44" fillId="0" borderId="1" applyNumberFormat="0" applyFont="0" applyFill="0" applyBorder="0" applyProtection="0">
      <alignment horizontal="left" vertical="center" indent="2"/>
    </xf>
    <xf numFmtId="0" fontId="61" fillId="8" borderId="0" applyNumberFormat="0" applyBorder="0" applyAlignment="0" applyProtection="0"/>
    <xf numFmtId="0" fontId="61" fillId="9" borderId="0" applyNumberFormat="0" applyBorder="0" applyAlignment="0" applyProtection="0"/>
    <xf numFmtId="0" fontId="61" fillId="11" borderId="0" applyNumberFormat="0" applyBorder="0" applyAlignment="0" applyProtection="0"/>
    <xf numFmtId="0" fontId="61" fillId="5" borderId="0" applyNumberFormat="0" applyBorder="0" applyAlignment="0" applyProtection="0"/>
    <xf numFmtId="0" fontId="61" fillId="8" borderId="0" applyNumberFormat="0" applyBorder="0" applyAlignment="0" applyProtection="0"/>
    <xf numFmtId="0" fontId="61" fillId="12" borderId="0" applyNumberFormat="0" applyBorder="0" applyAlignment="0" applyProtection="0"/>
    <xf numFmtId="0" fontId="76" fillId="40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6" fillId="41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6" fillId="42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6" fillId="4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6" fillId="4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6" fillId="4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6" fillId="45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49" fontId="44" fillId="0" borderId="2" applyNumberFormat="0" applyFont="0" applyFill="0" applyBorder="0" applyProtection="0">
      <alignment horizontal="left" vertical="center" indent="5"/>
    </xf>
    <xf numFmtId="0" fontId="2" fillId="0" borderId="0" applyNumberFormat="0" applyFont="0" applyFill="0" applyBorder="0" applyProtection="0">
      <alignment horizontal="left" vertical="center" indent="5"/>
    </xf>
    <xf numFmtId="0" fontId="62" fillId="14" borderId="0" applyNumberFormat="0" applyBorder="0" applyAlignment="0" applyProtection="0"/>
    <xf numFmtId="0" fontId="62" fillId="9" borderId="0" applyNumberFormat="0" applyBorder="0" applyAlignment="0" applyProtection="0"/>
    <xf numFmtId="0" fontId="62" fillId="11" borderId="0" applyNumberFormat="0" applyBorder="0" applyAlignment="0" applyProtection="0"/>
    <xf numFmtId="0" fontId="62" fillId="15" borderId="0" applyNumberFormat="0" applyBorder="0" applyAlignment="0" applyProtection="0"/>
    <xf numFmtId="0" fontId="62" fillId="16" borderId="0" applyNumberFormat="0" applyBorder="0" applyAlignment="0" applyProtection="0"/>
    <xf numFmtId="0" fontId="62" fillId="17" borderId="0" applyNumberFormat="0" applyBorder="0" applyAlignment="0" applyProtection="0"/>
    <xf numFmtId="0" fontId="77" fillId="46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6" borderId="0" applyNumberFormat="0" applyBorder="0" applyAlignment="0" applyProtection="0"/>
    <xf numFmtId="0" fontId="15" fillId="14" borderId="0" applyNumberFormat="0" applyBorder="0" applyAlignment="0" applyProtection="0"/>
    <xf numFmtId="0" fontId="15" fillId="6" borderId="0" applyNumberFormat="0" applyBorder="0" applyAlignment="0" applyProtection="0"/>
    <xf numFmtId="0" fontId="15" fillId="14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6" borderId="0" applyNumberFormat="0" applyBorder="0" applyAlignment="0" applyProtection="0"/>
    <xf numFmtId="0" fontId="15" fillId="14" borderId="0" applyNumberFormat="0" applyBorder="0" applyAlignment="0" applyProtection="0"/>
    <xf numFmtId="0" fontId="15" fillId="6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77" fillId="47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8" borderId="0" applyNumberFormat="0" applyBorder="0" applyAlignment="0" applyProtection="0"/>
    <xf numFmtId="0" fontId="15" fillId="9" borderId="0" applyNumberFormat="0" applyBorder="0" applyAlignment="0" applyProtection="0"/>
    <xf numFmtId="0" fontId="15" fillId="18" borderId="0" applyNumberFormat="0" applyBorder="0" applyAlignment="0" applyProtection="0"/>
    <xf numFmtId="0" fontId="15" fillId="9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8" borderId="0" applyNumberFormat="0" applyBorder="0" applyAlignment="0" applyProtection="0"/>
    <xf numFmtId="0" fontId="15" fillId="9" borderId="0" applyNumberFormat="0" applyBorder="0" applyAlignment="0" applyProtection="0"/>
    <xf numFmtId="0" fontId="15" fillId="1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77" fillId="48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1" borderId="0" applyNumberFormat="0" applyBorder="0" applyAlignment="0" applyProtection="0"/>
    <xf numFmtId="0" fontId="77" fillId="48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77" fillId="4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3" borderId="0" applyNumberFormat="0" applyBorder="0" applyAlignment="0" applyProtection="0"/>
    <xf numFmtId="0" fontId="15" fillId="15" borderId="0" applyNumberFormat="0" applyBorder="0" applyAlignment="0" applyProtection="0"/>
    <xf numFmtId="0" fontId="15" fillId="3" borderId="0" applyNumberFormat="0" applyBorder="0" applyAlignment="0" applyProtection="0"/>
    <xf numFmtId="0" fontId="15" fillId="15" borderId="0" applyNumberFormat="0" applyBorder="0" applyAlignment="0" applyProtection="0"/>
    <xf numFmtId="0" fontId="77" fillId="49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3" borderId="0" applyNumberFormat="0" applyBorder="0" applyAlignment="0" applyProtection="0"/>
    <xf numFmtId="0" fontId="15" fillId="15" borderId="0" applyNumberFormat="0" applyBorder="0" applyAlignment="0" applyProtection="0"/>
    <xf numFmtId="0" fontId="15" fillId="3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77" fillId="50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6" borderId="0" applyNumberFormat="0" applyBorder="0" applyAlignment="0" applyProtection="0"/>
    <xf numFmtId="0" fontId="15" fillId="16" borderId="0" applyNumberFormat="0" applyBorder="0" applyAlignment="0" applyProtection="0"/>
    <xf numFmtId="0" fontId="15" fillId="6" borderId="0" applyNumberFormat="0" applyBorder="0" applyAlignment="0" applyProtection="0"/>
    <xf numFmtId="0" fontId="15" fillId="1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6" borderId="0" applyNumberFormat="0" applyBorder="0" applyAlignment="0" applyProtection="0"/>
    <xf numFmtId="0" fontId="15" fillId="16" borderId="0" applyNumberFormat="0" applyBorder="0" applyAlignment="0" applyProtection="0"/>
    <xf numFmtId="0" fontId="15" fillId="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77" fillId="51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77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5" borderId="0" applyNumberFormat="0" applyBorder="0" applyAlignment="0" applyProtection="0"/>
    <xf numFmtId="0" fontId="77" fillId="52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77" fillId="53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77" fillId="54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12" borderId="0" applyNumberFormat="0" applyBorder="0" applyAlignment="0" applyProtection="0"/>
    <xf numFmtId="0" fontId="15" fillId="22" borderId="0" applyNumberFormat="0" applyBorder="0" applyAlignment="0" applyProtection="0"/>
    <xf numFmtId="0" fontId="15" fillId="12" borderId="0" applyNumberFormat="0" applyBorder="0" applyAlignment="0" applyProtection="0"/>
    <xf numFmtId="0" fontId="15" fillId="2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12" borderId="0" applyNumberFormat="0" applyBorder="0" applyAlignment="0" applyProtection="0"/>
    <xf numFmtId="0" fontId="15" fillId="22" borderId="0" applyNumberFormat="0" applyBorder="0" applyAlignment="0" applyProtection="0"/>
    <xf numFmtId="0" fontId="15" fillId="1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77" fillId="5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23" borderId="0" applyNumberFormat="0" applyBorder="0" applyAlignment="0" applyProtection="0"/>
    <xf numFmtId="0" fontId="15" fillId="15" borderId="0" applyNumberFormat="0" applyBorder="0" applyAlignment="0" applyProtection="0"/>
    <xf numFmtId="0" fontId="15" fillId="23" borderId="0" applyNumberFormat="0" applyBorder="0" applyAlignment="0" applyProtection="0"/>
    <xf numFmtId="0" fontId="15" fillId="15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23" borderId="0" applyNumberFormat="0" applyBorder="0" applyAlignment="0" applyProtection="0"/>
    <xf numFmtId="0" fontId="15" fillId="15" borderId="0" applyNumberFormat="0" applyBorder="0" applyAlignment="0" applyProtection="0"/>
    <xf numFmtId="0" fontId="15" fillId="23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77" fillId="5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77" fillId="5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18" borderId="0" applyNumberFormat="0" applyBorder="0" applyAlignment="0" applyProtection="0"/>
    <xf numFmtId="0" fontId="15" fillId="21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46" fillId="24" borderId="0" applyBorder="0" applyAlignment="0"/>
    <xf numFmtId="4" fontId="46" fillId="24" borderId="0" applyBorder="0" applyAlignment="0"/>
    <xf numFmtId="0" fontId="44" fillId="24" borderId="0" applyBorder="0">
      <alignment horizontal="right" vertical="center"/>
    </xf>
    <xf numFmtId="4" fontId="44" fillId="24" borderId="0" applyBorder="0">
      <alignment horizontal="right" vertical="center"/>
    </xf>
    <xf numFmtId="0" fontId="44" fillId="24" borderId="1">
      <alignment horizontal="right" vertical="center"/>
    </xf>
    <xf numFmtId="4" fontId="44" fillId="25" borderId="0" applyBorder="0">
      <alignment horizontal="right" vertical="center"/>
    </xf>
    <xf numFmtId="0" fontId="44" fillId="25" borderId="0" applyBorder="0">
      <alignment horizontal="right" vertical="center"/>
    </xf>
    <xf numFmtId="4" fontId="44" fillId="25" borderId="0" applyBorder="0">
      <alignment horizontal="right" vertical="center"/>
    </xf>
    <xf numFmtId="0" fontId="44" fillId="25" borderId="0" applyBorder="0">
      <alignment horizontal="right" vertical="center"/>
    </xf>
    <xf numFmtId="0" fontId="45" fillId="25" borderId="1">
      <alignment horizontal="right" vertical="center"/>
    </xf>
    <xf numFmtId="4" fontId="45" fillId="25" borderId="1">
      <alignment horizontal="right" vertical="center"/>
    </xf>
    <xf numFmtId="0" fontId="45" fillId="25" borderId="3">
      <alignment horizontal="right" vertical="center"/>
    </xf>
    <xf numFmtId="0" fontId="47" fillId="25" borderId="1">
      <alignment horizontal="right" vertical="center"/>
    </xf>
    <xf numFmtId="4" fontId="47" fillId="25" borderId="1">
      <alignment horizontal="right" vertical="center"/>
    </xf>
    <xf numFmtId="0" fontId="45" fillId="26" borderId="1">
      <alignment horizontal="right" vertical="center"/>
    </xf>
    <xf numFmtId="4" fontId="45" fillId="26" borderId="1">
      <alignment horizontal="right" vertical="center"/>
    </xf>
    <xf numFmtId="0" fontId="45" fillId="26" borderId="3">
      <alignment horizontal="right" vertical="center"/>
    </xf>
    <xf numFmtId="0" fontId="45" fillId="26" borderId="1">
      <alignment horizontal="right" vertical="center"/>
    </xf>
    <xf numFmtId="4" fontId="45" fillId="26" borderId="1">
      <alignment horizontal="right" vertical="center"/>
    </xf>
    <xf numFmtId="0" fontId="45" fillId="26" borderId="4">
      <alignment horizontal="right" vertical="center"/>
    </xf>
    <xf numFmtId="0" fontId="45" fillId="26" borderId="2">
      <alignment horizontal="right" vertical="center"/>
    </xf>
    <xf numFmtId="4" fontId="45" fillId="26" borderId="2">
      <alignment horizontal="right" vertical="center"/>
    </xf>
    <xf numFmtId="0" fontId="45" fillId="26" borderId="5">
      <alignment horizontal="right" vertical="center"/>
    </xf>
    <xf numFmtId="4" fontId="45" fillId="26" borderId="5">
      <alignment horizontal="right" vertical="center"/>
    </xf>
    <xf numFmtId="0" fontId="15" fillId="19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21" fillId="27" borderId="6" applyNumberFormat="0" applyAlignment="0" applyProtection="0"/>
    <xf numFmtId="0" fontId="78" fillId="58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5" borderId="0" applyNumberFormat="0" applyBorder="0" applyAlignment="0" applyProtection="0"/>
    <xf numFmtId="0" fontId="16" fillId="3" borderId="0" applyNumberFormat="0" applyBorder="0" applyAlignment="0" applyProtection="0"/>
    <xf numFmtId="0" fontId="16" fillId="5" borderId="0" applyNumberFormat="0" applyBorder="0" applyAlignment="0" applyProtection="0"/>
    <xf numFmtId="0" fontId="16" fillId="3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5" borderId="0" applyNumberFormat="0" applyBorder="0" applyAlignment="0" applyProtection="0"/>
    <xf numFmtId="0" fontId="16" fillId="3" borderId="0" applyNumberFormat="0" applyBorder="0" applyAlignment="0" applyProtection="0"/>
    <xf numFmtId="0" fontId="16" fillId="5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78" fillId="58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27" borderId="7" applyNumberFormat="0" applyAlignment="0" applyProtection="0"/>
    <xf numFmtId="0" fontId="63" fillId="7" borderId="7" applyNumberFormat="0" applyAlignment="0" applyProtection="0"/>
    <xf numFmtId="4" fontId="46" fillId="0" borderId="8" applyFill="0" applyBorder="0" applyProtection="0">
      <alignment horizontal="right" vertical="center"/>
    </xf>
    <xf numFmtId="0" fontId="79" fillId="59" borderId="24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25" fillId="28" borderId="7" applyNumberFormat="0" applyAlignment="0" applyProtection="0"/>
    <xf numFmtId="0" fontId="34" fillId="27" borderId="7" applyNumberFormat="0" applyAlignment="0" applyProtection="0"/>
    <xf numFmtId="0" fontId="25" fillId="28" borderId="7" applyNumberFormat="0" applyAlignment="0" applyProtection="0"/>
    <xf numFmtId="0" fontId="34" fillId="27" borderId="7" applyNumberFormat="0" applyAlignment="0" applyProtection="0"/>
    <xf numFmtId="0" fontId="25" fillId="28" borderId="7" applyNumberFormat="0" applyAlignment="0" applyProtection="0"/>
    <xf numFmtId="0" fontId="25" fillId="28" borderId="7" applyNumberFormat="0" applyAlignment="0" applyProtection="0"/>
    <xf numFmtId="0" fontId="25" fillId="28" borderId="7" applyNumberFormat="0" applyAlignment="0" applyProtection="0"/>
    <xf numFmtId="0" fontId="25" fillId="28" borderId="7" applyNumberFormat="0" applyAlignment="0" applyProtection="0"/>
    <xf numFmtId="0" fontId="25" fillId="28" borderId="7" applyNumberFormat="0" applyAlignment="0" applyProtection="0"/>
    <xf numFmtId="0" fontId="25" fillId="28" borderId="7" applyNumberFormat="0" applyAlignment="0" applyProtection="0"/>
    <xf numFmtId="0" fontId="25" fillId="28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25" fillId="28" borderId="7" applyNumberFormat="0" applyAlignment="0" applyProtection="0"/>
    <xf numFmtId="0" fontId="34" fillId="27" borderId="7" applyNumberFormat="0" applyAlignment="0" applyProtection="0"/>
    <xf numFmtId="0" fontId="25" fillId="28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34" fillId="27" borderId="7" applyNumberFormat="0" applyAlignment="0" applyProtection="0"/>
    <xf numFmtId="0" fontId="80" fillId="60" borderId="25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17" fillId="29" borderId="9" applyNumberFormat="0" applyAlignment="0" applyProtection="0"/>
    <xf numFmtId="0" fontId="64" fillId="0" borderId="0" applyNumberFormat="0" applyFill="0" applyBorder="0" applyAlignment="0" applyProtection="0"/>
    <xf numFmtId="0" fontId="65" fillId="0" borderId="10" applyNumberFormat="0" applyFill="0" applyAlignment="0" applyProtection="0"/>
    <xf numFmtId="0" fontId="66" fillId="0" borderId="11" applyNumberFormat="0" applyFill="0" applyAlignment="0" applyProtection="0"/>
    <xf numFmtId="0" fontId="67" fillId="0" borderId="12" applyNumberFormat="0" applyFill="0" applyAlignment="0" applyProtection="0"/>
    <xf numFmtId="0" fontId="67" fillId="0" borderId="0" applyNumberFormat="0" applyFill="0" applyBorder="0" applyAlignment="0" applyProtection="0"/>
    <xf numFmtId="49" fontId="2" fillId="24" borderId="13">
      <alignment vertical="top" wrapText="1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9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19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19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219" fontId="5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0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6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5" fillId="0" borderId="0" applyNumberFormat="0">
      <alignment horizontal="right"/>
    </xf>
    <xf numFmtId="170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44" fillId="26" borderId="14">
      <alignment horizontal="left" vertical="center" wrapText="1" indent="2"/>
    </xf>
    <xf numFmtId="0" fontId="44" fillId="0" borderId="14">
      <alignment horizontal="left" vertical="center" wrapText="1" indent="2"/>
    </xf>
    <xf numFmtId="0" fontId="44" fillId="25" borderId="2">
      <alignment horizontal="left" vertical="center"/>
    </xf>
    <xf numFmtId="0" fontId="45" fillId="0" borderId="15">
      <alignment horizontal="left" vertical="top" wrapText="1"/>
    </xf>
    <xf numFmtId="3" fontId="52" fillId="0" borderId="13">
      <alignment horizontal="right" vertical="top"/>
    </xf>
    <xf numFmtId="0" fontId="20" fillId="7" borderId="7" applyNumberFormat="0" applyAlignment="0" applyProtection="0"/>
    <xf numFmtId="0" fontId="68" fillId="29" borderId="9" applyNumberFormat="0" applyAlignment="0" applyProtection="0"/>
    <xf numFmtId="0" fontId="2" fillId="0" borderId="16"/>
    <xf numFmtId="0" fontId="1" fillId="30" borderId="1">
      <alignment horizontal="centerContinuous" vertical="top" wrapText="1"/>
    </xf>
    <xf numFmtId="0" fontId="53" fillId="0" borderId="0">
      <alignment vertical="top" wrapText="1"/>
    </xf>
    <xf numFmtId="0" fontId="22" fillId="0" borderId="17" applyNumberFormat="0" applyFill="0" applyAlignment="0" applyProtection="0"/>
    <xf numFmtId="0" fontId="18" fillId="0" borderId="0" applyNumberFormat="0" applyFill="0" applyBorder="0" applyAlignment="0" applyProtection="0"/>
    <xf numFmtId="0" fontId="54" fillId="0" borderId="0">
      <alignment vertical="top"/>
    </xf>
    <xf numFmtId="20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4" fontId="50" fillId="0" borderId="0" applyFont="0" applyFill="0" applyBorder="0" applyAlignment="0" applyProtection="0"/>
    <xf numFmtId="218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4" fontId="50" fillId="0" borderId="0" applyFont="0" applyFill="0" applyBorder="0" applyAlignment="0" applyProtection="0"/>
    <xf numFmtId="225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224" fontId="50" fillId="0" borderId="0" applyFont="0" applyFill="0" applyBorder="0" applyAlignment="0" applyProtection="0"/>
    <xf numFmtId="218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18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5" fontId="2" fillId="0" borderId="0" applyFont="0" applyFill="0" applyBorder="0" applyAlignment="0" applyProtection="0"/>
    <xf numFmtId="226" fontId="2" fillId="0" borderId="0" applyFont="0" applyFill="0" applyBorder="0" applyAlignment="0" applyProtection="0"/>
    <xf numFmtId="0" fontId="8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9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50" fillId="0" borderId="0" applyFont="0" applyFill="0" applyBorder="0" applyAlignment="0" applyProtection="0"/>
    <xf numFmtId="11" fontId="50" fillId="0" borderId="0" applyFont="0" applyFill="0" applyBorder="0" applyAlignment="0" applyProtection="0"/>
    <xf numFmtId="0" fontId="82" fillId="61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6" borderId="0" applyNumberFormat="0" applyBorder="0" applyAlignment="0" applyProtection="0"/>
    <xf numFmtId="0" fontId="19" fillId="4" borderId="0" applyNumberFormat="0" applyBorder="0" applyAlignment="0" applyProtection="0"/>
    <xf numFmtId="0" fontId="83" fillId="61" borderId="0" applyNumberFormat="0" applyBorder="0" applyAlignment="0" applyProtection="0"/>
    <xf numFmtId="0" fontId="84" fillId="61" borderId="0" applyNumberFormat="0" applyBorder="0" applyAlignment="0" applyProtection="0"/>
    <xf numFmtId="0" fontId="19" fillId="6" borderId="0" applyNumberFormat="0" applyBorder="0" applyAlignment="0" applyProtection="0"/>
    <xf numFmtId="0" fontId="19" fillId="4" borderId="0" applyNumberFormat="0" applyBorder="0" applyAlignment="0" applyProtection="0"/>
    <xf numFmtId="0" fontId="19" fillId="6" borderId="0" applyNumberFormat="0" applyBorder="0" applyAlignment="0" applyProtection="0"/>
    <xf numFmtId="0" fontId="83" fillId="61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6" borderId="0" applyNumberFormat="0" applyBorder="0" applyAlignment="0" applyProtection="0"/>
    <xf numFmtId="0" fontId="19" fillId="4" borderId="0" applyNumberFormat="0" applyBorder="0" applyAlignment="0" applyProtection="0"/>
    <xf numFmtId="0" fontId="19" fillId="6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82" fillId="61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85" fillId="0" borderId="26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27" fillId="0" borderId="18" applyNumberFormat="0" applyFill="0" applyAlignment="0" applyProtection="0"/>
    <xf numFmtId="0" fontId="35" fillId="0" borderId="10" applyNumberFormat="0" applyFill="0" applyAlignment="0" applyProtection="0"/>
    <xf numFmtId="0" fontId="27" fillId="0" borderId="18" applyNumberFormat="0" applyFill="0" applyAlignment="0" applyProtection="0"/>
    <xf numFmtId="0" fontId="35" fillId="0" borderId="10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27" fillId="0" borderId="18" applyNumberFormat="0" applyFill="0" applyAlignment="0" applyProtection="0"/>
    <xf numFmtId="0" fontId="35" fillId="0" borderId="10" applyNumberFormat="0" applyFill="0" applyAlignment="0" applyProtection="0"/>
    <xf numFmtId="0" fontId="27" fillId="0" borderId="18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35" fillId="0" borderId="10" applyNumberFormat="0" applyFill="0" applyAlignment="0" applyProtection="0"/>
    <xf numFmtId="0" fontId="86" fillId="0" borderId="27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28" fillId="0" borderId="19" applyNumberFormat="0" applyFill="0" applyAlignment="0" applyProtection="0"/>
    <xf numFmtId="0" fontId="36" fillId="0" borderId="11" applyNumberFormat="0" applyFill="0" applyAlignment="0" applyProtection="0"/>
    <xf numFmtId="0" fontId="28" fillId="0" borderId="19" applyNumberFormat="0" applyFill="0" applyAlignment="0" applyProtection="0"/>
    <xf numFmtId="0" fontId="36" fillId="0" borderId="11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28" fillId="0" borderId="19" applyNumberFormat="0" applyFill="0" applyAlignment="0" applyProtection="0"/>
    <xf numFmtId="0" fontId="36" fillId="0" borderId="11" applyNumberFormat="0" applyFill="0" applyAlignment="0" applyProtection="0"/>
    <xf numFmtId="0" fontId="28" fillId="0" borderId="19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87" fillId="0" borderId="28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29" fillId="0" borderId="20" applyNumberFormat="0" applyFill="0" applyAlignment="0" applyProtection="0"/>
    <xf numFmtId="0" fontId="37" fillId="0" borderId="12" applyNumberFormat="0" applyFill="0" applyAlignment="0" applyProtection="0"/>
    <xf numFmtId="0" fontId="29" fillId="0" borderId="20" applyNumberFormat="0" applyFill="0" applyAlignment="0" applyProtection="0"/>
    <xf numFmtId="0" fontId="37" fillId="0" borderId="12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29" fillId="0" borderId="20" applyNumberFormat="0" applyFill="0" applyAlignment="0" applyProtection="0"/>
    <xf numFmtId="0" fontId="37" fillId="0" borderId="12" applyNumberFormat="0" applyFill="0" applyAlignment="0" applyProtection="0"/>
    <xf numFmtId="0" fontId="29" fillId="0" borderId="20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8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70" fillId="0" borderId="21" applyNumberFormat="0" applyFill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/>
    <xf numFmtId="0" fontId="90" fillId="62" borderId="24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13" borderId="7" applyNumberFormat="0" applyAlignment="0" applyProtection="0"/>
    <xf numFmtId="0" fontId="20" fillId="7" borderId="7" applyNumberFormat="0" applyAlignment="0" applyProtection="0"/>
    <xf numFmtId="0" fontId="91" fillId="62" borderId="24" applyNumberFormat="0" applyAlignment="0" applyProtection="0"/>
    <xf numFmtId="0" fontId="91" fillId="13" borderId="24" applyNumberFormat="0" applyAlignment="0" applyProtection="0"/>
    <xf numFmtId="0" fontId="20" fillId="13" borderId="7" applyNumberFormat="0" applyAlignment="0" applyProtection="0"/>
    <xf numFmtId="0" fontId="20" fillId="7" borderId="7" applyNumberFormat="0" applyAlignment="0" applyProtection="0"/>
    <xf numFmtId="0" fontId="20" fillId="13" borderId="7" applyNumberFormat="0" applyAlignment="0" applyProtection="0"/>
    <xf numFmtId="0" fontId="20" fillId="13" borderId="7" applyNumberFormat="0" applyAlignment="0" applyProtection="0"/>
    <xf numFmtId="0" fontId="91" fillId="62" borderId="24" applyNumberFormat="0" applyAlignment="0" applyProtection="0"/>
    <xf numFmtId="0" fontId="20" fillId="7" borderId="7" applyNumberFormat="0" applyAlignment="0" applyProtection="0"/>
    <xf numFmtId="0" fontId="20" fillId="13" borderId="7" applyNumberFormat="0" applyAlignment="0" applyProtection="0"/>
    <xf numFmtId="0" fontId="20" fillId="13" borderId="7" applyNumberFormat="0" applyAlignment="0" applyProtection="0"/>
    <xf numFmtId="0" fontId="20" fillId="13" borderId="7" applyNumberFormat="0" applyAlignment="0" applyProtection="0"/>
    <xf numFmtId="0" fontId="20" fillId="13" borderId="7" applyNumberFormat="0" applyAlignment="0" applyProtection="0"/>
    <xf numFmtId="0" fontId="20" fillId="13" borderId="7" applyNumberFormat="0" applyAlignment="0" applyProtection="0"/>
    <xf numFmtId="0" fontId="20" fillId="13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13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13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0" fontId="20" fillId="7" borderId="7" applyNumberFormat="0" applyAlignment="0" applyProtection="0"/>
    <xf numFmtId="4" fontId="44" fillId="0" borderId="0" applyBorder="0">
      <alignment horizontal="right" vertical="center"/>
    </xf>
    <xf numFmtId="0" fontId="44" fillId="0" borderId="1">
      <alignment horizontal="right" vertical="center"/>
    </xf>
    <xf numFmtId="4" fontId="44" fillId="0" borderId="1">
      <alignment horizontal="right" vertical="center"/>
    </xf>
    <xf numFmtId="0" fontId="44" fillId="0" borderId="3">
      <alignment horizontal="right" vertical="center"/>
    </xf>
    <xf numFmtId="1" fontId="48" fillId="25" borderId="0" applyBorder="0">
      <alignment horizontal="right" vertical="center"/>
    </xf>
    <xf numFmtId="0" fontId="61" fillId="10" borderId="22" applyNumberFormat="0" applyFont="0" applyAlignment="0" applyProtection="0"/>
    <xf numFmtId="0" fontId="62" fillId="19" borderId="0" applyNumberFormat="0" applyBorder="0" applyAlignment="0" applyProtection="0"/>
    <xf numFmtId="0" fontId="62" fillId="21" borderId="0" applyNumberFormat="0" applyBorder="0" applyAlignment="0" applyProtection="0"/>
    <xf numFmtId="0" fontId="62" fillId="22" borderId="0" applyNumberFormat="0" applyBorder="0" applyAlignment="0" applyProtection="0"/>
    <xf numFmtId="0" fontId="62" fillId="15" borderId="0" applyNumberFormat="0" applyBorder="0" applyAlignment="0" applyProtection="0"/>
    <xf numFmtId="0" fontId="62" fillId="16" borderId="0" applyNumberFormat="0" applyBorder="0" applyAlignment="0" applyProtection="0"/>
    <xf numFmtId="0" fontId="62" fillId="18" borderId="0" applyNumberFormat="0" applyBorder="0" applyAlignment="0" applyProtection="0"/>
    <xf numFmtId="0" fontId="71" fillId="4" borderId="0" applyNumberFormat="0" applyBorder="0" applyAlignment="0" applyProtection="0"/>
    <xf numFmtId="0" fontId="72" fillId="27" borderId="6" applyNumberFormat="0" applyAlignment="0" applyProtection="0"/>
    <xf numFmtId="0" fontId="2" fillId="31" borderId="1"/>
    <xf numFmtId="0" fontId="43" fillId="0" borderId="0"/>
    <xf numFmtId="0" fontId="92" fillId="0" borderId="29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23" fillId="0" borderId="23" applyNumberFormat="0" applyFill="0" applyAlignment="0" applyProtection="0"/>
    <xf numFmtId="0" fontId="39" fillId="0" borderId="21" applyNumberFormat="0" applyFill="0" applyAlignment="0" applyProtection="0"/>
    <xf numFmtId="0" fontId="23" fillId="0" borderId="23" applyNumberFormat="0" applyFill="0" applyAlignment="0" applyProtection="0"/>
    <xf numFmtId="0" fontId="39" fillId="0" borderId="21" applyNumberFormat="0" applyFill="0" applyAlignment="0" applyProtection="0"/>
    <xf numFmtId="0" fontId="23" fillId="0" borderId="23" applyNumberFormat="0" applyFill="0" applyAlignment="0" applyProtection="0"/>
    <xf numFmtId="0" fontId="23" fillId="0" borderId="23" applyNumberFormat="0" applyFill="0" applyAlignment="0" applyProtection="0"/>
    <xf numFmtId="0" fontId="23" fillId="0" borderId="23" applyNumberFormat="0" applyFill="0" applyAlignment="0" applyProtection="0"/>
    <xf numFmtId="0" fontId="23" fillId="0" borderId="23" applyNumberFormat="0" applyFill="0" applyAlignment="0" applyProtection="0"/>
    <xf numFmtId="0" fontId="23" fillId="0" borderId="23" applyNumberFormat="0" applyFill="0" applyAlignment="0" applyProtection="0"/>
    <xf numFmtId="0" fontId="23" fillId="0" borderId="23" applyNumberFormat="0" applyFill="0" applyAlignment="0" applyProtection="0"/>
    <xf numFmtId="0" fontId="23" fillId="0" borderId="23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23" fillId="0" borderId="23" applyNumberFormat="0" applyFill="0" applyAlignment="0" applyProtection="0"/>
    <xf numFmtId="0" fontId="39" fillId="0" borderId="21" applyNumberFormat="0" applyFill="0" applyAlignment="0" applyProtection="0"/>
    <xf numFmtId="0" fontId="23" fillId="0" borderId="23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73" fillId="0" borderId="0" applyNumberFormat="0" applyFill="0" applyBorder="0" applyAlignment="0" applyProtection="0"/>
    <xf numFmtId="204" fontId="2" fillId="0" borderId="0" applyFont="0" applyFill="0" applyBorder="0" applyAlignment="0" applyProtection="0"/>
    <xf numFmtId="0" fontId="93" fillId="6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30" fillId="13" borderId="0" applyNumberFormat="0" applyBorder="0" applyAlignment="0" applyProtection="0"/>
    <xf numFmtId="0" fontId="40" fillId="13" borderId="0" applyNumberFormat="0" applyBorder="0" applyAlignment="0" applyProtection="0"/>
    <xf numFmtId="0" fontId="30" fillId="13" borderId="0" applyNumberFormat="0" applyBorder="0" applyAlignment="0" applyProtection="0"/>
    <xf numFmtId="0" fontId="4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3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30" fillId="13" borderId="0" applyNumberFormat="0" applyBorder="0" applyAlignment="0" applyProtection="0"/>
    <xf numFmtId="0" fontId="55" fillId="13" borderId="0" applyNumberFormat="0" applyBorder="0" applyAlignment="0" applyProtection="0"/>
    <xf numFmtId="0" fontId="94" fillId="63" borderId="0" applyNumberFormat="0" applyBorder="0" applyAlignment="0" applyProtection="0"/>
    <xf numFmtId="0" fontId="40" fillId="13" borderId="0" applyNumberFormat="0" applyBorder="0" applyAlignment="0" applyProtection="0"/>
    <xf numFmtId="0" fontId="55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93" fillId="63" borderId="0" applyNumberFormat="0" applyBorder="0" applyAlignment="0" applyProtection="0"/>
    <xf numFmtId="0" fontId="40" fillId="13" borderId="0" applyNumberFormat="0" applyBorder="0" applyAlignment="0" applyProtection="0"/>
    <xf numFmtId="0" fontId="93" fillId="6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5" fillId="0" borderId="0"/>
    <xf numFmtId="0" fontId="2" fillId="0" borderId="0"/>
    <xf numFmtId="0" fontId="75" fillId="0" borderId="0"/>
    <xf numFmtId="0" fontId="2" fillId="0" borderId="0"/>
    <xf numFmtId="0" fontId="75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75" fillId="0" borderId="0"/>
    <xf numFmtId="0" fontId="2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6" fillId="0" borderId="0"/>
    <xf numFmtId="164" fontId="31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164" fontId="31" fillId="0" borderId="0">
      <alignment vertical="center"/>
    </xf>
    <xf numFmtId="164" fontId="31" fillId="0" borderId="0">
      <alignment vertical="center"/>
    </xf>
    <xf numFmtId="164" fontId="31" fillId="0" borderId="0">
      <alignment vertical="center"/>
    </xf>
    <xf numFmtId="164" fontId="31" fillId="0" borderId="0">
      <alignment vertical="center"/>
    </xf>
    <xf numFmtId="0" fontId="7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" fillId="0" borderId="0"/>
    <xf numFmtId="164" fontId="31" fillId="0" borderId="0">
      <alignment vertical="center"/>
    </xf>
    <xf numFmtId="164" fontId="31" fillId="0" borderId="0">
      <alignment vertical="center"/>
    </xf>
    <xf numFmtId="164" fontId="31" fillId="0" borderId="0">
      <alignment vertical="center"/>
    </xf>
    <xf numFmtId="164" fontId="3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5" fillId="0" borderId="0"/>
    <xf numFmtId="164" fontId="31" fillId="0" borderId="0">
      <alignment vertical="center"/>
    </xf>
    <xf numFmtId="164" fontId="31" fillId="0" borderId="0">
      <alignment vertical="center"/>
    </xf>
    <xf numFmtId="164" fontId="31" fillId="0" borderId="0">
      <alignment vertical="center"/>
    </xf>
    <xf numFmtId="164" fontId="31" fillId="0" borderId="0">
      <alignment vertical="center"/>
    </xf>
    <xf numFmtId="0" fontId="76" fillId="0" borderId="0"/>
    <xf numFmtId="194" fontId="31" fillId="0" borderId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194" fontId="31" fillId="0" borderId="0">
      <alignment vertical="center"/>
    </xf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6" fillId="0" borderId="0"/>
    <xf numFmtId="0" fontId="75" fillId="0" borderId="0"/>
    <xf numFmtId="0" fontId="2" fillId="0" borderId="0"/>
    <xf numFmtId="0" fontId="75" fillId="0" borderId="0"/>
    <xf numFmtId="0" fontId="76" fillId="0" borderId="0"/>
    <xf numFmtId="0" fontId="75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4" fontId="31" fillId="0" borderId="0">
      <alignment vertical="center"/>
    </xf>
    <xf numFmtId="0" fontId="2" fillId="0" borderId="0"/>
    <xf numFmtId="0" fontId="7" fillId="0" borderId="0"/>
    <xf numFmtId="0" fontId="2" fillId="0" borderId="0"/>
    <xf numFmtId="0" fontId="75" fillId="0" borderId="0"/>
    <xf numFmtId="0" fontId="2" fillId="0" borderId="0"/>
    <xf numFmtId="0" fontId="75" fillId="0" borderId="0"/>
    <xf numFmtId="0" fontId="2" fillId="0" borderId="0"/>
    <xf numFmtId="0" fontId="75" fillId="0" borderId="0"/>
    <xf numFmtId="0" fontId="2" fillId="0" borderId="0"/>
    <xf numFmtId="0" fontId="2" fillId="0" borderId="0"/>
    <xf numFmtId="194" fontId="31" fillId="0" borderId="0">
      <alignment vertical="center"/>
    </xf>
    <xf numFmtId="0" fontId="7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" fillId="0" borderId="0"/>
    <xf numFmtId="0" fontId="2" fillId="0" borderId="0"/>
    <xf numFmtId="0" fontId="76" fillId="0" borderId="0"/>
    <xf numFmtId="0" fontId="41" fillId="0" borderId="0"/>
    <xf numFmtId="0" fontId="2" fillId="0" borderId="0"/>
    <xf numFmtId="0" fontId="76" fillId="0" borderId="0"/>
    <xf numFmtId="0" fontId="49" fillId="0" borderId="0"/>
    <xf numFmtId="0" fontId="2" fillId="0" borderId="0"/>
    <xf numFmtId="0" fontId="7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9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7" fillId="0" borderId="0"/>
    <xf numFmtId="0" fontId="76" fillId="0" borderId="0"/>
    <xf numFmtId="0" fontId="7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6" fillId="0" borderId="0"/>
    <xf numFmtId="0" fontId="2" fillId="0" borderId="0"/>
    <xf numFmtId="0" fontId="76" fillId="0" borderId="0"/>
    <xf numFmtId="0" fontId="7" fillId="0" borderId="0"/>
    <xf numFmtId="0" fontId="76" fillId="0" borderId="0"/>
    <xf numFmtId="0" fontId="75" fillId="0" borderId="0"/>
    <xf numFmtId="0" fontId="76" fillId="0" borderId="0"/>
    <xf numFmtId="0" fontId="2" fillId="0" borderId="0">
      <alignment vertical="top"/>
    </xf>
    <xf numFmtId="0" fontId="2" fillId="0" borderId="0">
      <alignment vertical="top"/>
    </xf>
    <xf numFmtId="0" fontId="76" fillId="0" borderId="0"/>
    <xf numFmtId="0" fontId="2" fillId="0" borderId="0"/>
    <xf numFmtId="0" fontId="76" fillId="0" borderId="0"/>
    <xf numFmtId="0" fontId="76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76" fillId="0" borderId="0"/>
    <xf numFmtId="0" fontId="76" fillId="0" borderId="0"/>
    <xf numFmtId="0" fontId="7" fillId="0" borderId="0"/>
    <xf numFmtId="0" fontId="7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76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" fillId="0" borderId="0"/>
    <xf numFmtId="0" fontId="76" fillId="0" borderId="0"/>
    <xf numFmtId="0" fontId="7" fillId="0" borderId="0"/>
    <xf numFmtId="0" fontId="2" fillId="0" borderId="0"/>
    <xf numFmtId="0" fontId="76" fillId="0" borderId="0"/>
    <xf numFmtId="0" fontId="2" fillId="0" borderId="0"/>
    <xf numFmtId="0" fontId="76" fillId="0" borderId="0"/>
    <xf numFmtId="0" fontId="2" fillId="0" borderId="0"/>
    <xf numFmtId="0" fontId="76" fillId="0" borderId="0"/>
    <xf numFmtId="0" fontId="76" fillId="0" borderId="0"/>
    <xf numFmtId="0" fontId="7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76" fillId="0" borderId="0"/>
    <xf numFmtId="0" fontId="2" fillId="0" borderId="0"/>
    <xf numFmtId="0" fontId="2" fillId="0" borderId="0"/>
    <xf numFmtId="0" fontId="74" fillId="0" borderId="0"/>
    <xf numFmtId="0" fontId="76" fillId="0" borderId="0"/>
    <xf numFmtId="0" fontId="74" fillId="0" borderId="0"/>
    <xf numFmtId="0" fontId="76" fillId="0" borderId="0"/>
    <xf numFmtId="0" fontId="74" fillId="0" borderId="0"/>
    <xf numFmtId="0" fontId="7" fillId="0" borderId="0"/>
    <xf numFmtId="0" fontId="7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7" fillId="0" borderId="0"/>
    <xf numFmtId="4" fontId="2" fillId="0" borderId="0"/>
    <xf numFmtId="0" fontId="76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76" fillId="0" borderId="0"/>
    <xf numFmtId="0" fontId="76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207" fontId="31" fillId="0" borderId="0">
      <alignment vertical="center"/>
    </xf>
    <xf numFmtId="0" fontId="10" fillId="0" borderId="0"/>
    <xf numFmtId="0" fontId="2" fillId="0" borderId="0"/>
    <xf numFmtId="207" fontId="31" fillId="0" borderId="0">
      <alignment vertical="center"/>
    </xf>
    <xf numFmtId="0" fontId="2" fillId="0" borderId="0"/>
    <xf numFmtId="0" fontId="10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95" fillId="0" borderId="0"/>
    <xf numFmtId="0" fontId="42" fillId="0" borderId="0"/>
    <xf numFmtId="0" fontId="95" fillId="0" borderId="0"/>
    <xf numFmtId="0" fontId="7" fillId="0" borderId="0"/>
    <xf numFmtId="0" fontId="7" fillId="0" borderId="0"/>
    <xf numFmtId="0" fontId="4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" fillId="0" borderId="0"/>
    <xf numFmtId="0" fontId="2" fillId="0" borderId="0"/>
    <xf numFmtId="0" fontId="2" fillId="0" borderId="0"/>
    <xf numFmtId="0" fontId="9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0" borderId="0"/>
    <xf numFmtId="0" fontId="2" fillId="0" borderId="0"/>
    <xf numFmtId="0" fontId="4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7" fillId="0" borderId="0"/>
    <xf numFmtId="0" fontId="9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7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6" fillId="0" borderId="0"/>
    <xf numFmtId="0" fontId="2" fillId="0" borderId="0"/>
    <xf numFmtId="0" fontId="56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76" fillId="0" borderId="0"/>
    <xf numFmtId="0" fontId="2" fillId="0" borderId="0"/>
    <xf numFmtId="0" fontId="7" fillId="0" borderId="0"/>
    <xf numFmtId="0" fontId="2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6" fillId="0" borderId="0"/>
    <xf numFmtId="0" fontId="76" fillId="0" borderId="0"/>
    <xf numFmtId="0" fontId="2" fillId="0" borderId="0"/>
    <xf numFmtId="229" fontId="58" fillId="0" borderId="0" applyNumberFormat="0" applyProtection="0">
      <alignment horizontal="center" vertical="center"/>
    </xf>
    <xf numFmtId="0" fontId="2" fillId="0" borderId="0" applyNumberFormat="0" applyFont="0" applyFill="0" applyBorder="0" applyAlignment="0" applyProtection="0"/>
    <xf numFmtId="0" fontId="7" fillId="0" borderId="0"/>
    <xf numFmtId="0" fontId="7" fillId="0" borderId="0"/>
    <xf numFmtId="0" fontId="2" fillId="0" borderId="0"/>
    <xf numFmtId="0" fontId="76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7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76" fillId="0" borderId="0"/>
    <xf numFmtId="0" fontId="2" fillId="0" borderId="0"/>
    <xf numFmtId="0" fontId="50" fillId="0" borderId="0"/>
    <xf numFmtId="0" fontId="76" fillId="0" borderId="0"/>
    <xf numFmtId="0" fontId="2" fillId="0" borderId="0"/>
    <xf numFmtId="0" fontId="76" fillId="0" borderId="0"/>
    <xf numFmtId="0" fontId="2" fillId="0" borderId="0"/>
    <xf numFmtId="0" fontId="76" fillId="0" borderId="0"/>
    <xf numFmtId="0" fontId="2" fillId="0" borderId="0"/>
    <xf numFmtId="0" fontId="76" fillId="0" borderId="0"/>
    <xf numFmtId="0" fontId="7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6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4" fontId="44" fillId="0" borderId="0" applyFill="0" applyBorder="0" applyProtection="0">
      <alignment horizontal="right" vertical="center"/>
    </xf>
    <xf numFmtId="4" fontId="44" fillId="0" borderId="1" applyFill="0" applyBorder="0" applyProtection="0">
      <alignment horizontal="right" vertical="center"/>
    </xf>
    <xf numFmtId="4" fontId="44" fillId="0" borderId="0" applyFill="0" applyBorder="0" applyProtection="0">
      <alignment horizontal="right" vertical="center"/>
    </xf>
    <xf numFmtId="0" fontId="46" fillId="0" borderId="0" applyNumberFormat="0" applyFill="0" applyBorder="0" applyProtection="0">
      <alignment horizontal="left" vertical="center"/>
    </xf>
    <xf numFmtId="0" fontId="44" fillId="0" borderId="1" applyNumberFormat="0" applyFill="0" applyAlignment="0" applyProtection="0"/>
    <xf numFmtId="0" fontId="2" fillId="32" borderId="0" applyNumberFormat="0" applyFont="0" applyBorder="0" applyAlignment="0" applyProtection="0"/>
    <xf numFmtId="4" fontId="2" fillId="32" borderId="0" applyNumberFormat="0" applyFont="0" applyBorder="0" applyAlignment="0" applyProtection="0"/>
    <xf numFmtId="0" fontId="59" fillId="33" borderId="0" applyNumberFormat="0" applyFont="0" applyBorder="0" applyAlignment="0" applyProtection="0"/>
    <xf numFmtId="0" fontId="2" fillId="32" borderId="0" applyNumberFormat="0" applyFont="0" applyBorder="0" applyAlignment="0" applyProtection="0"/>
    <xf numFmtId="0" fontId="97" fillId="0" borderId="0"/>
    <xf numFmtId="0" fontId="2" fillId="0" borderId="0"/>
    <xf numFmtId="0" fontId="24" fillId="0" borderId="0"/>
    <xf numFmtId="0" fontId="54" fillId="0" borderId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64" borderId="30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7" fillId="10" borderId="22" applyNumberFormat="0" applyFont="0" applyAlignment="0" applyProtection="0"/>
    <xf numFmtId="0" fontId="7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2" fillId="10" borderId="22" applyNumberFormat="0" applyFont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</cellStyleXfs>
  <cellXfs count="1">
    <xf numFmtId="0" fontId="0" fillId="0" borderId="0" xfId="0"/>
  </cellXfs>
  <cellStyles count="22457">
    <cellStyle name="???????" xfId="1"/>
    <cellStyle name="20% - 1. jelölőszín" xfId="2"/>
    <cellStyle name="20% - 2. jelölőszín" xfId="3"/>
    <cellStyle name="20% - 3. jelölőszín" xfId="4"/>
    <cellStyle name="20% - 4. jelölőszín" xfId="5"/>
    <cellStyle name="20% - 5. jelölőszín" xfId="6"/>
    <cellStyle name="20% - 6. jelölőszín" xfId="7"/>
    <cellStyle name="20% - Accent1" xfId="8" builtinId="30" customBuiltin="1"/>
    <cellStyle name="20% - Accent1 10" xfId="9"/>
    <cellStyle name="20% - Accent1 10 2" xfId="10"/>
    <cellStyle name="20% - Accent1 11" xfId="11"/>
    <cellStyle name="20% - Accent1 11 2" xfId="12"/>
    <cellStyle name="20% - Accent1 12" xfId="13"/>
    <cellStyle name="20% - Accent1 13" xfId="14"/>
    <cellStyle name="20% - Accent1 14" xfId="15"/>
    <cellStyle name="20% - Accent1 15" xfId="16"/>
    <cellStyle name="20% - Accent1 16" xfId="17"/>
    <cellStyle name="20% - Accent1 17" xfId="18"/>
    <cellStyle name="20% - Accent1 18" xfId="19"/>
    <cellStyle name="20% - Accent1 19" xfId="20"/>
    <cellStyle name="20% - Accent1 2" xfId="21"/>
    <cellStyle name="20% - Accent1 2 10" xfId="22"/>
    <cellStyle name="20% - Accent1 2 11" xfId="23"/>
    <cellStyle name="20% - Accent1 2 12" xfId="24"/>
    <cellStyle name="20% - Accent1 2 13" xfId="25"/>
    <cellStyle name="20% - Accent1 2 14" xfId="26"/>
    <cellStyle name="20% - Accent1 2 15" xfId="27"/>
    <cellStyle name="20% - Accent1 2 16" xfId="28"/>
    <cellStyle name="20% - Accent1 2 2" xfId="29"/>
    <cellStyle name="20% - Accent1 2 2 2" xfId="30"/>
    <cellStyle name="20% - Accent1 2 2 2 2" xfId="31"/>
    <cellStyle name="20% - Accent1 2 3" xfId="32"/>
    <cellStyle name="20% - Accent1 2 4" xfId="33"/>
    <cellStyle name="20% - Accent1 2 5" xfId="34"/>
    <cellStyle name="20% - Accent1 2 6" xfId="35"/>
    <cellStyle name="20% - Accent1 2 7" xfId="36"/>
    <cellStyle name="20% - Accent1 2 8" xfId="37"/>
    <cellStyle name="20% - Accent1 2 9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 2" xfId="50"/>
    <cellStyle name="20% - Accent1 3 2 2" xfId="51"/>
    <cellStyle name="20% - Accent1 3 3" xfId="52"/>
    <cellStyle name="20% - Accent1 30" xfId="53"/>
    <cellStyle name="20% - Accent1 31" xfId="54"/>
    <cellStyle name="20% - Accent1 32" xfId="55"/>
    <cellStyle name="20% - Accent1 33" xfId="56"/>
    <cellStyle name="20% - Accent1 34" xfId="57"/>
    <cellStyle name="20% - Accent1 35" xfId="58"/>
    <cellStyle name="20% - Accent1 36" xfId="59"/>
    <cellStyle name="20% - Accent1 37" xfId="60"/>
    <cellStyle name="20% - Accent1 38" xfId="61"/>
    <cellStyle name="20% - Accent1 39" xfId="62"/>
    <cellStyle name="20% - Accent1 4" xfId="63"/>
    <cellStyle name="20% - Accent1 4 2" xfId="64"/>
    <cellStyle name="20% - Accent1 4 2 2" xfId="65"/>
    <cellStyle name="20% - Accent1 40" xfId="66"/>
    <cellStyle name="20% - Accent1 41" xfId="67"/>
    <cellStyle name="20% - Accent1 42" xfId="68"/>
    <cellStyle name="20% - Accent1 43" xfId="69"/>
    <cellStyle name="20% - Accent1 44" xfId="70"/>
    <cellStyle name="20% - Accent1 5" xfId="71"/>
    <cellStyle name="20% - Accent1 5 2" xfId="72"/>
    <cellStyle name="20% - Accent1 5 2 2" xfId="73"/>
    <cellStyle name="20% - Accent1 6" xfId="74"/>
    <cellStyle name="20% - Accent1 6 2" xfId="75"/>
    <cellStyle name="20% - Accent1 6 2 2" xfId="76"/>
    <cellStyle name="20% - Accent1 7" xfId="77"/>
    <cellStyle name="20% - Accent1 7 2" xfId="78"/>
    <cellStyle name="20% - Accent1 7 2 2" xfId="79"/>
    <cellStyle name="20% - Accent1 8" xfId="80"/>
    <cellStyle name="20% - Accent1 8 2" xfId="81"/>
    <cellStyle name="20% - Accent1 8 2 2" xfId="82"/>
    <cellStyle name="20% - Accent1 9" xfId="83"/>
    <cellStyle name="20% - Accent1 9 2" xfId="84"/>
    <cellStyle name="20% - Accent2" xfId="85" builtinId="34" customBuiltin="1"/>
    <cellStyle name="20% - Accent2 10" xfId="86"/>
    <cellStyle name="20% - Accent2 10 2" xfId="87"/>
    <cellStyle name="20% - Accent2 11" xfId="88"/>
    <cellStyle name="20% - Accent2 11 2" xfId="89"/>
    <cellStyle name="20% - Accent2 12" xfId="90"/>
    <cellStyle name="20% - Accent2 13" xfId="91"/>
    <cellStyle name="20% - Accent2 14" xfId="92"/>
    <cellStyle name="20% - Accent2 15" xfId="93"/>
    <cellStyle name="20% - Accent2 16" xfId="94"/>
    <cellStyle name="20% - Accent2 17" xfId="95"/>
    <cellStyle name="20% - Accent2 18" xfId="96"/>
    <cellStyle name="20% - Accent2 19" xfId="97"/>
    <cellStyle name="20% - Accent2 2" xfId="98"/>
    <cellStyle name="20% - Accent2 2 10" xfId="99"/>
    <cellStyle name="20% - Accent2 2 11" xfId="100"/>
    <cellStyle name="20% - Accent2 2 12" xfId="101"/>
    <cellStyle name="20% - Accent2 2 13" xfId="102"/>
    <cellStyle name="20% - Accent2 2 14" xfId="103"/>
    <cellStyle name="20% - Accent2 2 15" xfId="104"/>
    <cellStyle name="20% - Accent2 2 16" xfId="105"/>
    <cellStyle name="20% - Accent2 2 2" xfId="106"/>
    <cellStyle name="20% - Accent2 2 2 2" xfId="107"/>
    <cellStyle name="20% - Accent2 2 2 2 2" xfId="108"/>
    <cellStyle name="20% - Accent2 2 3" xfId="109"/>
    <cellStyle name="20% - Accent2 2 4" xfId="110"/>
    <cellStyle name="20% - Accent2 2 5" xfId="111"/>
    <cellStyle name="20% - Accent2 2 6" xfId="112"/>
    <cellStyle name="20% - Accent2 2 7" xfId="113"/>
    <cellStyle name="20% - Accent2 2 8" xfId="114"/>
    <cellStyle name="20% - Accent2 2 9" xfId="115"/>
    <cellStyle name="20% - Accent2 20" xfId="116"/>
    <cellStyle name="20% - Accent2 21" xfId="117"/>
    <cellStyle name="20% - Accent2 22" xfId="118"/>
    <cellStyle name="20% - Accent2 23" xfId="119"/>
    <cellStyle name="20% - Accent2 24" xfId="120"/>
    <cellStyle name="20% - Accent2 25" xfId="121"/>
    <cellStyle name="20% - Accent2 26" xfId="122"/>
    <cellStyle name="20% - Accent2 27" xfId="123"/>
    <cellStyle name="20% - Accent2 28" xfId="124"/>
    <cellStyle name="20% - Accent2 29" xfId="125"/>
    <cellStyle name="20% - Accent2 3" xfId="126"/>
    <cellStyle name="20% - Accent2 3 2" xfId="127"/>
    <cellStyle name="20% - Accent2 3 2 2" xfId="128"/>
    <cellStyle name="20% - Accent2 3 3" xfId="129"/>
    <cellStyle name="20% - Accent2 30" xfId="130"/>
    <cellStyle name="20% - Accent2 31" xfId="131"/>
    <cellStyle name="20% - Accent2 32" xfId="132"/>
    <cellStyle name="20% - Accent2 33" xfId="133"/>
    <cellStyle name="20% - Accent2 34" xfId="134"/>
    <cellStyle name="20% - Accent2 35" xfId="135"/>
    <cellStyle name="20% - Accent2 36" xfId="136"/>
    <cellStyle name="20% - Accent2 37" xfId="137"/>
    <cellStyle name="20% - Accent2 38" xfId="138"/>
    <cellStyle name="20% - Accent2 39" xfId="139"/>
    <cellStyle name="20% - Accent2 4" xfId="140"/>
    <cellStyle name="20% - Accent2 4 2" xfId="141"/>
    <cellStyle name="20% - Accent2 4 2 2" xfId="142"/>
    <cellStyle name="20% - Accent2 40" xfId="143"/>
    <cellStyle name="20% - Accent2 41" xfId="144"/>
    <cellStyle name="20% - Accent2 42" xfId="145"/>
    <cellStyle name="20% - Accent2 43" xfId="146"/>
    <cellStyle name="20% - Accent2 44" xfId="147"/>
    <cellStyle name="20% - Accent2 5" xfId="148"/>
    <cellStyle name="20% - Accent2 5 2" xfId="149"/>
    <cellStyle name="20% - Accent2 5 2 2" xfId="150"/>
    <cellStyle name="20% - Accent2 6" xfId="151"/>
    <cellStyle name="20% - Accent2 6 2" xfId="152"/>
    <cellStyle name="20% - Accent2 6 2 2" xfId="153"/>
    <cellStyle name="20% - Accent2 7" xfId="154"/>
    <cellStyle name="20% - Accent2 7 2" xfId="155"/>
    <cellStyle name="20% - Accent2 7 2 2" xfId="156"/>
    <cellStyle name="20% - Accent2 8" xfId="157"/>
    <cellStyle name="20% - Accent2 8 2" xfId="158"/>
    <cellStyle name="20% - Accent2 8 2 2" xfId="159"/>
    <cellStyle name="20% - Accent2 9" xfId="160"/>
    <cellStyle name="20% - Accent2 9 2" xfId="161"/>
    <cellStyle name="20% - Accent3" xfId="162" builtinId="38" customBuiltin="1"/>
    <cellStyle name="20% - Accent3 10" xfId="163"/>
    <cellStyle name="20% - Accent3 10 2" xfId="164"/>
    <cellStyle name="20% - Accent3 11" xfId="165"/>
    <cellStyle name="20% - Accent3 11 2" xfId="166"/>
    <cellStyle name="20% - Accent3 12" xfId="167"/>
    <cellStyle name="20% - Accent3 13" xfId="168"/>
    <cellStyle name="20% - Accent3 14" xfId="169"/>
    <cellStyle name="20% - Accent3 15" xfId="170"/>
    <cellStyle name="20% - Accent3 16" xfId="171"/>
    <cellStyle name="20% - Accent3 17" xfId="172"/>
    <cellStyle name="20% - Accent3 18" xfId="173"/>
    <cellStyle name="20% - Accent3 19" xfId="174"/>
    <cellStyle name="20% - Accent3 2" xfId="175"/>
    <cellStyle name="20% - Accent3 2 10" xfId="176"/>
    <cellStyle name="20% - Accent3 2 11" xfId="177"/>
    <cellStyle name="20% - Accent3 2 12" xfId="178"/>
    <cellStyle name="20% - Accent3 2 13" xfId="179"/>
    <cellStyle name="20% - Accent3 2 14" xfId="180"/>
    <cellStyle name="20% - Accent3 2 15" xfId="181"/>
    <cellStyle name="20% - Accent3 2 16" xfId="182"/>
    <cellStyle name="20% - Accent3 2 2" xfId="183"/>
    <cellStyle name="20% - Accent3 2 2 2" xfId="184"/>
    <cellStyle name="20% - Accent3 2 2 2 2" xfId="185"/>
    <cellStyle name="20% - Accent3 2 3" xfId="186"/>
    <cellStyle name="20% - Accent3 2 4" xfId="187"/>
    <cellStyle name="20% - Accent3 2 5" xfId="188"/>
    <cellStyle name="20% - Accent3 2 6" xfId="189"/>
    <cellStyle name="20% - Accent3 2 7" xfId="190"/>
    <cellStyle name="20% - Accent3 2 8" xfId="191"/>
    <cellStyle name="20% - Accent3 2 9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 2" xfId="204"/>
    <cellStyle name="20% - Accent3 3 2 2" xfId="205"/>
    <cellStyle name="20% - Accent3 3 3" xfId="206"/>
    <cellStyle name="20% - Accent3 30" xfId="207"/>
    <cellStyle name="20% - Accent3 31" xfId="208"/>
    <cellStyle name="20% - Accent3 32" xfId="209"/>
    <cellStyle name="20% - Accent3 33" xfId="210"/>
    <cellStyle name="20% - Accent3 34" xfId="211"/>
    <cellStyle name="20% - Accent3 35" xfId="212"/>
    <cellStyle name="20% - Accent3 36" xfId="213"/>
    <cellStyle name="20% - Accent3 37" xfId="214"/>
    <cellStyle name="20% - Accent3 38" xfId="215"/>
    <cellStyle name="20% - Accent3 39" xfId="216"/>
    <cellStyle name="20% - Accent3 4" xfId="217"/>
    <cellStyle name="20% - Accent3 4 2" xfId="218"/>
    <cellStyle name="20% - Accent3 4 2 2" xfId="219"/>
    <cellStyle name="20% - Accent3 40" xfId="220"/>
    <cellStyle name="20% - Accent3 41" xfId="221"/>
    <cellStyle name="20% - Accent3 42" xfId="222"/>
    <cellStyle name="20% - Accent3 43" xfId="223"/>
    <cellStyle name="20% - Accent3 44" xfId="224"/>
    <cellStyle name="20% - Accent3 5" xfId="225"/>
    <cellStyle name="20% - Accent3 5 2" xfId="226"/>
    <cellStyle name="20% - Accent3 5 2 2" xfId="227"/>
    <cellStyle name="20% - Accent3 6" xfId="228"/>
    <cellStyle name="20% - Accent3 6 2" xfId="229"/>
    <cellStyle name="20% - Accent3 6 2 2" xfId="230"/>
    <cellStyle name="20% - Accent3 7" xfId="231"/>
    <cellStyle name="20% - Accent3 7 2" xfId="232"/>
    <cellStyle name="20% - Accent3 7 2 2" xfId="233"/>
    <cellStyle name="20% - Accent3 8" xfId="234"/>
    <cellStyle name="20% - Accent3 8 2" xfId="235"/>
    <cellStyle name="20% - Accent3 8 2 2" xfId="236"/>
    <cellStyle name="20% - Accent3 9" xfId="237"/>
    <cellStyle name="20% - Accent3 9 2" xfId="238"/>
    <cellStyle name="20% - Accent4" xfId="239" builtinId="42" customBuiltin="1"/>
    <cellStyle name="20% - Accent4 10" xfId="240"/>
    <cellStyle name="20% - Accent4 10 2" xfId="241"/>
    <cellStyle name="20% - Accent4 11" xfId="242"/>
    <cellStyle name="20% - Accent4 11 2" xfId="243"/>
    <cellStyle name="20% - Accent4 12" xfId="244"/>
    <cellStyle name="20% - Accent4 13" xfId="245"/>
    <cellStyle name="20% - Accent4 14" xfId="246"/>
    <cellStyle name="20% - Accent4 15" xfId="247"/>
    <cellStyle name="20% - Accent4 16" xfId="248"/>
    <cellStyle name="20% - Accent4 17" xfId="249"/>
    <cellStyle name="20% - Accent4 18" xfId="250"/>
    <cellStyle name="20% - Accent4 19" xfId="251"/>
    <cellStyle name="20% - Accent4 2" xfId="252"/>
    <cellStyle name="20% - Accent4 2 10" xfId="253"/>
    <cellStyle name="20% - Accent4 2 11" xfId="254"/>
    <cellStyle name="20% - Accent4 2 12" xfId="255"/>
    <cellStyle name="20% - Accent4 2 13" xfId="256"/>
    <cellStyle name="20% - Accent4 2 14" xfId="257"/>
    <cellStyle name="20% - Accent4 2 15" xfId="258"/>
    <cellStyle name="20% - Accent4 2 16" xfId="259"/>
    <cellStyle name="20% - Accent4 2 2" xfId="260"/>
    <cellStyle name="20% - Accent4 2 2 2" xfId="261"/>
    <cellStyle name="20% - Accent4 2 2 2 2" xfId="262"/>
    <cellStyle name="20% - Accent4 2 3" xfId="263"/>
    <cellStyle name="20% - Accent4 2 4" xfId="264"/>
    <cellStyle name="20% - Accent4 2 5" xfId="265"/>
    <cellStyle name="20% - Accent4 2 6" xfId="266"/>
    <cellStyle name="20% - Accent4 2 7" xfId="267"/>
    <cellStyle name="20% - Accent4 2 8" xfId="268"/>
    <cellStyle name="20% - Accent4 2 9" xfId="269"/>
    <cellStyle name="20% - Accent4 20" xfId="270"/>
    <cellStyle name="20% - Accent4 21" xfId="271"/>
    <cellStyle name="20% - Accent4 22" xfId="272"/>
    <cellStyle name="20% - Accent4 23" xfId="273"/>
    <cellStyle name="20% - Accent4 24" xfId="274"/>
    <cellStyle name="20% - Accent4 25" xfId="275"/>
    <cellStyle name="20% - Accent4 26" xfId="276"/>
    <cellStyle name="20% - Accent4 27" xfId="277"/>
    <cellStyle name="20% - Accent4 28" xfId="278"/>
    <cellStyle name="20% - Accent4 29" xfId="279"/>
    <cellStyle name="20% - Accent4 3" xfId="280"/>
    <cellStyle name="20% - Accent4 3 2" xfId="281"/>
    <cellStyle name="20% - Accent4 3 2 2" xfId="282"/>
    <cellStyle name="20% - Accent4 3 3" xfId="283"/>
    <cellStyle name="20% - Accent4 30" xfId="284"/>
    <cellStyle name="20% - Accent4 31" xfId="285"/>
    <cellStyle name="20% - Accent4 32" xfId="286"/>
    <cellStyle name="20% - Accent4 33" xfId="287"/>
    <cellStyle name="20% - Accent4 34" xfId="288"/>
    <cellStyle name="20% - Accent4 35" xfId="289"/>
    <cellStyle name="20% - Accent4 36" xfId="290"/>
    <cellStyle name="20% - Accent4 37" xfId="291"/>
    <cellStyle name="20% - Accent4 38" xfId="292"/>
    <cellStyle name="20% - Accent4 39" xfId="293"/>
    <cellStyle name="20% - Accent4 4" xfId="294"/>
    <cellStyle name="20% - Accent4 4 2" xfId="295"/>
    <cellStyle name="20% - Accent4 4 2 2" xfId="296"/>
    <cellStyle name="20% - Accent4 40" xfId="297"/>
    <cellStyle name="20% - Accent4 41" xfId="298"/>
    <cellStyle name="20% - Accent4 42" xfId="299"/>
    <cellStyle name="20% - Accent4 43" xfId="300"/>
    <cellStyle name="20% - Accent4 44" xfId="301"/>
    <cellStyle name="20% - Accent4 5" xfId="302"/>
    <cellStyle name="20% - Accent4 5 2" xfId="303"/>
    <cellStyle name="20% - Accent4 5 2 2" xfId="304"/>
    <cellStyle name="20% - Accent4 6" xfId="305"/>
    <cellStyle name="20% - Accent4 6 2" xfId="306"/>
    <cellStyle name="20% - Accent4 6 2 2" xfId="307"/>
    <cellStyle name="20% - Accent4 7" xfId="308"/>
    <cellStyle name="20% - Accent4 7 2" xfId="309"/>
    <cellStyle name="20% - Accent4 7 2 2" xfId="310"/>
    <cellStyle name="20% - Accent4 8" xfId="311"/>
    <cellStyle name="20% - Accent4 8 2" xfId="312"/>
    <cellStyle name="20% - Accent4 8 2 2" xfId="313"/>
    <cellStyle name="20% - Accent4 9" xfId="314"/>
    <cellStyle name="20% - Accent4 9 2" xfId="315"/>
    <cellStyle name="20% - Accent5" xfId="316" builtinId="46" customBuiltin="1"/>
    <cellStyle name="20% - Accent5 10" xfId="317"/>
    <cellStyle name="20% - Accent5 10 2" xfId="318"/>
    <cellStyle name="20% - Accent5 11" xfId="319"/>
    <cellStyle name="20% - Accent5 11 2" xfId="320"/>
    <cellStyle name="20% - Accent5 12" xfId="321"/>
    <cellStyle name="20% - Accent5 13" xfId="322"/>
    <cellStyle name="20% - Accent5 14" xfId="323"/>
    <cellStyle name="20% - Accent5 15" xfId="324"/>
    <cellStyle name="20% - Accent5 16" xfId="325"/>
    <cellStyle name="20% - Accent5 17" xfId="326"/>
    <cellStyle name="20% - Accent5 18" xfId="327"/>
    <cellStyle name="20% - Accent5 19" xfId="328"/>
    <cellStyle name="20% - Accent5 2" xfId="329"/>
    <cellStyle name="20% - Accent5 2 10" xfId="330"/>
    <cellStyle name="20% - Accent5 2 11" xfId="331"/>
    <cellStyle name="20% - Accent5 2 12" xfId="332"/>
    <cellStyle name="20% - Accent5 2 13" xfId="333"/>
    <cellStyle name="20% - Accent5 2 14" xfId="334"/>
    <cellStyle name="20% - Accent5 2 15" xfId="335"/>
    <cellStyle name="20% - Accent5 2 2" xfId="336"/>
    <cellStyle name="20% - Accent5 2 3" xfId="337"/>
    <cellStyle name="20% - Accent5 2 4" xfId="338"/>
    <cellStyle name="20% - Accent5 2 5" xfId="339"/>
    <cellStyle name="20% - Accent5 2 6" xfId="340"/>
    <cellStyle name="20% - Accent5 2 7" xfId="341"/>
    <cellStyle name="20% - Accent5 2 8" xfId="342"/>
    <cellStyle name="20% - Accent5 2 9" xfId="343"/>
    <cellStyle name="20% - Accent5 20" xfId="344"/>
    <cellStyle name="20% - Accent5 21" xfId="345"/>
    <cellStyle name="20% - Accent5 22" xfId="346"/>
    <cellStyle name="20% - Accent5 23" xfId="347"/>
    <cellStyle name="20% - Accent5 24" xfId="348"/>
    <cellStyle name="20% - Accent5 25" xfId="349"/>
    <cellStyle name="20% - Accent5 26" xfId="350"/>
    <cellStyle name="20% - Accent5 27" xfId="351"/>
    <cellStyle name="20% - Accent5 28" xfId="352"/>
    <cellStyle name="20% - Accent5 29" xfId="353"/>
    <cellStyle name="20% - Accent5 3" xfId="354"/>
    <cellStyle name="20% - Accent5 3 2" xfId="355"/>
    <cellStyle name="20% - Accent5 30" xfId="356"/>
    <cellStyle name="20% - Accent5 31" xfId="357"/>
    <cellStyle name="20% - Accent5 32" xfId="358"/>
    <cellStyle name="20% - Accent5 33" xfId="359"/>
    <cellStyle name="20% - Accent5 34" xfId="360"/>
    <cellStyle name="20% - Accent5 35" xfId="361"/>
    <cellStyle name="20% - Accent5 36" xfId="362"/>
    <cellStyle name="20% - Accent5 37" xfId="363"/>
    <cellStyle name="20% - Accent5 38" xfId="364"/>
    <cellStyle name="20% - Accent5 39" xfId="365"/>
    <cellStyle name="20% - Accent5 4" xfId="366"/>
    <cellStyle name="20% - Accent5 40" xfId="367"/>
    <cellStyle name="20% - Accent5 41" xfId="368"/>
    <cellStyle name="20% - Accent5 42" xfId="369"/>
    <cellStyle name="20% - Accent5 43" xfId="370"/>
    <cellStyle name="20% - Accent5 44" xfId="371"/>
    <cellStyle name="20% - Accent5 5" xfId="372"/>
    <cellStyle name="20% - Accent5 6" xfId="373"/>
    <cellStyle name="20% - Accent5 7" xfId="374"/>
    <cellStyle name="20% - Accent5 8" xfId="375"/>
    <cellStyle name="20% - Accent5 9" xfId="376"/>
    <cellStyle name="20% - Accent5 9 2" xfId="377"/>
    <cellStyle name="20% - Accent6" xfId="378" builtinId="50" customBuiltin="1"/>
    <cellStyle name="20% - Accent6 10" xfId="379"/>
    <cellStyle name="20% - Accent6 10 2" xfId="380"/>
    <cellStyle name="20% - Accent6 11" xfId="381"/>
    <cellStyle name="20% - Accent6 11 2" xfId="382"/>
    <cellStyle name="20% - Accent6 12" xfId="383"/>
    <cellStyle name="20% - Accent6 13" xfId="384"/>
    <cellStyle name="20% - Accent6 14" xfId="385"/>
    <cellStyle name="20% - Accent6 15" xfId="386"/>
    <cellStyle name="20% - Accent6 16" xfId="387"/>
    <cellStyle name="20% - Accent6 17" xfId="388"/>
    <cellStyle name="20% - Accent6 18" xfId="389"/>
    <cellStyle name="20% - Accent6 19" xfId="390"/>
    <cellStyle name="20% - Accent6 2" xfId="391"/>
    <cellStyle name="20% - Accent6 2 10" xfId="392"/>
    <cellStyle name="20% - Accent6 2 11" xfId="393"/>
    <cellStyle name="20% - Accent6 2 12" xfId="394"/>
    <cellStyle name="20% - Accent6 2 13" xfId="395"/>
    <cellStyle name="20% - Accent6 2 14" xfId="396"/>
    <cellStyle name="20% - Accent6 2 15" xfId="397"/>
    <cellStyle name="20% - Accent6 2 16" xfId="398"/>
    <cellStyle name="20% - Accent6 2 2" xfId="399"/>
    <cellStyle name="20% - Accent6 2 2 2" xfId="400"/>
    <cellStyle name="20% - Accent6 2 3" xfId="401"/>
    <cellStyle name="20% - Accent6 2 4" xfId="402"/>
    <cellStyle name="20% - Accent6 2 5" xfId="403"/>
    <cellStyle name="20% - Accent6 2 6" xfId="404"/>
    <cellStyle name="20% - Accent6 2 7" xfId="405"/>
    <cellStyle name="20% - Accent6 2 8" xfId="406"/>
    <cellStyle name="20% - Accent6 2 9" xfId="407"/>
    <cellStyle name="20% - Accent6 20" xfId="408"/>
    <cellStyle name="20% - Accent6 21" xfId="409"/>
    <cellStyle name="20% - Accent6 22" xfId="410"/>
    <cellStyle name="20% - Accent6 23" xfId="411"/>
    <cellStyle name="20% - Accent6 24" xfId="412"/>
    <cellStyle name="20% - Accent6 25" xfId="413"/>
    <cellStyle name="20% - Accent6 26" xfId="414"/>
    <cellStyle name="20% - Accent6 27" xfId="415"/>
    <cellStyle name="20% - Accent6 28" xfId="416"/>
    <cellStyle name="20% - Accent6 29" xfId="417"/>
    <cellStyle name="20% - Accent6 3" xfId="418"/>
    <cellStyle name="20% - Accent6 3 2" xfId="419"/>
    <cellStyle name="20% - Accent6 3 2 2" xfId="420"/>
    <cellStyle name="20% - Accent6 3 3" xfId="421"/>
    <cellStyle name="20% - Accent6 30" xfId="422"/>
    <cellStyle name="20% - Accent6 31" xfId="423"/>
    <cellStyle name="20% - Accent6 32" xfId="424"/>
    <cellStyle name="20% - Accent6 33" xfId="425"/>
    <cellStyle name="20% - Accent6 34" xfId="426"/>
    <cellStyle name="20% - Accent6 35" xfId="427"/>
    <cellStyle name="20% - Accent6 36" xfId="428"/>
    <cellStyle name="20% - Accent6 37" xfId="429"/>
    <cellStyle name="20% - Accent6 38" xfId="430"/>
    <cellStyle name="20% - Accent6 39" xfId="431"/>
    <cellStyle name="20% - Accent6 4" xfId="432"/>
    <cellStyle name="20% - Accent6 4 2" xfId="433"/>
    <cellStyle name="20% - Accent6 4 2 2" xfId="434"/>
    <cellStyle name="20% - Accent6 40" xfId="435"/>
    <cellStyle name="20% - Accent6 41" xfId="436"/>
    <cellStyle name="20% - Accent6 42" xfId="437"/>
    <cellStyle name="20% - Accent6 43" xfId="438"/>
    <cellStyle name="20% - Accent6 44" xfId="439"/>
    <cellStyle name="20% - Accent6 45" xfId="440"/>
    <cellStyle name="20% - Accent6 5" xfId="441"/>
    <cellStyle name="20% - Accent6 5 2" xfId="442"/>
    <cellStyle name="20% - Accent6 5 2 2" xfId="443"/>
    <cellStyle name="20% - Accent6 6" xfId="444"/>
    <cellStyle name="20% - Accent6 6 2" xfId="445"/>
    <cellStyle name="20% - Accent6 6 2 2" xfId="446"/>
    <cellStyle name="20% - Accent6 7" xfId="447"/>
    <cellStyle name="20% - Accent6 7 2" xfId="448"/>
    <cellStyle name="20% - Accent6 7 2 2" xfId="449"/>
    <cellStyle name="20% - Accent6 8" xfId="450"/>
    <cellStyle name="20% - Accent6 8 2" xfId="451"/>
    <cellStyle name="20% - Accent6 8 2 2" xfId="452"/>
    <cellStyle name="20% - Accent6 9" xfId="453"/>
    <cellStyle name="20% - Accent6 9 2" xfId="454"/>
    <cellStyle name="20% - Akzent1" xfId="455"/>
    <cellStyle name="20% - Akzent2" xfId="456"/>
    <cellStyle name="20% - Akzent3" xfId="457"/>
    <cellStyle name="20% - Akzent4" xfId="458"/>
    <cellStyle name="20% - Akzent5" xfId="459"/>
    <cellStyle name="20% - Akzent6" xfId="460"/>
    <cellStyle name="2x indented GHG Textfiels" xfId="461"/>
    <cellStyle name="2x indented GHG Textfiels 2" xfId="462"/>
    <cellStyle name="40% - 1. jelölőszín" xfId="463"/>
    <cellStyle name="40% - 2. jelölőszín" xfId="464"/>
    <cellStyle name="40% - 3. jelölőszín" xfId="465"/>
    <cellStyle name="40% - 4. jelölőszín" xfId="466"/>
    <cellStyle name="40% - 5. jelölőszín" xfId="467"/>
    <cellStyle name="40% - 6. jelölőszín" xfId="468"/>
    <cellStyle name="40% - Accent1" xfId="469" builtinId="31" customBuiltin="1"/>
    <cellStyle name="40% - Accent1 10" xfId="470"/>
    <cellStyle name="40% - Accent1 10 2" xfId="471"/>
    <cellStyle name="40% - Accent1 11" xfId="472"/>
    <cellStyle name="40% - Accent1 11 2" xfId="473"/>
    <cellStyle name="40% - Accent1 12" xfId="474"/>
    <cellStyle name="40% - Accent1 13" xfId="475"/>
    <cellStyle name="40% - Accent1 14" xfId="476"/>
    <cellStyle name="40% - Accent1 15" xfId="477"/>
    <cellStyle name="40% - Accent1 16" xfId="478"/>
    <cellStyle name="40% - Accent1 17" xfId="479"/>
    <cellStyle name="40% - Accent1 18" xfId="480"/>
    <cellStyle name="40% - Accent1 19" xfId="481"/>
    <cellStyle name="40% - Accent1 2" xfId="482"/>
    <cellStyle name="40% - Accent1 2 10" xfId="483"/>
    <cellStyle name="40% - Accent1 2 11" xfId="484"/>
    <cellStyle name="40% - Accent1 2 12" xfId="485"/>
    <cellStyle name="40% - Accent1 2 13" xfId="486"/>
    <cellStyle name="40% - Accent1 2 14" xfId="487"/>
    <cellStyle name="40% - Accent1 2 15" xfId="488"/>
    <cellStyle name="40% - Accent1 2 16" xfId="489"/>
    <cellStyle name="40% - Accent1 2 2" xfId="490"/>
    <cellStyle name="40% - Accent1 2 2 2" xfId="491"/>
    <cellStyle name="40% - Accent1 2 3" xfId="492"/>
    <cellStyle name="40% - Accent1 2 4" xfId="493"/>
    <cellStyle name="40% - Accent1 2 5" xfId="494"/>
    <cellStyle name="40% - Accent1 2 6" xfId="495"/>
    <cellStyle name="40% - Accent1 2 7" xfId="496"/>
    <cellStyle name="40% - Accent1 2 8" xfId="497"/>
    <cellStyle name="40% - Accent1 2 9" xfId="498"/>
    <cellStyle name="40% - Accent1 20" xfId="499"/>
    <cellStyle name="40% - Accent1 21" xfId="500"/>
    <cellStyle name="40% - Accent1 22" xfId="501"/>
    <cellStyle name="40% - Accent1 23" xfId="502"/>
    <cellStyle name="40% - Accent1 24" xfId="503"/>
    <cellStyle name="40% - Accent1 25" xfId="504"/>
    <cellStyle name="40% - Accent1 26" xfId="505"/>
    <cellStyle name="40% - Accent1 27" xfId="506"/>
    <cellStyle name="40% - Accent1 28" xfId="507"/>
    <cellStyle name="40% - Accent1 29" xfId="508"/>
    <cellStyle name="40% - Accent1 3" xfId="509"/>
    <cellStyle name="40% - Accent1 3 2" xfId="510"/>
    <cellStyle name="40% - Accent1 3 2 2" xfId="511"/>
    <cellStyle name="40% - Accent1 3 3" xfId="512"/>
    <cellStyle name="40% - Accent1 30" xfId="513"/>
    <cellStyle name="40% - Accent1 31" xfId="514"/>
    <cellStyle name="40% - Accent1 32" xfId="515"/>
    <cellStyle name="40% - Accent1 33" xfId="516"/>
    <cellStyle name="40% - Accent1 34" xfId="517"/>
    <cellStyle name="40% - Accent1 35" xfId="518"/>
    <cellStyle name="40% - Accent1 36" xfId="519"/>
    <cellStyle name="40% - Accent1 37" xfId="520"/>
    <cellStyle name="40% - Accent1 38" xfId="521"/>
    <cellStyle name="40% - Accent1 39" xfId="522"/>
    <cellStyle name="40% - Accent1 4" xfId="523"/>
    <cellStyle name="40% - Accent1 4 2" xfId="524"/>
    <cellStyle name="40% - Accent1 4 2 2" xfId="525"/>
    <cellStyle name="40% - Accent1 40" xfId="526"/>
    <cellStyle name="40% - Accent1 41" xfId="527"/>
    <cellStyle name="40% - Accent1 42" xfId="528"/>
    <cellStyle name="40% - Accent1 43" xfId="529"/>
    <cellStyle name="40% - Accent1 44" xfId="530"/>
    <cellStyle name="40% - Accent1 5" xfId="531"/>
    <cellStyle name="40% - Accent1 5 2" xfId="532"/>
    <cellStyle name="40% - Accent1 5 2 2" xfId="533"/>
    <cellStyle name="40% - Accent1 6" xfId="534"/>
    <cellStyle name="40% - Accent1 6 2" xfId="535"/>
    <cellStyle name="40% - Accent1 6 2 2" xfId="536"/>
    <cellStyle name="40% - Accent1 7" xfId="537"/>
    <cellStyle name="40% - Accent1 7 2" xfId="538"/>
    <cellStyle name="40% - Accent1 7 2 2" xfId="539"/>
    <cellStyle name="40% - Accent1 8" xfId="540"/>
    <cellStyle name="40% - Accent1 8 2" xfId="541"/>
    <cellStyle name="40% - Accent1 8 2 2" xfId="542"/>
    <cellStyle name="40% - Accent1 9" xfId="543"/>
    <cellStyle name="40% - Accent1 9 2" xfId="544"/>
    <cellStyle name="40% - Accent2" xfId="545" builtinId="35" customBuiltin="1"/>
    <cellStyle name="40% - Accent2 10" xfId="546"/>
    <cellStyle name="40% - Accent2 10 2" xfId="547"/>
    <cellStyle name="40% - Accent2 11" xfId="548"/>
    <cellStyle name="40% - Accent2 11 2" xfId="549"/>
    <cellStyle name="40% - Accent2 12" xfId="550"/>
    <cellStyle name="40% - Accent2 13" xfId="551"/>
    <cellStyle name="40% - Accent2 14" xfId="552"/>
    <cellStyle name="40% - Accent2 15" xfId="553"/>
    <cellStyle name="40% - Accent2 16" xfId="554"/>
    <cellStyle name="40% - Accent2 17" xfId="555"/>
    <cellStyle name="40% - Accent2 18" xfId="556"/>
    <cellStyle name="40% - Accent2 19" xfId="557"/>
    <cellStyle name="40% - Accent2 2" xfId="558"/>
    <cellStyle name="40% - Accent2 2 10" xfId="559"/>
    <cellStyle name="40% - Accent2 2 11" xfId="560"/>
    <cellStyle name="40% - Accent2 2 12" xfId="561"/>
    <cellStyle name="40% - Accent2 2 13" xfId="562"/>
    <cellStyle name="40% - Accent2 2 14" xfId="563"/>
    <cellStyle name="40% - Accent2 2 15" xfId="564"/>
    <cellStyle name="40% - Accent2 2 2" xfId="565"/>
    <cellStyle name="40% - Accent2 2 3" xfId="566"/>
    <cellStyle name="40% - Accent2 2 4" xfId="567"/>
    <cellStyle name="40% - Accent2 2 5" xfId="568"/>
    <cellStyle name="40% - Accent2 2 6" xfId="569"/>
    <cellStyle name="40% - Accent2 2 7" xfId="570"/>
    <cellStyle name="40% - Accent2 2 8" xfId="571"/>
    <cellStyle name="40% - Accent2 2 9" xfId="572"/>
    <cellStyle name="40% - Accent2 20" xfId="573"/>
    <cellStyle name="40% - Accent2 21" xfId="574"/>
    <cellStyle name="40% - Accent2 22" xfId="575"/>
    <cellStyle name="40% - Accent2 23" xfId="576"/>
    <cellStyle name="40% - Accent2 24" xfId="577"/>
    <cellStyle name="40% - Accent2 25" xfId="578"/>
    <cellStyle name="40% - Accent2 26" xfId="579"/>
    <cellStyle name="40% - Accent2 27" xfId="580"/>
    <cellStyle name="40% - Accent2 28" xfId="581"/>
    <cellStyle name="40% - Accent2 29" xfId="582"/>
    <cellStyle name="40% - Accent2 3" xfId="583"/>
    <cellStyle name="40% - Accent2 3 2" xfId="584"/>
    <cellStyle name="40% - Accent2 30" xfId="585"/>
    <cellStyle name="40% - Accent2 31" xfId="586"/>
    <cellStyle name="40% - Accent2 32" xfId="587"/>
    <cellStyle name="40% - Accent2 33" xfId="588"/>
    <cellStyle name="40% - Accent2 34" xfId="589"/>
    <cellStyle name="40% - Accent2 35" xfId="590"/>
    <cellStyle name="40% - Accent2 36" xfId="591"/>
    <cellStyle name="40% - Accent2 37" xfId="592"/>
    <cellStyle name="40% - Accent2 38" xfId="593"/>
    <cellStyle name="40% - Accent2 39" xfId="594"/>
    <cellStyle name="40% - Accent2 4" xfId="595"/>
    <cellStyle name="40% - Accent2 40" xfId="596"/>
    <cellStyle name="40% - Accent2 41" xfId="597"/>
    <cellStyle name="40% - Accent2 42" xfId="598"/>
    <cellStyle name="40% - Accent2 43" xfId="599"/>
    <cellStyle name="40% - Accent2 44" xfId="600"/>
    <cellStyle name="40% - Accent2 5" xfId="601"/>
    <cellStyle name="40% - Accent2 6" xfId="602"/>
    <cellStyle name="40% - Accent2 7" xfId="603"/>
    <cellStyle name="40% - Accent2 8" xfId="604"/>
    <cellStyle name="40% - Accent2 9" xfId="605"/>
    <cellStyle name="40% - Accent2 9 2" xfId="606"/>
    <cellStyle name="40% - Accent3" xfId="607" builtinId="39" customBuiltin="1"/>
    <cellStyle name="40% - Accent3 10" xfId="608"/>
    <cellStyle name="40% - Accent3 10 2" xfId="609"/>
    <cellStyle name="40% - Accent3 11" xfId="610"/>
    <cellStyle name="40% - Accent3 11 2" xfId="611"/>
    <cellStyle name="40% - Accent3 12" xfId="612"/>
    <cellStyle name="40% - Accent3 13" xfId="613"/>
    <cellStyle name="40% - Accent3 14" xfId="614"/>
    <cellStyle name="40% - Accent3 15" xfId="615"/>
    <cellStyle name="40% - Accent3 16" xfId="616"/>
    <cellStyle name="40% - Accent3 17" xfId="617"/>
    <cellStyle name="40% - Accent3 18" xfId="618"/>
    <cellStyle name="40% - Accent3 19" xfId="619"/>
    <cellStyle name="40% - Accent3 2" xfId="620"/>
    <cellStyle name="40% - Accent3 2 10" xfId="621"/>
    <cellStyle name="40% - Accent3 2 11" xfId="622"/>
    <cellStyle name="40% - Accent3 2 12" xfId="623"/>
    <cellStyle name="40% - Accent3 2 13" xfId="624"/>
    <cellStyle name="40% - Accent3 2 14" xfId="625"/>
    <cellStyle name="40% - Accent3 2 15" xfId="626"/>
    <cellStyle name="40% - Accent3 2 16" xfId="627"/>
    <cellStyle name="40% - Accent3 2 2" xfId="628"/>
    <cellStyle name="40% - Accent3 2 2 2" xfId="629"/>
    <cellStyle name="40% - Accent3 2 2 2 2" xfId="630"/>
    <cellStyle name="40% - Accent3 2 3" xfId="631"/>
    <cellStyle name="40% - Accent3 2 4" xfId="632"/>
    <cellStyle name="40% - Accent3 2 5" xfId="633"/>
    <cellStyle name="40% - Accent3 2 6" xfId="634"/>
    <cellStyle name="40% - Accent3 2 7" xfId="635"/>
    <cellStyle name="40% - Accent3 2 8" xfId="636"/>
    <cellStyle name="40% - Accent3 2 9" xfId="637"/>
    <cellStyle name="40% - Accent3 20" xfId="638"/>
    <cellStyle name="40% - Accent3 21" xfId="639"/>
    <cellStyle name="40% - Accent3 22" xfId="640"/>
    <cellStyle name="40% - Accent3 23" xfId="641"/>
    <cellStyle name="40% - Accent3 24" xfId="642"/>
    <cellStyle name="40% - Accent3 25" xfId="643"/>
    <cellStyle name="40% - Accent3 26" xfId="644"/>
    <cellStyle name="40% - Accent3 27" xfId="645"/>
    <cellStyle name="40% - Accent3 28" xfId="646"/>
    <cellStyle name="40% - Accent3 29" xfId="647"/>
    <cellStyle name="40% - Accent3 3" xfId="648"/>
    <cellStyle name="40% - Accent3 3 2" xfId="649"/>
    <cellStyle name="40% - Accent3 3 2 2" xfId="650"/>
    <cellStyle name="40% - Accent3 3 3" xfId="651"/>
    <cellStyle name="40% - Accent3 30" xfId="652"/>
    <cellStyle name="40% - Accent3 31" xfId="653"/>
    <cellStyle name="40% - Accent3 32" xfId="654"/>
    <cellStyle name="40% - Accent3 33" xfId="655"/>
    <cellStyle name="40% - Accent3 34" xfId="656"/>
    <cellStyle name="40% - Accent3 35" xfId="657"/>
    <cellStyle name="40% - Accent3 36" xfId="658"/>
    <cellStyle name="40% - Accent3 37" xfId="659"/>
    <cellStyle name="40% - Accent3 38" xfId="660"/>
    <cellStyle name="40% - Accent3 39" xfId="661"/>
    <cellStyle name="40% - Accent3 4" xfId="662"/>
    <cellStyle name="40% - Accent3 4 2" xfId="663"/>
    <cellStyle name="40% - Accent3 4 2 2" xfId="664"/>
    <cellStyle name="40% - Accent3 40" xfId="665"/>
    <cellStyle name="40% - Accent3 41" xfId="666"/>
    <cellStyle name="40% - Accent3 42" xfId="667"/>
    <cellStyle name="40% - Accent3 43" xfId="668"/>
    <cellStyle name="40% - Accent3 44" xfId="669"/>
    <cellStyle name="40% - Accent3 5" xfId="670"/>
    <cellStyle name="40% - Accent3 5 2" xfId="671"/>
    <cellStyle name="40% - Accent3 5 2 2" xfId="672"/>
    <cellStyle name="40% - Accent3 6" xfId="673"/>
    <cellStyle name="40% - Accent3 6 2" xfId="674"/>
    <cellStyle name="40% - Accent3 6 2 2" xfId="675"/>
    <cellStyle name="40% - Accent3 7" xfId="676"/>
    <cellStyle name="40% - Accent3 7 2" xfId="677"/>
    <cellStyle name="40% - Accent3 7 2 2" xfId="678"/>
    <cellStyle name="40% - Accent3 8" xfId="679"/>
    <cellStyle name="40% - Accent3 8 2" xfId="680"/>
    <cellStyle name="40% - Accent3 8 2 2" xfId="681"/>
    <cellStyle name="40% - Accent3 9" xfId="682"/>
    <cellStyle name="40% - Accent3 9 2" xfId="683"/>
    <cellStyle name="40% - Accent4" xfId="684" builtinId="43" customBuiltin="1"/>
    <cellStyle name="40% - Accent4 10" xfId="685"/>
    <cellStyle name="40% - Accent4 10 2" xfId="686"/>
    <cellStyle name="40% - Accent4 11" xfId="687"/>
    <cellStyle name="40% - Accent4 11 2" xfId="688"/>
    <cellStyle name="40% - Accent4 12" xfId="689"/>
    <cellStyle name="40% - Accent4 13" xfId="690"/>
    <cellStyle name="40% - Accent4 14" xfId="691"/>
    <cellStyle name="40% - Accent4 15" xfId="692"/>
    <cellStyle name="40% - Accent4 16" xfId="693"/>
    <cellStyle name="40% - Accent4 17" xfId="694"/>
    <cellStyle name="40% - Accent4 18" xfId="695"/>
    <cellStyle name="40% - Accent4 19" xfId="696"/>
    <cellStyle name="40% - Accent4 2" xfId="697"/>
    <cellStyle name="40% - Accent4 2 10" xfId="698"/>
    <cellStyle name="40% - Accent4 2 11" xfId="699"/>
    <cellStyle name="40% - Accent4 2 12" xfId="700"/>
    <cellStyle name="40% - Accent4 2 13" xfId="701"/>
    <cellStyle name="40% - Accent4 2 14" xfId="702"/>
    <cellStyle name="40% - Accent4 2 15" xfId="703"/>
    <cellStyle name="40% - Accent4 2 16" xfId="704"/>
    <cellStyle name="40% - Accent4 2 2" xfId="705"/>
    <cellStyle name="40% - Accent4 2 2 2" xfId="706"/>
    <cellStyle name="40% - Accent4 2 3" xfId="707"/>
    <cellStyle name="40% - Accent4 2 4" xfId="708"/>
    <cellStyle name="40% - Accent4 2 5" xfId="709"/>
    <cellStyle name="40% - Accent4 2 6" xfId="710"/>
    <cellStyle name="40% - Accent4 2 7" xfId="711"/>
    <cellStyle name="40% - Accent4 2 8" xfId="712"/>
    <cellStyle name="40% - Accent4 2 9" xfId="713"/>
    <cellStyle name="40% - Accent4 20" xfId="714"/>
    <cellStyle name="40% - Accent4 21" xfId="715"/>
    <cellStyle name="40% - Accent4 22" xfId="716"/>
    <cellStyle name="40% - Accent4 23" xfId="717"/>
    <cellStyle name="40% - Accent4 24" xfId="718"/>
    <cellStyle name="40% - Accent4 25" xfId="719"/>
    <cellStyle name="40% - Accent4 26" xfId="720"/>
    <cellStyle name="40% - Accent4 27" xfId="721"/>
    <cellStyle name="40% - Accent4 28" xfId="722"/>
    <cellStyle name="40% - Accent4 29" xfId="723"/>
    <cellStyle name="40% - Accent4 3" xfId="724"/>
    <cellStyle name="40% - Accent4 3 2" xfId="725"/>
    <cellStyle name="40% - Accent4 3 2 2" xfId="726"/>
    <cellStyle name="40% - Accent4 3 3" xfId="727"/>
    <cellStyle name="40% - Accent4 30" xfId="728"/>
    <cellStyle name="40% - Accent4 31" xfId="729"/>
    <cellStyle name="40% - Accent4 32" xfId="730"/>
    <cellStyle name="40% - Accent4 33" xfId="731"/>
    <cellStyle name="40% - Accent4 34" xfId="732"/>
    <cellStyle name="40% - Accent4 35" xfId="733"/>
    <cellStyle name="40% - Accent4 36" xfId="734"/>
    <cellStyle name="40% - Accent4 37" xfId="735"/>
    <cellStyle name="40% - Accent4 38" xfId="736"/>
    <cellStyle name="40% - Accent4 39" xfId="737"/>
    <cellStyle name="40% - Accent4 4" xfId="738"/>
    <cellStyle name="40% - Accent4 4 2" xfId="739"/>
    <cellStyle name="40% - Accent4 4 2 2" xfId="740"/>
    <cellStyle name="40% - Accent4 40" xfId="741"/>
    <cellStyle name="40% - Accent4 41" xfId="742"/>
    <cellStyle name="40% - Accent4 42" xfId="743"/>
    <cellStyle name="40% - Accent4 43" xfId="744"/>
    <cellStyle name="40% - Accent4 44" xfId="745"/>
    <cellStyle name="40% - Accent4 5" xfId="746"/>
    <cellStyle name="40% - Accent4 5 2" xfId="747"/>
    <cellStyle name="40% - Accent4 5 2 2" xfId="748"/>
    <cellStyle name="40% - Accent4 6" xfId="749"/>
    <cellStyle name="40% - Accent4 6 2" xfId="750"/>
    <cellStyle name="40% - Accent4 6 2 2" xfId="751"/>
    <cellStyle name="40% - Accent4 7" xfId="752"/>
    <cellStyle name="40% - Accent4 7 2" xfId="753"/>
    <cellStyle name="40% - Accent4 7 2 2" xfId="754"/>
    <cellStyle name="40% - Accent4 8" xfId="755"/>
    <cellStyle name="40% - Accent4 8 2" xfId="756"/>
    <cellStyle name="40% - Accent4 8 2 2" xfId="757"/>
    <cellStyle name="40% - Accent4 9" xfId="758"/>
    <cellStyle name="40% - Accent4 9 2" xfId="759"/>
    <cellStyle name="40% - Accent5" xfId="760" builtinId="47" customBuiltin="1"/>
    <cellStyle name="40% - Accent5 10" xfId="761"/>
    <cellStyle name="40% - Accent5 10 2" xfId="762"/>
    <cellStyle name="40% - Accent5 11" xfId="763"/>
    <cellStyle name="40% - Accent5 11 2" xfId="764"/>
    <cellStyle name="40% - Accent5 12" xfId="765"/>
    <cellStyle name="40% - Accent5 13" xfId="766"/>
    <cellStyle name="40% - Accent5 14" xfId="767"/>
    <cellStyle name="40% - Accent5 15" xfId="768"/>
    <cellStyle name="40% - Accent5 16" xfId="769"/>
    <cellStyle name="40% - Accent5 17" xfId="770"/>
    <cellStyle name="40% - Accent5 18" xfId="771"/>
    <cellStyle name="40% - Accent5 19" xfId="772"/>
    <cellStyle name="40% - Accent5 2" xfId="773"/>
    <cellStyle name="40% - Accent5 2 10" xfId="774"/>
    <cellStyle name="40% - Accent5 2 11" xfId="775"/>
    <cellStyle name="40% - Accent5 2 12" xfId="776"/>
    <cellStyle name="40% - Accent5 2 13" xfId="777"/>
    <cellStyle name="40% - Accent5 2 14" xfId="778"/>
    <cellStyle name="40% - Accent5 2 15" xfId="779"/>
    <cellStyle name="40% - Accent5 2 16" xfId="780"/>
    <cellStyle name="40% - Accent5 2 2" xfId="781"/>
    <cellStyle name="40% - Accent5 2 2 2" xfId="782"/>
    <cellStyle name="40% - Accent5 2 3" xfId="783"/>
    <cellStyle name="40% - Accent5 2 4" xfId="784"/>
    <cellStyle name="40% - Accent5 2 5" xfId="785"/>
    <cellStyle name="40% - Accent5 2 6" xfId="786"/>
    <cellStyle name="40% - Accent5 2 7" xfId="787"/>
    <cellStyle name="40% - Accent5 2 8" xfId="788"/>
    <cellStyle name="40% - Accent5 2 9" xfId="789"/>
    <cellStyle name="40% - Accent5 20" xfId="790"/>
    <cellStyle name="40% - Accent5 21" xfId="791"/>
    <cellStyle name="40% - Accent5 22" xfId="792"/>
    <cellStyle name="40% - Accent5 23" xfId="793"/>
    <cellStyle name="40% - Accent5 24" xfId="794"/>
    <cellStyle name="40% - Accent5 25" xfId="795"/>
    <cellStyle name="40% - Accent5 26" xfId="796"/>
    <cellStyle name="40% - Accent5 27" xfId="797"/>
    <cellStyle name="40% - Accent5 28" xfId="798"/>
    <cellStyle name="40% - Accent5 29" xfId="799"/>
    <cellStyle name="40% - Accent5 3" xfId="800"/>
    <cellStyle name="40% - Accent5 3 2" xfId="801"/>
    <cellStyle name="40% - Accent5 3 2 2" xfId="802"/>
    <cellStyle name="40% - Accent5 3 3" xfId="803"/>
    <cellStyle name="40% - Accent5 30" xfId="804"/>
    <cellStyle name="40% - Accent5 31" xfId="805"/>
    <cellStyle name="40% - Accent5 32" xfId="806"/>
    <cellStyle name="40% - Accent5 33" xfId="807"/>
    <cellStyle name="40% - Accent5 34" xfId="808"/>
    <cellStyle name="40% - Accent5 35" xfId="809"/>
    <cellStyle name="40% - Accent5 36" xfId="810"/>
    <cellStyle name="40% - Accent5 37" xfId="811"/>
    <cellStyle name="40% - Accent5 38" xfId="812"/>
    <cellStyle name="40% - Accent5 39" xfId="813"/>
    <cellStyle name="40% - Accent5 4" xfId="814"/>
    <cellStyle name="40% - Accent5 4 2" xfId="815"/>
    <cellStyle name="40% - Accent5 4 2 2" xfId="816"/>
    <cellStyle name="40% - Accent5 40" xfId="817"/>
    <cellStyle name="40% - Accent5 41" xfId="818"/>
    <cellStyle name="40% - Accent5 42" xfId="819"/>
    <cellStyle name="40% - Accent5 43" xfId="820"/>
    <cellStyle name="40% - Accent5 44" xfId="821"/>
    <cellStyle name="40% - Accent5 5" xfId="822"/>
    <cellStyle name="40% - Accent5 5 2" xfId="823"/>
    <cellStyle name="40% - Accent5 5 2 2" xfId="824"/>
    <cellStyle name="40% - Accent5 6" xfId="825"/>
    <cellStyle name="40% - Accent5 6 2" xfId="826"/>
    <cellStyle name="40% - Accent5 6 2 2" xfId="827"/>
    <cellStyle name="40% - Accent5 7" xfId="828"/>
    <cellStyle name="40% - Accent5 7 2" xfId="829"/>
    <cellStyle name="40% - Accent5 7 2 2" xfId="830"/>
    <cellStyle name="40% - Accent5 8" xfId="831"/>
    <cellStyle name="40% - Accent5 8 2" xfId="832"/>
    <cellStyle name="40% - Accent5 8 2 2" xfId="833"/>
    <cellStyle name="40% - Accent5 9" xfId="834"/>
    <cellStyle name="40% - Accent5 9 2" xfId="835"/>
    <cellStyle name="40% - Accent6" xfId="836" builtinId="51" customBuiltin="1"/>
    <cellStyle name="40% - Accent6 10" xfId="837"/>
    <cellStyle name="40% - Accent6 10 2" xfId="838"/>
    <cellStyle name="40% - Accent6 11" xfId="839"/>
    <cellStyle name="40% - Accent6 11 2" xfId="840"/>
    <cellStyle name="40% - Accent6 12" xfId="841"/>
    <cellStyle name="40% - Accent6 13" xfId="842"/>
    <cellStyle name="40% - Accent6 14" xfId="843"/>
    <cellStyle name="40% - Accent6 15" xfId="844"/>
    <cellStyle name="40% - Accent6 16" xfId="845"/>
    <cellStyle name="40% - Accent6 17" xfId="846"/>
    <cellStyle name="40% - Accent6 18" xfId="847"/>
    <cellStyle name="40% - Accent6 19" xfId="848"/>
    <cellStyle name="40% - Accent6 2" xfId="849"/>
    <cellStyle name="40% - Accent6 2 10" xfId="850"/>
    <cellStyle name="40% - Accent6 2 11" xfId="851"/>
    <cellStyle name="40% - Accent6 2 12" xfId="852"/>
    <cellStyle name="40% - Accent6 2 13" xfId="853"/>
    <cellStyle name="40% - Accent6 2 14" xfId="854"/>
    <cellStyle name="40% - Accent6 2 15" xfId="855"/>
    <cellStyle name="40% - Accent6 2 16" xfId="856"/>
    <cellStyle name="40% - Accent6 2 2" xfId="857"/>
    <cellStyle name="40% - Accent6 2 2 2" xfId="858"/>
    <cellStyle name="40% - Accent6 2 3" xfId="859"/>
    <cellStyle name="40% - Accent6 2 4" xfId="860"/>
    <cellStyle name="40% - Accent6 2 5" xfId="861"/>
    <cellStyle name="40% - Accent6 2 6" xfId="862"/>
    <cellStyle name="40% - Accent6 2 7" xfId="863"/>
    <cellStyle name="40% - Accent6 2 8" xfId="864"/>
    <cellStyle name="40% - Accent6 2 9" xfId="865"/>
    <cellStyle name="40% - Accent6 20" xfId="866"/>
    <cellStyle name="40% - Accent6 21" xfId="867"/>
    <cellStyle name="40% - Accent6 22" xfId="868"/>
    <cellStyle name="40% - Accent6 23" xfId="869"/>
    <cellStyle name="40% - Accent6 24" xfId="870"/>
    <cellStyle name="40% - Accent6 25" xfId="871"/>
    <cellStyle name="40% - Accent6 26" xfId="872"/>
    <cellStyle name="40% - Accent6 27" xfId="873"/>
    <cellStyle name="40% - Accent6 28" xfId="874"/>
    <cellStyle name="40% - Accent6 29" xfId="875"/>
    <cellStyle name="40% - Accent6 3" xfId="876"/>
    <cellStyle name="40% - Accent6 3 2" xfId="877"/>
    <cellStyle name="40% - Accent6 3 2 2" xfId="878"/>
    <cellStyle name="40% - Accent6 3 3" xfId="879"/>
    <cellStyle name="40% - Accent6 30" xfId="880"/>
    <cellStyle name="40% - Accent6 31" xfId="881"/>
    <cellStyle name="40% - Accent6 32" xfId="882"/>
    <cellStyle name="40% - Accent6 33" xfId="883"/>
    <cellStyle name="40% - Accent6 34" xfId="884"/>
    <cellStyle name="40% - Accent6 35" xfId="885"/>
    <cellStyle name="40% - Accent6 36" xfId="886"/>
    <cellStyle name="40% - Accent6 37" xfId="887"/>
    <cellStyle name="40% - Accent6 38" xfId="888"/>
    <cellStyle name="40% - Accent6 39" xfId="889"/>
    <cellStyle name="40% - Accent6 4" xfId="890"/>
    <cellStyle name="40% - Accent6 4 2" xfId="891"/>
    <cellStyle name="40% - Accent6 4 2 2" xfId="892"/>
    <cellStyle name="40% - Accent6 40" xfId="893"/>
    <cellStyle name="40% - Accent6 41" xfId="894"/>
    <cellStyle name="40% - Accent6 42" xfId="895"/>
    <cellStyle name="40% - Accent6 43" xfId="896"/>
    <cellStyle name="40% - Accent6 44" xfId="897"/>
    <cellStyle name="40% - Accent6 5" xfId="898"/>
    <cellStyle name="40% - Accent6 5 2" xfId="899"/>
    <cellStyle name="40% - Accent6 5 2 2" xfId="900"/>
    <cellStyle name="40% - Accent6 6" xfId="901"/>
    <cellStyle name="40% - Accent6 6 2" xfId="902"/>
    <cellStyle name="40% - Accent6 6 2 2" xfId="903"/>
    <cellStyle name="40% - Accent6 7" xfId="904"/>
    <cellStyle name="40% - Accent6 7 2" xfId="905"/>
    <cellStyle name="40% - Accent6 7 2 2" xfId="906"/>
    <cellStyle name="40% - Accent6 8" xfId="907"/>
    <cellStyle name="40% - Accent6 8 2" xfId="908"/>
    <cellStyle name="40% - Accent6 8 2 2" xfId="909"/>
    <cellStyle name="40% - Accent6 9" xfId="910"/>
    <cellStyle name="40% - Accent6 9 2" xfId="911"/>
    <cellStyle name="40% - Akzent1" xfId="912"/>
    <cellStyle name="40% - Akzent2" xfId="913"/>
    <cellStyle name="40% - Akzent3" xfId="914"/>
    <cellStyle name="40% - Akzent4" xfId="915"/>
    <cellStyle name="40% - Akzent5" xfId="916"/>
    <cellStyle name="40% - Akzent6" xfId="917"/>
    <cellStyle name="5x indented GHG Textfiels" xfId="918"/>
    <cellStyle name="5x indented GHG Textfiels 2" xfId="919"/>
    <cellStyle name="5x indented GHG Textfiels 3" xfId="920"/>
    <cellStyle name="60% - 1. jelölőszín" xfId="921"/>
    <cellStyle name="60% - 2. jelölőszín" xfId="922"/>
    <cellStyle name="60% - 3. jelölőszín" xfId="923"/>
    <cellStyle name="60% - 4. jelölőszín" xfId="924"/>
    <cellStyle name="60% - 5. jelölőszín" xfId="925"/>
    <cellStyle name="60% - 6. jelölőszín" xfId="926"/>
    <cellStyle name="60% - Accent1" xfId="927" builtinId="32" customBuiltin="1"/>
    <cellStyle name="60% - Accent1 10" xfId="928"/>
    <cellStyle name="60% - Accent1 11" xfId="929"/>
    <cellStyle name="60% - Accent1 12" xfId="930"/>
    <cellStyle name="60% - Accent1 13" xfId="931"/>
    <cellStyle name="60% - Accent1 14" xfId="932"/>
    <cellStyle name="60% - Accent1 15" xfId="933"/>
    <cellStyle name="60% - Accent1 16" xfId="934"/>
    <cellStyle name="60% - Accent1 17" xfId="935"/>
    <cellStyle name="60% - Accent1 18" xfId="936"/>
    <cellStyle name="60% - Accent1 19" xfId="937"/>
    <cellStyle name="60% - Accent1 2" xfId="938"/>
    <cellStyle name="60% - Accent1 2 10" xfId="939"/>
    <cellStyle name="60% - Accent1 2 11" xfId="940"/>
    <cellStyle name="60% - Accent1 2 2" xfId="941"/>
    <cellStyle name="60% - Accent1 2 2 2" xfId="942"/>
    <cellStyle name="60% - Accent1 2 3" xfId="943"/>
    <cellStyle name="60% - Accent1 2 4" xfId="944"/>
    <cellStyle name="60% - Accent1 2 5" xfId="945"/>
    <cellStyle name="60% - Accent1 2 6" xfId="946"/>
    <cellStyle name="60% - Accent1 2 7" xfId="947"/>
    <cellStyle name="60% - Accent1 2 8" xfId="948"/>
    <cellStyle name="60% - Accent1 2 9" xfId="949"/>
    <cellStyle name="60% - Accent1 20" xfId="950"/>
    <cellStyle name="60% - Accent1 21" xfId="951"/>
    <cellStyle name="60% - Accent1 22" xfId="952"/>
    <cellStyle name="60% - Accent1 23" xfId="953"/>
    <cellStyle name="60% - Accent1 24" xfId="954"/>
    <cellStyle name="60% - Accent1 25" xfId="955"/>
    <cellStyle name="60% - Accent1 26" xfId="956"/>
    <cellStyle name="60% - Accent1 27" xfId="957"/>
    <cellStyle name="60% - Accent1 28" xfId="958"/>
    <cellStyle name="60% - Accent1 29" xfId="959"/>
    <cellStyle name="60% - Accent1 3" xfId="960"/>
    <cellStyle name="60% - Accent1 3 2" xfId="961"/>
    <cellStyle name="60% - Accent1 3 2 2" xfId="962"/>
    <cellStyle name="60% - Accent1 3 3" xfId="963"/>
    <cellStyle name="60% - Accent1 30" xfId="964"/>
    <cellStyle name="60% - Accent1 31" xfId="965"/>
    <cellStyle name="60% - Accent1 32" xfId="966"/>
    <cellStyle name="60% - Accent1 33" xfId="967"/>
    <cellStyle name="60% - Accent1 34" xfId="968"/>
    <cellStyle name="60% - Accent1 35" xfId="969"/>
    <cellStyle name="60% - Accent1 36" xfId="970"/>
    <cellStyle name="60% - Accent1 37" xfId="971"/>
    <cellStyle name="60% - Accent1 38" xfId="972"/>
    <cellStyle name="60% - Accent1 39" xfId="973"/>
    <cellStyle name="60% - Accent1 4" xfId="974"/>
    <cellStyle name="60% - Accent1 4 2" xfId="975"/>
    <cellStyle name="60% - Accent1 40" xfId="976"/>
    <cellStyle name="60% - Accent1 41" xfId="977"/>
    <cellStyle name="60% - Accent1 42" xfId="978"/>
    <cellStyle name="60% - Accent1 43" xfId="979"/>
    <cellStyle name="60% - Accent1 44" xfId="980"/>
    <cellStyle name="60% - Accent1 5" xfId="981"/>
    <cellStyle name="60% - Accent1 5 2" xfId="982"/>
    <cellStyle name="60% - Accent1 6" xfId="983"/>
    <cellStyle name="60% - Accent1 6 2" xfId="984"/>
    <cellStyle name="60% - Accent1 7" xfId="985"/>
    <cellStyle name="60% - Accent1 8" xfId="986"/>
    <cellStyle name="60% - Accent1 9" xfId="987"/>
    <cellStyle name="60% - Accent2" xfId="988" builtinId="36" customBuiltin="1"/>
    <cellStyle name="60% - Accent2 10" xfId="989"/>
    <cellStyle name="60% - Accent2 11" xfId="990"/>
    <cellStyle name="60% - Accent2 12" xfId="991"/>
    <cellStyle name="60% - Accent2 13" xfId="992"/>
    <cellStyle name="60% - Accent2 14" xfId="993"/>
    <cellStyle name="60% - Accent2 15" xfId="994"/>
    <cellStyle name="60% - Accent2 16" xfId="995"/>
    <cellStyle name="60% - Accent2 17" xfId="996"/>
    <cellStyle name="60% - Accent2 18" xfId="997"/>
    <cellStyle name="60% - Accent2 19" xfId="998"/>
    <cellStyle name="60% - Accent2 2" xfId="999"/>
    <cellStyle name="60% - Accent2 2 10" xfId="1000"/>
    <cellStyle name="60% - Accent2 2 11" xfId="1001"/>
    <cellStyle name="60% - Accent2 2 2" xfId="1002"/>
    <cellStyle name="60% - Accent2 2 2 2" xfId="1003"/>
    <cellStyle name="60% - Accent2 2 3" xfId="1004"/>
    <cellStyle name="60% - Accent2 2 4" xfId="1005"/>
    <cellStyle name="60% - Accent2 2 5" xfId="1006"/>
    <cellStyle name="60% - Accent2 2 6" xfId="1007"/>
    <cellStyle name="60% - Accent2 2 7" xfId="1008"/>
    <cellStyle name="60% - Accent2 2 8" xfId="1009"/>
    <cellStyle name="60% - Accent2 2 9" xfId="1010"/>
    <cellStyle name="60% - Accent2 20" xfId="1011"/>
    <cellStyle name="60% - Accent2 21" xfId="1012"/>
    <cellStyle name="60% - Accent2 22" xfId="1013"/>
    <cellStyle name="60% - Accent2 23" xfId="1014"/>
    <cellStyle name="60% - Accent2 24" xfId="1015"/>
    <cellStyle name="60% - Accent2 25" xfId="1016"/>
    <cellStyle name="60% - Accent2 26" xfId="1017"/>
    <cellStyle name="60% - Accent2 27" xfId="1018"/>
    <cellStyle name="60% - Accent2 28" xfId="1019"/>
    <cellStyle name="60% - Accent2 29" xfId="1020"/>
    <cellStyle name="60% - Accent2 3" xfId="1021"/>
    <cellStyle name="60% - Accent2 3 2" xfId="1022"/>
    <cellStyle name="60% - Accent2 3 2 2" xfId="1023"/>
    <cellStyle name="60% - Accent2 3 3" xfId="1024"/>
    <cellStyle name="60% - Accent2 30" xfId="1025"/>
    <cellStyle name="60% - Accent2 31" xfId="1026"/>
    <cellStyle name="60% - Accent2 32" xfId="1027"/>
    <cellStyle name="60% - Accent2 33" xfId="1028"/>
    <cellStyle name="60% - Accent2 34" xfId="1029"/>
    <cellStyle name="60% - Accent2 35" xfId="1030"/>
    <cellStyle name="60% - Accent2 36" xfId="1031"/>
    <cellStyle name="60% - Accent2 37" xfId="1032"/>
    <cellStyle name="60% - Accent2 38" xfId="1033"/>
    <cellStyle name="60% - Accent2 39" xfId="1034"/>
    <cellStyle name="60% - Accent2 4" xfId="1035"/>
    <cellStyle name="60% - Accent2 4 2" xfId="1036"/>
    <cellStyle name="60% - Accent2 40" xfId="1037"/>
    <cellStyle name="60% - Accent2 41" xfId="1038"/>
    <cellStyle name="60% - Accent2 42" xfId="1039"/>
    <cellStyle name="60% - Accent2 43" xfId="1040"/>
    <cellStyle name="60% - Accent2 44" xfId="1041"/>
    <cellStyle name="60% - Accent2 5" xfId="1042"/>
    <cellStyle name="60% - Accent2 5 2" xfId="1043"/>
    <cellStyle name="60% - Accent2 6" xfId="1044"/>
    <cellStyle name="60% - Accent2 6 2" xfId="1045"/>
    <cellStyle name="60% - Accent2 7" xfId="1046"/>
    <cellStyle name="60% - Accent2 8" xfId="1047"/>
    <cellStyle name="60% - Accent2 9" xfId="1048"/>
    <cellStyle name="60% - Accent3" xfId="1049" builtinId="40" customBuiltin="1"/>
    <cellStyle name="60% - Accent3 10" xfId="1050"/>
    <cellStyle name="60% - Accent3 11" xfId="1051"/>
    <cellStyle name="60% - Accent3 12" xfId="1052"/>
    <cellStyle name="60% - Accent3 13" xfId="1053"/>
    <cellStyle name="60% - Accent3 14" xfId="1054"/>
    <cellStyle name="60% - Accent3 15" xfId="1055"/>
    <cellStyle name="60% - Accent3 16" xfId="1056"/>
    <cellStyle name="60% - Accent3 17" xfId="1057"/>
    <cellStyle name="60% - Accent3 18" xfId="1058"/>
    <cellStyle name="60% - Accent3 19" xfId="1059"/>
    <cellStyle name="60% - Accent3 2" xfId="1060"/>
    <cellStyle name="60% - Accent3 2 10" xfId="1061"/>
    <cellStyle name="60% - Accent3 2 11" xfId="1062"/>
    <cellStyle name="60% - Accent3 2 2" xfId="1063"/>
    <cellStyle name="60% - Accent3 2 2 2" xfId="1064"/>
    <cellStyle name="60% - Accent3 2 2 2 2" xfId="1065"/>
    <cellStyle name="60% - Accent3 2 3" xfId="1066"/>
    <cellStyle name="60% - Accent3 2 4" xfId="1067"/>
    <cellStyle name="60% - Accent3 2 5" xfId="1068"/>
    <cellStyle name="60% - Accent3 2 6" xfId="1069"/>
    <cellStyle name="60% - Accent3 2 7" xfId="1070"/>
    <cellStyle name="60% - Accent3 2 8" xfId="1071"/>
    <cellStyle name="60% - Accent3 2 9" xfId="1072"/>
    <cellStyle name="60% - Accent3 20" xfId="1073"/>
    <cellStyle name="60% - Accent3 21" xfId="1074"/>
    <cellStyle name="60% - Accent3 22" xfId="1075"/>
    <cellStyle name="60% - Accent3 23" xfId="1076"/>
    <cellStyle name="60% - Accent3 24" xfId="1077"/>
    <cellStyle name="60% - Accent3 25" xfId="1078"/>
    <cellStyle name="60% - Accent3 26" xfId="1079"/>
    <cellStyle name="60% - Accent3 27" xfId="1080"/>
    <cellStyle name="60% - Accent3 28" xfId="1081"/>
    <cellStyle name="60% - Accent3 29" xfId="1082"/>
    <cellStyle name="60% - Accent3 3" xfId="1083"/>
    <cellStyle name="60% - Accent3 3 2" xfId="1084"/>
    <cellStyle name="60% - Accent3 3 2 2" xfId="1085"/>
    <cellStyle name="60% - Accent3 3 3" xfId="1086"/>
    <cellStyle name="60% - Accent3 30" xfId="1087"/>
    <cellStyle name="60% - Accent3 31" xfId="1088"/>
    <cellStyle name="60% - Accent3 32" xfId="1089"/>
    <cellStyle name="60% - Accent3 33" xfId="1090"/>
    <cellStyle name="60% - Accent3 34" xfId="1091"/>
    <cellStyle name="60% - Accent3 35" xfId="1092"/>
    <cellStyle name="60% - Accent3 36" xfId="1093"/>
    <cellStyle name="60% - Accent3 37" xfId="1094"/>
    <cellStyle name="60% - Accent3 38" xfId="1095"/>
    <cellStyle name="60% - Accent3 39" xfId="1096"/>
    <cellStyle name="60% - Accent3 4" xfId="1097"/>
    <cellStyle name="60% - Accent3 4 2" xfId="1098"/>
    <cellStyle name="60% - Accent3 40" xfId="1099"/>
    <cellStyle name="60% - Accent3 41" xfId="1100"/>
    <cellStyle name="60% - Accent3 42" xfId="1101"/>
    <cellStyle name="60% - Accent3 43" xfId="1102"/>
    <cellStyle name="60% - Accent3 44" xfId="1103"/>
    <cellStyle name="60% - Accent3 5" xfId="1104"/>
    <cellStyle name="60% - Accent3 5 2" xfId="1105"/>
    <cellStyle name="60% - Accent3 6" xfId="1106"/>
    <cellStyle name="60% - Accent3 6 2" xfId="1107"/>
    <cellStyle name="60% - Accent3 7" xfId="1108"/>
    <cellStyle name="60% - Accent3 8" xfId="1109"/>
    <cellStyle name="60% - Accent3 9" xfId="1110"/>
    <cellStyle name="60% - Accent4" xfId="1111" builtinId="44" customBuiltin="1"/>
    <cellStyle name="60% - Accent4 10" xfId="1112"/>
    <cellStyle name="60% - Accent4 11" xfId="1113"/>
    <cellStyle name="60% - Accent4 12" xfId="1114"/>
    <cellStyle name="60% - Accent4 13" xfId="1115"/>
    <cellStyle name="60% - Accent4 14" xfId="1116"/>
    <cellStyle name="60% - Accent4 15" xfId="1117"/>
    <cellStyle name="60% - Accent4 16" xfId="1118"/>
    <cellStyle name="60% - Accent4 17" xfId="1119"/>
    <cellStyle name="60% - Accent4 18" xfId="1120"/>
    <cellStyle name="60% - Accent4 19" xfId="1121"/>
    <cellStyle name="60% - Accent4 2" xfId="1122"/>
    <cellStyle name="60% - Accent4 2 10" xfId="1123"/>
    <cellStyle name="60% - Accent4 2 11" xfId="1124"/>
    <cellStyle name="60% - Accent4 2 2" xfId="1125"/>
    <cellStyle name="60% - Accent4 2 2 2" xfId="1126"/>
    <cellStyle name="60% - Accent4 2 2 2 2" xfId="1127"/>
    <cellStyle name="60% - Accent4 2 3" xfId="1128"/>
    <cellStyle name="60% - Accent4 2 4" xfId="1129"/>
    <cellStyle name="60% - Accent4 2 5" xfId="1130"/>
    <cellStyle name="60% - Accent4 2 6" xfId="1131"/>
    <cellStyle name="60% - Accent4 2 7" xfId="1132"/>
    <cellStyle name="60% - Accent4 2 8" xfId="1133"/>
    <cellStyle name="60% - Accent4 2 9" xfId="1134"/>
    <cellStyle name="60% - Accent4 20" xfId="1135"/>
    <cellStyle name="60% - Accent4 21" xfId="1136"/>
    <cellStyle name="60% - Accent4 22" xfId="1137"/>
    <cellStyle name="60% - Accent4 23" xfId="1138"/>
    <cellStyle name="60% - Accent4 24" xfId="1139"/>
    <cellStyle name="60% - Accent4 25" xfId="1140"/>
    <cellStyle name="60% - Accent4 26" xfId="1141"/>
    <cellStyle name="60% - Accent4 27" xfId="1142"/>
    <cellStyle name="60% - Accent4 28" xfId="1143"/>
    <cellStyle name="60% - Accent4 29" xfId="1144"/>
    <cellStyle name="60% - Accent4 3" xfId="1145"/>
    <cellStyle name="60% - Accent4 3 2" xfId="1146"/>
    <cellStyle name="60% - Accent4 3 2 2" xfId="1147"/>
    <cellStyle name="60% - Accent4 3 3" xfId="1148"/>
    <cellStyle name="60% - Accent4 30" xfId="1149"/>
    <cellStyle name="60% - Accent4 31" xfId="1150"/>
    <cellStyle name="60% - Accent4 32" xfId="1151"/>
    <cellStyle name="60% - Accent4 33" xfId="1152"/>
    <cellStyle name="60% - Accent4 34" xfId="1153"/>
    <cellStyle name="60% - Accent4 35" xfId="1154"/>
    <cellStyle name="60% - Accent4 36" xfId="1155"/>
    <cellStyle name="60% - Accent4 37" xfId="1156"/>
    <cellStyle name="60% - Accent4 38" xfId="1157"/>
    <cellStyle name="60% - Accent4 39" xfId="1158"/>
    <cellStyle name="60% - Accent4 4" xfId="1159"/>
    <cellStyle name="60% - Accent4 4 2" xfId="1160"/>
    <cellStyle name="60% - Accent4 40" xfId="1161"/>
    <cellStyle name="60% - Accent4 41" xfId="1162"/>
    <cellStyle name="60% - Accent4 42" xfId="1163"/>
    <cellStyle name="60% - Accent4 43" xfId="1164"/>
    <cellStyle name="60% - Accent4 44" xfId="1165"/>
    <cellStyle name="60% - Accent4 5" xfId="1166"/>
    <cellStyle name="60% - Accent4 5 2" xfId="1167"/>
    <cellStyle name="60% - Accent4 6" xfId="1168"/>
    <cellStyle name="60% - Accent4 6 2" xfId="1169"/>
    <cellStyle name="60% - Accent4 7" xfId="1170"/>
    <cellStyle name="60% - Accent4 8" xfId="1171"/>
    <cellStyle name="60% - Accent4 9" xfId="1172"/>
    <cellStyle name="60% - Accent5" xfId="1173" builtinId="48" customBuiltin="1"/>
    <cellStyle name="60% - Accent5 10" xfId="1174"/>
    <cellStyle name="60% - Accent5 11" xfId="1175"/>
    <cellStyle name="60% - Accent5 12" xfId="1176"/>
    <cellStyle name="60% - Accent5 13" xfId="1177"/>
    <cellStyle name="60% - Accent5 14" xfId="1178"/>
    <cellStyle name="60% - Accent5 15" xfId="1179"/>
    <cellStyle name="60% - Accent5 16" xfId="1180"/>
    <cellStyle name="60% - Accent5 17" xfId="1181"/>
    <cellStyle name="60% - Accent5 18" xfId="1182"/>
    <cellStyle name="60% - Accent5 19" xfId="1183"/>
    <cellStyle name="60% - Accent5 2" xfId="1184"/>
    <cellStyle name="60% - Accent5 2 10" xfId="1185"/>
    <cellStyle name="60% - Accent5 2 11" xfId="1186"/>
    <cellStyle name="60% - Accent5 2 2" xfId="1187"/>
    <cellStyle name="60% - Accent5 2 2 2" xfId="1188"/>
    <cellStyle name="60% - Accent5 2 3" xfId="1189"/>
    <cellStyle name="60% - Accent5 2 4" xfId="1190"/>
    <cellStyle name="60% - Accent5 2 5" xfId="1191"/>
    <cellStyle name="60% - Accent5 2 6" xfId="1192"/>
    <cellStyle name="60% - Accent5 2 7" xfId="1193"/>
    <cellStyle name="60% - Accent5 2 8" xfId="1194"/>
    <cellStyle name="60% - Accent5 2 9" xfId="1195"/>
    <cellStyle name="60% - Accent5 20" xfId="1196"/>
    <cellStyle name="60% - Accent5 21" xfId="1197"/>
    <cellStyle name="60% - Accent5 22" xfId="1198"/>
    <cellStyle name="60% - Accent5 23" xfId="1199"/>
    <cellStyle name="60% - Accent5 24" xfId="1200"/>
    <cellStyle name="60% - Accent5 25" xfId="1201"/>
    <cellStyle name="60% - Accent5 26" xfId="1202"/>
    <cellStyle name="60% - Accent5 27" xfId="1203"/>
    <cellStyle name="60% - Accent5 28" xfId="1204"/>
    <cellStyle name="60% - Accent5 29" xfId="1205"/>
    <cellStyle name="60% - Accent5 3" xfId="1206"/>
    <cellStyle name="60% - Accent5 3 2" xfId="1207"/>
    <cellStyle name="60% - Accent5 3 2 2" xfId="1208"/>
    <cellStyle name="60% - Accent5 3 3" xfId="1209"/>
    <cellStyle name="60% - Accent5 30" xfId="1210"/>
    <cellStyle name="60% - Accent5 31" xfId="1211"/>
    <cellStyle name="60% - Accent5 32" xfId="1212"/>
    <cellStyle name="60% - Accent5 33" xfId="1213"/>
    <cellStyle name="60% - Accent5 34" xfId="1214"/>
    <cellStyle name="60% - Accent5 35" xfId="1215"/>
    <cellStyle name="60% - Accent5 36" xfId="1216"/>
    <cellStyle name="60% - Accent5 37" xfId="1217"/>
    <cellStyle name="60% - Accent5 38" xfId="1218"/>
    <cellStyle name="60% - Accent5 39" xfId="1219"/>
    <cellStyle name="60% - Accent5 4" xfId="1220"/>
    <cellStyle name="60% - Accent5 4 2" xfId="1221"/>
    <cellStyle name="60% - Accent5 40" xfId="1222"/>
    <cellStyle name="60% - Accent5 41" xfId="1223"/>
    <cellStyle name="60% - Accent5 42" xfId="1224"/>
    <cellStyle name="60% - Accent5 43" xfId="1225"/>
    <cellStyle name="60% - Accent5 44" xfId="1226"/>
    <cellStyle name="60% - Accent5 5" xfId="1227"/>
    <cellStyle name="60% - Accent5 5 2" xfId="1228"/>
    <cellStyle name="60% - Accent5 6" xfId="1229"/>
    <cellStyle name="60% - Accent5 6 2" xfId="1230"/>
    <cellStyle name="60% - Accent5 7" xfId="1231"/>
    <cellStyle name="60% - Accent5 8" xfId="1232"/>
    <cellStyle name="60% - Accent5 9" xfId="1233"/>
    <cellStyle name="60% - Accent6" xfId="1234" builtinId="52" customBuiltin="1"/>
    <cellStyle name="60% - Accent6 10" xfId="1235"/>
    <cellStyle name="60% - Accent6 11" xfId="1236"/>
    <cellStyle name="60% - Accent6 12" xfId="1237"/>
    <cellStyle name="60% - Accent6 13" xfId="1238"/>
    <cellStyle name="60% - Accent6 14" xfId="1239"/>
    <cellStyle name="60% - Accent6 15" xfId="1240"/>
    <cellStyle name="60% - Accent6 16" xfId="1241"/>
    <cellStyle name="60% - Accent6 17" xfId="1242"/>
    <cellStyle name="60% - Accent6 18" xfId="1243"/>
    <cellStyle name="60% - Accent6 19" xfId="1244"/>
    <cellStyle name="60% - Accent6 2" xfId="1245"/>
    <cellStyle name="60% - Accent6 2 10" xfId="1246"/>
    <cellStyle name="60% - Accent6 2 11" xfId="1247"/>
    <cellStyle name="60% - Accent6 2 2" xfId="1248"/>
    <cellStyle name="60% - Accent6 2 2 2" xfId="1249"/>
    <cellStyle name="60% - Accent6 2 2 2 2" xfId="1250"/>
    <cellStyle name="60% - Accent6 2 3" xfId="1251"/>
    <cellStyle name="60% - Accent6 2 4" xfId="1252"/>
    <cellStyle name="60% - Accent6 2 5" xfId="1253"/>
    <cellStyle name="60% - Accent6 2 6" xfId="1254"/>
    <cellStyle name="60% - Accent6 2 7" xfId="1255"/>
    <cellStyle name="60% - Accent6 2 8" xfId="1256"/>
    <cellStyle name="60% - Accent6 2 9" xfId="1257"/>
    <cellStyle name="60% - Accent6 20" xfId="1258"/>
    <cellStyle name="60% - Accent6 21" xfId="1259"/>
    <cellStyle name="60% - Accent6 22" xfId="1260"/>
    <cellStyle name="60% - Accent6 23" xfId="1261"/>
    <cellStyle name="60% - Accent6 24" xfId="1262"/>
    <cellStyle name="60% - Accent6 25" xfId="1263"/>
    <cellStyle name="60% - Accent6 26" xfId="1264"/>
    <cellStyle name="60% - Accent6 27" xfId="1265"/>
    <cellStyle name="60% - Accent6 28" xfId="1266"/>
    <cellStyle name="60% - Accent6 29" xfId="1267"/>
    <cellStyle name="60% - Accent6 3" xfId="1268"/>
    <cellStyle name="60% - Accent6 3 2" xfId="1269"/>
    <cellStyle name="60% - Accent6 3 2 2" xfId="1270"/>
    <cellStyle name="60% - Accent6 3 3" xfId="1271"/>
    <cellStyle name="60% - Accent6 30" xfId="1272"/>
    <cellStyle name="60% - Accent6 31" xfId="1273"/>
    <cellStyle name="60% - Accent6 32" xfId="1274"/>
    <cellStyle name="60% - Accent6 33" xfId="1275"/>
    <cellStyle name="60% - Accent6 34" xfId="1276"/>
    <cellStyle name="60% - Accent6 35" xfId="1277"/>
    <cellStyle name="60% - Accent6 36" xfId="1278"/>
    <cellStyle name="60% - Accent6 37" xfId="1279"/>
    <cellStyle name="60% - Accent6 38" xfId="1280"/>
    <cellStyle name="60% - Accent6 39" xfId="1281"/>
    <cellStyle name="60% - Accent6 4" xfId="1282"/>
    <cellStyle name="60% - Accent6 4 2" xfId="1283"/>
    <cellStyle name="60% - Accent6 40" xfId="1284"/>
    <cellStyle name="60% - Accent6 41" xfId="1285"/>
    <cellStyle name="60% - Accent6 42" xfId="1286"/>
    <cellStyle name="60% - Accent6 43" xfId="1287"/>
    <cellStyle name="60% - Accent6 44" xfId="1288"/>
    <cellStyle name="60% - Accent6 5" xfId="1289"/>
    <cellStyle name="60% - Accent6 5 2" xfId="1290"/>
    <cellStyle name="60% - Accent6 6" xfId="1291"/>
    <cellStyle name="60% - Accent6 6 2" xfId="1292"/>
    <cellStyle name="60% - Accent6 7" xfId="1293"/>
    <cellStyle name="60% - Accent6 8" xfId="1294"/>
    <cellStyle name="60% - Accent6 9" xfId="1295"/>
    <cellStyle name="60% - Akzent1" xfId="1296"/>
    <cellStyle name="60% - Akzent2" xfId="1297"/>
    <cellStyle name="60% - Akzent3" xfId="1298"/>
    <cellStyle name="60% - Akzent4" xfId="1299"/>
    <cellStyle name="60% - Akzent5" xfId="1300"/>
    <cellStyle name="60% - Akzent6" xfId="1301"/>
    <cellStyle name="60% - Cor4 2" xfId="1302"/>
    <cellStyle name="Accent1" xfId="1303" builtinId="29" customBuiltin="1"/>
    <cellStyle name="Accent1 10" xfId="1304"/>
    <cellStyle name="Accent1 11" xfId="1305"/>
    <cellStyle name="Accent1 12" xfId="1306"/>
    <cellStyle name="Accent1 13" xfId="1307"/>
    <cellStyle name="Accent1 14" xfId="1308"/>
    <cellStyle name="Accent1 15" xfId="1309"/>
    <cellStyle name="Accent1 16" xfId="1310"/>
    <cellStyle name="Accent1 17" xfId="1311"/>
    <cellStyle name="Accent1 18" xfId="1312"/>
    <cellStyle name="Accent1 19" xfId="1313"/>
    <cellStyle name="Accent1 2" xfId="1314"/>
    <cellStyle name="Accent1 2 10" xfId="1315"/>
    <cellStyle name="Accent1 2 11" xfId="1316"/>
    <cellStyle name="Accent1 2 2" xfId="1317"/>
    <cellStyle name="Accent1 2 2 2" xfId="1318"/>
    <cellStyle name="Accent1 2 3" xfId="1319"/>
    <cellStyle name="Accent1 2 4" xfId="1320"/>
    <cellStyle name="Accent1 2 5" xfId="1321"/>
    <cellStyle name="Accent1 2 6" xfId="1322"/>
    <cellStyle name="Accent1 2 7" xfId="1323"/>
    <cellStyle name="Accent1 2 8" xfId="1324"/>
    <cellStyle name="Accent1 2 9" xfId="1325"/>
    <cellStyle name="Accent1 20" xfId="1326"/>
    <cellStyle name="Accent1 21" xfId="1327"/>
    <cellStyle name="Accent1 22" xfId="1328"/>
    <cellStyle name="Accent1 23" xfId="1329"/>
    <cellStyle name="Accent1 24" xfId="1330"/>
    <cellStyle name="Accent1 25" xfId="1331"/>
    <cellStyle name="Accent1 26" xfId="1332"/>
    <cellStyle name="Accent1 27" xfId="1333"/>
    <cellStyle name="Accent1 28" xfId="1334"/>
    <cellStyle name="Accent1 29" xfId="1335"/>
    <cellStyle name="Accent1 3" xfId="1336"/>
    <cellStyle name="Accent1 3 2" xfId="1337"/>
    <cellStyle name="Accent1 3 2 2" xfId="1338"/>
    <cellStyle name="Accent1 3 3" xfId="1339"/>
    <cellStyle name="Accent1 30" xfId="1340"/>
    <cellStyle name="Accent1 31" xfId="1341"/>
    <cellStyle name="Accent1 32" xfId="1342"/>
    <cellStyle name="Accent1 33" xfId="1343"/>
    <cellStyle name="Accent1 34" xfId="1344"/>
    <cellStyle name="Accent1 35" xfId="1345"/>
    <cellStyle name="Accent1 36" xfId="1346"/>
    <cellStyle name="Accent1 37" xfId="1347"/>
    <cellStyle name="Accent1 38" xfId="1348"/>
    <cellStyle name="Accent1 39" xfId="1349"/>
    <cellStyle name="Accent1 4" xfId="1350"/>
    <cellStyle name="Accent1 4 2" xfId="1351"/>
    <cellStyle name="Accent1 40" xfId="1352"/>
    <cellStyle name="Accent1 41" xfId="1353"/>
    <cellStyle name="Accent1 42" xfId="1354"/>
    <cellStyle name="Accent1 43" xfId="1355"/>
    <cellStyle name="Accent1 44" xfId="1356"/>
    <cellStyle name="Accent1 5" xfId="1357"/>
    <cellStyle name="Accent1 5 2" xfId="1358"/>
    <cellStyle name="Accent1 6" xfId="1359"/>
    <cellStyle name="Accent1 6 2" xfId="1360"/>
    <cellStyle name="Accent1 7" xfId="1361"/>
    <cellStyle name="Accent1 8" xfId="1362"/>
    <cellStyle name="Accent1 9" xfId="1363"/>
    <cellStyle name="Accent2" xfId="1364" builtinId="33" customBuiltin="1"/>
    <cellStyle name="Accent2 10" xfId="1365"/>
    <cellStyle name="Accent2 11" xfId="1366"/>
    <cellStyle name="Accent2 12" xfId="1367"/>
    <cellStyle name="Accent2 13" xfId="1368"/>
    <cellStyle name="Accent2 14" xfId="1369"/>
    <cellStyle name="Accent2 15" xfId="1370"/>
    <cellStyle name="Accent2 16" xfId="1371"/>
    <cellStyle name="Accent2 17" xfId="1372"/>
    <cellStyle name="Accent2 18" xfId="1373"/>
    <cellStyle name="Accent2 19" xfId="1374"/>
    <cellStyle name="Accent2 2" xfId="1375"/>
    <cellStyle name="Accent2 2 10" xfId="1376"/>
    <cellStyle name="Accent2 2 11" xfId="1377"/>
    <cellStyle name="Accent2 2 2" xfId="1378"/>
    <cellStyle name="Accent2 2 2 2" xfId="1379"/>
    <cellStyle name="Accent2 2 3" xfId="1380"/>
    <cellStyle name="Accent2 2 4" xfId="1381"/>
    <cellStyle name="Accent2 2 5" xfId="1382"/>
    <cellStyle name="Accent2 2 6" xfId="1383"/>
    <cellStyle name="Accent2 2 7" xfId="1384"/>
    <cellStyle name="Accent2 2 8" xfId="1385"/>
    <cellStyle name="Accent2 2 9" xfId="1386"/>
    <cellStyle name="Accent2 20" xfId="1387"/>
    <cellStyle name="Accent2 21" xfId="1388"/>
    <cellStyle name="Accent2 22" xfId="1389"/>
    <cellStyle name="Accent2 23" xfId="1390"/>
    <cellStyle name="Accent2 24" xfId="1391"/>
    <cellStyle name="Accent2 25" xfId="1392"/>
    <cellStyle name="Accent2 26" xfId="1393"/>
    <cellStyle name="Accent2 27" xfId="1394"/>
    <cellStyle name="Accent2 28" xfId="1395"/>
    <cellStyle name="Accent2 29" xfId="1396"/>
    <cellStyle name="Accent2 3" xfId="1397"/>
    <cellStyle name="Accent2 3 2" xfId="1398"/>
    <cellStyle name="Accent2 3 2 2" xfId="1399"/>
    <cellStyle name="Accent2 3 3" xfId="1400"/>
    <cellStyle name="Accent2 30" xfId="1401"/>
    <cellStyle name="Accent2 31" xfId="1402"/>
    <cellStyle name="Accent2 32" xfId="1403"/>
    <cellStyle name="Accent2 33" xfId="1404"/>
    <cellStyle name="Accent2 34" xfId="1405"/>
    <cellStyle name="Accent2 35" xfId="1406"/>
    <cellStyle name="Accent2 36" xfId="1407"/>
    <cellStyle name="Accent2 37" xfId="1408"/>
    <cellStyle name="Accent2 38" xfId="1409"/>
    <cellStyle name="Accent2 39" xfId="1410"/>
    <cellStyle name="Accent2 4" xfId="1411"/>
    <cellStyle name="Accent2 4 2" xfId="1412"/>
    <cellStyle name="Accent2 40" xfId="1413"/>
    <cellStyle name="Accent2 41" xfId="1414"/>
    <cellStyle name="Accent2 42" xfId="1415"/>
    <cellStyle name="Accent2 43" xfId="1416"/>
    <cellStyle name="Accent2 44" xfId="1417"/>
    <cellStyle name="Accent2 5" xfId="1418"/>
    <cellStyle name="Accent2 5 2" xfId="1419"/>
    <cellStyle name="Accent2 6" xfId="1420"/>
    <cellStyle name="Accent2 6 2" xfId="1421"/>
    <cellStyle name="Accent2 7" xfId="1422"/>
    <cellStyle name="Accent2 8" xfId="1423"/>
    <cellStyle name="Accent2 9" xfId="1424"/>
    <cellStyle name="Accent3" xfId="1425" builtinId="37" customBuiltin="1"/>
    <cellStyle name="Accent3 10" xfId="1426"/>
    <cellStyle name="Accent3 11" xfId="1427"/>
    <cellStyle name="Accent3 12" xfId="1428"/>
    <cellStyle name="Accent3 13" xfId="1429"/>
    <cellStyle name="Accent3 14" xfId="1430"/>
    <cellStyle name="Accent3 15" xfId="1431"/>
    <cellStyle name="Accent3 16" xfId="1432"/>
    <cellStyle name="Accent3 17" xfId="1433"/>
    <cellStyle name="Accent3 18" xfId="1434"/>
    <cellStyle name="Accent3 19" xfId="1435"/>
    <cellStyle name="Accent3 2" xfId="1436"/>
    <cellStyle name="Accent3 2 10" xfId="1437"/>
    <cellStyle name="Accent3 2 11" xfId="1438"/>
    <cellStyle name="Accent3 2 2" xfId="1439"/>
    <cellStyle name="Accent3 2 2 2" xfId="1440"/>
    <cellStyle name="Accent3 2 3" xfId="1441"/>
    <cellStyle name="Accent3 2 4" xfId="1442"/>
    <cellStyle name="Accent3 2 5" xfId="1443"/>
    <cellStyle name="Accent3 2 6" xfId="1444"/>
    <cellStyle name="Accent3 2 7" xfId="1445"/>
    <cellStyle name="Accent3 2 8" xfId="1446"/>
    <cellStyle name="Accent3 2 9" xfId="1447"/>
    <cellStyle name="Accent3 20" xfId="1448"/>
    <cellStyle name="Accent3 21" xfId="1449"/>
    <cellStyle name="Accent3 22" xfId="1450"/>
    <cellStyle name="Accent3 23" xfId="1451"/>
    <cellStyle name="Accent3 24" xfId="1452"/>
    <cellStyle name="Accent3 25" xfId="1453"/>
    <cellStyle name="Accent3 26" xfId="1454"/>
    <cellStyle name="Accent3 27" xfId="1455"/>
    <cellStyle name="Accent3 28" xfId="1456"/>
    <cellStyle name="Accent3 29" xfId="1457"/>
    <cellStyle name="Accent3 3" xfId="1458"/>
    <cellStyle name="Accent3 3 2" xfId="1459"/>
    <cellStyle name="Accent3 3 2 2" xfId="1460"/>
    <cellStyle name="Accent3 3 3" xfId="1461"/>
    <cellStyle name="Accent3 30" xfId="1462"/>
    <cellStyle name="Accent3 31" xfId="1463"/>
    <cellStyle name="Accent3 32" xfId="1464"/>
    <cellStyle name="Accent3 33" xfId="1465"/>
    <cellStyle name="Accent3 34" xfId="1466"/>
    <cellStyle name="Accent3 35" xfId="1467"/>
    <cellStyle name="Accent3 36" xfId="1468"/>
    <cellStyle name="Accent3 37" xfId="1469"/>
    <cellStyle name="Accent3 38" xfId="1470"/>
    <cellStyle name="Accent3 39" xfId="1471"/>
    <cellStyle name="Accent3 4" xfId="1472"/>
    <cellStyle name="Accent3 4 2" xfId="1473"/>
    <cellStyle name="Accent3 40" xfId="1474"/>
    <cellStyle name="Accent3 41" xfId="1475"/>
    <cellStyle name="Accent3 42" xfId="1476"/>
    <cellStyle name="Accent3 43" xfId="1477"/>
    <cellStyle name="Accent3 44" xfId="1478"/>
    <cellStyle name="Accent3 5" xfId="1479"/>
    <cellStyle name="Accent3 5 2" xfId="1480"/>
    <cellStyle name="Accent3 6" xfId="1481"/>
    <cellStyle name="Accent3 6 2" xfId="1482"/>
    <cellStyle name="Accent3 7" xfId="1483"/>
    <cellStyle name="Accent3 8" xfId="1484"/>
    <cellStyle name="Accent3 9" xfId="1485"/>
    <cellStyle name="Accent4" xfId="1486" builtinId="41" customBuiltin="1"/>
    <cellStyle name="Accent4 10" xfId="1487"/>
    <cellStyle name="Accent4 11" xfId="1488"/>
    <cellStyle name="Accent4 12" xfId="1489"/>
    <cellStyle name="Accent4 13" xfId="1490"/>
    <cellStyle name="Accent4 14" xfId="1491"/>
    <cellStyle name="Accent4 15" xfId="1492"/>
    <cellStyle name="Accent4 16" xfId="1493"/>
    <cellStyle name="Accent4 17" xfId="1494"/>
    <cellStyle name="Accent4 18" xfId="1495"/>
    <cellStyle name="Accent4 19" xfId="1496"/>
    <cellStyle name="Accent4 2" xfId="1497"/>
    <cellStyle name="Accent4 2 10" xfId="1498"/>
    <cellStyle name="Accent4 2 11" xfId="1499"/>
    <cellStyle name="Accent4 2 2" xfId="1500"/>
    <cellStyle name="Accent4 2 2 2" xfId="1501"/>
    <cellStyle name="Accent4 2 3" xfId="1502"/>
    <cellStyle name="Accent4 2 4" xfId="1503"/>
    <cellStyle name="Accent4 2 5" xfId="1504"/>
    <cellStyle name="Accent4 2 6" xfId="1505"/>
    <cellStyle name="Accent4 2 7" xfId="1506"/>
    <cellStyle name="Accent4 2 8" xfId="1507"/>
    <cellStyle name="Accent4 2 9" xfId="1508"/>
    <cellStyle name="Accent4 20" xfId="1509"/>
    <cellStyle name="Accent4 21" xfId="1510"/>
    <cellStyle name="Accent4 22" xfId="1511"/>
    <cellStyle name="Accent4 23" xfId="1512"/>
    <cellStyle name="Accent4 24" xfId="1513"/>
    <cellStyle name="Accent4 25" xfId="1514"/>
    <cellStyle name="Accent4 26" xfId="1515"/>
    <cellStyle name="Accent4 27" xfId="1516"/>
    <cellStyle name="Accent4 28" xfId="1517"/>
    <cellStyle name="Accent4 29" xfId="1518"/>
    <cellStyle name="Accent4 3" xfId="1519"/>
    <cellStyle name="Accent4 3 2" xfId="1520"/>
    <cellStyle name="Accent4 3 2 2" xfId="1521"/>
    <cellStyle name="Accent4 3 3" xfId="1522"/>
    <cellStyle name="Accent4 30" xfId="1523"/>
    <cellStyle name="Accent4 31" xfId="1524"/>
    <cellStyle name="Accent4 32" xfId="1525"/>
    <cellStyle name="Accent4 33" xfId="1526"/>
    <cellStyle name="Accent4 34" xfId="1527"/>
    <cellStyle name="Accent4 35" xfId="1528"/>
    <cellStyle name="Accent4 36" xfId="1529"/>
    <cellStyle name="Accent4 37" xfId="1530"/>
    <cellStyle name="Accent4 38" xfId="1531"/>
    <cellStyle name="Accent4 39" xfId="1532"/>
    <cellStyle name="Accent4 4" xfId="1533"/>
    <cellStyle name="Accent4 4 2" xfId="1534"/>
    <cellStyle name="Accent4 40" xfId="1535"/>
    <cellStyle name="Accent4 41" xfId="1536"/>
    <cellStyle name="Accent4 42" xfId="1537"/>
    <cellStyle name="Accent4 43" xfId="1538"/>
    <cellStyle name="Accent4 44" xfId="1539"/>
    <cellStyle name="Accent4 5" xfId="1540"/>
    <cellStyle name="Accent4 5 2" xfId="1541"/>
    <cellStyle name="Accent4 6" xfId="1542"/>
    <cellStyle name="Accent4 6 2" xfId="1543"/>
    <cellStyle name="Accent4 7" xfId="1544"/>
    <cellStyle name="Accent4 8" xfId="1545"/>
    <cellStyle name="Accent4 9" xfId="1546"/>
    <cellStyle name="Accent5" xfId="1547" builtinId="45" customBuiltin="1"/>
    <cellStyle name="Accent5 10" xfId="1548"/>
    <cellStyle name="Accent5 11" xfId="1549"/>
    <cellStyle name="Accent5 12" xfId="1550"/>
    <cellStyle name="Accent5 13" xfId="1551"/>
    <cellStyle name="Accent5 14" xfId="1552"/>
    <cellStyle name="Accent5 15" xfId="1553"/>
    <cellStyle name="Accent5 16" xfId="1554"/>
    <cellStyle name="Accent5 17" xfId="1555"/>
    <cellStyle name="Accent5 18" xfId="1556"/>
    <cellStyle name="Accent5 19" xfId="1557"/>
    <cellStyle name="Accent5 2" xfId="1558"/>
    <cellStyle name="Accent5 2 10" xfId="1559"/>
    <cellStyle name="Accent5 2 2" xfId="1560"/>
    <cellStyle name="Accent5 2 3" xfId="1561"/>
    <cellStyle name="Accent5 2 4" xfId="1562"/>
    <cellStyle name="Accent5 2 5" xfId="1563"/>
    <cellStyle name="Accent5 2 6" xfId="1564"/>
    <cellStyle name="Accent5 2 7" xfId="1565"/>
    <cellStyle name="Accent5 2 8" xfId="1566"/>
    <cellStyle name="Accent5 2 9" xfId="1567"/>
    <cellStyle name="Accent5 20" xfId="1568"/>
    <cellStyle name="Accent5 21" xfId="1569"/>
    <cellStyle name="Accent5 22" xfId="1570"/>
    <cellStyle name="Accent5 23" xfId="1571"/>
    <cellStyle name="Accent5 24" xfId="1572"/>
    <cellStyle name="Accent5 25" xfId="1573"/>
    <cellStyle name="Accent5 26" xfId="1574"/>
    <cellStyle name="Accent5 27" xfId="1575"/>
    <cellStyle name="Accent5 28" xfId="1576"/>
    <cellStyle name="Accent5 29" xfId="1577"/>
    <cellStyle name="Accent5 3" xfId="1578"/>
    <cellStyle name="Accent5 3 2" xfId="1579"/>
    <cellStyle name="Accent5 30" xfId="1580"/>
    <cellStyle name="Accent5 31" xfId="1581"/>
    <cellStyle name="Accent5 32" xfId="1582"/>
    <cellStyle name="Accent5 33" xfId="1583"/>
    <cellStyle name="Accent5 34" xfId="1584"/>
    <cellStyle name="Accent5 35" xfId="1585"/>
    <cellStyle name="Accent5 36" xfId="1586"/>
    <cellStyle name="Accent5 37" xfId="1587"/>
    <cellStyle name="Accent5 38" xfId="1588"/>
    <cellStyle name="Accent5 39" xfId="1589"/>
    <cellStyle name="Accent5 4" xfId="1590"/>
    <cellStyle name="Accent5 4 2" xfId="1591"/>
    <cellStyle name="Accent5 40" xfId="1592"/>
    <cellStyle name="Accent5 41" xfId="1593"/>
    <cellStyle name="Accent5 42" xfId="1594"/>
    <cellStyle name="Accent5 43" xfId="1595"/>
    <cellStyle name="Accent5 44" xfId="1596"/>
    <cellStyle name="Accent5 5" xfId="1597"/>
    <cellStyle name="Accent5 5 2" xfId="1598"/>
    <cellStyle name="Accent5 6" xfId="1599"/>
    <cellStyle name="Accent5 6 2" xfId="1600"/>
    <cellStyle name="Accent5 7" xfId="1601"/>
    <cellStyle name="Accent5 8" xfId="1602"/>
    <cellStyle name="Accent5 9" xfId="1603"/>
    <cellStyle name="Accent6" xfId="1604" builtinId="49" customBuiltin="1"/>
    <cellStyle name="Accent6 10" xfId="1605"/>
    <cellStyle name="Accent6 11" xfId="1606"/>
    <cellStyle name="Accent6 12" xfId="1607"/>
    <cellStyle name="Accent6 13" xfId="1608"/>
    <cellStyle name="Accent6 14" xfId="1609"/>
    <cellStyle name="Accent6 15" xfId="1610"/>
    <cellStyle name="Accent6 16" xfId="1611"/>
    <cellStyle name="Accent6 17" xfId="1612"/>
    <cellStyle name="Accent6 18" xfId="1613"/>
    <cellStyle name="Accent6 19" xfId="1614"/>
    <cellStyle name="Accent6 2" xfId="1615"/>
    <cellStyle name="Accent6 2 10" xfId="1616"/>
    <cellStyle name="Accent6 2 11" xfId="1617"/>
    <cellStyle name="Accent6 2 2" xfId="1618"/>
    <cellStyle name="Accent6 2 2 2" xfId="1619"/>
    <cellStyle name="Accent6 2 3" xfId="1620"/>
    <cellStyle name="Accent6 2 4" xfId="1621"/>
    <cellStyle name="Accent6 2 5" xfId="1622"/>
    <cellStyle name="Accent6 2 6" xfId="1623"/>
    <cellStyle name="Accent6 2 7" xfId="1624"/>
    <cellStyle name="Accent6 2 8" xfId="1625"/>
    <cellStyle name="Accent6 2 9" xfId="1626"/>
    <cellStyle name="Accent6 20" xfId="1627"/>
    <cellStyle name="Accent6 21" xfId="1628"/>
    <cellStyle name="Accent6 22" xfId="1629"/>
    <cellStyle name="Accent6 23" xfId="1630"/>
    <cellStyle name="Accent6 24" xfId="1631"/>
    <cellStyle name="Accent6 25" xfId="1632"/>
    <cellStyle name="Accent6 26" xfId="1633"/>
    <cellStyle name="Accent6 27" xfId="1634"/>
    <cellStyle name="Accent6 28" xfId="1635"/>
    <cellStyle name="Accent6 29" xfId="1636"/>
    <cellStyle name="Accent6 3" xfId="1637"/>
    <cellStyle name="Accent6 3 2" xfId="1638"/>
    <cellStyle name="Accent6 3 2 2" xfId="1639"/>
    <cellStyle name="Accent6 3 3" xfId="1640"/>
    <cellStyle name="Accent6 30" xfId="1641"/>
    <cellStyle name="Accent6 31" xfId="1642"/>
    <cellStyle name="Accent6 32" xfId="1643"/>
    <cellStyle name="Accent6 33" xfId="1644"/>
    <cellStyle name="Accent6 34" xfId="1645"/>
    <cellStyle name="Accent6 35" xfId="1646"/>
    <cellStyle name="Accent6 36" xfId="1647"/>
    <cellStyle name="Accent6 37" xfId="1648"/>
    <cellStyle name="Accent6 38" xfId="1649"/>
    <cellStyle name="Accent6 39" xfId="1650"/>
    <cellStyle name="Accent6 4" xfId="1651"/>
    <cellStyle name="Accent6 4 2" xfId="1652"/>
    <cellStyle name="Accent6 40" xfId="1653"/>
    <cellStyle name="Accent6 41" xfId="1654"/>
    <cellStyle name="Accent6 42" xfId="1655"/>
    <cellStyle name="Accent6 43" xfId="1656"/>
    <cellStyle name="Accent6 44" xfId="1657"/>
    <cellStyle name="Accent6 5" xfId="1658"/>
    <cellStyle name="Accent6 5 2" xfId="1659"/>
    <cellStyle name="Accent6 6" xfId="1660"/>
    <cellStyle name="Accent6 6 2" xfId="1661"/>
    <cellStyle name="Accent6 7" xfId="1662"/>
    <cellStyle name="Accent6 8" xfId="1663"/>
    <cellStyle name="Accent6 9" xfId="1664"/>
    <cellStyle name="AggblueBoldCels" xfId="1665"/>
    <cellStyle name="AggblueBoldCels 2" xfId="1666"/>
    <cellStyle name="AggblueCels" xfId="1667"/>
    <cellStyle name="AggblueCels 2" xfId="1668"/>
    <cellStyle name="AggblueCels_1x" xfId="1669"/>
    <cellStyle name="AggBoldCells" xfId="1670"/>
    <cellStyle name="AggBoldCells 2" xfId="1671"/>
    <cellStyle name="AggCels" xfId="1672"/>
    <cellStyle name="AggCels 2" xfId="1673"/>
    <cellStyle name="AggGreen" xfId="1674"/>
    <cellStyle name="AggGreen 2" xfId="1675"/>
    <cellStyle name="AggGreen_Bbdr" xfId="1676"/>
    <cellStyle name="AggGreen12" xfId="1677"/>
    <cellStyle name="AggGreen12 2" xfId="1678"/>
    <cellStyle name="AggOrange" xfId="1679"/>
    <cellStyle name="AggOrange 2" xfId="1680"/>
    <cellStyle name="AggOrange_B_border" xfId="1681"/>
    <cellStyle name="AggOrange9" xfId="1682"/>
    <cellStyle name="AggOrange9 2" xfId="1683"/>
    <cellStyle name="AggOrangeLB_2x" xfId="1684"/>
    <cellStyle name="AggOrangeLBorder" xfId="1685"/>
    <cellStyle name="AggOrangeLBorder 2" xfId="1686"/>
    <cellStyle name="AggOrangeRBorder" xfId="1687"/>
    <cellStyle name="AggOrangeRBorder 2" xfId="1688"/>
    <cellStyle name="Akzent1" xfId="1689"/>
    <cellStyle name="Akzent2" xfId="1690"/>
    <cellStyle name="Akzent3" xfId="1691"/>
    <cellStyle name="Akzent4" xfId="1692"/>
    <cellStyle name="Akzent5" xfId="1693"/>
    <cellStyle name="Akzent6" xfId="1694"/>
    <cellStyle name="Ausgabe" xfId="1695"/>
    <cellStyle name="Bad" xfId="1696" builtinId="27" customBuiltin="1"/>
    <cellStyle name="Bad 10" xfId="1697"/>
    <cellStyle name="Bad 11" xfId="1698"/>
    <cellStyle name="Bad 12" xfId="1699"/>
    <cellStyle name="Bad 13" xfId="1700"/>
    <cellStyle name="Bad 14" xfId="1701"/>
    <cellStyle name="Bad 15" xfId="1702"/>
    <cellStyle name="Bad 16" xfId="1703"/>
    <cellStyle name="Bad 17" xfId="1704"/>
    <cellStyle name="Bad 18" xfId="1705"/>
    <cellStyle name="Bad 19" xfId="1706"/>
    <cellStyle name="Bad 2" xfId="1707"/>
    <cellStyle name="Bad 2 10" xfId="1708"/>
    <cellStyle name="Bad 2 11" xfId="1709"/>
    <cellStyle name="Bad 2 2" xfId="1710"/>
    <cellStyle name="Bad 2 2 2" xfId="1711"/>
    <cellStyle name="Bad 2 3" xfId="1712"/>
    <cellStyle name="Bad 2 4" xfId="1713"/>
    <cellStyle name="Bad 2 5" xfId="1714"/>
    <cellStyle name="Bad 2 6" xfId="1715"/>
    <cellStyle name="Bad 2 7" xfId="1716"/>
    <cellStyle name="Bad 2 8" xfId="1717"/>
    <cellStyle name="Bad 2 9" xfId="1718"/>
    <cellStyle name="Bad 20" xfId="1719"/>
    <cellStyle name="Bad 21" xfId="1720"/>
    <cellStyle name="Bad 22" xfId="1721"/>
    <cellStyle name="Bad 23" xfId="1722"/>
    <cellStyle name="Bad 24" xfId="1723"/>
    <cellStyle name="Bad 25" xfId="1724"/>
    <cellStyle name="Bad 26" xfId="1725"/>
    <cellStyle name="Bad 27" xfId="1726"/>
    <cellStyle name="Bad 28" xfId="1727"/>
    <cellStyle name="Bad 29" xfId="1728"/>
    <cellStyle name="Bad 3" xfId="1729"/>
    <cellStyle name="Bad 3 2" xfId="1730"/>
    <cellStyle name="Bad 3 2 2" xfId="1731"/>
    <cellStyle name="Bad 3 3" xfId="1732"/>
    <cellStyle name="Bad 30" xfId="1733"/>
    <cellStyle name="Bad 31" xfId="1734"/>
    <cellStyle name="Bad 32" xfId="1735"/>
    <cellStyle name="Bad 33" xfId="1736"/>
    <cellStyle name="Bad 34" xfId="1737"/>
    <cellStyle name="Bad 35" xfId="1738"/>
    <cellStyle name="Bad 36" xfId="1739"/>
    <cellStyle name="Bad 37" xfId="1740"/>
    <cellStyle name="Bad 38" xfId="1741"/>
    <cellStyle name="Bad 39" xfId="1742"/>
    <cellStyle name="Bad 4" xfId="1743"/>
    <cellStyle name="Bad 4 2" xfId="1744"/>
    <cellStyle name="Bad 40" xfId="1745"/>
    <cellStyle name="Bad 41" xfId="1746"/>
    <cellStyle name="Bad 42" xfId="1747"/>
    <cellStyle name="Bad 43" xfId="1748"/>
    <cellStyle name="Bad 44" xfId="1749"/>
    <cellStyle name="Bad 45" xfId="1750"/>
    <cellStyle name="Bad 5" xfId="1751"/>
    <cellStyle name="Bad 5 2" xfId="1752"/>
    <cellStyle name="Bad 6" xfId="1753"/>
    <cellStyle name="Bad 6 2" xfId="1754"/>
    <cellStyle name="Bad 7" xfId="1755"/>
    <cellStyle name="Bad 8" xfId="1756"/>
    <cellStyle name="Bad 9" xfId="1757"/>
    <cellStyle name="Berechnung" xfId="1758"/>
    <cellStyle name="Bevitel" xfId="1759"/>
    <cellStyle name="Bold GHG Numbers (0.00)" xfId="1760"/>
    <cellStyle name="Calculation" xfId="1761" builtinId="22" customBuiltin="1"/>
    <cellStyle name="Calculation 10" xfId="1762"/>
    <cellStyle name="Calculation 11" xfId="1763"/>
    <cellStyle name="Calculation 12" xfId="1764"/>
    <cellStyle name="Calculation 13" xfId="1765"/>
    <cellStyle name="Calculation 14" xfId="1766"/>
    <cellStyle name="Calculation 15" xfId="1767"/>
    <cellStyle name="Calculation 16" xfId="1768"/>
    <cellStyle name="Calculation 17" xfId="1769"/>
    <cellStyle name="Calculation 18" xfId="1770"/>
    <cellStyle name="Calculation 19" xfId="1771"/>
    <cellStyle name="Calculation 2" xfId="1772"/>
    <cellStyle name="Calculation 2 10" xfId="1773"/>
    <cellStyle name="Calculation 2 11" xfId="1774"/>
    <cellStyle name="Calculation 2 2" xfId="1775"/>
    <cellStyle name="Calculation 2 2 2" xfId="1776"/>
    <cellStyle name="Calculation 2 3" xfId="1777"/>
    <cellStyle name="Calculation 2 4" xfId="1778"/>
    <cellStyle name="Calculation 2 5" xfId="1779"/>
    <cellStyle name="Calculation 2 6" xfId="1780"/>
    <cellStyle name="Calculation 2 7" xfId="1781"/>
    <cellStyle name="Calculation 2 8" xfId="1782"/>
    <cellStyle name="Calculation 2 9" xfId="1783"/>
    <cellStyle name="Calculation 20" xfId="1784"/>
    <cellStyle name="Calculation 21" xfId="1785"/>
    <cellStyle name="Calculation 22" xfId="1786"/>
    <cellStyle name="Calculation 23" xfId="1787"/>
    <cellStyle name="Calculation 24" xfId="1788"/>
    <cellStyle name="Calculation 25" xfId="1789"/>
    <cellStyle name="Calculation 26" xfId="1790"/>
    <cellStyle name="Calculation 27" xfId="1791"/>
    <cellStyle name="Calculation 28" xfId="1792"/>
    <cellStyle name="Calculation 29" xfId="1793"/>
    <cellStyle name="Calculation 3" xfId="1794"/>
    <cellStyle name="Calculation 3 2" xfId="1795"/>
    <cellStyle name="Calculation 3 2 2" xfId="1796"/>
    <cellStyle name="Calculation 3 3" xfId="1797"/>
    <cellStyle name="Calculation 30" xfId="1798"/>
    <cellStyle name="Calculation 31" xfId="1799"/>
    <cellStyle name="Calculation 32" xfId="1800"/>
    <cellStyle name="Calculation 33" xfId="1801"/>
    <cellStyle name="Calculation 34" xfId="1802"/>
    <cellStyle name="Calculation 35" xfId="1803"/>
    <cellStyle name="Calculation 36" xfId="1804"/>
    <cellStyle name="Calculation 37" xfId="1805"/>
    <cellStyle name="Calculation 38" xfId="1806"/>
    <cellStyle name="Calculation 39" xfId="1807"/>
    <cellStyle name="Calculation 4" xfId="1808"/>
    <cellStyle name="Calculation 4 2" xfId="1809"/>
    <cellStyle name="Calculation 40" xfId="1810"/>
    <cellStyle name="Calculation 41" xfId="1811"/>
    <cellStyle name="Calculation 42" xfId="1812"/>
    <cellStyle name="Calculation 43" xfId="1813"/>
    <cellStyle name="Calculation 44" xfId="1814"/>
    <cellStyle name="Calculation 5" xfId="1815"/>
    <cellStyle name="Calculation 5 2" xfId="1816"/>
    <cellStyle name="Calculation 6" xfId="1817"/>
    <cellStyle name="Calculation 6 2" xfId="1818"/>
    <cellStyle name="Calculation 7" xfId="1819"/>
    <cellStyle name="Calculation 8" xfId="1820"/>
    <cellStyle name="Calculation 9" xfId="1821"/>
    <cellStyle name="Check Cell" xfId="1822" builtinId="23" customBuiltin="1"/>
    <cellStyle name="Check Cell 10" xfId="1823"/>
    <cellStyle name="Check Cell 11" xfId="1824"/>
    <cellStyle name="Check Cell 12" xfId="1825"/>
    <cellStyle name="Check Cell 13" xfId="1826"/>
    <cellStyle name="Check Cell 14" xfId="1827"/>
    <cellStyle name="Check Cell 15" xfId="1828"/>
    <cellStyle name="Check Cell 16" xfId="1829"/>
    <cellStyle name="Check Cell 17" xfId="1830"/>
    <cellStyle name="Check Cell 18" xfId="1831"/>
    <cellStyle name="Check Cell 19" xfId="1832"/>
    <cellStyle name="Check Cell 2" xfId="1833"/>
    <cellStyle name="Check Cell 2 10" xfId="1834"/>
    <cellStyle name="Check Cell 2 2" xfId="1835"/>
    <cellStyle name="Check Cell 2 3" xfId="1836"/>
    <cellStyle name="Check Cell 2 4" xfId="1837"/>
    <cellStyle name="Check Cell 2 5" xfId="1838"/>
    <cellStyle name="Check Cell 2 6" xfId="1839"/>
    <cellStyle name="Check Cell 2 7" xfId="1840"/>
    <cellStyle name="Check Cell 2 8" xfId="1841"/>
    <cellStyle name="Check Cell 2 9" xfId="1842"/>
    <cellStyle name="Check Cell 20" xfId="1843"/>
    <cellStyle name="Check Cell 21" xfId="1844"/>
    <cellStyle name="Check Cell 22" xfId="1845"/>
    <cellStyle name="Check Cell 23" xfId="1846"/>
    <cellStyle name="Check Cell 24" xfId="1847"/>
    <cellStyle name="Check Cell 25" xfId="1848"/>
    <cellStyle name="Check Cell 26" xfId="1849"/>
    <cellStyle name="Check Cell 27" xfId="1850"/>
    <cellStyle name="Check Cell 28" xfId="1851"/>
    <cellStyle name="Check Cell 29" xfId="1852"/>
    <cellStyle name="Check Cell 3" xfId="1853"/>
    <cellStyle name="Check Cell 3 2" xfId="1854"/>
    <cellStyle name="Check Cell 30" xfId="1855"/>
    <cellStyle name="Check Cell 31" xfId="1856"/>
    <cellStyle name="Check Cell 32" xfId="1857"/>
    <cellStyle name="Check Cell 33" xfId="1858"/>
    <cellStyle name="Check Cell 34" xfId="1859"/>
    <cellStyle name="Check Cell 35" xfId="1860"/>
    <cellStyle name="Check Cell 36" xfId="1861"/>
    <cellStyle name="Check Cell 37" xfId="1862"/>
    <cellStyle name="Check Cell 38" xfId="1863"/>
    <cellStyle name="Check Cell 39" xfId="1864"/>
    <cellStyle name="Check Cell 4" xfId="1865"/>
    <cellStyle name="Check Cell 4 2" xfId="1866"/>
    <cellStyle name="Check Cell 40" xfId="1867"/>
    <cellStyle name="Check Cell 41" xfId="1868"/>
    <cellStyle name="Check Cell 42" xfId="1869"/>
    <cellStyle name="Check Cell 43" xfId="1870"/>
    <cellStyle name="Check Cell 44" xfId="1871"/>
    <cellStyle name="Check Cell 5" xfId="1872"/>
    <cellStyle name="Check Cell 5 2" xfId="1873"/>
    <cellStyle name="Check Cell 6" xfId="1874"/>
    <cellStyle name="Check Cell 6 2" xfId="1875"/>
    <cellStyle name="Check Cell 7" xfId="1876"/>
    <cellStyle name="Check Cell 8" xfId="1877"/>
    <cellStyle name="Check Cell 9" xfId="1878"/>
    <cellStyle name="Cím" xfId="1879"/>
    <cellStyle name="Címsor 1" xfId="1880"/>
    <cellStyle name="Címsor 2" xfId="1881"/>
    <cellStyle name="Címsor 3" xfId="1882"/>
    <cellStyle name="Címsor 4" xfId="1883"/>
    <cellStyle name="coin" xfId="1884"/>
    <cellStyle name="Comma [0] 2 10" xfId="1885"/>
    <cellStyle name="Comma [0] 2 2" xfId="1886"/>
    <cellStyle name="Comma [0] 2 3" xfId="1887"/>
    <cellStyle name="Comma [0] 2 4" xfId="1888"/>
    <cellStyle name="Comma [0] 2 5" xfId="1889"/>
    <cellStyle name="Comma [0] 2 6" xfId="1890"/>
    <cellStyle name="Comma [0] 2 7" xfId="1891"/>
    <cellStyle name="Comma [0] 2 8" xfId="1892"/>
    <cellStyle name="Comma [0] 2 9" xfId="1893"/>
    <cellStyle name="Comma 10" xfId="1894"/>
    <cellStyle name="Comma 10 10" xfId="1895"/>
    <cellStyle name="Comma 10 10 2" xfId="1896"/>
    <cellStyle name="Comma 10 10 3" xfId="1897"/>
    <cellStyle name="Comma 10 11" xfId="1898"/>
    <cellStyle name="Comma 10 2" xfId="1899"/>
    <cellStyle name="Comma 10 2 10" xfId="1900"/>
    <cellStyle name="Comma 10 2 11" xfId="1901"/>
    <cellStyle name="Comma 10 2 12" xfId="1902"/>
    <cellStyle name="Comma 10 2 13" xfId="1903"/>
    <cellStyle name="Comma 10 2 14" xfId="1904"/>
    <cellStyle name="Comma 10 2 15" xfId="1905"/>
    <cellStyle name="Comma 10 2 16" xfId="1906"/>
    <cellStyle name="Comma 10 2 17" xfId="1907"/>
    <cellStyle name="Comma 10 2 2" xfId="1908"/>
    <cellStyle name="Comma 10 2 3" xfId="1909"/>
    <cellStyle name="Comma 10 2 4" xfId="1910"/>
    <cellStyle name="Comma 10 2 5" xfId="1911"/>
    <cellStyle name="Comma 10 2 6" xfId="1912"/>
    <cellStyle name="Comma 10 2 7" xfId="1913"/>
    <cellStyle name="Comma 10 2 8" xfId="1914"/>
    <cellStyle name="Comma 10 2 9" xfId="1915"/>
    <cellStyle name="Comma 10 3" xfId="1916"/>
    <cellStyle name="Comma 10 3 10" xfId="1917"/>
    <cellStyle name="Comma 10 3 11" xfId="1918"/>
    <cellStyle name="Comma 10 3 12" xfId="1919"/>
    <cellStyle name="Comma 10 3 13" xfId="1920"/>
    <cellStyle name="Comma 10 3 14" xfId="1921"/>
    <cellStyle name="Comma 10 3 15" xfId="1922"/>
    <cellStyle name="Comma 10 3 16" xfId="1923"/>
    <cellStyle name="Comma 10 3 17" xfId="1924"/>
    <cellStyle name="Comma 10 3 2" xfId="1925"/>
    <cellStyle name="Comma 10 3 3" xfId="1926"/>
    <cellStyle name="Comma 10 3 4" xfId="1927"/>
    <cellStyle name="Comma 10 3 5" xfId="1928"/>
    <cellStyle name="Comma 10 3 6" xfId="1929"/>
    <cellStyle name="Comma 10 3 7" xfId="1930"/>
    <cellStyle name="Comma 10 3 8" xfId="1931"/>
    <cellStyle name="Comma 10 3 9" xfId="1932"/>
    <cellStyle name="Comma 10 4" xfId="1933"/>
    <cellStyle name="Comma 10 4 10" xfId="1934"/>
    <cellStyle name="Comma 10 4 11" xfId="1935"/>
    <cellStyle name="Comma 10 4 12" xfId="1936"/>
    <cellStyle name="Comma 10 4 13" xfId="1937"/>
    <cellStyle name="Comma 10 4 14" xfId="1938"/>
    <cellStyle name="Comma 10 4 15" xfId="1939"/>
    <cellStyle name="Comma 10 4 16" xfId="1940"/>
    <cellStyle name="Comma 10 4 17" xfId="1941"/>
    <cellStyle name="Comma 10 4 2" xfId="1942"/>
    <cellStyle name="Comma 10 4 3" xfId="1943"/>
    <cellStyle name="Comma 10 4 4" xfId="1944"/>
    <cellStyle name="Comma 10 4 5" xfId="1945"/>
    <cellStyle name="Comma 10 4 6" xfId="1946"/>
    <cellStyle name="Comma 10 4 7" xfId="1947"/>
    <cellStyle name="Comma 10 4 8" xfId="1948"/>
    <cellStyle name="Comma 10 4 9" xfId="1949"/>
    <cellStyle name="Comma 10 5" xfId="1950"/>
    <cellStyle name="Comma 10 5 10" xfId="1951"/>
    <cellStyle name="Comma 10 5 11" xfId="1952"/>
    <cellStyle name="Comma 10 5 12" xfId="1953"/>
    <cellStyle name="Comma 10 5 13" xfId="1954"/>
    <cellStyle name="Comma 10 5 14" xfId="1955"/>
    <cellStyle name="Comma 10 5 15" xfId="1956"/>
    <cellStyle name="Comma 10 5 16" xfId="1957"/>
    <cellStyle name="Comma 10 5 17" xfId="1958"/>
    <cellStyle name="Comma 10 5 2" xfId="1959"/>
    <cellStyle name="Comma 10 5 3" xfId="1960"/>
    <cellStyle name="Comma 10 5 4" xfId="1961"/>
    <cellStyle name="Comma 10 5 5" xfId="1962"/>
    <cellStyle name="Comma 10 5 6" xfId="1963"/>
    <cellStyle name="Comma 10 5 7" xfId="1964"/>
    <cellStyle name="Comma 10 5 8" xfId="1965"/>
    <cellStyle name="Comma 10 5 9" xfId="1966"/>
    <cellStyle name="Comma 10 6" xfId="1967"/>
    <cellStyle name="Comma 10 6 10" xfId="1968"/>
    <cellStyle name="Comma 10 6 11" xfId="1969"/>
    <cellStyle name="Comma 10 6 12" xfId="1970"/>
    <cellStyle name="Comma 10 6 13" xfId="1971"/>
    <cellStyle name="Comma 10 6 14" xfId="1972"/>
    <cellStyle name="Comma 10 6 15" xfId="1973"/>
    <cellStyle name="Comma 10 6 16" xfId="1974"/>
    <cellStyle name="Comma 10 6 17" xfId="1975"/>
    <cellStyle name="Comma 10 6 2" xfId="1976"/>
    <cellStyle name="Comma 10 6 3" xfId="1977"/>
    <cellStyle name="Comma 10 6 4" xfId="1978"/>
    <cellStyle name="Comma 10 6 5" xfId="1979"/>
    <cellStyle name="Comma 10 6 6" xfId="1980"/>
    <cellStyle name="Comma 10 6 7" xfId="1981"/>
    <cellStyle name="Comma 10 6 8" xfId="1982"/>
    <cellStyle name="Comma 10 6 9" xfId="1983"/>
    <cellStyle name="Comma 10 7" xfId="1984"/>
    <cellStyle name="Comma 10 7 10" xfId="1985"/>
    <cellStyle name="Comma 10 7 11" xfId="1986"/>
    <cellStyle name="Comma 10 7 12" xfId="1987"/>
    <cellStyle name="Comma 10 7 13" xfId="1988"/>
    <cellStyle name="Comma 10 7 14" xfId="1989"/>
    <cellStyle name="Comma 10 7 15" xfId="1990"/>
    <cellStyle name="Comma 10 7 16" xfId="1991"/>
    <cellStyle name="Comma 10 7 17" xfId="1992"/>
    <cellStyle name="Comma 10 7 2" xfId="1993"/>
    <cellStyle name="Comma 10 7 3" xfId="1994"/>
    <cellStyle name="Comma 10 7 4" xfId="1995"/>
    <cellStyle name="Comma 10 7 5" xfId="1996"/>
    <cellStyle name="Comma 10 7 6" xfId="1997"/>
    <cellStyle name="Comma 10 7 7" xfId="1998"/>
    <cellStyle name="Comma 10 7 8" xfId="1999"/>
    <cellStyle name="Comma 10 7 9" xfId="2000"/>
    <cellStyle name="Comma 10 8" xfId="2001"/>
    <cellStyle name="Comma 10 8 10" xfId="2002"/>
    <cellStyle name="Comma 10 8 11" xfId="2003"/>
    <cellStyle name="Comma 10 8 12" xfId="2004"/>
    <cellStyle name="Comma 10 8 13" xfId="2005"/>
    <cellStyle name="Comma 10 8 14" xfId="2006"/>
    <cellStyle name="Comma 10 8 15" xfId="2007"/>
    <cellStyle name="Comma 10 8 16" xfId="2008"/>
    <cellStyle name="Comma 10 8 17" xfId="2009"/>
    <cellStyle name="Comma 10 8 2" xfId="2010"/>
    <cellStyle name="Comma 10 8 3" xfId="2011"/>
    <cellStyle name="Comma 10 8 4" xfId="2012"/>
    <cellStyle name="Comma 10 8 5" xfId="2013"/>
    <cellStyle name="Comma 10 8 6" xfId="2014"/>
    <cellStyle name="Comma 10 8 7" xfId="2015"/>
    <cellStyle name="Comma 10 8 8" xfId="2016"/>
    <cellStyle name="Comma 10 8 9" xfId="2017"/>
    <cellStyle name="Comma 10 9" xfId="2018"/>
    <cellStyle name="Comma 14" xfId="2019"/>
    <cellStyle name="Comma 2" xfId="2020"/>
    <cellStyle name="Comma 2 10" xfId="2021"/>
    <cellStyle name="Comma 2 10 2" xfId="2022"/>
    <cellStyle name="Comma 2 10 3" xfId="2023"/>
    <cellStyle name="Comma 2 11" xfId="2024"/>
    <cellStyle name="Comma 2 11 2" xfId="2025"/>
    <cellStyle name="Comma 2 11 2 2" xfId="2026"/>
    <cellStyle name="Comma 2 11 3" xfId="2027"/>
    <cellStyle name="Comma 2 12" xfId="2028"/>
    <cellStyle name="Comma 2 12 2" xfId="2029"/>
    <cellStyle name="Comma 2 12 2 2" xfId="2030"/>
    <cellStyle name="Comma 2 12 3" xfId="2031"/>
    <cellStyle name="Comma 2 12 4" xfId="2032"/>
    <cellStyle name="Comma 2 13" xfId="2033"/>
    <cellStyle name="Comma 2 13 2" xfId="2034"/>
    <cellStyle name="Comma 2 13 3" xfId="2035"/>
    <cellStyle name="Comma 2 14" xfId="2036"/>
    <cellStyle name="Comma 2 14 2" xfId="2037"/>
    <cellStyle name="Comma 2 14 3" xfId="2038"/>
    <cellStyle name="Comma 2 15" xfId="2039"/>
    <cellStyle name="Comma 2 15 2" xfId="2040"/>
    <cellStyle name="Comma 2 15 2 2" xfId="2041"/>
    <cellStyle name="Comma 2 16" xfId="2042"/>
    <cellStyle name="Comma 2 16 2" xfId="2043"/>
    <cellStyle name="Comma 2 17" xfId="2044"/>
    <cellStyle name="Comma 2 18" xfId="2045"/>
    <cellStyle name="Comma 2 19" xfId="2046"/>
    <cellStyle name="Comma 2 19 2" xfId="2047"/>
    <cellStyle name="Comma 2 19 3" xfId="2048"/>
    <cellStyle name="Comma 2 19 3 2" xfId="2049"/>
    <cellStyle name="Comma 2 19 3 3" xfId="2050"/>
    <cellStyle name="Comma 2 19 4" xfId="2051"/>
    <cellStyle name="Comma 2 2" xfId="2052"/>
    <cellStyle name="Comma 2 2 2" xfId="2053"/>
    <cellStyle name="Comma 2 2 2 2" xfId="2054"/>
    <cellStyle name="Comma 2 2 2 2 2" xfId="2055"/>
    <cellStyle name="Comma 2 2 2 3" xfId="2056"/>
    <cellStyle name="Comma 2 2 2 3 2" xfId="2057"/>
    <cellStyle name="Comma 2 2 2 4" xfId="2058"/>
    <cellStyle name="Comma 2 2 2 4 2" xfId="2059"/>
    <cellStyle name="Comma 2 2 2 4 2 2" xfId="2060"/>
    <cellStyle name="Comma 2 2 2 4 3" xfId="2061"/>
    <cellStyle name="Comma 2 2 2 4 3 2" xfId="2062"/>
    <cellStyle name="Comma 2 2 2 5" xfId="2063"/>
    <cellStyle name="Comma 2 2 2 5 2" xfId="2064"/>
    <cellStyle name="Comma 2 2 2 6" xfId="2065"/>
    <cellStyle name="Comma 2 2 2 7" xfId="2066"/>
    <cellStyle name="Comma 2 2 2 8" xfId="2067"/>
    <cellStyle name="Comma 2 2 3" xfId="2068"/>
    <cellStyle name="Comma 2 2 3 2" xfId="2069"/>
    <cellStyle name="Comma 2 2 3 2 2" xfId="2070"/>
    <cellStyle name="Comma 2 2 3 3" xfId="2071"/>
    <cellStyle name="Comma 2 2 3 3 2" xfId="2072"/>
    <cellStyle name="Comma 2 2 3 4" xfId="2073"/>
    <cellStyle name="Comma 2 2 3 4 2" xfId="2074"/>
    <cellStyle name="Comma 2 2 3 5" xfId="2075"/>
    <cellStyle name="Comma 2 2 4" xfId="2076"/>
    <cellStyle name="Comma 2 2 4 2" xfId="2077"/>
    <cellStyle name="Comma 2 2 4 2 2" xfId="2078"/>
    <cellStyle name="Comma 2 2 4 3" xfId="2079"/>
    <cellStyle name="Comma 2 2 5" xfId="2080"/>
    <cellStyle name="Comma 2 2 5 2" xfId="2081"/>
    <cellStyle name="Comma 2 2 6" xfId="2082"/>
    <cellStyle name="Comma 2 2 6 2" xfId="2083"/>
    <cellStyle name="Comma 2 2 6 2 2" xfId="2084"/>
    <cellStyle name="Comma 2 2 6 3" xfId="2085"/>
    <cellStyle name="Comma 2 2 6 3 2" xfId="2086"/>
    <cellStyle name="Comma 2 2 7" xfId="2087"/>
    <cellStyle name="Comma 2 2 7 2" xfId="2088"/>
    <cellStyle name="Comma 2 2 8" xfId="2089"/>
    <cellStyle name="Comma 2 2 9" xfId="2090"/>
    <cellStyle name="Comma 2 2 9 2" xfId="2091"/>
    <cellStyle name="Comma 2 20" xfId="2092"/>
    <cellStyle name="Comma 2 3" xfId="2093"/>
    <cellStyle name="Comma 2 3 2" xfId="2094"/>
    <cellStyle name="Comma 2 3 2 2" xfId="2095"/>
    <cellStyle name="Comma 2 3 2 2 2" xfId="2096"/>
    <cellStyle name="Comma 2 3 2 3" xfId="2097"/>
    <cellStyle name="Comma 2 3 2 3 2" xfId="2098"/>
    <cellStyle name="Comma 2 3 2 4" xfId="2099"/>
    <cellStyle name="Comma 2 3 2 4 2" xfId="2100"/>
    <cellStyle name="Comma 2 3 2 4 2 2" xfId="2101"/>
    <cellStyle name="Comma 2 3 2 4 3" xfId="2102"/>
    <cellStyle name="Comma 2 3 2 4 3 2" xfId="2103"/>
    <cellStyle name="Comma 2 3 2 5" xfId="2104"/>
    <cellStyle name="Comma 2 3 2 5 2" xfId="2105"/>
    <cellStyle name="Comma 2 3 2 6" xfId="2106"/>
    <cellStyle name="Comma 2 3 2 7" xfId="2107"/>
    <cellStyle name="Comma 2 3 2 8" xfId="2108"/>
    <cellStyle name="Comma 2 3 3" xfId="2109"/>
    <cellStyle name="Comma 2 3 3 2" xfId="2110"/>
    <cellStyle name="Comma 2 3 3 2 2" xfId="2111"/>
    <cellStyle name="Comma 2 3 3 3" xfId="2112"/>
    <cellStyle name="Comma 2 3 3 3 2" xfId="2113"/>
    <cellStyle name="Comma 2 3 3 4" xfId="2114"/>
    <cellStyle name="Comma 2 3 3 4 2" xfId="2115"/>
    <cellStyle name="Comma 2 3 3 5" xfId="2116"/>
    <cellStyle name="Comma 2 3 4" xfId="2117"/>
    <cellStyle name="Comma 2 3 4 2" xfId="2118"/>
    <cellStyle name="Comma 2 3 4 2 2" xfId="2119"/>
    <cellStyle name="Comma 2 3 4 3" xfId="2120"/>
    <cellStyle name="Comma 2 3 5" xfId="2121"/>
    <cellStyle name="Comma 2 3 5 2" xfId="2122"/>
    <cellStyle name="Comma 2 3 6" xfId="2123"/>
    <cellStyle name="Comma 2 3 6 2" xfId="2124"/>
    <cellStyle name="Comma 2 3 7" xfId="2125"/>
    <cellStyle name="Comma 2 3 8" xfId="2126"/>
    <cellStyle name="Comma 2 3 8 2" xfId="2127"/>
    <cellStyle name="Comma 2 3 9" xfId="2128"/>
    <cellStyle name="Comma 2 4" xfId="2129"/>
    <cellStyle name="Comma 2 4 2" xfId="2130"/>
    <cellStyle name="Comma 2 4 2 2" xfId="2131"/>
    <cellStyle name="Comma 2 4 2 3" xfId="2132"/>
    <cellStyle name="Comma 2 4 2 4" xfId="2133"/>
    <cellStyle name="Comma 2 4 3" xfId="2134"/>
    <cellStyle name="Comma 2 4 3 2" xfId="2135"/>
    <cellStyle name="Comma 2 4 3 3" xfId="2136"/>
    <cellStyle name="Comma 2 4 3 4" xfId="2137"/>
    <cellStyle name="Comma 2 4 4" xfId="2138"/>
    <cellStyle name="Comma 2 4 4 2" xfId="2139"/>
    <cellStyle name="Comma 2 4 4 2 2" xfId="2140"/>
    <cellStyle name="Comma 2 4 4 3" xfId="2141"/>
    <cellStyle name="Comma 2 4 4 3 2" xfId="2142"/>
    <cellStyle name="Comma 2 4 5" xfId="2143"/>
    <cellStyle name="Comma 2 4 5 2" xfId="2144"/>
    <cellStyle name="Comma 2 4 6" xfId="2145"/>
    <cellStyle name="Comma 2 4 7" xfId="2146"/>
    <cellStyle name="Comma 2 4 7 2" xfId="2147"/>
    <cellStyle name="Comma 2 5" xfId="2148"/>
    <cellStyle name="Comma 2 5 2" xfId="2149"/>
    <cellStyle name="Comma 2 5 2 2" xfId="2150"/>
    <cellStyle name="Comma 2 5 3" xfId="2151"/>
    <cellStyle name="Comma 2 5 3 2" xfId="2152"/>
    <cellStyle name="Comma 2 5 4" xfId="2153"/>
    <cellStyle name="Comma 2 5 4 2" xfId="2154"/>
    <cellStyle name="Comma 2 5 5" xfId="2155"/>
    <cellStyle name="Comma 2 5 6" xfId="2156"/>
    <cellStyle name="Comma 2 6" xfId="2157"/>
    <cellStyle name="Comma 2 6 2" xfId="2158"/>
    <cellStyle name="Comma 2 6 2 2" xfId="2159"/>
    <cellStyle name="Comma 2 6 3" xfId="2160"/>
    <cellStyle name="Comma 2 6 4" xfId="2161"/>
    <cellStyle name="Comma 2 7" xfId="2162"/>
    <cellStyle name="Comma 2 7 2" xfId="2163"/>
    <cellStyle name="Comma 2 7 2 2" xfId="2164"/>
    <cellStyle name="Comma 2 7 3" xfId="2165"/>
    <cellStyle name="Comma 2 7 4" xfId="2166"/>
    <cellStyle name="Comma 2 8" xfId="2167"/>
    <cellStyle name="Comma 2 8 2" xfId="2168"/>
    <cellStyle name="Comma 2 8 2 2" xfId="2169"/>
    <cellStyle name="Comma 2 8 3" xfId="2170"/>
    <cellStyle name="Comma 2 8 3 2" xfId="2171"/>
    <cellStyle name="Comma 2 8 4" xfId="2172"/>
    <cellStyle name="Comma 2 9" xfId="2173"/>
    <cellStyle name="Comma 2 9 2" xfId="2174"/>
    <cellStyle name="Comma 2 9 3" xfId="2175"/>
    <cellStyle name="Comma 2_PrimaryEnergyPrices_TIMES" xfId="2176"/>
    <cellStyle name="Comma 3" xfId="2177"/>
    <cellStyle name="Comma 3 10" xfId="2178"/>
    <cellStyle name="Comma 3 2" xfId="2179"/>
    <cellStyle name="Comma 3 2 2" xfId="2180"/>
    <cellStyle name="Comma 3 2 2 2" xfId="2181"/>
    <cellStyle name="Comma 3 2 3" xfId="2182"/>
    <cellStyle name="Comma 3 3" xfId="2183"/>
    <cellStyle name="Comma 3 3 2" xfId="2184"/>
    <cellStyle name="Comma 3 3 2 2" xfId="2185"/>
    <cellStyle name="Comma 3 3 3" xfId="2186"/>
    <cellStyle name="Comma 3 3 3 2" xfId="2187"/>
    <cellStyle name="Comma 3 3 4" xfId="2188"/>
    <cellStyle name="Comma 3 4" xfId="2189"/>
    <cellStyle name="Comma 3 4 2" xfId="2190"/>
    <cellStyle name="Comma 3 4 2 2" xfId="2191"/>
    <cellStyle name="Comma 3 4 3" xfId="2192"/>
    <cellStyle name="Comma 3 5" xfId="2193"/>
    <cellStyle name="Comma 3 5 2" xfId="2194"/>
    <cellStyle name="Comma 3 5 2 2" xfId="2195"/>
    <cellStyle name="Comma 3 5 3" xfId="2196"/>
    <cellStyle name="Comma 3 6" xfId="2197"/>
    <cellStyle name="Comma 3 7" xfId="2198"/>
    <cellStyle name="Comma 3 8" xfId="2199"/>
    <cellStyle name="Comma 3 9" xfId="2200"/>
    <cellStyle name="Comma 3 9 2" xfId="2201"/>
    <cellStyle name="Comma 4" xfId="2202"/>
    <cellStyle name="Comma 4 10" xfId="2203"/>
    <cellStyle name="Comma 4 2" xfId="2204"/>
    <cellStyle name="Comma 4 2 2" xfId="2205"/>
    <cellStyle name="Comma 4 3" xfId="2206"/>
    <cellStyle name="Comma 4 3 2" xfId="2207"/>
    <cellStyle name="Comma 4 4" xfId="2208"/>
    <cellStyle name="Comma 4 5" xfId="2209"/>
    <cellStyle name="Comma 4 6" xfId="2210"/>
    <cellStyle name="Comma 4 7" xfId="2211"/>
    <cellStyle name="Comma 4 8" xfId="2212"/>
    <cellStyle name="Comma 4 9" xfId="2213"/>
    <cellStyle name="Comma 4 9 2" xfId="2214"/>
    <cellStyle name="Comma 5" xfId="2215"/>
    <cellStyle name="Comma 5 2" xfId="2216"/>
    <cellStyle name="Comma 5 2 2" xfId="2217"/>
    <cellStyle name="Comma 5 3" xfId="2218"/>
    <cellStyle name="Comma 5 3 2" xfId="2219"/>
    <cellStyle name="Comma 5 3 2 2" xfId="2220"/>
    <cellStyle name="Comma 5 3 3" xfId="2221"/>
    <cellStyle name="Comma 5 4" xfId="2222"/>
    <cellStyle name="Comma 5 5" xfId="2223"/>
    <cellStyle name="Comma 5 6" xfId="2224"/>
    <cellStyle name="Comma 5 7" xfId="2225"/>
    <cellStyle name="Comma 5 8" xfId="2226"/>
    <cellStyle name="Comma 5 9" xfId="2227"/>
    <cellStyle name="Comma 6" xfId="2228"/>
    <cellStyle name="Comma 6 2" xfId="2229"/>
    <cellStyle name="Comma 6 3" xfId="2230"/>
    <cellStyle name="Comma 6 4" xfId="2231"/>
    <cellStyle name="Comma 6 5" xfId="2232"/>
    <cellStyle name="Comma 6 6" xfId="2233"/>
    <cellStyle name="Comma 6 7" xfId="2234"/>
    <cellStyle name="Comma 6 8" xfId="2235"/>
    <cellStyle name="Comma 6 9" xfId="2236"/>
    <cellStyle name="Comma 7" xfId="2237"/>
    <cellStyle name="Comma 7 10" xfId="2238"/>
    <cellStyle name="Comma 7 11" xfId="2239"/>
    <cellStyle name="Comma 7 12" xfId="2240"/>
    <cellStyle name="Comma 7 13" xfId="2241"/>
    <cellStyle name="Comma 7 14" xfId="2242"/>
    <cellStyle name="Comma 7 15" xfId="2243"/>
    <cellStyle name="Comma 7 16" xfId="2244"/>
    <cellStyle name="Comma 7 17" xfId="2245"/>
    <cellStyle name="Comma 7 18" xfId="2246"/>
    <cellStyle name="Comma 7 19" xfId="2247"/>
    <cellStyle name="Comma 7 2" xfId="2248"/>
    <cellStyle name="Comma 7 20" xfId="2249"/>
    <cellStyle name="Comma 7 21" xfId="2250"/>
    <cellStyle name="Comma 7 3" xfId="2251"/>
    <cellStyle name="Comma 7 3 10" xfId="2252"/>
    <cellStyle name="Comma 7 3 11" xfId="2253"/>
    <cellStyle name="Comma 7 3 12" xfId="2254"/>
    <cellStyle name="Comma 7 3 13" xfId="2255"/>
    <cellStyle name="Comma 7 3 14" xfId="2256"/>
    <cellStyle name="Comma 7 3 15" xfId="2257"/>
    <cellStyle name="Comma 7 3 2" xfId="2258"/>
    <cellStyle name="Comma 7 3 3" xfId="2259"/>
    <cellStyle name="Comma 7 3 4" xfId="2260"/>
    <cellStyle name="Comma 7 3 5" xfId="2261"/>
    <cellStyle name="Comma 7 3 6" xfId="2262"/>
    <cellStyle name="Comma 7 3 7" xfId="2263"/>
    <cellStyle name="Comma 7 3 8" xfId="2264"/>
    <cellStyle name="Comma 7 3 9" xfId="2265"/>
    <cellStyle name="Comma 7 4" xfId="2266"/>
    <cellStyle name="Comma 7 5" xfId="2267"/>
    <cellStyle name="Comma 7 6" xfId="2268"/>
    <cellStyle name="Comma 7 7" xfId="2269"/>
    <cellStyle name="Comma 7 8" xfId="2270"/>
    <cellStyle name="Comma 7 9" xfId="2271"/>
    <cellStyle name="Comma 8" xfId="2272"/>
    <cellStyle name="Comma 8 2" xfId="2273"/>
    <cellStyle name="Comma 8 2 2" xfId="2274"/>
    <cellStyle name="Comma 8 2 2 2" xfId="2275"/>
    <cellStyle name="Comma 8 2 3" xfId="2276"/>
    <cellStyle name="Comma 8 3" xfId="2277"/>
    <cellStyle name="Comma 8 4" xfId="2278"/>
    <cellStyle name="Comma 8 5" xfId="2279"/>
    <cellStyle name="Comma 8 6" xfId="2280"/>
    <cellStyle name="Comma 8 7" xfId="2281"/>
    <cellStyle name="Comma 8 8" xfId="2282"/>
    <cellStyle name="Comma 9" xfId="2283"/>
    <cellStyle name="Comma 9 10" xfId="2284"/>
    <cellStyle name="Comma 9 2" xfId="2285"/>
    <cellStyle name="Comma 9 3" xfId="2286"/>
    <cellStyle name="Comma 9 4" xfId="2287"/>
    <cellStyle name="Comma 9 5" xfId="2288"/>
    <cellStyle name="Comma 9 6" xfId="2289"/>
    <cellStyle name="Comma 9 7" xfId="2290"/>
    <cellStyle name="Comma 9 8" xfId="2291"/>
    <cellStyle name="Comma 9 9" xfId="2292"/>
    <cellStyle name="Constants" xfId="2293"/>
    <cellStyle name="Currency 2" xfId="2294"/>
    <cellStyle name="Currency 2 2" xfId="2295"/>
    <cellStyle name="Currency 2 3" xfId="2296"/>
    <cellStyle name="CustomCellsOrange" xfId="2297"/>
    <cellStyle name="CustomizationCells" xfId="2298"/>
    <cellStyle name="CustomizationGreenCells" xfId="2299"/>
    <cellStyle name="DocBox_EmptyRow" xfId="2300"/>
    <cellStyle name="donn_normal" xfId="2301"/>
    <cellStyle name="Eingabe" xfId="2302"/>
    <cellStyle name="Ellenőrzőcella" xfId="2303"/>
    <cellStyle name="Empty_B_border" xfId="2304"/>
    <cellStyle name="ent_col_ser" xfId="2305"/>
    <cellStyle name="entete_source" xfId="2306"/>
    <cellStyle name="Ergebnis" xfId="2307"/>
    <cellStyle name="Erklärender Text" xfId="2308"/>
    <cellStyle name="Estilo 1" xfId="2309"/>
    <cellStyle name="Euro" xfId="2310"/>
    <cellStyle name="Euro 10" xfId="2311"/>
    <cellStyle name="Euro 10 2" xfId="2312"/>
    <cellStyle name="Euro 11" xfId="2313"/>
    <cellStyle name="Euro 11 2" xfId="2314"/>
    <cellStyle name="Euro 12" xfId="2315"/>
    <cellStyle name="Euro 13" xfId="2316"/>
    <cellStyle name="Euro 14" xfId="2317"/>
    <cellStyle name="Euro 15" xfId="2318"/>
    <cellStyle name="Euro 16" xfId="2319"/>
    <cellStyle name="Euro 17" xfId="2320"/>
    <cellStyle name="Euro 18" xfId="2321"/>
    <cellStyle name="Euro 19" xfId="2322"/>
    <cellStyle name="Euro 2" xfId="2323"/>
    <cellStyle name="Euro 2 2" xfId="2324"/>
    <cellStyle name="Euro 2 2 2" xfId="2325"/>
    <cellStyle name="Euro 2 2 2 2" xfId="2326"/>
    <cellStyle name="Euro 2 2 3" xfId="2327"/>
    <cellStyle name="Euro 2 2 4" xfId="2328"/>
    <cellStyle name="Euro 2 2 5" xfId="2329"/>
    <cellStyle name="Euro 2 2 6" xfId="2330"/>
    <cellStyle name="Euro 2 3" xfId="2331"/>
    <cellStyle name="Euro 2 3 2" xfId="2332"/>
    <cellStyle name="Euro 2 4" xfId="2333"/>
    <cellStyle name="Euro 2 4 2" xfId="2334"/>
    <cellStyle name="Euro 2 4 3" xfId="2335"/>
    <cellStyle name="Euro 2 4 3 2" xfId="2336"/>
    <cellStyle name="Euro 2 4 3 3" xfId="2337"/>
    <cellStyle name="Euro 2 4 4" xfId="2338"/>
    <cellStyle name="Euro 2 5" xfId="2339"/>
    <cellStyle name="Euro 2 5 2" xfId="2340"/>
    <cellStyle name="Euro 2 6" xfId="2341"/>
    <cellStyle name="Euro 2 6 2" xfId="2342"/>
    <cellStyle name="Euro 2 7" xfId="2343"/>
    <cellStyle name="Euro 2 7 2" xfId="2344"/>
    <cellStyle name="Euro 20" xfId="2345"/>
    <cellStyle name="Euro 21" xfId="2346"/>
    <cellStyle name="Euro 22" xfId="2347"/>
    <cellStyle name="Euro 23" xfId="2348"/>
    <cellStyle name="Euro 24" xfId="2349"/>
    <cellStyle name="Euro 25" xfId="2350"/>
    <cellStyle name="Euro 26" xfId="2351"/>
    <cellStyle name="Euro 27" xfId="2352"/>
    <cellStyle name="Euro 28" xfId="2353"/>
    <cellStyle name="Euro 29" xfId="2354"/>
    <cellStyle name="Euro 3" xfId="2355"/>
    <cellStyle name="Euro 3 2" xfId="2356"/>
    <cellStyle name="Euro 3 2 2" xfId="2357"/>
    <cellStyle name="Euro 3 2 2 2" xfId="2358"/>
    <cellStyle name="Euro 3 2 2 3" xfId="2359"/>
    <cellStyle name="Euro 3 3" xfId="2360"/>
    <cellStyle name="Euro 3 3 2" xfId="2361"/>
    <cellStyle name="Euro 3 3 3" xfId="2362"/>
    <cellStyle name="Euro 3 3 4" xfId="2363"/>
    <cellStyle name="Euro 3 3 5" xfId="2364"/>
    <cellStyle name="Euro 3 3 6" xfId="2365"/>
    <cellStyle name="Euro 3 4" xfId="2366"/>
    <cellStyle name="Euro 3 4 2" xfId="2367"/>
    <cellStyle name="Euro 3 4 3" xfId="2368"/>
    <cellStyle name="Euro 3 5" xfId="2369"/>
    <cellStyle name="Euro 3 6" xfId="2370"/>
    <cellStyle name="Euro 3 7" xfId="2371"/>
    <cellStyle name="Euro 3_PrimaryEnergyPrices_TIMES" xfId="2372"/>
    <cellStyle name="Euro 30" xfId="2373"/>
    <cellStyle name="Euro 31" xfId="2374"/>
    <cellStyle name="Euro 32" xfId="2375"/>
    <cellStyle name="Euro 33" xfId="2376"/>
    <cellStyle name="Euro 34" xfId="2377"/>
    <cellStyle name="Euro 35" xfId="2378"/>
    <cellStyle name="Euro 36" xfId="2379"/>
    <cellStyle name="Euro 37" xfId="2380"/>
    <cellStyle name="Euro 38" xfId="2381"/>
    <cellStyle name="Euro 39" xfId="2382"/>
    <cellStyle name="Euro 4" xfId="2383"/>
    <cellStyle name="Euro 4 2" xfId="2384"/>
    <cellStyle name="Euro 4 2 2" xfId="2385"/>
    <cellStyle name="Euro 4 2 2 2" xfId="2386"/>
    <cellStyle name="Euro 4 2 2 3" xfId="2387"/>
    <cellStyle name="Euro 4 2 3" xfId="2388"/>
    <cellStyle name="Euro 4 3" xfId="2389"/>
    <cellStyle name="Euro 4 3 2" xfId="2390"/>
    <cellStyle name="Euro 4 3 3" xfId="2391"/>
    <cellStyle name="Euro 4 3 4" xfId="2392"/>
    <cellStyle name="Euro 4 3 5" xfId="2393"/>
    <cellStyle name="Euro 4 3 6" xfId="2394"/>
    <cellStyle name="Euro 4 4" xfId="2395"/>
    <cellStyle name="Euro 4 4 2" xfId="2396"/>
    <cellStyle name="Euro 4 4 3" xfId="2397"/>
    <cellStyle name="Euro 4 5" xfId="2398"/>
    <cellStyle name="Euro 40" xfId="2399"/>
    <cellStyle name="Euro 41" xfId="2400"/>
    <cellStyle name="Euro 42" xfId="2401"/>
    <cellStyle name="Euro 43" xfId="2402"/>
    <cellStyle name="Euro 44" xfId="2403"/>
    <cellStyle name="Euro 45" xfId="2404"/>
    <cellStyle name="Euro 46" xfId="2405"/>
    <cellStyle name="Euro 47" xfId="2406"/>
    <cellStyle name="Euro 48" xfId="2407"/>
    <cellStyle name="Euro 48 2" xfId="2408"/>
    <cellStyle name="Euro 49" xfId="2409"/>
    <cellStyle name="Euro 49 2" xfId="2410"/>
    <cellStyle name="Euro 5" xfId="2411"/>
    <cellStyle name="Euro 5 2" xfId="2412"/>
    <cellStyle name="Euro 5 2 2" xfId="2413"/>
    <cellStyle name="Euro 5 3" xfId="2414"/>
    <cellStyle name="Euro 5 3 2" xfId="2415"/>
    <cellStyle name="Euro 5 3 3" xfId="2416"/>
    <cellStyle name="Euro 5 4" xfId="2417"/>
    <cellStyle name="Euro 50" xfId="2418"/>
    <cellStyle name="Euro 50 2" xfId="2419"/>
    <cellStyle name="Euro 51" xfId="2420"/>
    <cellStyle name="Euro 51 2" xfId="2421"/>
    <cellStyle name="Euro 52" xfId="2422"/>
    <cellStyle name="Euro 52 2" xfId="2423"/>
    <cellStyle name="Euro 53" xfId="2424"/>
    <cellStyle name="Euro 53 2" xfId="2425"/>
    <cellStyle name="Euro 54" xfId="2426"/>
    <cellStyle name="Euro 54 2" xfId="2427"/>
    <cellStyle name="Euro 55" xfId="2428"/>
    <cellStyle name="Euro 55 2" xfId="2429"/>
    <cellStyle name="Euro 56" xfId="2430"/>
    <cellStyle name="Euro 56 2" xfId="2431"/>
    <cellStyle name="Euro 57" xfId="2432"/>
    <cellStyle name="Euro 58" xfId="2433"/>
    <cellStyle name="Euro 58 2" xfId="2434"/>
    <cellStyle name="Euro 58 2 2" xfId="2435"/>
    <cellStyle name="Euro 58 3" xfId="2436"/>
    <cellStyle name="Euro 58 3 2" xfId="2437"/>
    <cellStyle name="Euro 58 3 3" xfId="2438"/>
    <cellStyle name="Euro 58 4" xfId="2439"/>
    <cellStyle name="Euro 58 5" xfId="2440"/>
    <cellStyle name="Euro 58 6" xfId="2441"/>
    <cellStyle name="Euro 59" xfId="2442"/>
    <cellStyle name="Euro 59 2" xfId="2443"/>
    <cellStyle name="Euro 6" xfId="2444"/>
    <cellStyle name="Euro 6 2" xfId="2445"/>
    <cellStyle name="Euro 6 2 2" xfId="2446"/>
    <cellStyle name="Euro 6 3" xfId="2447"/>
    <cellStyle name="Euro 6 3 2" xfId="2448"/>
    <cellStyle name="Euro 6 3 3" xfId="2449"/>
    <cellStyle name="Euro 6 4" xfId="2450"/>
    <cellStyle name="Euro 60" xfId="2451"/>
    <cellStyle name="Euro 61" xfId="2452"/>
    <cellStyle name="Euro 7" xfId="2453"/>
    <cellStyle name="Euro 7 2" xfId="2454"/>
    <cellStyle name="Euro 7 3" xfId="2455"/>
    <cellStyle name="Euro 7 3 2" xfId="2456"/>
    <cellStyle name="Euro 7 3 3" xfId="2457"/>
    <cellStyle name="Euro 8" xfId="2458"/>
    <cellStyle name="Euro 8 2" xfId="2459"/>
    <cellStyle name="Euro 9" xfId="2460"/>
    <cellStyle name="Euro 9 2" xfId="2461"/>
    <cellStyle name="Euro_Potentials in TIMES" xfId="2462"/>
    <cellStyle name="Explanatory Text" xfId="2463" builtinId="53" customBuiltin="1"/>
    <cellStyle name="Explanatory Text 10" xfId="2464"/>
    <cellStyle name="Explanatory Text 11" xfId="2465"/>
    <cellStyle name="Explanatory Text 12" xfId="2466"/>
    <cellStyle name="Explanatory Text 13" xfId="2467"/>
    <cellStyle name="Explanatory Text 14" xfId="2468"/>
    <cellStyle name="Explanatory Text 15" xfId="2469"/>
    <cellStyle name="Explanatory Text 16" xfId="2470"/>
    <cellStyle name="Explanatory Text 17" xfId="2471"/>
    <cellStyle name="Explanatory Text 18" xfId="2472"/>
    <cellStyle name="Explanatory Text 19" xfId="2473"/>
    <cellStyle name="Explanatory Text 2" xfId="2474"/>
    <cellStyle name="Explanatory Text 2 10" xfId="2475"/>
    <cellStyle name="Explanatory Text 2 2" xfId="2476"/>
    <cellStyle name="Explanatory Text 2 3" xfId="2477"/>
    <cellStyle name="Explanatory Text 2 4" xfId="2478"/>
    <cellStyle name="Explanatory Text 2 5" xfId="2479"/>
    <cellStyle name="Explanatory Text 2 6" xfId="2480"/>
    <cellStyle name="Explanatory Text 2 7" xfId="2481"/>
    <cellStyle name="Explanatory Text 2 8" xfId="2482"/>
    <cellStyle name="Explanatory Text 2 9" xfId="2483"/>
    <cellStyle name="Explanatory Text 20" xfId="2484"/>
    <cellStyle name="Explanatory Text 21" xfId="2485"/>
    <cellStyle name="Explanatory Text 22" xfId="2486"/>
    <cellStyle name="Explanatory Text 23" xfId="2487"/>
    <cellStyle name="Explanatory Text 24" xfId="2488"/>
    <cellStyle name="Explanatory Text 25" xfId="2489"/>
    <cellStyle name="Explanatory Text 26" xfId="2490"/>
    <cellStyle name="Explanatory Text 27" xfId="2491"/>
    <cellStyle name="Explanatory Text 28" xfId="2492"/>
    <cellStyle name="Explanatory Text 29" xfId="2493"/>
    <cellStyle name="Explanatory Text 3" xfId="2494"/>
    <cellStyle name="Explanatory Text 3 2" xfId="2495"/>
    <cellStyle name="Explanatory Text 30" xfId="2496"/>
    <cellStyle name="Explanatory Text 31" xfId="2497"/>
    <cellStyle name="Explanatory Text 32" xfId="2498"/>
    <cellStyle name="Explanatory Text 33" xfId="2499"/>
    <cellStyle name="Explanatory Text 34" xfId="2500"/>
    <cellStyle name="Explanatory Text 35" xfId="2501"/>
    <cellStyle name="Explanatory Text 36" xfId="2502"/>
    <cellStyle name="Explanatory Text 37" xfId="2503"/>
    <cellStyle name="Explanatory Text 38" xfId="2504"/>
    <cellStyle name="Explanatory Text 39" xfId="2505"/>
    <cellStyle name="Explanatory Text 4" xfId="2506"/>
    <cellStyle name="Explanatory Text 4 2" xfId="2507"/>
    <cellStyle name="Explanatory Text 40" xfId="2508"/>
    <cellStyle name="Explanatory Text 41" xfId="2509"/>
    <cellStyle name="Explanatory Text 42" xfId="2510"/>
    <cellStyle name="Explanatory Text 43" xfId="2511"/>
    <cellStyle name="Explanatory Text 44" xfId="2512"/>
    <cellStyle name="Explanatory Text 5" xfId="2513"/>
    <cellStyle name="Explanatory Text 5 2" xfId="2514"/>
    <cellStyle name="Explanatory Text 6" xfId="2515"/>
    <cellStyle name="Explanatory Text 6 2" xfId="2516"/>
    <cellStyle name="Explanatory Text 7" xfId="2517"/>
    <cellStyle name="Explanatory Text 8" xfId="2518"/>
    <cellStyle name="Explanatory Text 9" xfId="2519"/>
    <cellStyle name="Ezres_vegleges_en" xfId="2520"/>
    <cellStyle name="Figyelmeztetés" xfId="2521"/>
    <cellStyle name="Float" xfId="2522"/>
    <cellStyle name="Float 2" xfId="2523"/>
    <cellStyle name="Float 3" xfId="2524"/>
    <cellStyle name="Float 4" xfId="2525"/>
    <cellStyle name="Good" xfId="2526" builtinId="26" customBuiltin="1"/>
    <cellStyle name="Good 10" xfId="2527"/>
    <cellStyle name="Good 11" xfId="2528"/>
    <cellStyle name="Good 12" xfId="2529"/>
    <cellStyle name="Good 13" xfId="2530"/>
    <cellStyle name="Good 14" xfId="2531"/>
    <cellStyle name="Good 15" xfId="2532"/>
    <cellStyle name="Good 16" xfId="2533"/>
    <cellStyle name="Good 17" xfId="2534"/>
    <cellStyle name="Good 18" xfId="2535"/>
    <cellStyle name="Good 19" xfId="2536"/>
    <cellStyle name="Good 2" xfId="2537"/>
    <cellStyle name="Good 2 10" xfId="2538"/>
    <cellStyle name="Good 2 11" xfId="2539"/>
    <cellStyle name="Good 2 12" xfId="2540"/>
    <cellStyle name="Good 2 12 2" xfId="2541"/>
    <cellStyle name="Good 2 2" xfId="2542"/>
    <cellStyle name="Good 2 2 2" xfId="2543"/>
    <cellStyle name="Good 2 3" xfId="2544"/>
    <cellStyle name="Good 2 3 2" xfId="2545"/>
    <cellStyle name="Good 2 4" xfId="2546"/>
    <cellStyle name="Good 2 5" xfId="2547"/>
    <cellStyle name="Good 2 6" xfId="2548"/>
    <cellStyle name="Good 2 7" xfId="2549"/>
    <cellStyle name="Good 2 8" xfId="2550"/>
    <cellStyle name="Good 2 9" xfId="2551"/>
    <cellStyle name="Good 20" xfId="2552"/>
    <cellStyle name="Good 21" xfId="2553"/>
    <cellStyle name="Good 22" xfId="2554"/>
    <cellStyle name="Good 23" xfId="2555"/>
    <cellStyle name="Good 24" xfId="2556"/>
    <cellStyle name="Good 25" xfId="2557"/>
    <cellStyle name="Good 26" xfId="2558"/>
    <cellStyle name="Good 27" xfId="2559"/>
    <cellStyle name="Good 28" xfId="2560"/>
    <cellStyle name="Good 29" xfId="2561"/>
    <cellStyle name="Good 3" xfId="2562"/>
    <cellStyle name="Good 3 2" xfId="2563"/>
    <cellStyle name="Good 3 2 2" xfId="2564"/>
    <cellStyle name="Good 3 3" xfId="2565"/>
    <cellStyle name="Good 30" xfId="2566"/>
    <cellStyle name="Good 31" xfId="2567"/>
    <cellStyle name="Good 32" xfId="2568"/>
    <cellStyle name="Good 33" xfId="2569"/>
    <cellStyle name="Good 34" xfId="2570"/>
    <cellStyle name="Good 35" xfId="2571"/>
    <cellStyle name="Good 36" xfId="2572"/>
    <cellStyle name="Good 37" xfId="2573"/>
    <cellStyle name="Good 38" xfId="2574"/>
    <cellStyle name="Good 39" xfId="2575"/>
    <cellStyle name="Good 4" xfId="2576"/>
    <cellStyle name="Good 4 2" xfId="2577"/>
    <cellStyle name="Good 40" xfId="2578"/>
    <cellStyle name="Good 41" xfId="2579"/>
    <cellStyle name="Good 42" xfId="2580"/>
    <cellStyle name="Good 43" xfId="2581"/>
    <cellStyle name="Good 5" xfId="2582"/>
    <cellStyle name="Good 5 2" xfId="2583"/>
    <cellStyle name="Good 6" xfId="2584"/>
    <cellStyle name="Good 6 2" xfId="2585"/>
    <cellStyle name="Good 7" xfId="2586"/>
    <cellStyle name="Good 8" xfId="2587"/>
    <cellStyle name="Good 9" xfId="2588"/>
    <cellStyle name="Gut" xfId="2589"/>
    <cellStyle name="Heading 1" xfId="2590" builtinId="16" customBuiltin="1"/>
    <cellStyle name="Heading 1 10" xfId="2591"/>
    <cellStyle name="Heading 1 11" xfId="2592"/>
    <cellStyle name="Heading 1 12" xfId="2593"/>
    <cellStyle name="Heading 1 13" xfId="2594"/>
    <cellStyle name="Heading 1 14" xfId="2595"/>
    <cellStyle name="Heading 1 15" xfId="2596"/>
    <cellStyle name="Heading 1 16" xfId="2597"/>
    <cellStyle name="Heading 1 17" xfId="2598"/>
    <cellStyle name="Heading 1 18" xfId="2599"/>
    <cellStyle name="Heading 1 19" xfId="2600"/>
    <cellStyle name="Heading 1 2" xfId="2601"/>
    <cellStyle name="Heading 1 2 10" xfId="2602"/>
    <cellStyle name="Heading 1 2 11" xfId="2603"/>
    <cellStyle name="Heading 1 2 2" xfId="2604"/>
    <cellStyle name="Heading 1 2 2 2" xfId="2605"/>
    <cellStyle name="Heading 1 2 3" xfId="2606"/>
    <cellStyle name="Heading 1 2 4" xfId="2607"/>
    <cellStyle name="Heading 1 2 5" xfId="2608"/>
    <cellStyle name="Heading 1 2 6" xfId="2609"/>
    <cellStyle name="Heading 1 2 7" xfId="2610"/>
    <cellStyle name="Heading 1 2 8" xfId="2611"/>
    <cellStyle name="Heading 1 2 9" xfId="2612"/>
    <cellStyle name="Heading 1 20" xfId="2613"/>
    <cellStyle name="Heading 1 21" xfId="2614"/>
    <cellStyle name="Heading 1 22" xfId="2615"/>
    <cellStyle name="Heading 1 23" xfId="2616"/>
    <cellStyle name="Heading 1 24" xfId="2617"/>
    <cellStyle name="Heading 1 25" xfId="2618"/>
    <cellStyle name="Heading 1 26" xfId="2619"/>
    <cellStyle name="Heading 1 27" xfId="2620"/>
    <cellStyle name="Heading 1 28" xfId="2621"/>
    <cellStyle name="Heading 1 29" xfId="2622"/>
    <cellStyle name="Heading 1 3" xfId="2623"/>
    <cellStyle name="Heading 1 3 2" xfId="2624"/>
    <cellStyle name="Heading 1 3 2 2" xfId="2625"/>
    <cellStyle name="Heading 1 3 3" xfId="2626"/>
    <cellStyle name="Heading 1 30" xfId="2627"/>
    <cellStyle name="Heading 1 31" xfId="2628"/>
    <cellStyle name="Heading 1 32" xfId="2629"/>
    <cellStyle name="Heading 1 33" xfId="2630"/>
    <cellStyle name="Heading 1 34" xfId="2631"/>
    <cellStyle name="Heading 1 35" xfId="2632"/>
    <cellStyle name="Heading 1 36" xfId="2633"/>
    <cellStyle name="Heading 1 37" xfId="2634"/>
    <cellStyle name="Heading 1 38" xfId="2635"/>
    <cellStyle name="Heading 1 39" xfId="2636"/>
    <cellStyle name="Heading 1 4" xfId="2637"/>
    <cellStyle name="Heading 1 4 2" xfId="2638"/>
    <cellStyle name="Heading 1 40" xfId="2639"/>
    <cellStyle name="Heading 1 41" xfId="2640"/>
    <cellStyle name="Heading 1 42" xfId="2641"/>
    <cellStyle name="Heading 1 5" xfId="2642"/>
    <cellStyle name="Heading 1 5 2" xfId="2643"/>
    <cellStyle name="Heading 1 6" xfId="2644"/>
    <cellStyle name="Heading 1 6 2" xfId="2645"/>
    <cellStyle name="Heading 1 7" xfId="2646"/>
    <cellStyle name="Heading 1 8" xfId="2647"/>
    <cellStyle name="Heading 1 9" xfId="2648"/>
    <cellStyle name="Heading 2" xfId="2649" builtinId="17" customBuiltin="1"/>
    <cellStyle name="Heading 2 10" xfId="2650"/>
    <cellStyle name="Heading 2 11" xfId="2651"/>
    <cellStyle name="Heading 2 12" xfId="2652"/>
    <cellStyle name="Heading 2 13" xfId="2653"/>
    <cellStyle name="Heading 2 14" xfId="2654"/>
    <cellStyle name="Heading 2 15" xfId="2655"/>
    <cellStyle name="Heading 2 16" xfId="2656"/>
    <cellStyle name="Heading 2 17" xfId="2657"/>
    <cellStyle name="Heading 2 18" xfId="2658"/>
    <cellStyle name="Heading 2 19" xfId="2659"/>
    <cellStyle name="Heading 2 2" xfId="2660"/>
    <cellStyle name="Heading 2 2 10" xfId="2661"/>
    <cellStyle name="Heading 2 2 11" xfId="2662"/>
    <cellStyle name="Heading 2 2 2" xfId="2663"/>
    <cellStyle name="Heading 2 2 2 2" xfId="2664"/>
    <cellStyle name="Heading 2 2 3" xfId="2665"/>
    <cellStyle name="Heading 2 2 4" xfId="2666"/>
    <cellStyle name="Heading 2 2 5" xfId="2667"/>
    <cellStyle name="Heading 2 2 6" xfId="2668"/>
    <cellStyle name="Heading 2 2 7" xfId="2669"/>
    <cellStyle name="Heading 2 2 8" xfId="2670"/>
    <cellStyle name="Heading 2 2 9" xfId="2671"/>
    <cellStyle name="Heading 2 20" xfId="2672"/>
    <cellStyle name="Heading 2 21" xfId="2673"/>
    <cellStyle name="Heading 2 22" xfId="2674"/>
    <cellStyle name="Heading 2 23" xfId="2675"/>
    <cellStyle name="Heading 2 24" xfId="2676"/>
    <cellStyle name="Heading 2 25" xfId="2677"/>
    <cellStyle name="Heading 2 26" xfId="2678"/>
    <cellStyle name="Heading 2 27" xfId="2679"/>
    <cellStyle name="Heading 2 28" xfId="2680"/>
    <cellStyle name="Heading 2 29" xfId="2681"/>
    <cellStyle name="Heading 2 3" xfId="2682"/>
    <cellStyle name="Heading 2 3 2" xfId="2683"/>
    <cellStyle name="Heading 2 3 2 2" xfId="2684"/>
    <cellStyle name="Heading 2 3 3" xfId="2685"/>
    <cellStyle name="Heading 2 30" xfId="2686"/>
    <cellStyle name="Heading 2 31" xfId="2687"/>
    <cellStyle name="Heading 2 32" xfId="2688"/>
    <cellStyle name="Heading 2 33" xfId="2689"/>
    <cellStyle name="Heading 2 34" xfId="2690"/>
    <cellStyle name="Heading 2 35" xfId="2691"/>
    <cellStyle name="Heading 2 36" xfId="2692"/>
    <cellStyle name="Heading 2 37" xfId="2693"/>
    <cellStyle name="Heading 2 38" xfId="2694"/>
    <cellStyle name="Heading 2 39" xfId="2695"/>
    <cellStyle name="Heading 2 4" xfId="2696"/>
    <cellStyle name="Heading 2 4 2" xfId="2697"/>
    <cellStyle name="Heading 2 40" xfId="2698"/>
    <cellStyle name="Heading 2 41" xfId="2699"/>
    <cellStyle name="Heading 2 42" xfId="2700"/>
    <cellStyle name="Heading 2 5" xfId="2701"/>
    <cellStyle name="Heading 2 5 2" xfId="2702"/>
    <cellStyle name="Heading 2 6" xfId="2703"/>
    <cellStyle name="Heading 2 6 2" xfId="2704"/>
    <cellStyle name="Heading 2 7" xfId="2705"/>
    <cellStyle name="Heading 2 8" xfId="2706"/>
    <cellStyle name="Heading 2 9" xfId="2707"/>
    <cellStyle name="Heading 3" xfId="2708" builtinId="18" customBuiltin="1"/>
    <cellStyle name="Heading 3 10" xfId="2709"/>
    <cellStyle name="Heading 3 11" xfId="2710"/>
    <cellStyle name="Heading 3 12" xfId="2711"/>
    <cellStyle name="Heading 3 13" xfId="2712"/>
    <cellStyle name="Heading 3 14" xfId="2713"/>
    <cellStyle name="Heading 3 15" xfId="2714"/>
    <cellStyle name="Heading 3 16" xfId="2715"/>
    <cellStyle name="Heading 3 17" xfId="2716"/>
    <cellStyle name="Heading 3 18" xfId="2717"/>
    <cellStyle name="Heading 3 19" xfId="2718"/>
    <cellStyle name="Heading 3 2" xfId="2719"/>
    <cellStyle name="Heading 3 2 10" xfId="2720"/>
    <cellStyle name="Heading 3 2 11" xfId="2721"/>
    <cellStyle name="Heading 3 2 2" xfId="2722"/>
    <cellStyle name="Heading 3 2 2 2" xfId="2723"/>
    <cellStyle name="Heading 3 2 3" xfId="2724"/>
    <cellStyle name="Heading 3 2 4" xfId="2725"/>
    <cellStyle name="Heading 3 2 5" xfId="2726"/>
    <cellStyle name="Heading 3 2 6" xfId="2727"/>
    <cellStyle name="Heading 3 2 7" xfId="2728"/>
    <cellStyle name="Heading 3 2 8" xfId="2729"/>
    <cellStyle name="Heading 3 2 9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 2" xfId="2742"/>
    <cellStyle name="Heading 3 3 2 2" xfId="2743"/>
    <cellStyle name="Heading 3 3 3" xfId="2744"/>
    <cellStyle name="Heading 3 30" xfId="2745"/>
    <cellStyle name="Heading 3 31" xfId="2746"/>
    <cellStyle name="Heading 3 32" xfId="2747"/>
    <cellStyle name="Heading 3 33" xfId="2748"/>
    <cellStyle name="Heading 3 34" xfId="2749"/>
    <cellStyle name="Heading 3 35" xfId="2750"/>
    <cellStyle name="Heading 3 36" xfId="2751"/>
    <cellStyle name="Heading 3 37" xfId="2752"/>
    <cellStyle name="Heading 3 38" xfId="2753"/>
    <cellStyle name="Heading 3 39" xfId="2754"/>
    <cellStyle name="Heading 3 4" xfId="2755"/>
    <cellStyle name="Heading 3 4 2" xfId="2756"/>
    <cellStyle name="Heading 3 40" xfId="2757"/>
    <cellStyle name="Heading 3 41" xfId="2758"/>
    <cellStyle name="Heading 3 42" xfId="2759"/>
    <cellStyle name="Heading 3 5" xfId="2760"/>
    <cellStyle name="Heading 3 5 2" xfId="2761"/>
    <cellStyle name="Heading 3 6" xfId="2762"/>
    <cellStyle name="Heading 3 6 2" xfId="2763"/>
    <cellStyle name="Heading 3 7" xfId="2764"/>
    <cellStyle name="Heading 3 8" xfId="2765"/>
    <cellStyle name="Heading 3 9" xfId="2766"/>
    <cellStyle name="Heading 4" xfId="2767" builtinId="19" customBuiltin="1"/>
    <cellStyle name="Heading 4 10" xfId="2768"/>
    <cellStyle name="Heading 4 11" xfId="2769"/>
    <cellStyle name="Heading 4 12" xfId="2770"/>
    <cellStyle name="Heading 4 13" xfId="2771"/>
    <cellStyle name="Heading 4 14" xfId="2772"/>
    <cellStyle name="Heading 4 15" xfId="2773"/>
    <cellStyle name="Heading 4 16" xfId="2774"/>
    <cellStyle name="Heading 4 17" xfId="2775"/>
    <cellStyle name="Heading 4 18" xfId="2776"/>
    <cellStyle name="Heading 4 19" xfId="2777"/>
    <cellStyle name="Heading 4 2" xfId="2778"/>
    <cellStyle name="Heading 4 2 10" xfId="2779"/>
    <cellStyle name="Heading 4 2 11" xfId="2780"/>
    <cellStyle name="Heading 4 2 2" xfId="2781"/>
    <cellStyle name="Heading 4 2 2 2" xfId="2782"/>
    <cellStyle name="Heading 4 2 3" xfId="2783"/>
    <cellStyle name="Heading 4 2 4" xfId="2784"/>
    <cellStyle name="Heading 4 2 5" xfId="2785"/>
    <cellStyle name="Heading 4 2 6" xfId="2786"/>
    <cellStyle name="Heading 4 2 7" xfId="2787"/>
    <cellStyle name="Heading 4 2 8" xfId="2788"/>
    <cellStyle name="Heading 4 2 9" xfId="2789"/>
    <cellStyle name="Heading 4 20" xfId="2790"/>
    <cellStyle name="Heading 4 21" xfId="2791"/>
    <cellStyle name="Heading 4 22" xfId="2792"/>
    <cellStyle name="Heading 4 23" xfId="2793"/>
    <cellStyle name="Heading 4 24" xfId="2794"/>
    <cellStyle name="Heading 4 25" xfId="2795"/>
    <cellStyle name="Heading 4 26" xfId="2796"/>
    <cellStyle name="Heading 4 27" xfId="2797"/>
    <cellStyle name="Heading 4 28" xfId="2798"/>
    <cellStyle name="Heading 4 29" xfId="2799"/>
    <cellStyle name="Heading 4 3" xfId="2800"/>
    <cellStyle name="Heading 4 3 2" xfId="2801"/>
    <cellStyle name="Heading 4 3 2 2" xfId="2802"/>
    <cellStyle name="Heading 4 3 3" xfId="2803"/>
    <cellStyle name="Heading 4 30" xfId="2804"/>
    <cellStyle name="Heading 4 31" xfId="2805"/>
    <cellStyle name="Heading 4 32" xfId="2806"/>
    <cellStyle name="Heading 4 33" xfId="2807"/>
    <cellStyle name="Heading 4 34" xfId="2808"/>
    <cellStyle name="Heading 4 35" xfId="2809"/>
    <cellStyle name="Heading 4 36" xfId="2810"/>
    <cellStyle name="Heading 4 37" xfId="2811"/>
    <cellStyle name="Heading 4 38" xfId="2812"/>
    <cellStyle name="Heading 4 39" xfId="2813"/>
    <cellStyle name="Heading 4 4" xfId="2814"/>
    <cellStyle name="Heading 4 4 2" xfId="2815"/>
    <cellStyle name="Heading 4 40" xfId="2816"/>
    <cellStyle name="Heading 4 41" xfId="2817"/>
    <cellStyle name="Heading 4 42" xfId="2818"/>
    <cellStyle name="Heading 4 5" xfId="2819"/>
    <cellStyle name="Heading 4 5 2" xfId="2820"/>
    <cellStyle name="Heading 4 6" xfId="2821"/>
    <cellStyle name="Heading 4 6 2" xfId="2822"/>
    <cellStyle name="Heading 4 7" xfId="2823"/>
    <cellStyle name="Heading 4 8" xfId="2824"/>
    <cellStyle name="Heading 4 9" xfId="2825"/>
    <cellStyle name="Headline" xfId="2826"/>
    <cellStyle name="Hivatkozott cella" xfId="2827"/>
    <cellStyle name="Hyperlink 2" xfId="2828"/>
    <cellStyle name="Hyperlink 3" xfId="2829"/>
    <cellStyle name="Hyperlink 3 2" xfId="2830"/>
    <cellStyle name="Hyperlink 4" xfId="2831"/>
    <cellStyle name="Hyperlink 5" xfId="2832"/>
    <cellStyle name="Input" xfId="2833" builtinId="20" customBuiltin="1"/>
    <cellStyle name="Input 10 2" xfId="2834"/>
    <cellStyle name="Input 11 2" xfId="2835"/>
    <cellStyle name="Input 12 2" xfId="2836"/>
    <cellStyle name="Input 13 2" xfId="2837"/>
    <cellStyle name="Input 14 2" xfId="2838"/>
    <cellStyle name="Input 15 2" xfId="2839"/>
    <cellStyle name="Input 16 2" xfId="2840"/>
    <cellStyle name="Input 17 2" xfId="2841"/>
    <cellStyle name="Input 18 2" xfId="2842"/>
    <cellStyle name="Input 19 2" xfId="2843"/>
    <cellStyle name="Input 2" xfId="2844"/>
    <cellStyle name="Input 2 10" xfId="2845"/>
    <cellStyle name="Input 2 11" xfId="2846"/>
    <cellStyle name="Input 2 12" xfId="2847"/>
    <cellStyle name="Input 2 12 2" xfId="2848"/>
    <cellStyle name="Input 2 2" xfId="2849"/>
    <cellStyle name="Input 2 2 2" xfId="2850"/>
    <cellStyle name="Input 2 2 2 2" xfId="2851"/>
    <cellStyle name="Input 2 3" xfId="2852"/>
    <cellStyle name="Input 2 3 2" xfId="2853"/>
    <cellStyle name="Input 2 3 2 2" xfId="2854"/>
    <cellStyle name="Input 2 4" xfId="2855"/>
    <cellStyle name="Input 2 5" xfId="2856"/>
    <cellStyle name="Input 2 6" xfId="2857"/>
    <cellStyle name="Input 2 7" xfId="2858"/>
    <cellStyle name="Input 2 8" xfId="2859"/>
    <cellStyle name="Input 2 9" xfId="2860"/>
    <cellStyle name="Input 2_PrimaryEnergyPrices_TIMES" xfId="2861"/>
    <cellStyle name="Input 20 2" xfId="2862"/>
    <cellStyle name="Input 21 2" xfId="2863"/>
    <cellStyle name="Input 22 2" xfId="2864"/>
    <cellStyle name="Input 23 2" xfId="2865"/>
    <cellStyle name="Input 24 2" xfId="2866"/>
    <cellStyle name="Input 25 2" xfId="2867"/>
    <cellStyle name="Input 26 2" xfId="2868"/>
    <cellStyle name="Input 27 2" xfId="2869"/>
    <cellStyle name="Input 28 2" xfId="2870"/>
    <cellStyle name="Input 29 2" xfId="2871"/>
    <cellStyle name="Input 3" xfId="2872"/>
    <cellStyle name="Input 3 2" xfId="2873"/>
    <cellStyle name="Input 3 3" xfId="2874"/>
    <cellStyle name="Input 3 3 2" xfId="2875"/>
    <cellStyle name="Input 3 4" xfId="2876"/>
    <cellStyle name="Input 30 2" xfId="2877"/>
    <cellStyle name="Input 31 2" xfId="2878"/>
    <cellStyle name="Input 32 2" xfId="2879"/>
    <cellStyle name="Input 33 2" xfId="2880"/>
    <cellStyle name="Input 34" xfId="2881"/>
    <cellStyle name="Input 34 2" xfId="2882"/>
    <cellStyle name="Input 34_ELC_final" xfId="2883"/>
    <cellStyle name="Input 35" xfId="2884"/>
    <cellStyle name="Input 36" xfId="2885"/>
    <cellStyle name="Input 37" xfId="2886"/>
    <cellStyle name="Input 38" xfId="2887"/>
    <cellStyle name="Input 39" xfId="2888"/>
    <cellStyle name="Input 4" xfId="2889"/>
    <cellStyle name="Input 4 2" xfId="2890"/>
    <cellStyle name="Input 40" xfId="2891"/>
    <cellStyle name="Input 5" xfId="2892"/>
    <cellStyle name="Input 5 2" xfId="2893"/>
    <cellStyle name="Input 6" xfId="2894"/>
    <cellStyle name="Input 6 2" xfId="2895"/>
    <cellStyle name="Input 7 2" xfId="2896"/>
    <cellStyle name="Input 8 2" xfId="2897"/>
    <cellStyle name="Input 9 2" xfId="2898"/>
    <cellStyle name="InputCells" xfId="2899"/>
    <cellStyle name="InputCells12" xfId="2900"/>
    <cellStyle name="InputCells12 2" xfId="2901"/>
    <cellStyle name="InputCells12_BBorder" xfId="2902"/>
    <cellStyle name="IntCells" xfId="2903"/>
    <cellStyle name="Jegyzet" xfId="2904"/>
    <cellStyle name="Jelölőszín (1)" xfId="2905"/>
    <cellStyle name="Jelölőszín (2)" xfId="2906"/>
    <cellStyle name="Jelölőszín (3)" xfId="2907"/>
    <cellStyle name="Jelölőszín (4)" xfId="2908"/>
    <cellStyle name="Jelölőszín (5)" xfId="2909"/>
    <cellStyle name="Jelölőszín (6)" xfId="2910"/>
    <cellStyle name="Jó" xfId="2911"/>
    <cellStyle name="Kimenet" xfId="2912"/>
    <cellStyle name="KP_thin_border_dark_grey" xfId="2913"/>
    <cellStyle name="ligne_titre_0" xfId="2914"/>
    <cellStyle name="Linked Cell" xfId="2915" builtinId="24" customBuiltin="1"/>
    <cellStyle name="Linked Cell 10" xfId="2916"/>
    <cellStyle name="Linked Cell 11" xfId="2917"/>
    <cellStyle name="Linked Cell 12" xfId="2918"/>
    <cellStyle name="Linked Cell 13" xfId="2919"/>
    <cellStyle name="Linked Cell 14" xfId="2920"/>
    <cellStyle name="Linked Cell 15" xfId="2921"/>
    <cellStyle name="Linked Cell 16" xfId="2922"/>
    <cellStyle name="Linked Cell 17" xfId="2923"/>
    <cellStyle name="Linked Cell 18" xfId="2924"/>
    <cellStyle name="Linked Cell 19" xfId="2925"/>
    <cellStyle name="Linked Cell 2" xfId="2926"/>
    <cellStyle name="Linked Cell 2 10" xfId="2927"/>
    <cellStyle name="Linked Cell 2 11" xfId="2928"/>
    <cellStyle name="Linked Cell 2 2" xfId="2929"/>
    <cellStyle name="Linked Cell 2 2 2" xfId="2930"/>
    <cellStyle name="Linked Cell 2 3" xfId="2931"/>
    <cellStyle name="Linked Cell 2 4" xfId="2932"/>
    <cellStyle name="Linked Cell 2 5" xfId="2933"/>
    <cellStyle name="Linked Cell 2 6" xfId="2934"/>
    <cellStyle name="Linked Cell 2 7" xfId="2935"/>
    <cellStyle name="Linked Cell 2 8" xfId="2936"/>
    <cellStyle name="Linked Cell 2 9" xfId="2937"/>
    <cellStyle name="Linked Cell 20" xfId="2938"/>
    <cellStyle name="Linked Cell 21" xfId="2939"/>
    <cellStyle name="Linked Cell 22" xfId="2940"/>
    <cellStyle name="Linked Cell 23" xfId="2941"/>
    <cellStyle name="Linked Cell 24" xfId="2942"/>
    <cellStyle name="Linked Cell 25" xfId="2943"/>
    <cellStyle name="Linked Cell 26" xfId="2944"/>
    <cellStyle name="Linked Cell 27" xfId="2945"/>
    <cellStyle name="Linked Cell 28" xfId="2946"/>
    <cellStyle name="Linked Cell 29" xfId="2947"/>
    <cellStyle name="Linked Cell 3" xfId="2948"/>
    <cellStyle name="Linked Cell 3 2" xfId="2949"/>
    <cellStyle name="Linked Cell 3 2 2" xfId="2950"/>
    <cellStyle name="Linked Cell 3 3" xfId="2951"/>
    <cellStyle name="Linked Cell 30" xfId="2952"/>
    <cellStyle name="Linked Cell 31" xfId="2953"/>
    <cellStyle name="Linked Cell 32" xfId="2954"/>
    <cellStyle name="Linked Cell 33" xfId="2955"/>
    <cellStyle name="Linked Cell 34" xfId="2956"/>
    <cellStyle name="Linked Cell 35" xfId="2957"/>
    <cellStyle name="Linked Cell 36" xfId="2958"/>
    <cellStyle name="Linked Cell 37" xfId="2959"/>
    <cellStyle name="Linked Cell 38" xfId="2960"/>
    <cellStyle name="Linked Cell 39" xfId="2961"/>
    <cellStyle name="Linked Cell 4" xfId="2962"/>
    <cellStyle name="Linked Cell 4 2" xfId="2963"/>
    <cellStyle name="Linked Cell 40" xfId="2964"/>
    <cellStyle name="Linked Cell 41" xfId="2965"/>
    <cellStyle name="Linked Cell 42" xfId="2966"/>
    <cellStyle name="Linked Cell 5" xfId="2967"/>
    <cellStyle name="Linked Cell 5 2" xfId="2968"/>
    <cellStyle name="Linked Cell 6" xfId="2969"/>
    <cellStyle name="Linked Cell 6 2" xfId="2970"/>
    <cellStyle name="Linked Cell 7" xfId="2971"/>
    <cellStyle name="Linked Cell 8" xfId="2972"/>
    <cellStyle name="Linked Cell 9" xfId="2973"/>
    <cellStyle name="Magyarázó szöveg" xfId="2974"/>
    <cellStyle name="Migliaia_Oil&amp;Gas IFE ARC POLITO" xfId="2975"/>
    <cellStyle name="Neutral" xfId="2976" builtinId="28" customBuiltin="1"/>
    <cellStyle name="Neutral 10" xfId="2977"/>
    <cellStyle name="Neutral 11" xfId="2978"/>
    <cellStyle name="Neutral 12" xfId="2979"/>
    <cellStyle name="Neutral 13" xfId="2980"/>
    <cellStyle name="Neutral 14" xfId="2981"/>
    <cellStyle name="Neutral 15" xfId="2982"/>
    <cellStyle name="Neutral 16" xfId="2983"/>
    <cellStyle name="Neutral 17" xfId="2984"/>
    <cellStyle name="Neutral 18" xfId="2985"/>
    <cellStyle name="Neutral 19" xfId="2986"/>
    <cellStyle name="Neutral 2" xfId="2987"/>
    <cellStyle name="Neutral 2 10" xfId="2988"/>
    <cellStyle name="Neutral 2 11" xfId="2989"/>
    <cellStyle name="Neutral 2 2" xfId="2990"/>
    <cellStyle name="Neutral 2 2 2" xfId="2991"/>
    <cellStyle name="Neutral 2 3" xfId="2992"/>
    <cellStyle name="Neutral 2 4" xfId="2993"/>
    <cellStyle name="Neutral 2 5" xfId="2994"/>
    <cellStyle name="Neutral 2 6" xfId="2995"/>
    <cellStyle name="Neutral 2 7" xfId="2996"/>
    <cellStyle name="Neutral 2 8" xfId="2997"/>
    <cellStyle name="Neutral 2 9" xfId="2998"/>
    <cellStyle name="Neutral 20" xfId="2999"/>
    <cellStyle name="Neutral 21" xfId="3000"/>
    <cellStyle name="Neutral 22" xfId="3001"/>
    <cellStyle name="Neutral 23" xfId="3002"/>
    <cellStyle name="Neutral 24" xfId="3003"/>
    <cellStyle name="Neutral 25" xfId="3004"/>
    <cellStyle name="Neutral 26" xfId="3005"/>
    <cellStyle name="Neutral 27" xfId="3006"/>
    <cellStyle name="Neutral 28" xfId="3007"/>
    <cellStyle name="Neutral 29" xfId="3008"/>
    <cellStyle name="Neutral 3" xfId="3009"/>
    <cellStyle name="Neutral 3 2" xfId="3010"/>
    <cellStyle name="Neutral 3 2 2" xfId="3011"/>
    <cellStyle name="Neutral 3 2 3" xfId="3012"/>
    <cellStyle name="Neutral 3 3" xfId="3013"/>
    <cellStyle name="Neutral 3 3 2" xfId="3014"/>
    <cellStyle name="Neutral 3 4" xfId="3015"/>
    <cellStyle name="Neutral 3 4 2" xfId="3016"/>
    <cellStyle name="Neutral 3 5" xfId="3017"/>
    <cellStyle name="Neutral 30" xfId="3018"/>
    <cellStyle name="Neutral 31" xfId="3019"/>
    <cellStyle name="Neutral 32" xfId="3020"/>
    <cellStyle name="Neutral 33" xfId="3021"/>
    <cellStyle name="Neutral 34" xfId="3022"/>
    <cellStyle name="Neutral 35" xfId="3023"/>
    <cellStyle name="Neutral 36" xfId="3024"/>
    <cellStyle name="Neutral 37" xfId="3025"/>
    <cellStyle name="Neutral 38" xfId="3026"/>
    <cellStyle name="Neutral 39" xfId="3027"/>
    <cellStyle name="Neutral 4" xfId="3028"/>
    <cellStyle name="Neutral 4 2" xfId="3029"/>
    <cellStyle name="Neutral 4 3" xfId="3030"/>
    <cellStyle name="Neutral 40" xfId="3031"/>
    <cellStyle name="Neutral 41" xfId="3032"/>
    <cellStyle name="Neutral 42" xfId="3033"/>
    <cellStyle name="Neutral 43" xfId="3034"/>
    <cellStyle name="Neutral 44" xfId="3035"/>
    <cellStyle name="Neutral 5" xfId="3036"/>
    <cellStyle name="Neutral 5 2" xfId="3037"/>
    <cellStyle name="Neutral 6" xfId="3038"/>
    <cellStyle name="Neutral 6 2" xfId="3039"/>
    <cellStyle name="Neutral 7" xfId="3040"/>
    <cellStyle name="Neutral 8" xfId="3041"/>
    <cellStyle name="Neutral 9" xfId="3042"/>
    <cellStyle name="Normal" xfId="0" builtinId="0"/>
    <cellStyle name="Normal 10" xfId="3043"/>
    <cellStyle name="Normal 10 2" xfId="3044"/>
    <cellStyle name="Normal 10 2 2" xfId="3045"/>
    <cellStyle name="Normal 10 2 2 2" xfId="3046"/>
    <cellStyle name="Normal 10 2 2 3" xfId="3047"/>
    <cellStyle name="Normal 10 2 3" xfId="3048"/>
    <cellStyle name="Normal 10 3" xfId="3049"/>
    <cellStyle name="Normal 10 4" xfId="3050"/>
    <cellStyle name="Normal 10 5" xfId="3051"/>
    <cellStyle name="Normal 10 6" xfId="3052"/>
    <cellStyle name="Normal 10 7" xfId="3053"/>
    <cellStyle name="Normal 10 8" xfId="3054"/>
    <cellStyle name="Normal 11" xfId="3055"/>
    <cellStyle name="Normal 11 2" xfId="3056"/>
    <cellStyle name="Normal 11 2 2" xfId="3057"/>
    <cellStyle name="Normal 11 2 2 2" xfId="3058"/>
    <cellStyle name="Normal 11 2 2 3" xfId="3059"/>
    <cellStyle name="Normal 11 2 3" xfId="3060"/>
    <cellStyle name="Normal 11 3" xfId="3061"/>
    <cellStyle name="Normal 11 3 2" xfId="3062"/>
    <cellStyle name="Normal 11 4" xfId="3063"/>
    <cellStyle name="Normal 11 4 2" xfId="3064"/>
    <cellStyle name="Normal 11 5" xfId="3065"/>
    <cellStyle name="Normal 11 5 2" xfId="3066"/>
    <cellStyle name="Normal 11 6" xfId="3067"/>
    <cellStyle name="Normal 11 7" xfId="3068"/>
    <cellStyle name="Normal 11 8" xfId="3069"/>
    <cellStyle name="Normal 11 9" xfId="3070"/>
    <cellStyle name="Normal 12" xfId="3071"/>
    <cellStyle name="Normal 12 2" xfId="3072"/>
    <cellStyle name="Normal 12 2 2" xfId="3073"/>
    <cellStyle name="Normal 12 3" xfId="3074"/>
    <cellStyle name="Normal 12 3 2" xfId="3075"/>
    <cellStyle name="Normal 12 4" xfId="3076"/>
    <cellStyle name="Normal 12 4 2" xfId="3077"/>
    <cellStyle name="Normal 12 5" xfId="3078"/>
    <cellStyle name="Normal 12 6" xfId="3079"/>
    <cellStyle name="Normal 12 7" xfId="3080"/>
    <cellStyle name="Normal 12 8" xfId="3081"/>
    <cellStyle name="Normal 13" xfId="3082"/>
    <cellStyle name="Normal 13 10" xfId="3083"/>
    <cellStyle name="Normal 13 11" xfId="3084"/>
    <cellStyle name="Normal 13 12" xfId="3085"/>
    <cellStyle name="Normal 13 13" xfId="3086"/>
    <cellStyle name="Normal 13 14" xfId="3087"/>
    <cellStyle name="Normal 13 15" xfId="3088"/>
    <cellStyle name="Normal 13 16" xfId="3089"/>
    <cellStyle name="Normal 13 17" xfId="3090"/>
    <cellStyle name="Normal 13 18" xfId="3091"/>
    <cellStyle name="Normal 13 19" xfId="3092"/>
    <cellStyle name="Normal 13 2" xfId="3093"/>
    <cellStyle name="Normal 13 2 10" xfId="3094"/>
    <cellStyle name="Normal 13 2 2" xfId="3095"/>
    <cellStyle name="Normal 13 2 3" xfId="3096"/>
    <cellStyle name="Normal 13 2 4" xfId="3097"/>
    <cellStyle name="Normal 13 2 5" xfId="3098"/>
    <cellStyle name="Normal 13 2 6" xfId="3099"/>
    <cellStyle name="Normal 13 2 7" xfId="3100"/>
    <cellStyle name="Normal 13 2 8" xfId="3101"/>
    <cellStyle name="Normal 13 2 9" xfId="3102"/>
    <cellStyle name="Normal 13 2 9 2" xfId="3103"/>
    <cellStyle name="Normal 13 20" xfId="3104"/>
    <cellStyle name="Normal 13 21" xfId="3105"/>
    <cellStyle name="Normal 13 22" xfId="3106"/>
    <cellStyle name="Normal 13 23" xfId="3107"/>
    <cellStyle name="Normal 13 24" xfId="3108"/>
    <cellStyle name="Normal 13 25" xfId="3109"/>
    <cellStyle name="Normal 13 26" xfId="3110"/>
    <cellStyle name="Normal 13 27" xfId="3111"/>
    <cellStyle name="Normal 13 28" xfId="3112"/>
    <cellStyle name="Normal 13 29" xfId="3113"/>
    <cellStyle name="Normal 13 3" xfId="3114"/>
    <cellStyle name="Normal 13 3 2" xfId="3115"/>
    <cellStyle name="Normal 13 3 3" xfId="3116"/>
    <cellStyle name="Normal 13 30" xfId="3117"/>
    <cellStyle name="Normal 13 31" xfId="3118"/>
    <cellStyle name="Normal 13 32" xfId="3119"/>
    <cellStyle name="Normal 13 33" xfId="3120"/>
    <cellStyle name="Normal 13 34" xfId="3121"/>
    <cellStyle name="Normal 13 35" xfId="3122"/>
    <cellStyle name="Normal 13 36" xfId="3123"/>
    <cellStyle name="Normal 13 37" xfId="3124"/>
    <cellStyle name="Normal 13 38" xfId="3125"/>
    <cellStyle name="Normal 13 4" xfId="3126"/>
    <cellStyle name="Normal 13 4 2" xfId="3127"/>
    <cellStyle name="Normal 13 5" xfId="3128"/>
    <cellStyle name="Normal 13 6" xfId="3129"/>
    <cellStyle name="Normal 13 7" xfId="3130"/>
    <cellStyle name="Normal 13 8" xfId="3131"/>
    <cellStyle name="Normal 13 9" xfId="3132"/>
    <cellStyle name="Normal 14" xfId="3133"/>
    <cellStyle name="Normal 14 10" xfId="3134"/>
    <cellStyle name="Normal 14 11" xfId="3135"/>
    <cellStyle name="Normal 14 12" xfId="3136"/>
    <cellStyle name="Normal 14 13" xfId="3137"/>
    <cellStyle name="Normal 14 14" xfId="3138"/>
    <cellStyle name="Normal 14 15" xfId="3139"/>
    <cellStyle name="Normal 14 16" xfId="3140"/>
    <cellStyle name="Normal 14 2" xfId="3141"/>
    <cellStyle name="Normal 14 2 2" xfId="3142"/>
    <cellStyle name="Normal 14 2 3" xfId="3143"/>
    <cellStyle name="Normal 14 2 4" xfId="3144"/>
    <cellStyle name="Normal 14 2 5" xfId="3145"/>
    <cellStyle name="Normal 14 2 6" xfId="3146"/>
    <cellStyle name="Normal 14 2 7" xfId="3147"/>
    <cellStyle name="Normal 14 2 8" xfId="3148"/>
    <cellStyle name="Normal 14 2 8 2" xfId="3149"/>
    <cellStyle name="Normal 14 2 9" xfId="3150"/>
    <cellStyle name="Normal 14 3" xfId="3151"/>
    <cellStyle name="Normal 14 3 2" xfId="3152"/>
    <cellStyle name="Normal 14 4" xfId="3153"/>
    <cellStyle name="Normal 14 4 2" xfId="3154"/>
    <cellStyle name="Normal 14 5" xfId="3155"/>
    <cellStyle name="Normal 14 6" xfId="3156"/>
    <cellStyle name="Normal 14 7" xfId="3157"/>
    <cellStyle name="Normal 14 8" xfId="3158"/>
    <cellStyle name="Normal 14 9" xfId="3159"/>
    <cellStyle name="Normal 15" xfId="3160"/>
    <cellStyle name="Normal 15 2" xfId="3161"/>
    <cellStyle name="Normal 15 2 2" xfId="3162"/>
    <cellStyle name="Normal 15 2 2 2" xfId="3163"/>
    <cellStyle name="Normal 15 2 3" xfId="3164"/>
    <cellStyle name="Normal 15 3" xfId="3165"/>
    <cellStyle name="Normal 15 3 2" xfId="3166"/>
    <cellStyle name="Normal 15 4" xfId="3167"/>
    <cellStyle name="Normal 15 4 2" xfId="3168"/>
    <cellStyle name="Normal 15 5" xfId="3169"/>
    <cellStyle name="Normal 15 6" xfId="3170"/>
    <cellStyle name="Normal 15 7" xfId="3171"/>
    <cellStyle name="Normal 16" xfId="3172"/>
    <cellStyle name="Normal 16 2" xfId="3173"/>
    <cellStyle name="Normal 16 2 2" xfId="3174"/>
    <cellStyle name="Normal 16 2 2 2" xfId="3175"/>
    <cellStyle name="Normal 16 3" xfId="3176"/>
    <cellStyle name="Normal 16 4" xfId="3177"/>
    <cellStyle name="Normal 16 5" xfId="3178"/>
    <cellStyle name="Normal 16 6" xfId="3179"/>
    <cellStyle name="Normal 16 7" xfId="3180"/>
    <cellStyle name="Normal 17" xfId="3181"/>
    <cellStyle name="Normal 17 10" xfId="3182"/>
    <cellStyle name="Normal 17 11" xfId="3183"/>
    <cellStyle name="Normal 17 12" xfId="3184"/>
    <cellStyle name="Normal 17 13" xfId="3185"/>
    <cellStyle name="Normal 17 14" xfId="3186"/>
    <cellStyle name="Normal 17 2" xfId="3187"/>
    <cellStyle name="Normal 17 2 2" xfId="3188"/>
    <cellStyle name="Normal 17 2 2 2" xfId="3189"/>
    <cellStyle name="Normal 17 3" xfId="3190"/>
    <cellStyle name="Normal 17 4" xfId="3191"/>
    <cellStyle name="Normal 17 5" xfId="3192"/>
    <cellStyle name="Normal 17 6" xfId="3193"/>
    <cellStyle name="Normal 17 7" xfId="3194"/>
    <cellStyle name="Normal 17 8" xfId="3195"/>
    <cellStyle name="Normal 17 9" xfId="3196"/>
    <cellStyle name="Normal 18" xfId="3197"/>
    <cellStyle name="Normal 18 2" xfId="3198"/>
    <cellStyle name="Normal 18 3" xfId="3199"/>
    <cellStyle name="Normal 18 3 2" xfId="3200"/>
    <cellStyle name="Normal 19" xfId="3201"/>
    <cellStyle name="Normal 19 2" xfId="3202"/>
    <cellStyle name="Normal 2" xfId="3203"/>
    <cellStyle name="Normál 2" xfId="3204"/>
    <cellStyle name="Normal 2 10" xfId="3205"/>
    <cellStyle name="Normal 2 10 2" xfId="3206"/>
    <cellStyle name="Normal 2 11" xfId="3207"/>
    <cellStyle name="Normal 2 11 2" xfId="3208"/>
    <cellStyle name="Normal 2 12" xfId="3209"/>
    <cellStyle name="Normal 2 13" xfId="3210"/>
    <cellStyle name="Normal 2 13 2" xfId="3211"/>
    <cellStyle name="Normal 2 14" xfId="3212"/>
    <cellStyle name="Normal 2 15" xfId="3213"/>
    <cellStyle name="Normal 2 16" xfId="3214"/>
    <cellStyle name="Normal 2 17" xfId="3215"/>
    <cellStyle name="Normal 2 18" xfId="3216"/>
    <cellStyle name="Normal 2 18 2" xfId="3217"/>
    <cellStyle name="Normal 2 18 3" xfId="3218"/>
    <cellStyle name="Normal 2 19" xfId="3219"/>
    <cellStyle name="Normal 2 19 2" xfId="3220"/>
    <cellStyle name="Normal 2 2" xfId="3221"/>
    <cellStyle name="Normal 2 2 10" xfId="3222"/>
    <cellStyle name="Normal 2 2 11" xfId="3223"/>
    <cellStyle name="Normal 2 2 12" xfId="3224"/>
    <cellStyle name="Normal 2 2 13" xfId="3225"/>
    <cellStyle name="Normal 2 2 14" xfId="3226"/>
    <cellStyle name="Normal 2 2 15" xfId="3227"/>
    <cellStyle name="Normal 2 2 2" xfId="3228"/>
    <cellStyle name="Normal 2 2 2 2" xfId="3229"/>
    <cellStyle name="Normal 2 2 2 2 2" xfId="3230"/>
    <cellStyle name="Normal 2 2 2 2 3" xfId="3231"/>
    <cellStyle name="Normal 2 2 2 3" xfId="3232"/>
    <cellStyle name="Normal 2 2 2 3 2" xfId="3233"/>
    <cellStyle name="Normal 2 2 2 3 3" xfId="3234"/>
    <cellStyle name="Normal 2 2 2 3 4" xfId="3235"/>
    <cellStyle name="Normal 2 2 2 4" xfId="3236"/>
    <cellStyle name="Normal 2 2 3" xfId="3237"/>
    <cellStyle name="Normal 2 2 3 2" xfId="3238"/>
    <cellStyle name="Normal 2 2 3 2 2" xfId="3239"/>
    <cellStyle name="Normal 2 2 3 3" xfId="3240"/>
    <cellStyle name="Normal 2 2 4" xfId="3241"/>
    <cellStyle name="Normal 2 2 4 2" xfId="3242"/>
    <cellStyle name="Normal 2 2 4 2 2" xfId="3243"/>
    <cellStyle name="Normal 2 2 4 2 3" xfId="3244"/>
    <cellStyle name="Normal 2 2 4 3" xfId="3245"/>
    <cellStyle name="Normal 2 2 5" xfId="3246"/>
    <cellStyle name="Normal 2 2 5 2" xfId="3247"/>
    <cellStyle name="Normal 2 2 5 2 2" xfId="3248"/>
    <cellStyle name="Normal 2 2 5 3" xfId="3249"/>
    <cellStyle name="Normal 2 2 6" xfId="3250"/>
    <cellStyle name="Normal 2 2 6 2" xfId="3251"/>
    <cellStyle name="Normal 2 2 7" xfId="3252"/>
    <cellStyle name="Normal 2 2 8" xfId="3253"/>
    <cellStyle name="Normal 2 2 8 2" xfId="3254"/>
    <cellStyle name="Normal 2 2 9" xfId="3255"/>
    <cellStyle name="Normal 2 2 9 2" xfId="3256"/>
    <cellStyle name="Normal 2 2_ELC" xfId="3257"/>
    <cellStyle name="Normal 2 20" xfId="3258"/>
    <cellStyle name="Normal 2 21" xfId="3259"/>
    <cellStyle name="Normal 2 22" xfId="3260"/>
    <cellStyle name="Normal 2 23" xfId="3261"/>
    <cellStyle name="Normal 2 24" xfId="3262"/>
    <cellStyle name="Normal 2 25" xfId="3263"/>
    <cellStyle name="Normal 2 26" xfId="3264"/>
    <cellStyle name="Normal 2 27" xfId="3265"/>
    <cellStyle name="Normal 2 28" xfId="3266"/>
    <cellStyle name="Normal 2 29" xfId="3267"/>
    <cellStyle name="Normal 2 3" xfId="3268"/>
    <cellStyle name="Normal 2 3 10" xfId="3269"/>
    <cellStyle name="Normal 2 3 11" xfId="3270"/>
    <cellStyle name="Normal 2 3 12" xfId="3271"/>
    <cellStyle name="Normal 2 3 13" xfId="3272"/>
    <cellStyle name="Normal 2 3 2" xfId="3273"/>
    <cellStyle name="Normal 2 3 2 2" xfId="3274"/>
    <cellStyle name="Normal 2 3 2 3" xfId="3275"/>
    <cellStyle name="Normal 2 3 3" xfId="3276"/>
    <cellStyle name="Normal 2 3 3 2" xfId="3277"/>
    <cellStyle name="Normal 2 3 4" xfId="3278"/>
    <cellStyle name="Normal 2 3 5" xfId="3279"/>
    <cellStyle name="Normal 2 3 6" xfId="3280"/>
    <cellStyle name="Normal 2 3 6 2" xfId="3281"/>
    <cellStyle name="Normal 2 3 7" xfId="3282"/>
    <cellStyle name="Normal 2 3 8" xfId="3283"/>
    <cellStyle name="Normal 2 3 9" xfId="3284"/>
    <cellStyle name="Normal 2 30" xfId="3285"/>
    <cellStyle name="Normal 2 31" xfId="3286"/>
    <cellStyle name="Normal 2 32" xfId="3287"/>
    <cellStyle name="Normal 2 33" xfId="3288"/>
    <cellStyle name="Normal 2 34" xfId="3289"/>
    <cellStyle name="Normal 2 35" xfId="3290"/>
    <cellStyle name="Normal 2 36" xfId="3291"/>
    <cellStyle name="Normal 2 37" xfId="3292"/>
    <cellStyle name="Normal 2 38" xfId="3293"/>
    <cellStyle name="Normal 2 39" xfId="3294"/>
    <cellStyle name="Normal 2 4" xfId="3295"/>
    <cellStyle name="Normal 2 4 10" xfId="3296"/>
    <cellStyle name="Normal 2 4 11" xfId="3297"/>
    <cellStyle name="Normal 2 4 12" xfId="3298"/>
    <cellStyle name="Normal 2 4 13" xfId="3299"/>
    <cellStyle name="Normal 2 4 14" xfId="3300"/>
    <cellStyle name="Normal 2 4 2" xfId="3301"/>
    <cellStyle name="Normal 2 4 2 2" xfId="3302"/>
    <cellStyle name="Normal 2 4 2 3" xfId="3303"/>
    <cellStyle name="Normal 2 4 3" xfId="3304"/>
    <cellStyle name="Normal 2 4 3 2" xfId="3305"/>
    <cellStyle name="Normal 2 4 4" xfId="3306"/>
    <cellStyle name="Normal 2 4 4 2" xfId="3307"/>
    <cellStyle name="Normal 2 4 5" xfId="3308"/>
    <cellStyle name="Normal 2 4 6" xfId="3309"/>
    <cellStyle name="Normal 2 4 6 2" xfId="3310"/>
    <cellStyle name="Normal 2 4 7" xfId="3311"/>
    <cellStyle name="Normal 2 4 8" xfId="3312"/>
    <cellStyle name="Normal 2 4 9" xfId="3313"/>
    <cellStyle name="Normal 2 40" xfId="3314"/>
    <cellStyle name="Normal 2 41" xfId="3315"/>
    <cellStyle name="Normal 2 42" xfId="3316"/>
    <cellStyle name="Normal 2 43" xfId="3317"/>
    <cellStyle name="Normal 2 44" xfId="3318"/>
    <cellStyle name="Normal 2 45" xfId="3319"/>
    <cellStyle name="Normal 2 45 2" xfId="3320"/>
    <cellStyle name="Normal 2 46" xfId="3321"/>
    <cellStyle name="Normal 2 46 2" xfId="3322"/>
    <cellStyle name="Normal 2 47" xfId="3323"/>
    <cellStyle name="Normal 2 47 2" xfId="3324"/>
    <cellStyle name="Normal 2 48" xfId="3325"/>
    <cellStyle name="Normal 2 48 2" xfId="3326"/>
    <cellStyle name="Normal 2 49" xfId="3327"/>
    <cellStyle name="Normal 2 49 2" xfId="3328"/>
    <cellStyle name="Normal 2 5" xfId="3329"/>
    <cellStyle name="Normal 2 5 10" xfId="3330"/>
    <cellStyle name="Normal 2 5 11" xfId="3331"/>
    <cellStyle name="Normal 2 5 12" xfId="3332"/>
    <cellStyle name="Normal 2 5 13" xfId="3333"/>
    <cellStyle name="Normal 2 5 14" xfId="3334"/>
    <cellStyle name="Normal 2 5 15" xfId="3335"/>
    <cellStyle name="Normal 2 5 16" xfId="3336"/>
    <cellStyle name="Normal 2 5 17" xfId="3337"/>
    <cellStyle name="Normal 2 5 18" xfId="3338"/>
    <cellStyle name="Normal 2 5 2" xfId="3339"/>
    <cellStyle name="Normal 2 5 2 2" xfId="3340"/>
    <cellStyle name="Normal 2 5 2 3" xfId="3341"/>
    <cellStyle name="Normal 2 5 3" xfId="3342"/>
    <cellStyle name="Normal 2 5 4" xfId="3343"/>
    <cellStyle name="Normal 2 5 5" xfId="3344"/>
    <cellStyle name="Normal 2 5 6" xfId="3345"/>
    <cellStyle name="Normal 2 5 7" xfId="3346"/>
    <cellStyle name="Normal 2 5 8" xfId="3347"/>
    <cellStyle name="Normal 2 5 9" xfId="3348"/>
    <cellStyle name="Normal 2 50" xfId="3349"/>
    <cellStyle name="Normal 2 51" xfId="3350"/>
    <cellStyle name="Normal 2 52" xfId="3351"/>
    <cellStyle name="Normal 2 53" xfId="3352"/>
    <cellStyle name="Normal 2 6" xfId="3353"/>
    <cellStyle name="Normal 2 6 10" xfId="3354"/>
    <cellStyle name="Normal 2 6 11" xfId="3355"/>
    <cellStyle name="Normal 2 6 12" xfId="3356"/>
    <cellStyle name="Normal 2 6 13" xfId="3357"/>
    <cellStyle name="Normal 2 6 14" xfId="3358"/>
    <cellStyle name="Normal 2 6 15" xfId="3359"/>
    <cellStyle name="Normal 2 6 16" xfId="3360"/>
    <cellStyle name="Normal 2 6 17" xfId="3361"/>
    <cellStyle name="Normal 2 6 2" xfId="3362"/>
    <cellStyle name="Normal 2 6 2 2" xfId="3363"/>
    <cellStyle name="Normal 2 6 2 3" xfId="3364"/>
    <cellStyle name="Normal 2 6 3" xfId="3365"/>
    <cellStyle name="Normal 2 6 4" xfId="3366"/>
    <cellStyle name="Normal 2 6 5" xfId="3367"/>
    <cellStyle name="Normal 2 6 6" xfId="3368"/>
    <cellStyle name="Normal 2 6 7" xfId="3369"/>
    <cellStyle name="Normal 2 6 8" xfId="3370"/>
    <cellStyle name="Normal 2 6 9" xfId="3371"/>
    <cellStyle name="Normal 2 7" xfId="3372"/>
    <cellStyle name="Normal 2 7 2" xfId="3373"/>
    <cellStyle name="Normal 2 8" xfId="3374"/>
    <cellStyle name="Normal 2 8 2" xfId="3375"/>
    <cellStyle name="Normal 2 8 3" xfId="3376"/>
    <cellStyle name="Normal 2 8 4" xfId="3377"/>
    <cellStyle name="Normal 2 9" xfId="3378"/>
    <cellStyle name="Normal 2 9 2" xfId="3379"/>
    <cellStyle name="Normal 2 9 3" xfId="3380"/>
    <cellStyle name="Normal 2_bound" xfId="3381"/>
    <cellStyle name="Normal 20" xfId="3382"/>
    <cellStyle name="Normal 20 2" xfId="3383"/>
    <cellStyle name="Normal 20 3" xfId="3384"/>
    <cellStyle name="Normal 20 3 2" xfId="3385"/>
    <cellStyle name="Normal 21" xfId="3386"/>
    <cellStyle name="Normal 21 2" xfId="3387"/>
    <cellStyle name="Normal 21 2 2" xfId="3388"/>
    <cellStyle name="Normal 21 3" xfId="3389"/>
    <cellStyle name="Normal 21 3 2" xfId="3390"/>
    <cellStyle name="Normal 21_Scen_XBase" xfId="3391"/>
    <cellStyle name="Normal 22" xfId="3392"/>
    <cellStyle name="Normal 22 2" xfId="3393"/>
    <cellStyle name="Normal 23" xfId="3394"/>
    <cellStyle name="Normal 23 2" xfId="3395"/>
    <cellStyle name="Normal 23 3" xfId="3396"/>
    <cellStyle name="Normal 24" xfId="3397"/>
    <cellStyle name="Normal 24 10" xfId="3398"/>
    <cellStyle name="Normal 24 11" xfId="3399"/>
    <cellStyle name="Normal 24 12" xfId="3400"/>
    <cellStyle name="Normal 24 13" xfId="3401"/>
    <cellStyle name="Normal 24 14" xfId="3402"/>
    <cellStyle name="Normal 24 15" xfId="3403"/>
    <cellStyle name="Normal 24 16" xfId="3404"/>
    <cellStyle name="Normal 24 17" xfId="3405"/>
    <cellStyle name="Normal 24 18" xfId="3406"/>
    <cellStyle name="Normal 24 19" xfId="3407"/>
    <cellStyle name="Normal 24 2" xfId="3408"/>
    <cellStyle name="Normal 24 20" xfId="3409"/>
    <cellStyle name="Normal 24 21" xfId="3410"/>
    <cellStyle name="Normal 24 21 2" xfId="3411"/>
    <cellStyle name="Normal 24 21 3" xfId="3412"/>
    <cellStyle name="Normal 24 22" xfId="3413"/>
    <cellStyle name="Normal 24 23" xfId="3414"/>
    <cellStyle name="Normal 24 3" xfId="3415"/>
    <cellStyle name="Normal 24 4" xfId="3416"/>
    <cellStyle name="Normal 24 5" xfId="3417"/>
    <cellStyle name="Normal 24 6" xfId="3418"/>
    <cellStyle name="Normal 24 7" xfId="3419"/>
    <cellStyle name="Normal 24 8" xfId="3420"/>
    <cellStyle name="Normal 24 9" xfId="3421"/>
    <cellStyle name="Normal 25" xfId="3422"/>
    <cellStyle name="Normal 25 2" xfId="3423"/>
    <cellStyle name="Normal 25 3" xfId="3424"/>
    <cellStyle name="Normal 25 4" xfId="3425"/>
    <cellStyle name="Normal 26" xfId="3426"/>
    <cellStyle name="Normal 26 2" xfId="3427"/>
    <cellStyle name="Normal 26 3" xfId="3428"/>
    <cellStyle name="Normal 27" xfId="3429"/>
    <cellStyle name="Normal 27 2" xfId="3430"/>
    <cellStyle name="Normal 28" xfId="3431"/>
    <cellStyle name="Normal 29" xfId="3432"/>
    <cellStyle name="Normal 3" xfId="3433"/>
    <cellStyle name="Normal 3 10" xfId="3434"/>
    <cellStyle name="Normal 3 11" xfId="3435"/>
    <cellStyle name="Normal 3 12" xfId="3436"/>
    <cellStyle name="Normal 3 13" xfId="3437"/>
    <cellStyle name="Normal 3 14" xfId="3438"/>
    <cellStyle name="Normal 3 15" xfId="3439"/>
    <cellStyle name="Normal 3 16" xfId="3440"/>
    <cellStyle name="Normal 3 17" xfId="3441"/>
    <cellStyle name="Normal 3 18" xfId="3442"/>
    <cellStyle name="Normal 3 19" xfId="3443"/>
    <cellStyle name="Normal 3 2" xfId="3444"/>
    <cellStyle name="Normal 3 2 10" xfId="3445"/>
    <cellStyle name="Normal 3 2 2" xfId="3446"/>
    <cellStyle name="Normal 3 2 2 2" xfId="3447"/>
    <cellStyle name="Normal 3 2 2 2 2" xfId="3448"/>
    <cellStyle name="Normal 3 2 2 2 3" xfId="3449"/>
    <cellStyle name="Normal 3 2 2 3" xfId="3450"/>
    <cellStyle name="Normal 3 2 2 4" xfId="3451"/>
    <cellStyle name="Normal 3 2 3" xfId="3452"/>
    <cellStyle name="Normal 3 2 3 2" xfId="3453"/>
    <cellStyle name="Normal 3 2 3 2 2" xfId="3454"/>
    <cellStyle name="Normal 3 2 4" xfId="3455"/>
    <cellStyle name="Normal 3 2 4 2" xfId="3456"/>
    <cellStyle name="Normal 3 2 5" xfId="3457"/>
    <cellStyle name="Normal 3 2 6" xfId="3458"/>
    <cellStyle name="Normal 3 2 7" xfId="3459"/>
    <cellStyle name="Normal 3 2 8" xfId="3460"/>
    <cellStyle name="Normal 3 2 9" xfId="3461"/>
    <cellStyle name="Normal 3 2 9 2" xfId="3462"/>
    <cellStyle name="Normal 3 2_ELC" xfId="3463"/>
    <cellStyle name="Normal 3 20" xfId="3464"/>
    <cellStyle name="Normal 3 21" xfId="3465"/>
    <cellStyle name="Normal 3 22" xfId="3466"/>
    <cellStyle name="Normal 3 23" xfId="3467"/>
    <cellStyle name="Normal 3 24" xfId="3468"/>
    <cellStyle name="Normal 3 25" xfId="3469"/>
    <cellStyle name="Normal 3 26" xfId="3470"/>
    <cellStyle name="Normal 3 27" xfId="3471"/>
    <cellStyle name="Normal 3 28" xfId="3472"/>
    <cellStyle name="Normal 3 28 2" xfId="3473"/>
    <cellStyle name="Normal 3 29" xfId="3474"/>
    <cellStyle name="Normal 3 29 2" xfId="3475"/>
    <cellStyle name="Normal 3 3" xfId="3476"/>
    <cellStyle name="Normal 3 3 2" xfId="3477"/>
    <cellStyle name="Normal 3 3 2 2" xfId="3478"/>
    <cellStyle name="Normal 3 3 3" xfId="3479"/>
    <cellStyle name="Normal 3 3 4" xfId="3480"/>
    <cellStyle name="Normal 3 3 5" xfId="3481"/>
    <cellStyle name="Normal 3 3 6" xfId="3482"/>
    <cellStyle name="Normal 3 3 7" xfId="3483"/>
    <cellStyle name="Normal 3 3 8" xfId="3484"/>
    <cellStyle name="Normal 3 30" xfId="3485"/>
    <cellStyle name="Normal 3 30 2" xfId="3486"/>
    <cellStyle name="Normal 3 31" xfId="3487"/>
    <cellStyle name="Normal 3 31 2" xfId="3488"/>
    <cellStyle name="Normal 3 32" xfId="3489"/>
    <cellStyle name="Normal 3 33" xfId="3490"/>
    <cellStyle name="Normal 3 34" xfId="3491"/>
    <cellStyle name="Normal 3 4" xfId="3492"/>
    <cellStyle name="Normal 3 4 2" xfId="3493"/>
    <cellStyle name="Normal 3 4 3" xfId="3494"/>
    <cellStyle name="Normal 3 4 4" xfId="3495"/>
    <cellStyle name="Normal 3 4 4 2" xfId="3496"/>
    <cellStyle name="Normal 3 4 5" xfId="3497"/>
    <cellStyle name="Normal 3 4 6" xfId="3498"/>
    <cellStyle name="Normal 3 4 7" xfId="3499"/>
    <cellStyle name="Normal 3 4 8" xfId="3500"/>
    <cellStyle name="Normal 3 5" xfId="3501"/>
    <cellStyle name="Normal 3 5 2" xfId="3502"/>
    <cellStyle name="Normal 3 5 3" xfId="3503"/>
    <cellStyle name="Normal 3 5 3 2" xfId="3504"/>
    <cellStyle name="Normal 3 5 4" xfId="3505"/>
    <cellStyle name="Normal 3 5 5" xfId="3506"/>
    <cellStyle name="Normal 3 5 6" xfId="3507"/>
    <cellStyle name="Normal 3 5 7" xfId="3508"/>
    <cellStyle name="Normal 3 5 8" xfId="3509"/>
    <cellStyle name="Normal 3 5 9" xfId="3510"/>
    <cellStyle name="Normal 3 5 9 2" xfId="3511"/>
    <cellStyle name="Normal 3 6" xfId="3512"/>
    <cellStyle name="Normal 3 6 2" xfId="3513"/>
    <cellStyle name="Normal 3 6 3" xfId="3514"/>
    <cellStyle name="Normal 3 7" xfId="3515"/>
    <cellStyle name="Normal 3 7 2" xfId="3516"/>
    <cellStyle name="Normal 3 7 3" xfId="3517"/>
    <cellStyle name="Normal 3 8" xfId="3518"/>
    <cellStyle name="Normal 3 9" xfId="3519"/>
    <cellStyle name="Normal 3_Heating-COM" xfId="3520"/>
    <cellStyle name="Normal 30" xfId="3521"/>
    <cellStyle name="Normal 31" xfId="3522"/>
    <cellStyle name="Normal 31 2" xfId="3523"/>
    <cellStyle name="Normal 31 3" xfId="3524"/>
    <cellStyle name="Normal 31 4" xfId="3525"/>
    <cellStyle name="Normal 31 5" xfId="3526"/>
    <cellStyle name="Normal 31 6" xfId="3527"/>
    <cellStyle name="Normal 32" xfId="3528"/>
    <cellStyle name="Normal 32 2" xfId="3529"/>
    <cellStyle name="Normal 33" xfId="3530"/>
    <cellStyle name="Normal 33 10" xfId="3531"/>
    <cellStyle name="Normal 33 11" xfId="3532"/>
    <cellStyle name="Normal 33 12" xfId="3533"/>
    <cellStyle name="Normal 33 13" xfId="3534"/>
    <cellStyle name="Normal 33 2" xfId="3535"/>
    <cellStyle name="Normal 33 3" xfId="3536"/>
    <cellStyle name="Normal 33 4" xfId="3537"/>
    <cellStyle name="Normal 33 5" xfId="3538"/>
    <cellStyle name="Normal 33 6" xfId="3539"/>
    <cellStyle name="Normal 33 7" xfId="3540"/>
    <cellStyle name="Normal 33 8" xfId="3541"/>
    <cellStyle name="Normal 33 9" xfId="3542"/>
    <cellStyle name="Normal 33_Scen_XBase" xfId="3543"/>
    <cellStyle name="Normal 34" xfId="3544"/>
    <cellStyle name="Normal 34 2" xfId="3545"/>
    <cellStyle name="Normal 34 3" xfId="3546"/>
    <cellStyle name="Normal 35" xfId="3547"/>
    <cellStyle name="Normal 35 2" xfId="3548"/>
    <cellStyle name="Normal 36" xfId="3549"/>
    <cellStyle name="Normal 36 2" xfId="3550"/>
    <cellStyle name="Normal 37" xfId="3551"/>
    <cellStyle name="Normal 37 2" xfId="3552"/>
    <cellStyle name="Normal 38" xfId="3553"/>
    <cellStyle name="Normal 38 2" xfId="3554"/>
    <cellStyle name="Normal 39" xfId="3555"/>
    <cellStyle name="Normal 4" xfId="3556"/>
    <cellStyle name="Normal 4 10" xfId="3557"/>
    <cellStyle name="Normal 4 10 2" xfId="3558"/>
    <cellStyle name="Normal 4 11" xfId="3559"/>
    <cellStyle name="Normal 4 11 2" xfId="3560"/>
    <cellStyle name="Normal 4 12" xfId="3561"/>
    <cellStyle name="Normal 4 12 2" xfId="3562"/>
    <cellStyle name="Normal 4 13" xfId="3563"/>
    <cellStyle name="Normal 4 13 2" xfId="3564"/>
    <cellStyle name="Normal 4 13 2 2" xfId="3565"/>
    <cellStyle name="Normal 4 13 2 3" xfId="3566"/>
    <cellStyle name="Normal 4 13 2 3 2" xfId="3567"/>
    <cellStyle name="Normal 4 13 2 3 3" xfId="3568"/>
    <cellStyle name="Normal 4 13 2 4" xfId="3569"/>
    <cellStyle name="Normal 4 14" xfId="3570"/>
    <cellStyle name="Normal 4 2" xfId="3571"/>
    <cellStyle name="Normal 4 2 2" xfId="3572"/>
    <cellStyle name="Normal 4 2 2 10" xfId="3573"/>
    <cellStyle name="Normal 4 2 2 11" xfId="3574"/>
    <cellStyle name="Normal 4 2 2 12" xfId="3575"/>
    <cellStyle name="Normal 4 2 2 13" xfId="3576"/>
    <cellStyle name="Normal 4 2 2 2" xfId="3577"/>
    <cellStyle name="Normal 4 2 2 2 10" xfId="3578"/>
    <cellStyle name="Normal 4 2 2 2 11" xfId="3579"/>
    <cellStyle name="Normal 4 2 2 2 12" xfId="3580"/>
    <cellStyle name="Normal 4 2 2 2 13" xfId="3581"/>
    <cellStyle name="Normal 4 2 2 2 2" xfId="3582"/>
    <cellStyle name="Normal 4 2 2 2 3" xfId="3583"/>
    <cellStyle name="Normal 4 2 2 2 4" xfId="3584"/>
    <cellStyle name="Normal 4 2 2 2 5" xfId="3585"/>
    <cellStyle name="Normal 4 2 2 2 6" xfId="3586"/>
    <cellStyle name="Normal 4 2 2 2 7" xfId="3587"/>
    <cellStyle name="Normal 4 2 2 2 8" xfId="3588"/>
    <cellStyle name="Normal 4 2 2 2 9" xfId="3589"/>
    <cellStyle name="Normal 4 2 2 3" xfId="3590"/>
    <cellStyle name="Normal 4 2 2 4" xfId="3591"/>
    <cellStyle name="Normal 4 2 2 5" xfId="3592"/>
    <cellStyle name="Normal 4 2 2 6" xfId="3593"/>
    <cellStyle name="Normal 4 2 2 7" xfId="3594"/>
    <cellStyle name="Normal 4 2 2 8" xfId="3595"/>
    <cellStyle name="Normal 4 2 2 9" xfId="3596"/>
    <cellStyle name="Normal 4 2 3" xfId="3597"/>
    <cellStyle name="Normal 4 2 3 2" xfId="3598"/>
    <cellStyle name="Normal 4 2 3 2 2" xfId="3599"/>
    <cellStyle name="Normal 4 2 3 3" xfId="3600"/>
    <cellStyle name="Normal 4 2 4" xfId="3601"/>
    <cellStyle name="Normal 4 2 5" xfId="3602"/>
    <cellStyle name="Normal 4 2 6" xfId="3603"/>
    <cellStyle name="Normal 4 2 7" xfId="3604"/>
    <cellStyle name="Normal 4 2 8" xfId="3605"/>
    <cellStyle name="Normal 4 2 9" xfId="3606"/>
    <cellStyle name="Normal 4 2 9 2" xfId="3607"/>
    <cellStyle name="Normal 4 2_Scen_XBase" xfId="3608"/>
    <cellStyle name="Normal 4 3" xfId="3609"/>
    <cellStyle name="Normal 4 3 2" xfId="3610"/>
    <cellStyle name="Normal 4 3 2 2" xfId="3611"/>
    <cellStyle name="Normal 4 3 2 3" xfId="3612"/>
    <cellStyle name="Normal 4 3 3" xfId="3613"/>
    <cellStyle name="Normal 4 3 3 2" xfId="3614"/>
    <cellStyle name="Normal 4 3 4" xfId="3615"/>
    <cellStyle name="Normal 4 3 4 2" xfId="3616"/>
    <cellStyle name="Normal 4 3 5" xfId="3617"/>
    <cellStyle name="Normal 4 3 5 2" xfId="3618"/>
    <cellStyle name="Normal 4 3 6" xfId="3619"/>
    <cellStyle name="Normal 4 3 7" xfId="3620"/>
    <cellStyle name="Normal 4 3 8" xfId="3621"/>
    <cellStyle name="Normal 4 3 9" xfId="3622"/>
    <cellStyle name="Normal 4 3_Scen_XBase" xfId="3623"/>
    <cellStyle name="Normal 4 4" xfId="3624"/>
    <cellStyle name="Normal 4 4 2" xfId="3625"/>
    <cellStyle name="Normal 4 4 3" xfId="3626"/>
    <cellStyle name="Normal 4 4 3 2" xfId="3627"/>
    <cellStyle name="Normal 4 4 4" xfId="3628"/>
    <cellStyle name="Normal 4 4 5" xfId="3629"/>
    <cellStyle name="Normal 4 4 6" xfId="3630"/>
    <cellStyle name="Normal 4 4 7" xfId="3631"/>
    <cellStyle name="Normal 4 4 8" xfId="3632"/>
    <cellStyle name="Normal 4 4 9" xfId="3633"/>
    <cellStyle name="Normal 4 5" xfId="3634"/>
    <cellStyle name="Normal 4 5 2" xfId="3635"/>
    <cellStyle name="Normal 4 5 3" xfId="3636"/>
    <cellStyle name="Normal 4 5 4" xfId="3637"/>
    <cellStyle name="Normal 4 5 5" xfId="3638"/>
    <cellStyle name="Normal 4 5 6" xfId="3639"/>
    <cellStyle name="Normal 4 5 7" xfId="3640"/>
    <cellStyle name="Normal 4 5 8" xfId="3641"/>
    <cellStyle name="Normal 4 5 9" xfId="3642"/>
    <cellStyle name="Normal 4 6" xfId="3643"/>
    <cellStyle name="Normal 4 6 2" xfId="3644"/>
    <cellStyle name="Normal 4 6 3" xfId="3645"/>
    <cellStyle name="Normal 4 6 4" xfId="3646"/>
    <cellStyle name="Normal 4 7" xfId="3647"/>
    <cellStyle name="Normal 4 7 2" xfId="3648"/>
    <cellStyle name="Normal 4 8" xfId="3649"/>
    <cellStyle name="Normal 4 8 2" xfId="3650"/>
    <cellStyle name="Normal 4 9" xfId="3651"/>
    <cellStyle name="Normal 4 9 2" xfId="3652"/>
    <cellStyle name="Normal 4_ELC" xfId="3653"/>
    <cellStyle name="Normal 40" xfId="3654"/>
    <cellStyle name="Normal 41" xfId="3655"/>
    <cellStyle name="Normal 41 2" xfId="3656"/>
    <cellStyle name="Normal 5" xfId="3657"/>
    <cellStyle name="Normal 5 10" xfId="3658"/>
    <cellStyle name="Normal 5 10 2" xfId="3659"/>
    <cellStyle name="Normal 5 10 2 2" xfId="3660"/>
    <cellStyle name="Normal 5 11" xfId="3661"/>
    <cellStyle name="Normal 5 11 2" xfId="3662"/>
    <cellStyle name="Normal 5 12" xfId="3663"/>
    <cellStyle name="Normal 5 12 2" xfId="3664"/>
    <cellStyle name="Normal 5 13" xfId="3665"/>
    <cellStyle name="Normal 5 13 2" xfId="3666"/>
    <cellStyle name="Normal 5 14" xfId="3667"/>
    <cellStyle name="Normal 5 14 2" xfId="3668"/>
    <cellStyle name="Normal 5 15" xfId="3669"/>
    <cellStyle name="Normal 5 16" xfId="3670"/>
    <cellStyle name="Normal 5 2" xfId="3671"/>
    <cellStyle name="Normal 5 2 10" xfId="3672"/>
    <cellStyle name="Normal 5 2 2" xfId="3673"/>
    <cellStyle name="Normal 5 2 2 10" xfId="3674"/>
    <cellStyle name="Normal 5 2 2 11" xfId="3675"/>
    <cellStyle name="Normal 5 2 2 12" xfId="3676"/>
    <cellStyle name="Normal 5 2 2 13" xfId="3677"/>
    <cellStyle name="Normal 5 2 2 14" xfId="3678"/>
    <cellStyle name="Normal 5 2 2 2" xfId="3679"/>
    <cellStyle name="Normal 5 2 2 2 10" xfId="3680"/>
    <cellStyle name="Normal 5 2 2 2 11" xfId="3681"/>
    <cellStyle name="Normal 5 2 2 2 12" xfId="3682"/>
    <cellStyle name="Normal 5 2 2 2 13" xfId="3683"/>
    <cellStyle name="Normal 5 2 2 2 14" xfId="3684"/>
    <cellStyle name="Normal 5 2 2 2 2" xfId="3685"/>
    <cellStyle name="Normal 5 2 2 2 3" xfId="3686"/>
    <cellStyle name="Normal 5 2 2 2 4" xfId="3687"/>
    <cellStyle name="Normal 5 2 2 2 5" xfId="3688"/>
    <cellStyle name="Normal 5 2 2 2 6" xfId="3689"/>
    <cellStyle name="Normal 5 2 2 2 7" xfId="3690"/>
    <cellStyle name="Normal 5 2 2 2 8" xfId="3691"/>
    <cellStyle name="Normal 5 2 2 2 9" xfId="3692"/>
    <cellStyle name="Normal 5 2 2 3" xfId="3693"/>
    <cellStyle name="Normal 5 2 2 4" xfId="3694"/>
    <cellStyle name="Normal 5 2 2 5" xfId="3695"/>
    <cellStyle name="Normal 5 2 2 6" xfId="3696"/>
    <cellStyle name="Normal 5 2 2 7" xfId="3697"/>
    <cellStyle name="Normal 5 2 2 8" xfId="3698"/>
    <cellStyle name="Normal 5 2 2 9" xfId="3699"/>
    <cellStyle name="Normal 5 2 3" xfId="3700"/>
    <cellStyle name="Normal 5 2 3 2" xfId="3701"/>
    <cellStyle name="Normal 5 2 4" xfId="3702"/>
    <cellStyle name="Normal 5 2 5" xfId="3703"/>
    <cellStyle name="Normal 5 2 6" xfId="3704"/>
    <cellStyle name="Normal 5 2 7" xfId="3705"/>
    <cellStyle name="Normal 5 2 8" xfId="3706"/>
    <cellStyle name="Normal 5 2 9" xfId="3707"/>
    <cellStyle name="Normal 5 3" xfId="3708"/>
    <cellStyle name="Normal 5 3 10" xfId="3709"/>
    <cellStyle name="Normal 5 3 2" xfId="3710"/>
    <cellStyle name="Normal 5 3 2 2" xfId="3711"/>
    <cellStyle name="Normal 5 3 2 2 2" xfId="3712"/>
    <cellStyle name="Normal 5 3 3" xfId="3713"/>
    <cellStyle name="Normal 5 3 3 2" xfId="3714"/>
    <cellStyle name="Normal 5 3 4" xfId="3715"/>
    <cellStyle name="Normal 5 3 5" xfId="3716"/>
    <cellStyle name="Normal 5 3 6" xfId="3717"/>
    <cellStyle name="Normal 5 3 7" xfId="3718"/>
    <cellStyle name="Normal 5 3 8" xfId="3719"/>
    <cellStyle name="Normal 5 3 9" xfId="3720"/>
    <cellStyle name="Normal 5 3 9 2" xfId="3721"/>
    <cellStyle name="Normal 5 4" xfId="3722"/>
    <cellStyle name="Normal 5 4 2" xfId="3723"/>
    <cellStyle name="Normal 5 4 3" xfId="3724"/>
    <cellStyle name="Normal 5 4 4" xfId="3725"/>
    <cellStyle name="Normal 5 4 5" xfId="3726"/>
    <cellStyle name="Normal 5 4 6" xfId="3727"/>
    <cellStyle name="Normal 5 4 7" xfId="3728"/>
    <cellStyle name="Normal 5 4 8" xfId="3729"/>
    <cellStyle name="Normal 5 5" xfId="3730"/>
    <cellStyle name="Normal 5 5 2" xfId="3731"/>
    <cellStyle name="Normal 5 5 2 2" xfId="3732"/>
    <cellStyle name="Normal 5 5 3" xfId="3733"/>
    <cellStyle name="Normal 5 5 4" xfId="3734"/>
    <cellStyle name="Normal 5 5 5" xfId="3735"/>
    <cellStyle name="Normal 5 5 6" xfId="3736"/>
    <cellStyle name="Normal 5 5 7" xfId="3737"/>
    <cellStyle name="Normal 5 5 8" xfId="3738"/>
    <cellStyle name="Normal 5 5 9" xfId="3739"/>
    <cellStyle name="Normal 5 6" xfId="3740"/>
    <cellStyle name="Normal 5 6 2" xfId="3741"/>
    <cellStyle name="Normal 5 6 3" xfId="3742"/>
    <cellStyle name="Normal 5 7" xfId="3743"/>
    <cellStyle name="Normal 5 8" xfId="3744"/>
    <cellStyle name="Normal 5 9" xfId="3745"/>
    <cellStyle name="Normal 5_ELC" xfId="3746"/>
    <cellStyle name="Normal 50" xfId="3747"/>
    <cellStyle name="Normal 51" xfId="3748"/>
    <cellStyle name="Normal 52" xfId="3749"/>
    <cellStyle name="Normal 53" xfId="3750"/>
    <cellStyle name="Normal 54" xfId="3751"/>
    <cellStyle name="Normal 55" xfId="3752"/>
    <cellStyle name="Normal 6" xfId="3753"/>
    <cellStyle name="Normal 6 10" xfId="3754"/>
    <cellStyle name="Normal 6 10 2" xfId="3755"/>
    <cellStyle name="Normal 6 10 2 2" xfId="3756"/>
    <cellStyle name="Normal 6 11" xfId="3757"/>
    <cellStyle name="Normal 6 11 2" xfId="3758"/>
    <cellStyle name="Normal 6 12" xfId="3759"/>
    <cellStyle name="Normal 6 12 2" xfId="3760"/>
    <cellStyle name="Normal 6 13" xfId="3761"/>
    <cellStyle name="Normal 6 14" xfId="3762"/>
    <cellStyle name="Normal 6 15" xfId="3763"/>
    <cellStyle name="Normal 6 2" xfId="3764"/>
    <cellStyle name="Normal 6 2 10" xfId="3765"/>
    <cellStyle name="Normal 6 2 11" xfId="3766"/>
    <cellStyle name="Normal 6 2 12" xfId="3767"/>
    <cellStyle name="Normal 6 2 13" xfId="3768"/>
    <cellStyle name="Normal 6 2 14" xfId="3769"/>
    <cellStyle name="Normal 6 2 2" xfId="3770"/>
    <cellStyle name="Normal 6 2 2 10" xfId="3771"/>
    <cellStyle name="Normal 6 2 2 11" xfId="3772"/>
    <cellStyle name="Normal 6 2 2 12" xfId="3773"/>
    <cellStyle name="Normal 6 2 2 13" xfId="3774"/>
    <cellStyle name="Normal 6 2 2 2" xfId="3775"/>
    <cellStyle name="Normal 6 2 2 3" xfId="3776"/>
    <cellStyle name="Normal 6 2 2 4" xfId="3777"/>
    <cellStyle name="Normal 6 2 2 5" xfId="3778"/>
    <cellStyle name="Normal 6 2 2 6" xfId="3779"/>
    <cellStyle name="Normal 6 2 2 7" xfId="3780"/>
    <cellStyle name="Normal 6 2 2 8" xfId="3781"/>
    <cellStyle name="Normal 6 2 2 9" xfId="3782"/>
    <cellStyle name="Normal 6 2 3" xfId="3783"/>
    <cellStyle name="Normal 6 2 4" xfId="3784"/>
    <cellStyle name="Normal 6 2 5" xfId="3785"/>
    <cellStyle name="Normal 6 2 6" xfId="3786"/>
    <cellStyle name="Normal 6 2 7" xfId="3787"/>
    <cellStyle name="Normal 6 2 8" xfId="3788"/>
    <cellStyle name="Normal 6 2 9" xfId="3789"/>
    <cellStyle name="Normal 6 3" xfId="3790"/>
    <cellStyle name="Normal 6 3 10" xfId="3791"/>
    <cellStyle name="Normal 6 3 11" xfId="3792"/>
    <cellStyle name="Normal 6 3 12" xfId="3793"/>
    <cellStyle name="Normal 6 3 13" xfId="3794"/>
    <cellStyle name="Normal 6 3 14" xfId="3795"/>
    <cellStyle name="Normal 6 3 15" xfId="3796"/>
    <cellStyle name="Normal 6 3 16" xfId="3797"/>
    <cellStyle name="Normal 6 3 17" xfId="3798"/>
    <cellStyle name="Normal 6 3 2" xfId="3799"/>
    <cellStyle name="Normal 6 3 3" xfId="3800"/>
    <cellStyle name="Normal 6 3 4" xfId="3801"/>
    <cellStyle name="Normal 6 3 5" xfId="3802"/>
    <cellStyle name="Normal 6 3 6" xfId="3803"/>
    <cellStyle name="Normal 6 3 7" xfId="3804"/>
    <cellStyle name="Normal 6 3 8" xfId="3805"/>
    <cellStyle name="Normal 6 3 9" xfId="3806"/>
    <cellStyle name="Normal 6 4" xfId="3807"/>
    <cellStyle name="Normal 6 4 2" xfId="3808"/>
    <cellStyle name="Normal 6 4 3" xfId="3809"/>
    <cellStyle name="Normal 6 4 4" xfId="3810"/>
    <cellStyle name="Normal 6 4 5" xfId="3811"/>
    <cellStyle name="Normal 6 4 6" xfId="3812"/>
    <cellStyle name="Normal 6 4 7" xfId="3813"/>
    <cellStyle name="Normal 6 4 8" xfId="3814"/>
    <cellStyle name="Normal 6 5" xfId="3815"/>
    <cellStyle name="Normal 6 5 2" xfId="3816"/>
    <cellStyle name="Normal 6 5 3" xfId="3817"/>
    <cellStyle name="Normal 6 5 4" xfId="3818"/>
    <cellStyle name="Normal 6 5 5" xfId="3819"/>
    <cellStyle name="Normal 6 5 6" xfId="3820"/>
    <cellStyle name="Normal 6 5 7" xfId="3821"/>
    <cellStyle name="Normal 6 5 8" xfId="3822"/>
    <cellStyle name="Normal 6 6" xfId="3823"/>
    <cellStyle name="Normal 6 7" xfId="3824"/>
    <cellStyle name="Normal 6 8" xfId="3825"/>
    <cellStyle name="Normal 6 9" xfId="3826"/>
    <cellStyle name="Normal 6_ELC" xfId="3827"/>
    <cellStyle name="Normal 7" xfId="3828"/>
    <cellStyle name="Normal 7 10" xfId="3829"/>
    <cellStyle name="Normal 7 10 2" xfId="3830"/>
    <cellStyle name="Normal 7 11" xfId="3831"/>
    <cellStyle name="Normal 7 12" xfId="3832"/>
    <cellStyle name="Normal 7 13" xfId="3833"/>
    <cellStyle name="Normal 7 2" xfId="3834"/>
    <cellStyle name="Normal 7 2 2" xfId="3835"/>
    <cellStyle name="Normal 7 2 3" xfId="3836"/>
    <cellStyle name="Normal 7 2 3 2" xfId="3837"/>
    <cellStyle name="Normal 7 2 4" xfId="3838"/>
    <cellStyle name="Normal 7 2 5" xfId="3839"/>
    <cellStyle name="Normal 7 2 6" xfId="3840"/>
    <cellStyle name="Normal 7 2 7" xfId="3841"/>
    <cellStyle name="Normal 7 2 8" xfId="3842"/>
    <cellStyle name="Normal 7 2_Scen_XBase" xfId="3843"/>
    <cellStyle name="Normal 7 3" xfId="3844"/>
    <cellStyle name="Normal 7 3 2" xfId="3845"/>
    <cellStyle name="Normal 7 3 3" xfId="3846"/>
    <cellStyle name="Normal 7 3 4" xfId="3847"/>
    <cellStyle name="Normal 7 3 5" xfId="3848"/>
    <cellStyle name="Normal 7 3 6" xfId="3849"/>
    <cellStyle name="Normal 7 3 7" xfId="3850"/>
    <cellStyle name="Normal 7 3 8" xfId="3851"/>
    <cellStyle name="Normal 7 3 9" xfId="3852"/>
    <cellStyle name="Normal 7 4" xfId="3853"/>
    <cellStyle name="Normal 7 4 2" xfId="3854"/>
    <cellStyle name="Normal 7 4 3" xfId="3855"/>
    <cellStyle name="Normal 7 4 4" xfId="3856"/>
    <cellStyle name="Normal 7 4 5" xfId="3857"/>
    <cellStyle name="Normal 7 4 6" xfId="3858"/>
    <cellStyle name="Normal 7 4 7" xfId="3859"/>
    <cellStyle name="Normal 7 4 8" xfId="3860"/>
    <cellStyle name="Normal 7 4 9" xfId="3861"/>
    <cellStyle name="Normal 7 5" xfId="3862"/>
    <cellStyle name="Normal 7 5 2" xfId="3863"/>
    <cellStyle name="Normal 7 5 3" xfId="3864"/>
    <cellStyle name="Normal 7 5 4" xfId="3865"/>
    <cellStyle name="Normal 7 5 5" xfId="3866"/>
    <cellStyle name="Normal 7 5 6" xfId="3867"/>
    <cellStyle name="Normal 7 5 7" xfId="3868"/>
    <cellStyle name="Normal 7 5 8" xfId="3869"/>
    <cellStyle name="Normal 7 5 9" xfId="3870"/>
    <cellStyle name="Normal 7 5 9 2" xfId="3871"/>
    <cellStyle name="Normal 7 6" xfId="3872"/>
    <cellStyle name="Normal 7 6 2" xfId="3873"/>
    <cellStyle name="Normal 7 6 2 2" xfId="3874"/>
    <cellStyle name="Normal 7 7" xfId="3875"/>
    <cellStyle name="Normal 7 7 2" xfId="3876"/>
    <cellStyle name="Normal 7 8" xfId="3877"/>
    <cellStyle name="Normal 7 8 2" xfId="3878"/>
    <cellStyle name="Normal 7 9" xfId="3879"/>
    <cellStyle name="Normal 7 9 2" xfId="3880"/>
    <cellStyle name="Normal 8" xfId="3881"/>
    <cellStyle name="Normal 8 10" xfId="3882"/>
    <cellStyle name="Normal 8 10 2" xfId="3883"/>
    <cellStyle name="Normal 8 10 2 2" xfId="3884"/>
    <cellStyle name="Normal 8 11" xfId="3885"/>
    <cellStyle name="Normal 8 11 2" xfId="3886"/>
    <cellStyle name="Normal 8 12" xfId="3887"/>
    <cellStyle name="Normal 8 13" xfId="3888"/>
    <cellStyle name="Normal 8 2" xfId="3889"/>
    <cellStyle name="Normal 8 2 2" xfId="3890"/>
    <cellStyle name="Normal 8 2 3" xfId="3891"/>
    <cellStyle name="Normal 8 2 4" xfId="3892"/>
    <cellStyle name="Normal 8 2 5" xfId="3893"/>
    <cellStyle name="Normal 8 2 6" xfId="3894"/>
    <cellStyle name="Normal 8 2 7" xfId="3895"/>
    <cellStyle name="Normal 8 2 8" xfId="3896"/>
    <cellStyle name="Normal 8 3" xfId="3897"/>
    <cellStyle name="Normal 8 3 2" xfId="3898"/>
    <cellStyle name="Normal 8 3 3" xfId="3899"/>
    <cellStyle name="Normal 8 3 4" xfId="3900"/>
    <cellStyle name="Normal 8 3 5" xfId="3901"/>
    <cellStyle name="Normal 8 3 6" xfId="3902"/>
    <cellStyle name="Normal 8 3 7" xfId="3903"/>
    <cellStyle name="Normal 8 3 8" xfId="3904"/>
    <cellStyle name="Normal 8 4" xfId="3905"/>
    <cellStyle name="Normal 8 4 2" xfId="3906"/>
    <cellStyle name="Normal 8 4 3" xfId="3907"/>
    <cellStyle name="Normal 8 4 4" xfId="3908"/>
    <cellStyle name="Normal 8 4 5" xfId="3909"/>
    <cellStyle name="Normal 8 4 6" xfId="3910"/>
    <cellStyle name="Normal 8 4 7" xfId="3911"/>
    <cellStyle name="Normal 8 4 8" xfId="3912"/>
    <cellStyle name="Normal 8 5" xfId="3913"/>
    <cellStyle name="Normal 8 5 2" xfId="3914"/>
    <cellStyle name="Normal 8 5 3" xfId="3915"/>
    <cellStyle name="Normal 8 5 4" xfId="3916"/>
    <cellStyle name="Normal 8 5 5" xfId="3917"/>
    <cellStyle name="Normal 8 5 6" xfId="3918"/>
    <cellStyle name="Normal 8 5 7" xfId="3919"/>
    <cellStyle name="Normal 8 5 8" xfId="3920"/>
    <cellStyle name="Normal 8 6" xfId="3921"/>
    <cellStyle name="Normal 8 7" xfId="3922"/>
    <cellStyle name="Normal 8 8" xfId="3923"/>
    <cellStyle name="Normal 8 9" xfId="3924"/>
    <cellStyle name="Normal 9" xfId="3925"/>
    <cellStyle name="Normal 9 10" xfId="3926"/>
    <cellStyle name="Normal 9 2" xfId="3927"/>
    <cellStyle name="Normal 9 2 2" xfId="3928"/>
    <cellStyle name="Normal 9 2 3" xfId="3929"/>
    <cellStyle name="Normal 9 3" xfId="3930"/>
    <cellStyle name="Normal 9 4" xfId="3931"/>
    <cellStyle name="Normal 9 5" xfId="3932"/>
    <cellStyle name="Normal 9 6" xfId="3933"/>
    <cellStyle name="Normal 9 7" xfId="3934"/>
    <cellStyle name="Normal 9 8" xfId="3935"/>
    <cellStyle name="Normal 9 9" xfId="3936"/>
    <cellStyle name="Normal 9 9 2" xfId="3937"/>
    <cellStyle name="Normal GHG Numbers (0.00)" xfId="3938"/>
    <cellStyle name="Normal GHG Numbers (0.00) 2" xfId="3939"/>
    <cellStyle name="Normal GHG Numbers (0.00) 3" xfId="3940"/>
    <cellStyle name="Normal GHG Textfiels Bold" xfId="3941"/>
    <cellStyle name="Normal GHG whole table" xfId="3942"/>
    <cellStyle name="Normal GHG-Shade" xfId="3943"/>
    <cellStyle name="Normal GHG-Shade 2" xfId="3944"/>
    <cellStyle name="Normal GHG-Shade 3" xfId="3945"/>
    <cellStyle name="Normal GHG-Shade 4" xfId="3946"/>
    <cellStyle name="Normal Small" xfId="3947"/>
    <cellStyle name="Normál_C3EM_v2" xfId="3948"/>
    <cellStyle name="Normale_B2020" xfId="3949"/>
    <cellStyle name="normální_List1" xfId="3950"/>
    <cellStyle name="Note 10" xfId="3951"/>
    <cellStyle name="Note 10 2" xfId="3952"/>
    <cellStyle name="Note 10 3" xfId="3953"/>
    <cellStyle name="Note 10 3 2" xfId="3954"/>
    <cellStyle name="Note 10 3_ELC_final" xfId="3955"/>
    <cellStyle name="Note 10_ELC_final" xfId="3956"/>
    <cellStyle name="Note 11" xfId="3957"/>
    <cellStyle name="Note 11 2" xfId="3958"/>
    <cellStyle name="Note 11_ELC_final" xfId="3959"/>
    <cellStyle name="Note 12" xfId="3960"/>
    <cellStyle name="Note 12 2" xfId="3961"/>
    <cellStyle name="Note 12_ELC_final" xfId="3962"/>
    <cellStyle name="Note 13" xfId="3963"/>
    <cellStyle name="Note 13 2" xfId="3964"/>
    <cellStyle name="Note 13_ELC_final" xfId="3965"/>
    <cellStyle name="Note 14" xfId="3966"/>
    <cellStyle name="Note 14 2" xfId="3967"/>
    <cellStyle name="Note 14_ELC_final" xfId="3968"/>
    <cellStyle name="Note 15" xfId="3969"/>
    <cellStyle name="Note 15 2" xfId="3970"/>
    <cellStyle name="Note 15_ELC_final" xfId="3971"/>
    <cellStyle name="Note 16" xfId="3972"/>
    <cellStyle name="Note 16 2" xfId="3973"/>
    <cellStyle name="Note 16_ELC_final" xfId="3974"/>
    <cellStyle name="Note 17" xfId="3975"/>
    <cellStyle name="Note 17 2" xfId="3976"/>
    <cellStyle name="Note 17_ELC_final" xfId="3977"/>
    <cellStyle name="Note 18" xfId="3978"/>
    <cellStyle name="Note 18 2" xfId="3979"/>
    <cellStyle name="Note 18_ELC_final" xfId="3980"/>
    <cellStyle name="Note 19" xfId="3981"/>
    <cellStyle name="Note 2" xfId="3982"/>
    <cellStyle name="Note 2 10" xfId="3983"/>
    <cellStyle name="Note 2 11" xfId="3984"/>
    <cellStyle name="Note 2 12" xfId="3985"/>
    <cellStyle name="Note 2 13" xfId="3986"/>
    <cellStyle name="Note 2 14" xfId="3987"/>
    <cellStyle name="Note 2 15" xfId="3988"/>
    <cellStyle name="Note 2 16" xfId="3989"/>
    <cellStyle name="Note 2 2" xfId="3990"/>
    <cellStyle name="Note 2 2 2" xfId="3991"/>
    <cellStyle name="Note 2 2 2 2" xfId="3992"/>
    <cellStyle name="Note 2 2 3" xfId="3993"/>
    <cellStyle name="Note 2 3" xfId="3994"/>
    <cellStyle name="Note 2 4" xfId="3995"/>
    <cellStyle name="Note 2 5" xfId="3996"/>
    <cellStyle name="Note 2 6" xfId="3997"/>
    <cellStyle name="Note 2 7" xfId="3998"/>
    <cellStyle name="Note 2 8" xfId="3999"/>
    <cellStyle name="Note 2 9" xfId="4000"/>
    <cellStyle name="Note 2_PrimaryEnergyPrices_TIMES" xfId="4001"/>
    <cellStyle name="Note 20" xfId="4002"/>
    <cellStyle name="Note 21" xfId="4003"/>
    <cellStyle name="Note 22" xfId="4004"/>
    <cellStyle name="Note 23" xfId="4005"/>
    <cellStyle name="Note 24" xfId="4006"/>
    <cellStyle name="Note 25" xfId="4007"/>
    <cellStyle name="Note 26" xfId="4008"/>
    <cellStyle name="Note 27" xfId="4009"/>
    <cellStyle name="Note 28" xfId="4010"/>
    <cellStyle name="Note 29" xfId="4011"/>
    <cellStyle name="Note 3" xfId="4012"/>
    <cellStyle name="Note 3 2" xfId="4013"/>
    <cellStyle name="Note 3 2 2" xfId="4014"/>
    <cellStyle name="Note 3 2 3" xfId="4015"/>
    <cellStyle name="Note 3 3" xfId="4016"/>
    <cellStyle name="Note 3 4" xfId="4017"/>
    <cellStyle name="Note 3 5" xfId="4018"/>
    <cellStyle name="Note 3 6" xfId="4019"/>
    <cellStyle name="Note 3 7" xfId="4020"/>
    <cellStyle name="Note 3_PrimaryEnergyPrices_TIMES" xfId="4021"/>
    <cellStyle name="Note 30" xfId="4022"/>
    <cellStyle name="Note 31" xfId="4023"/>
    <cellStyle name="Note 32" xfId="4024"/>
    <cellStyle name="Note 33" xfId="4025"/>
    <cellStyle name="Note 34" xfId="4026"/>
    <cellStyle name="Note 35" xfId="4027"/>
    <cellStyle name="Note 36" xfId="4028"/>
    <cellStyle name="Note 37" xfId="4029"/>
    <cellStyle name="Note 38" xfId="4030"/>
    <cellStyle name="Note 39" xfId="4031"/>
    <cellStyle name="Note 4" xfId="4032"/>
    <cellStyle name="Note 4 2" xfId="4033"/>
    <cellStyle name="Note 4 3" xfId="4034"/>
    <cellStyle name="Note 4 3 2" xfId="4035"/>
    <cellStyle name="Note 4 3_ELC_final" xfId="4036"/>
    <cellStyle name="Note 4 4" xfId="4037"/>
    <cellStyle name="Note 4_ELC_final" xfId="4038"/>
    <cellStyle name="Note 40" xfId="4039"/>
    <cellStyle name="Note 41" xfId="4040"/>
    <cellStyle name="Note 42" xfId="4041"/>
    <cellStyle name="Note 42 2" xfId="4042"/>
    <cellStyle name="Note 43" xfId="4043"/>
    <cellStyle name="Note 43 2" xfId="4044"/>
    <cellStyle name="Note 44" xfId="4045"/>
    <cellStyle name="Note 45" xfId="4046"/>
    <cellStyle name="Note 46" xfId="4047"/>
    <cellStyle name="Note 47" xfId="4048"/>
    <cellStyle name="Note 5" xfId="4049"/>
    <cellStyle name="Note 5 2" xfId="4050"/>
    <cellStyle name="Note 5 3" xfId="4051"/>
    <cellStyle name="Note 5 3 2" xfId="4052"/>
    <cellStyle name="Note 5 3_ELC_final" xfId="4053"/>
    <cellStyle name="Note 5 4" xfId="4054"/>
    <cellStyle name="Note 5_ELC_final" xfId="4055"/>
    <cellStyle name="Note 6" xfId="4056"/>
    <cellStyle name="Note 6 2" xfId="4057"/>
    <cellStyle name="Note 6 3" xfId="4058"/>
    <cellStyle name="Note 6 3 2" xfId="4059"/>
    <cellStyle name="Note 6 3_ELC_final" xfId="4060"/>
    <cellStyle name="Note 6 4" xfId="4061"/>
    <cellStyle name="Note 6_ELC_final" xfId="4062"/>
    <cellStyle name="Note 7" xfId="4063"/>
    <cellStyle name="Note 7 2" xfId="4064"/>
    <cellStyle name="Note 7 3" xfId="4065"/>
    <cellStyle name="Note 7 3 2" xfId="4066"/>
    <cellStyle name="Note 7 3_ELC_final" xfId="4067"/>
    <cellStyle name="Note 7 4" xfId="4068"/>
    <cellStyle name="Note 7_ELC_final" xfId="4069"/>
    <cellStyle name="Note 8" xfId="4070"/>
    <cellStyle name="Note 8 2" xfId="4071"/>
    <cellStyle name="Note 8 3" xfId="4072"/>
    <cellStyle name="Note 8 3 2" xfId="4073"/>
    <cellStyle name="Note 8 3_ELC_final" xfId="4074"/>
    <cellStyle name="Note 8 4" xfId="4075"/>
    <cellStyle name="Note 8_ELC_final" xfId="4076"/>
    <cellStyle name="Note 9" xfId="4077"/>
    <cellStyle name="Note 9 2" xfId="4078"/>
    <cellStyle name="Note 9 3" xfId="4079"/>
    <cellStyle name="Note 9 3 2" xfId="4080"/>
    <cellStyle name="Note 9 3_ELC_final" xfId="4081"/>
    <cellStyle name="Note 9 4" xfId="4082"/>
    <cellStyle name="Note 9_ELC_final" xfId="4083"/>
    <cellStyle name="Notiz" xfId="4084"/>
    <cellStyle name="Notiz 2" xfId="4085"/>
    <cellStyle name="Notiz 3" xfId="4086"/>
    <cellStyle name="num_note" xfId="4087"/>
    <cellStyle name="Nuovo" xfId="4088"/>
    <cellStyle name="Nuovo 10" xfId="4089"/>
    <cellStyle name="Nuovo 11" xfId="4090"/>
    <cellStyle name="Nuovo 12" xfId="4091"/>
    <cellStyle name="Nuovo 13" xfId="4092"/>
    <cellStyle name="Nuovo 14" xfId="4093"/>
    <cellStyle name="Nuovo 15" xfId="4094"/>
    <cellStyle name="Nuovo 16" xfId="4095"/>
    <cellStyle name="Nuovo 17" xfId="4096"/>
    <cellStyle name="Nuovo 18" xfId="4097"/>
    <cellStyle name="Nuovo 19" xfId="4098"/>
    <cellStyle name="Nuovo 2" xfId="4099"/>
    <cellStyle name="Nuovo 20" xfId="4100"/>
    <cellStyle name="Nuovo 21" xfId="4101"/>
    <cellStyle name="Nuovo 22" xfId="4102"/>
    <cellStyle name="Nuovo 23" xfId="4103"/>
    <cellStyle name="Nuovo 24" xfId="4104"/>
    <cellStyle name="Nuovo 25" xfId="4105"/>
    <cellStyle name="Nuovo 26" xfId="4106"/>
    <cellStyle name="Nuovo 27" xfId="4107"/>
    <cellStyle name="Nuovo 28" xfId="4108"/>
    <cellStyle name="Nuovo 29" xfId="4109"/>
    <cellStyle name="Nuovo 3" xfId="4110"/>
    <cellStyle name="Nuovo 30" xfId="4111"/>
    <cellStyle name="Nuovo 31" xfId="4112"/>
    <cellStyle name="Nuovo 32" xfId="4113"/>
    <cellStyle name="Nuovo 33" xfId="4114"/>
    <cellStyle name="Nuovo 34" xfId="4115"/>
    <cellStyle name="Nuovo 35" xfId="4116"/>
    <cellStyle name="Nuovo 36" xfId="4117"/>
    <cellStyle name="Nuovo 37" xfId="4118"/>
    <cellStyle name="Nuovo 38" xfId="4119"/>
    <cellStyle name="Nuovo 38 2" xfId="4120"/>
    <cellStyle name="Nuovo 38 3" xfId="4121"/>
    <cellStyle name="Nuovo 38 3 2" xfId="4122"/>
    <cellStyle name="Nuovo 38 3 3" xfId="4123"/>
    <cellStyle name="Nuovo 38 4" xfId="4124"/>
    <cellStyle name="Nuovo 39" xfId="4125"/>
    <cellStyle name="Nuovo 4" xfId="4126"/>
    <cellStyle name="Nuovo 5" xfId="4127"/>
    <cellStyle name="Nuovo 6" xfId="4128"/>
    <cellStyle name="Nuovo 7" xfId="4129"/>
    <cellStyle name="Nuovo 8" xfId="4130"/>
    <cellStyle name="Nuovo 9" xfId="4131"/>
    <cellStyle name="Összesen" xfId="4132"/>
    <cellStyle name="Output" xfId="4133" builtinId="21" customBuiltin="1"/>
    <cellStyle name="Output 10" xfId="4134"/>
    <cellStyle name="Output 11" xfId="4135"/>
    <cellStyle name="Output 12" xfId="4136"/>
    <cellStyle name="Output 13" xfId="4137"/>
    <cellStyle name="Output 14" xfId="4138"/>
    <cellStyle name="Output 15" xfId="4139"/>
    <cellStyle name="Output 16" xfId="4140"/>
    <cellStyle name="Output 17" xfId="4141"/>
    <cellStyle name="Output 18" xfId="4142"/>
    <cellStyle name="Output 19" xfId="4143"/>
    <cellStyle name="Output 2" xfId="4144"/>
    <cellStyle name="Output 2 10" xfId="4145"/>
    <cellStyle name="Output 2 11" xfId="4146"/>
    <cellStyle name="Output 2 2" xfId="4147"/>
    <cellStyle name="Output 2 2 2" xfId="4148"/>
    <cellStyle name="Output 2 3" xfId="4149"/>
    <cellStyle name="Output 2 4" xfId="4150"/>
    <cellStyle name="Output 2 5" xfId="4151"/>
    <cellStyle name="Output 2 6" xfId="4152"/>
    <cellStyle name="Output 2 7" xfId="4153"/>
    <cellStyle name="Output 2 8" xfId="4154"/>
    <cellStyle name="Output 2 9" xfId="4155"/>
    <cellStyle name="Output 20" xfId="4156"/>
    <cellStyle name="Output 21" xfId="4157"/>
    <cellStyle name="Output 22" xfId="4158"/>
    <cellStyle name="Output 23" xfId="4159"/>
    <cellStyle name="Output 24" xfId="4160"/>
    <cellStyle name="Output 25" xfId="4161"/>
    <cellStyle name="Output 26" xfId="4162"/>
    <cellStyle name="Output 27" xfId="4163"/>
    <cellStyle name="Output 28" xfId="4164"/>
    <cellStyle name="Output 29" xfId="4165"/>
    <cellStyle name="Output 3" xfId="4166"/>
    <cellStyle name="Output 3 2" xfId="4167"/>
    <cellStyle name="Output 3 2 2" xfId="4168"/>
    <cellStyle name="Output 3 3" xfId="4169"/>
    <cellStyle name="Output 30" xfId="4170"/>
    <cellStyle name="Output 31" xfId="4171"/>
    <cellStyle name="Output 32" xfId="4172"/>
    <cellStyle name="Output 33" xfId="4173"/>
    <cellStyle name="Output 34" xfId="4174"/>
    <cellStyle name="Output 35" xfId="4175"/>
    <cellStyle name="Output 36" xfId="4176"/>
    <cellStyle name="Output 37" xfId="4177"/>
    <cellStyle name="Output 38" xfId="4178"/>
    <cellStyle name="Output 39" xfId="4179"/>
    <cellStyle name="Output 4" xfId="4180"/>
    <cellStyle name="Output 4 2" xfId="4181"/>
    <cellStyle name="Output 40" xfId="4182"/>
    <cellStyle name="Output 41" xfId="4183"/>
    <cellStyle name="Output 42" xfId="4184"/>
    <cellStyle name="Output 43" xfId="4185"/>
    <cellStyle name="Output 44" xfId="4186"/>
    <cellStyle name="Output 5" xfId="4187"/>
    <cellStyle name="Output 5 2" xfId="4188"/>
    <cellStyle name="Output 6" xfId="4189"/>
    <cellStyle name="Output 6 2" xfId="4190"/>
    <cellStyle name="Output 7" xfId="4191"/>
    <cellStyle name="Output 8" xfId="4192"/>
    <cellStyle name="Output 9" xfId="4193"/>
    <cellStyle name="Pattern" xfId="4194"/>
    <cellStyle name="Percent 10" xfId="4195"/>
    <cellStyle name="Percent 10 10" xfId="4196"/>
    <cellStyle name="Percent 10 11" xfId="4197"/>
    <cellStyle name="Percent 10 12" xfId="4198"/>
    <cellStyle name="Percent 10 13" xfId="4199"/>
    <cellStyle name="Percent 10 14" xfId="4200"/>
    <cellStyle name="Percent 10 15" xfId="4201"/>
    <cellStyle name="Percent 10 16" xfId="4202"/>
    <cellStyle name="Percent 10 17" xfId="4203"/>
    <cellStyle name="Percent 10 18" xfId="4204"/>
    <cellStyle name="Percent 10 19" xfId="4205"/>
    <cellStyle name="Percent 10 2" xfId="4206"/>
    <cellStyle name="Percent 10 2 2" xfId="4207"/>
    <cellStyle name="Percent 10 2 2 2" xfId="4208"/>
    <cellStyle name="Percent 10 20" xfId="4209"/>
    <cellStyle name="Percent 10 21" xfId="4210"/>
    <cellStyle name="Percent 10 3" xfId="4211"/>
    <cellStyle name="Percent 10 3 2" xfId="4212"/>
    <cellStyle name="Percent 10 3 2 2" xfId="4213"/>
    <cellStyle name="Percent 10 4" xfId="4214"/>
    <cellStyle name="Percent 10 4 2" xfId="4215"/>
    <cellStyle name="Percent 10 4 2 2" xfId="4216"/>
    <cellStyle name="Percent 10 5" xfId="4217"/>
    <cellStyle name="Percent 10 5 2" xfId="4218"/>
    <cellStyle name="Percent 10 5 2 2" xfId="4219"/>
    <cellStyle name="Percent 10 6" xfId="4220"/>
    <cellStyle name="Percent 10 6 2" xfId="4221"/>
    <cellStyle name="Percent 10 6 2 2" xfId="4222"/>
    <cellStyle name="Percent 10 7" xfId="4223"/>
    <cellStyle name="Percent 10 7 2" xfId="4224"/>
    <cellStyle name="Percent 10 7 3" xfId="4225"/>
    <cellStyle name="Percent 10 7 4" xfId="4226"/>
    <cellStyle name="Percent 10 7 4 2" xfId="4227"/>
    <cellStyle name="Percent 10 8" xfId="4228"/>
    <cellStyle name="Percent 10 8 2" xfId="4229"/>
    <cellStyle name="Percent 10 8 2 2" xfId="4230"/>
    <cellStyle name="Percent 10 9" xfId="4231"/>
    <cellStyle name="Percent 11" xfId="4232"/>
    <cellStyle name="Percent 11 10" xfId="4233"/>
    <cellStyle name="Percent 11 2" xfId="4234"/>
    <cellStyle name="Percent 11 2 2" xfId="4235"/>
    <cellStyle name="Percent 11 2 2 2" xfId="4236"/>
    <cellStyle name="Percent 11 3" xfId="4237"/>
    <cellStyle name="Percent 11 3 2" xfId="4238"/>
    <cellStyle name="Percent 11 3 2 2" xfId="4239"/>
    <cellStyle name="Percent 11 4" xfId="4240"/>
    <cellStyle name="Percent 11 4 2" xfId="4241"/>
    <cellStyle name="Percent 11 4 2 2" xfId="4242"/>
    <cellStyle name="Percent 11 5" xfId="4243"/>
    <cellStyle name="Percent 11 5 2" xfId="4244"/>
    <cellStyle name="Percent 11 5 2 2" xfId="4245"/>
    <cellStyle name="Percent 11 6" xfId="4246"/>
    <cellStyle name="Percent 11 6 2" xfId="4247"/>
    <cellStyle name="Percent 11 6 2 2" xfId="4248"/>
    <cellStyle name="Percent 11 7" xfId="4249"/>
    <cellStyle name="Percent 11 7 2" xfId="4250"/>
    <cellStyle name="Percent 11 7 3" xfId="4251"/>
    <cellStyle name="Percent 11 7 4" xfId="4252"/>
    <cellStyle name="Percent 11 7 4 2" xfId="4253"/>
    <cellStyle name="Percent 11 8" xfId="4254"/>
    <cellStyle name="Percent 11 8 2" xfId="4255"/>
    <cellStyle name="Percent 11 8 2 2" xfId="4256"/>
    <cellStyle name="Percent 11 9" xfId="4257"/>
    <cellStyle name="Percent 12" xfId="4258"/>
    <cellStyle name="Percent 12 10" xfId="4259"/>
    <cellStyle name="Percent 12 2" xfId="4260"/>
    <cellStyle name="Percent 12 2 2" xfId="4261"/>
    <cellStyle name="Percent 12 2 2 2" xfId="4262"/>
    <cellStyle name="Percent 12 3" xfId="4263"/>
    <cellStyle name="Percent 12 3 2" xfId="4264"/>
    <cellStyle name="Percent 12 3 2 2" xfId="4265"/>
    <cellStyle name="Percent 12 4" xfId="4266"/>
    <cellStyle name="Percent 12 4 2" xfId="4267"/>
    <cellStyle name="Percent 12 4 2 2" xfId="4268"/>
    <cellStyle name="Percent 12 5" xfId="4269"/>
    <cellStyle name="Percent 12 5 2" xfId="4270"/>
    <cellStyle name="Percent 12 5 2 2" xfId="4271"/>
    <cellStyle name="Percent 12 6" xfId="4272"/>
    <cellStyle name="Percent 12 6 2" xfId="4273"/>
    <cellStyle name="Percent 12 6 2 2" xfId="4274"/>
    <cellStyle name="Percent 12 7" xfId="4275"/>
    <cellStyle name="Percent 12 7 2" xfId="4276"/>
    <cellStyle name="Percent 12 7 3" xfId="4277"/>
    <cellStyle name="Percent 12 7 4" xfId="4278"/>
    <cellStyle name="Percent 12 7 4 2" xfId="4279"/>
    <cellStyle name="Percent 12 8" xfId="4280"/>
    <cellStyle name="Percent 12 8 2" xfId="4281"/>
    <cellStyle name="Percent 12 8 2 2" xfId="4282"/>
    <cellStyle name="Percent 12 9" xfId="4283"/>
    <cellStyle name="Percent 13" xfId="4284"/>
    <cellStyle name="Percent 13 10" xfId="4285"/>
    <cellStyle name="Percent 13 2" xfId="4286"/>
    <cellStyle name="Percent 13 2 2" xfId="4287"/>
    <cellStyle name="Percent 13 2 2 2" xfId="4288"/>
    <cellStyle name="Percent 13 3" xfId="4289"/>
    <cellStyle name="Percent 13 3 2" xfId="4290"/>
    <cellStyle name="Percent 13 3 2 2" xfId="4291"/>
    <cellStyle name="Percent 13 4" xfId="4292"/>
    <cellStyle name="Percent 13 4 2" xfId="4293"/>
    <cellStyle name="Percent 13 4 2 2" xfId="4294"/>
    <cellStyle name="Percent 13 5" xfId="4295"/>
    <cellStyle name="Percent 13 5 2" xfId="4296"/>
    <cellStyle name="Percent 13 5 2 2" xfId="4297"/>
    <cellStyle name="Percent 13 6" xfId="4298"/>
    <cellStyle name="Percent 13 6 2" xfId="4299"/>
    <cellStyle name="Percent 13 6 2 2" xfId="4300"/>
    <cellStyle name="Percent 13 7" xfId="4301"/>
    <cellStyle name="Percent 13 7 2" xfId="4302"/>
    <cellStyle name="Percent 13 7 3" xfId="4303"/>
    <cellStyle name="Percent 13 7 4" xfId="4304"/>
    <cellStyle name="Percent 13 7 4 2" xfId="4305"/>
    <cellStyle name="Percent 13 8" xfId="4306"/>
    <cellStyle name="Percent 13 8 2" xfId="4307"/>
    <cellStyle name="Percent 13 8 2 2" xfId="4308"/>
    <cellStyle name="Percent 13 9" xfId="4309"/>
    <cellStyle name="Percent 14" xfId="4310"/>
    <cellStyle name="Percent 14 10" xfId="4311"/>
    <cellStyle name="Percent 14 2" xfId="4312"/>
    <cellStyle name="Percent 14 2 2" xfId="4313"/>
    <cellStyle name="Percent 14 2 2 2" xfId="4314"/>
    <cellStyle name="Percent 14 3" xfId="4315"/>
    <cellStyle name="Percent 14 3 2" xfId="4316"/>
    <cellStyle name="Percent 14 3 2 2" xfId="4317"/>
    <cellStyle name="Percent 14 4" xfId="4318"/>
    <cellStyle name="Percent 14 4 2" xfId="4319"/>
    <cellStyle name="Percent 14 4 2 2" xfId="4320"/>
    <cellStyle name="Percent 14 5" xfId="4321"/>
    <cellStyle name="Percent 14 5 2" xfId="4322"/>
    <cellStyle name="Percent 14 5 2 2" xfId="4323"/>
    <cellStyle name="Percent 14 6" xfId="4324"/>
    <cellStyle name="Percent 14 6 2" xfId="4325"/>
    <cellStyle name="Percent 14 6 2 2" xfId="4326"/>
    <cellStyle name="Percent 14 7" xfId="4327"/>
    <cellStyle name="Percent 14 7 2" xfId="4328"/>
    <cellStyle name="Percent 14 7 3" xfId="4329"/>
    <cellStyle name="Percent 14 7 4" xfId="4330"/>
    <cellStyle name="Percent 14 7 4 2" xfId="4331"/>
    <cellStyle name="Percent 14 8" xfId="4332"/>
    <cellStyle name="Percent 14 8 2" xfId="4333"/>
    <cellStyle name="Percent 14 8 2 2" xfId="4334"/>
    <cellStyle name="Percent 14 9" xfId="4335"/>
    <cellStyle name="Percent 15" xfId="4336"/>
    <cellStyle name="Percent 15 10" xfId="4337"/>
    <cellStyle name="Percent 15 11" xfId="4338"/>
    <cellStyle name="Percent 15 12" xfId="4339"/>
    <cellStyle name="Percent 15 13" xfId="4340"/>
    <cellStyle name="Percent 15 14" xfId="4341"/>
    <cellStyle name="Percent 15 15" xfId="4342"/>
    <cellStyle name="Percent 15 2" xfId="4343"/>
    <cellStyle name="Percent 15 2 2" xfId="4344"/>
    <cellStyle name="Percent 15 2 2 2" xfId="4345"/>
    <cellStyle name="Percent 15 2 3" xfId="4346"/>
    <cellStyle name="Percent 15 2 3 2" xfId="4347"/>
    <cellStyle name="Percent 15 2 4" xfId="4348"/>
    <cellStyle name="Percent 15 2 4 2" xfId="4349"/>
    <cellStyle name="Percent 15 2 5" xfId="4350"/>
    <cellStyle name="Percent 15 2 5 2" xfId="4351"/>
    <cellStyle name="Percent 15 2 6" xfId="4352"/>
    <cellStyle name="Percent 15 2 6 2" xfId="4353"/>
    <cellStyle name="Percent 15 2 7" xfId="4354"/>
    <cellStyle name="Percent 15 2 7 2" xfId="4355"/>
    <cellStyle name="Percent 15 2 8" xfId="4356"/>
    <cellStyle name="Percent 15 3" xfId="4357"/>
    <cellStyle name="Percent 15 3 2" xfId="4358"/>
    <cellStyle name="Percent 15 3 3" xfId="4359"/>
    <cellStyle name="Percent 15 3 3 2" xfId="4360"/>
    <cellStyle name="Percent 15 4" xfId="4361"/>
    <cellStyle name="Percent 15 4 2" xfId="4362"/>
    <cellStyle name="Percent 15 4 2 2" xfId="4363"/>
    <cellStyle name="Percent 15 5" xfId="4364"/>
    <cellStyle name="Percent 15 5 2" xfId="4365"/>
    <cellStyle name="Percent 15 5 3" xfId="4366"/>
    <cellStyle name="Percent 15 5 3 2" xfId="4367"/>
    <cellStyle name="Percent 15 6" xfId="4368"/>
    <cellStyle name="Percent 15 6 2" xfId="4369"/>
    <cellStyle name="Percent 15 6 3" xfId="4370"/>
    <cellStyle name="Percent 15 6 3 2" xfId="4371"/>
    <cellStyle name="Percent 15 7" xfId="4372"/>
    <cellStyle name="Percent 15 7 2" xfId="4373"/>
    <cellStyle name="Percent 15 7 3" xfId="4374"/>
    <cellStyle name="Percent 15 7 4" xfId="4375"/>
    <cellStyle name="Percent 15 7 4 2" xfId="4376"/>
    <cellStyle name="Percent 15 8" xfId="4377"/>
    <cellStyle name="Percent 15 8 2" xfId="4378"/>
    <cellStyle name="Percent 15 9" xfId="4379"/>
    <cellStyle name="Percent 16" xfId="4380"/>
    <cellStyle name="Percent 16 2" xfId="4381"/>
    <cellStyle name="Percent 16 2 2" xfId="4382"/>
    <cellStyle name="Percent 16 2 2 2" xfId="4383"/>
    <cellStyle name="Percent 16 3" xfId="4384"/>
    <cellStyle name="Percent 16 3 10" xfId="4385"/>
    <cellStyle name="Percent 16 3 11" xfId="4386"/>
    <cellStyle name="Percent 16 3 12" xfId="4387"/>
    <cellStyle name="Percent 16 3 13" xfId="4388"/>
    <cellStyle name="Percent 16 3 14" xfId="4389"/>
    <cellStyle name="Percent 16 3 15" xfId="4390"/>
    <cellStyle name="Percent 16 3 16" xfId="4391"/>
    <cellStyle name="Percent 16 3 17" xfId="4392"/>
    <cellStyle name="Percent 16 3 18" xfId="4393"/>
    <cellStyle name="Percent 16 3 18 2" xfId="4394"/>
    <cellStyle name="Percent 16 3 2" xfId="4395"/>
    <cellStyle name="Percent 16 3 3" xfId="4396"/>
    <cellStyle name="Percent 16 3 4" xfId="4397"/>
    <cellStyle name="Percent 16 3 5" xfId="4398"/>
    <cellStyle name="Percent 16 3 6" xfId="4399"/>
    <cellStyle name="Percent 16 3 7" xfId="4400"/>
    <cellStyle name="Percent 16 3 8" xfId="4401"/>
    <cellStyle name="Percent 16 3 9" xfId="4402"/>
    <cellStyle name="Percent 16 4" xfId="4403"/>
    <cellStyle name="Percent 16 4 10" xfId="4404"/>
    <cellStyle name="Percent 16 4 11" xfId="4405"/>
    <cellStyle name="Percent 16 4 12" xfId="4406"/>
    <cellStyle name="Percent 16 4 13" xfId="4407"/>
    <cellStyle name="Percent 16 4 14" xfId="4408"/>
    <cellStyle name="Percent 16 4 15" xfId="4409"/>
    <cellStyle name="Percent 16 4 16" xfId="4410"/>
    <cellStyle name="Percent 16 4 17" xfId="4411"/>
    <cellStyle name="Percent 16 4 18" xfId="4412"/>
    <cellStyle name="Percent 16 4 18 2" xfId="4413"/>
    <cellStyle name="Percent 16 4 2" xfId="4414"/>
    <cellStyle name="Percent 16 4 3" xfId="4415"/>
    <cellStyle name="Percent 16 4 4" xfId="4416"/>
    <cellStyle name="Percent 16 4 5" xfId="4417"/>
    <cellStyle name="Percent 16 4 6" xfId="4418"/>
    <cellStyle name="Percent 16 4 7" xfId="4419"/>
    <cellStyle name="Percent 16 4 8" xfId="4420"/>
    <cellStyle name="Percent 16 4 9" xfId="4421"/>
    <cellStyle name="Percent 16 5" xfId="4422"/>
    <cellStyle name="Percent 16 5 10" xfId="4423"/>
    <cellStyle name="Percent 16 5 11" xfId="4424"/>
    <cellStyle name="Percent 16 5 12" xfId="4425"/>
    <cellStyle name="Percent 16 5 13" xfId="4426"/>
    <cellStyle name="Percent 16 5 14" xfId="4427"/>
    <cellStyle name="Percent 16 5 15" xfId="4428"/>
    <cellStyle name="Percent 16 5 16" xfId="4429"/>
    <cellStyle name="Percent 16 5 17" xfId="4430"/>
    <cellStyle name="Percent 16 5 18" xfId="4431"/>
    <cellStyle name="Percent 16 5 18 2" xfId="4432"/>
    <cellStyle name="Percent 16 5 2" xfId="4433"/>
    <cellStyle name="Percent 16 5 2 2" xfId="4434"/>
    <cellStyle name="Percent 16 5 3" xfId="4435"/>
    <cellStyle name="Percent 16 5 3 2" xfId="4436"/>
    <cellStyle name="Percent 16 5 4" xfId="4437"/>
    <cellStyle name="Percent 16 5 4 2" xfId="4438"/>
    <cellStyle name="Percent 16 5 5" xfId="4439"/>
    <cellStyle name="Percent 16 5 5 2" xfId="4440"/>
    <cellStyle name="Percent 16 5 6" xfId="4441"/>
    <cellStyle name="Percent 16 5 6 2" xfId="4442"/>
    <cellStyle name="Percent 16 5 7" xfId="4443"/>
    <cellStyle name="Percent 16 5 7 2" xfId="4444"/>
    <cellStyle name="Percent 16 5 8" xfId="4445"/>
    <cellStyle name="Percent 16 5 8 2" xfId="4446"/>
    <cellStyle name="Percent 16 5 9" xfId="4447"/>
    <cellStyle name="Percent 16 5 9 2" xfId="4448"/>
    <cellStyle name="Percent 16 6" xfId="4449"/>
    <cellStyle name="Percent 16 6 10" xfId="4450"/>
    <cellStyle name="Percent 16 6 10 2" xfId="4451"/>
    <cellStyle name="Percent 16 6 11" xfId="4452"/>
    <cellStyle name="Percent 16 6 11 2" xfId="4453"/>
    <cellStyle name="Percent 16 6 12" xfId="4454"/>
    <cellStyle name="Percent 16 6 12 2" xfId="4455"/>
    <cellStyle name="Percent 16 6 13" xfId="4456"/>
    <cellStyle name="Percent 16 6 13 2" xfId="4457"/>
    <cellStyle name="Percent 16 6 14" xfId="4458"/>
    <cellStyle name="Percent 16 6 14 2" xfId="4459"/>
    <cellStyle name="Percent 16 6 15" xfId="4460"/>
    <cellStyle name="Percent 16 6 15 2" xfId="4461"/>
    <cellStyle name="Percent 16 6 16" xfId="4462"/>
    <cellStyle name="Percent 16 6 16 2" xfId="4463"/>
    <cellStyle name="Percent 16 6 17" xfId="4464"/>
    <cellStyle name="Percent 16 6 17 2" xfId="4465"/>
    <cellStyle name="Percent 16 6 18" xfId="4466"/>
    <cellStyle name="Percent 16 6 18 2" xfId="4467"/>
    <cellStyle name="Percent 16 6 19" xfId="4468"/>
    <cellStyle name="Percent 16 6 2" xfId="4469"/>
    <cellStyle name="Percent 16 6 2 2" xfId="4470"/>
    <cellStyle name="Percent 16 6 3" xfId="4471"/>
    <cellStyle name="Percent 16 6 3 2" xfId="4472"/>
    <cellStyle name="Percent 16 6 4" xfId="4473"/>
    <cellStyle name="Percent 16 6 4 2" xfId="4474"/>
    <cellStyle name="Percent 16 6 5" xfId="4475"/>
    <cellStyle name="Percent 16 6 5 2" xfId="4476"/>
    <cellStyle name="Percent 16 6 6" xfId="4477"/>
    <cellStyle name="Percent 16 6 6 2" xfId="4478"/>
    <cellStyle name="Percent 16 6 7" xfId="4479"/>
    <cellStyle name="Percent 16 6 7 2" xfId="4480"/>
    <cellStyle name="Percent 16 6 8" xfId="4481"/>
    <cellStyle name="Percent 16 6 8 2" xfId="4482"/>
    <cellStyle name="Percent 16 6 9" xfId="4483"/>
    <cellStyle name="Percent 16 6 9 2" xfId="4484"/>
    <cellStyle name="Percent 16 7" xfId="4485"/>
    <cellStyle name="Percent 16 7 10" xfId="4486"/>
    <cellStyle name="Percent 16 7 10 2" xfId="4487"/>
    <cellStyle name="Percent 16 7 11" xfId="4488"/>
    <cellStyle name="Percent 16 7 11 2" xfId="4489"/>
    <cellStyle name="Percent 16 7 12" xfId="4490"/>
    <cellStyle name="Percent 16 7 12 2" xfId="4491"/>
    <cellStyle name="Percent 16 7 13" xfId="4492"/>
    <cellStyle name="Percent 16 7 13 2" xfId="4493"/>
    <cellStyle name="Percent 16 7 14" xfId="4494"/>
    <cellStyle name="Percent 16 7 14 2" xfId="4495"/>
    <cellStyle name="Percent 16 7 15" xfId="4496"/>
    <cellStyle name="Percent 16 7 15 2" xfId="4497"/>
    <cellStyle name="Percent 16 7 16" xfId="4498"/>
    <cellStyle name="Percent 16 7 16 2" xfId="4499"/>
    <cellStyle name="Percent 16 7 17" xfId="4500"/>
    <cellStyle name="Percent 16 7 17 2" xfId="4501"/>
    <cellStyle name="Percent 16 7 18" xfId="4502"/>
    <cellStyle name="Percent 16 7 18 2" xfId="4503"/>
    <cellStyle name="Percent 16 7 19" xfId="4504"/>
    <cellStyle name="Percent 16 7 2" xfId="4505"/>
    <cellStyle name="Percent 16 7 2 2" xfId="4506"/>
    <cellStyle name="Percent 16 7 2 2 2" xfId="4507"/>
    <cellStyle name="Percent 16 7 2 3" xfId="4508"/>
    <cellStyle name="Percent 16 7 3" xfId="4509"/>
    <cellStyle name="Percent 16 7 3 2" xfId="4510"/>
    <cellStyle name="Percent 16 7 3 2 2" xfId="4511"/>
    <cellStyle name="Percent 16 7 3 2 3" xfId="4512"/>
    <cellStyle name="Percent 16 7 3 3" xfId="4513"/>
    <cellStyle name="Percent 16 7 4" xfId="4514"/>
    <cellStyle name="Percent 16 7 4 2" xfId="4515"/>
    <cellStyle name="Percent 16 7 4 3" xfId="4516"/>
    <cellStyle name="Percent 16 7 5" xfId="4517"/>
    <cellStyle name="Percent 16 7 5 2" xfId="4518"/>
    <cellStyle name="Percent 16 7 5 3" xfId="4519"/>
    <cellStyle name="Percent 16 7 6" xfId="4520"/>
    <cellStyle name="Percent 16 7 6 2" xfId="4521"/>
    <cellStyle name="Percent 16 7 6 3" xfId="4522"/>
    <cellStyle name="Percent 16 7 7" xfId="4523"/>
    <cellStyle name="Percent 16 7 7 2" xfId="4524"/>
    <cellStyle name="Percent 16 7 7 3" xfId="4525"/>
    <cellStyle name="Percent 16 7 8" xfId="4526"/>
    <cellStyle name="Percent 16 7 8 2" xfId="4527"/>
    <cellStyle name="Percent 16 7 8 3" xfId="4528"/>
    <cellStyle name="Percent 16 7 9" xfId="4529"/>
    <cellStyle name="Percent 16 7 9 2" xfId="4530"/>
    <cellStyle name="Percent 16 7 9 3" xfId="4531"/>
    <cellStyle name="Percent 16 8" xfId="4532"/>
    <cellStyle name="Percent 16 8 10" xfId="4533"/>
    <cellStyle name="Percent 16 8 10 2" xfId="4534"/>
    <cellStyle name="Percent 16 8 10 3" xfId="4535"/>
    <cellStyle name="Percent 16 8 11" xfId="4536"/>
    <cellStyle name="Percent 16 8 11 2" xfId="4537"/>
    <cellStyle name="Percent 16 8 11 3" xfId="4538"/>
    <cellStyle name="Percent 16 8 12" xfId="4539"/>
    <cellStyle name="Percent 16 8 12 2" xfId="4540"/>
    <cellStyle name="Percent 16 8 12 3" xfId="4541"/>
    <cellStyle name="Percent 16 8 13" xfId="4542"/>
    <cellStyle name="Percent 16 8 13 2" xfId="4543"/>
    <cellStyle name="Percent 16 8 13 3" xfId="4544"/>
    <cellStyle name="Percent 16 8 14" xfId="4545"/>
    <cellStyle name="Percent 16 8 14 2" xfId="4546"/>
    <cellStyle name="Percent 16 8 14 3" xfId="4547"/>
    <cellStyle name="Percent 16 8 15" xfId="4548"/>
    <cellStyle name="Percent 16 8 15 2" xfId="4549"/>
    <cellStyle name="Percent 16 8 15 3" xfId="4550"/>
    <cellStyle name="Percent 16 8 16" xfId="4551"/>
    <cellStyle name="Percent 16 8 16 2" xfId="4552"/>
    <cellStyle name="Percent 16 8 16 3" xfId="4553"/>
    <cellStyle name="Percent 16 8 17" xfId="4554"/>
    <cellStyle name="Percent 16 8 17 2" xfId="4555"/>
    <cellStyle name="Percent 16 8 17 3" xfId="4556"/>
    <cellStyle name="Percent 16 8 18" xfId="4557"/>
    <cellStyle name="Percent 16 8 19" xfId="4558"/>
    <cellStyle name="Percent 16 8 2" xfId="4559"/>
    <cellStyle name="Percent 16 8 2 2" xfId="4560"/>
    <cellStyle name="Percent 16 8 2 3" xfId="4561"/>
    <cellStyle name="Percent 16 8 3" xfId="4562"/>
    <cellStyle name="Percent 16 8 3 2" xfId="4563"/>
    <cellStyle name="Percent 16 8 3 3" xfId="4564"/>
    <cellStyle name="Percent 16 8 4" xfId="4565"/>
    <cellStyle name="Percent 16 8 4 2" xfId="4566"/>
    <cellStyle name="Percent 16 8 4 3" xfId="4567"/>
    <cellStyle name="Percent 16 8 5" xfId="4568"/>
    <cellStyle name="Percent 16 8 5 2" xfId="4569"/>
    <cellStyle name="Percent 16 8 5 3" xfId="4570"/>
    <cellStyle name="Percent 16 8 6" xfId="4571"/>
    <cellStyle name="Percent 16 8 6 2" xfId="4572"/>
    <cellStyle name="Percent 16 8 6 3" xfId="4573"/>
    <cellStyle name="Percent 16 8 7" xfId="4574"/>
    <cellStyle name="Percent 16 8 7 2" xfId="4575"/>
    <cellStyle name="Percent 16 8 7 3" xfId="4576"/>
    <cellStyle name="Percent 16 8 8" xfId="4577"/>
    <cellStyle name="Percent 16 8 8 2" xfId="4578"/>
    <cellStyle name="Percent 16 8 8 3" xfId="4579"/>
    <cellStyle name="Percent 16 8 9" xfId="4580"/>
    <cellStyle name="Percent 16 8 9 2" xfId="4581"/>
    <cellStyle name="Percent 16 8 9 3" xfId="4582"/>
    <cellStyle name="Percent 16 9" xfId="4583"/>
    <cellStyle name="Percent 16 9 10" xfId="4584"/>
    <cellStyle name="Percent 16 9 10 2" xfId="4585"/>
    <cellStyle name="Percent 16 9 10 3" xfId="4586"/>
    <cellStyle name="Percent 16 9 11" xfId="4587"/>
    <cellStyle name="Percent 16 9 11 2" xfId="4588"/>
    <cellStyle name="Percent 16 9 11 3" xfId="4589"/>
    <cellStyle name="Percent 16 9 12" xfId="4590"/>
    <cellStyle name="Percent 16 9 12 2" xfId="4591"/>
    <cellStyle name="Percent 16 9 12 3" xfId="4592"/>
    <cellStyle name="Percent 16 9 13" xfId="4593"/>
    <cellStyle name="Percent 16 9 13 2" xfId="4594"/>
    <cellStyle name="Percent 16 9 13 3" xfId="4595"/>
    <cellStyle name="Percent 16 9 14" xfId="4596"/>
    <cellStyle name="Percent 16 9 14 2" xfId="4597"/>
    <cellStyle name="Percent 16 9 14 3" xfId="4598"/>
    <cellStyle name="Percent 16 9 15" xfId="4599"/>
    <cellStyle name="Percent 16 9 15 2" xfId="4600"/>
    <cellStyle name="Percent 16 9 15 3" xfId="4601"/>
    <cellStyle name="Percent 16 9 16" xfId="4602"/>
    <cellStyle name="Percent 16 9 16 2" xfId="4603"/>
    <cellStyle name="Percent 16 9 16 3" xfId="4604"/>
    <cellStyle name="Percent 16 9 17" xfId="4605"/>
    <cellStyle name="Percent 16 9 17 2" xfId="4606"/>
    <cellStyle name="Percent 16 9 17 3" xfId="4607"/>
    <cellStyle name="Percent 16 9 18" xfId="4608"/>
    <cellStyle name="Percent 16 9 19" xfId="4609"/>
    <cellStyle name="Percent 16 9 2" xfId="4610"/>
    <cellStyle name="Percent 16 9 2 2" xfId="4611"/>
    <cellStyle name="Percent 16 9 2 3" xfId="4612"/>
    <cellStyle name="Percent 16 9 3" xfId="4613"/>
    <cellStyle name="Percent 16 9 3 2" xfId="4614"/>
    <cellStyle name="Percent 16 9 3 3" xfId="4615"/>
    <cellStyle name="Percent 16 9 4" xfId="4616"/>
    <cellStyle name="Percent 16 9 4 2" xfId="4617"/>
    <cellStyle name="Percent 16 9 4 3" xfId="4618"/>
    <cellStyle name="Percent 16 9 5" xfId="4619"/>
    <cellStyle name="Percent 16 9 5 2" xfId="4620"/>
    <cellStyle name="Percent 16 9 5 3" xfId="4621"/>
    <cellStyle name="Percent 16 9 6" xfId="4622"/>
    <cellStyle name="Percent 16 9 6 2" xfId="4623"/>
    <cellStyle name="Percent 16 9 6 3" xfId="4624"/>
    <cellStyle name="Percent 16 9 7" xfId="4625"/>
    <cellStyle name="Percent 16 9 7 2" xfId="4626"/>
    <cellStyle name="Percent 16 9 7 3" xfId="4627"/>
    <cellStyle name="Percent 16 9 8" xfId="4628"/>
    <cellStyle name="Percent 16 9 8 2" xfId="4629"/>
    <cellStyle name="Percent 16 9 8 3" xfId="4630"/>
    <cellStyle name="Percent 16 9 9" xfId="4631"/>
    <cellStyle name="Percent 16 9 9 2" xfId="4632"/>
    <cellStyle name="Percent 16 9 9 3" xfId="4633"/>
    <cellStyle name="Percent 17" xfId="4634"/>
    <cellStyle name="Percent 17 10" xfId="4635"/>
    <cellStyle name="Percent 17 11" xfId="4636"/>
    <cellStyle name="Percent 17 2" xfId="4637"/>
    <cellStyle name="Percent 17 2 2" xfId="4638"/>
    <cellStyle name="Percent 17 2 2 2" xfId="4639"/>
    <cellStyle name="Percent 17 2 3" xfId="4640"/>
    <cellStyle name="Percent 17 2 4" xfId="4641"/>
    <cellStyle name="Percent 17 3" xfId="4642"/>
    <cellStyle name="Percent 17 3 2" xfId="4643"/>
    <cellStyle name="Percent 17 3 3" xfId="4644"/>
    <cellStyle name="Percent 17 4" xfId="4645"/>
    <cellStyle name="Percent 17 4 2" xfId="4646"/>
    <cellStyle name="Percent 17 4 3" xfId="4647"/>
    <cellStyle name="Percent 17 5" xfId="4648"/>
    <cellStyle name="Percent 17 5 2" xfId="4649"/>
    <cellStyle name="Percent 17 5 3" xfId="4650"/>
    <cellStyle name="Percent 17 6" xfId="4651"/>
    <cellStyle name="Percent 17 6 2" xfId="4652"/>
    <cellStyle name="Percent 17 6 3" xfId="4653"/>
    <cellStyle name="Percent 17 7" xfId="4654"/>
    <cellStyle name="Percent 17 7 2" xfId="4655"/>
    <cellStyle name="Percent 17 7 2 2" xfId="4656"/>
    <cellStyle name="Percent 17 7 2 3" xfId="4657"/>
    <cellStyle name="Percent 17 7 3" xfId="4658"/>
    <cellStyle name="Percent 17 7 3 2" xfId="4659"/>
    <cellStyle name="Percent 17 7 3 3" xfId="4660"/>
    <cellStyle name="Percent 17 7 4" xfId="4661"/>
    <cellStyle name="Percent 17 7 5" xfId="4662"/>
    <cellStyle name="Percent 17 8" xfId="4663"/>
    <cellStyle name="Percent 17 8 2" xfId="4664"/>
    <cellStyle name="Percent 17 8 2 2" xfId="4665"/>
    <cellStyle name="Percent 17 8 2 3" xfId="4666"/>
    <cellStyle name="Percent 17 8 3" xfId="4667"/>
    <cellStyle name="Percent 17 8 4" xfId="4668"/>
    <cellStyle name="Percent 17 9" xfId="4669"/>
    <cellStyle name="Percent 17 9 2" xfId="4670"/>
    <cellStyle name="Percent 17 9 2 2" xfId="4671"/>
    <cellStyle name="Percent 17 9 3" xfId="4672"/>
    <cellStyle name="Percent 17 9 3 2" xfId="4673"/>
    <cellStyle name="Percent 17 9 3 2 2" xfId="4674"/>
    <cellStyle name="Percent 17 9 3 3" xfId="4675"/>
    <cellStyle name="Percent 17 9 3 3 2" xfId="4676"/>
    <cellStyle name="Percent 17 9 3 4" xfId="4677"/>
    <cellStyle name="Percent 17 9 4" xfId="4678"/>
    <cellStyle name="Percent 17 9 4 2" xfId="4679"/>
    <cellStyle name="Percent 17 9 5" xfId="4680"/>
    <cellStyle name="Percent 17 9 6" xfId="4681"/>
    <cellStyle name="Percent 18" xfId="4682"/>
    <cellStyle name="Percent 18 2" xfId="4683"/>
    <cellStyle name="Percent 18 2 2" xfId="4684"/>
    <cellStyle name="Percent 18 3" xfId="4685"/>
    <cellStyle name="Percent 2" xfId="4686"/>
    <cellStyle name="Percent 2 10" xfId="4687"/>
    <cellStyle name="Percent 2 10 10" xfId="4688"/>
    <cellStyle name="Percent 2 10 2" xfId="4689"/>
    <cellStyle name="Percent 2 10 2 2" xfId="4690"/>
    <cellStyle name="Percent 2 10 2 3" xfId="4691"/>
    <cellStyle name="Percent 2 10 3" xfId="4692"/>
    <cellStyle name="Percent 2 10 3 2" xfId="4693"/>
    <cellStyle name="Percent 2 10 3 3" xfId="4694"/>
    <cellStyle name="Percent 2 10 4" xfId="4695"/>
    <cellStyle name="Percent 2 10 4 2" xfId="4696"/>
    <cellStyle name="Percent 2 10 4 3" xfId="4697"/>
    <cellStyle name="Percent 2 10 5" xfId="4698"/>
    <cellStyle name="Percent 2 10 5 2" xfId="4699"/>
    <cellStyle name="Percent 2 10 5 3" xfId="4700"/>
    <cellStyle name="Percent 2 10 6" xfId="4701"/>
    <cellStyle name="Percent 2 10 6 2" xfId="4702"/>
    <cellStyle name="Percent 2 10 6 3" xfId="4703"/>
    <cellStyle name="Percent 2 10 7" xfId="4704"/>
    <cellStyle name="Percent 2 10 7 2" xfId="4705"/>
    <cellStyle name="Percent 2 10 7 3" xfId="4706"/>
    <cellStyle name="Percent 2 10 8" xfId="4707"/>
    <cellStyle name="Percent 2 10 8 2" xfId="4708"/>
    <cellStyle name="Percent 2 10 8 3" xfId="4709"/>
    <cellStyle name="Percent 2 10 9" xfId="4710"/>
    <cellStyle name="Percent 2 11" xfId="4711"/>
    <cellStyle name="Percent 2 11 10" xfId="4712"/>
    <cellStyle name="Percent 2 11 2" xfId="4713"/>
    <cellStyle name="Percent 2 11 2 2" xfId="4714"/>
    <cellStyle name="Percent 2 11 2 3" xfId="4715"/>
    <cellStyle name="Percent 2 11 3" xfId="4716"/>
    <cellStyle name="Percent 2 11 3 2" xfId="4717"/>
    <cellStyle name="Percent 2 11 3 3" xfId="4718"/>
    <cellStyle name="Percent 2 11 4" xfId="4719"/>
    <cellStyle name="Percent 2 11 4 2" xfId="4720"/>
    <cellStyle name="Percent 2 11 4 3" xfId="4721"/>
    <cellStyle name="Percent 2 11 5" xfId="4722"/>
    <cellStyle name="Percent 2 11 5 2" xfId="4723"/>
    <cellStyle name="Percent 2 11 5 3" xfId="4724"/>
    <cellStyle name="Percent 2 11 6" xfId="4725"/>
    <cellStyle name="Percent 2 11 6 2" xfId="4726"/>
    <cellStyle name="Percent 2 11 6 3" xfId="4727"/>
    <cellStyle name="Percent 2 11 7" xfId="4728"/>
    <cellStyle name="Percent 2 11 7 2" xfId="4729"/>
    <cellStyle name="Percent 2 11 7 3" xfId="4730"/>
    <cellStyle name="Percent 2 11 8" xfId="4731"/>
    <cellStyle name="Percent 2 11 8 2" xfId="4732"/>
    <cellStyle name="Percent 2 11 8 3" xfId="4733"/>
    <cellStyle name="Percent 2 11 9" xfId="4734"/>
    <cellStyle name="Percent 2 12" xfId="4735"/>
    <cellStyle name="Percent 2 12 2" xfId="4736"/>
    <cellStyle name="Percent 2 12 3" xfId="4737"/>
    <cellStyle name="Percent 2 13" xfId="4738"/>
    <cellStyle name="Percent 2 13 2" xfId="4739"/>
    <cellStyle name="Percent 2 13 3" xfId="4740"/>
    <cellStyle name="Percent 2 14" xfId="4741"/>
    <cellStyle name="Percent 2 14 2" xfId="4742"/>
    <cellStyle name="Percent 2 14 3" xfId="4743"/>
    <cellStyle name="Percent 2 15" xfId="4744"/>
    <cellStyle name="Percent 2 15 2" xfId="4745"/>
    <cellStyle name="Percent 2 15 3" xfId="4746"/>
    <cellStyle name="Percent 2 16" xfId="4747"/>
    <cellStyle name="Percent 2 16 2" xfId="4748"/>
    <cellStyle name="Percent 2 16 3" xfId="4749"/>
    <cellStyle name="Percent 2 17" xfId="4750"/>
    <cellStyle name="Percent 2 17 2" xfId="4751"/>
    <cellStyle name="Percent 2 17 3" xfId="4752"/>
    <cellStyle name="Percent 2 18" xfId="4753"/>
    <cellStyle name="Percent 2 18 2" xfId="4754"/>
    <cellStyle name="Percent 2 18 3" xfId="4755"/>
    <cellStyle name="Percent 2 19" xfId="4756"/>
    <cellStyle name="Percent 2 19 2" xfId="4757"/>
    <cellStyle name="Percent 2 19 3" xfId="4758"/>
    <cellStyle name="Percent 2 2" xfId="4759"/>
    <cellStyle name="Percent 2 2 10" xfId="4760"/>
    <cellStyle name="Percent 2 2 11" xfId="4761"/>
    <cellStyle name="Percent 2 2 2" xfId="4762"/>
    <cellStyle name="Percent 2 2 2 2" xfId="4763"/>
    <cellStyle name="Percent 2 2 2 3" xfId="4764"/>
    <cellStyle name="Percent 2 2 2 4" xfId="4765"/>
    <cellStyle name="Percent 2 2 3" xfId="4766"/>
    <cellStyle name="Percent 2 2 3 2" xfId="4767"/>
    <cellStyle name="Percent 2 2 3 2 2" xfId="4768"/>
    <cellStyle name="Percent 2 2 3 2 3" xfId="4769"/>
    <cellStyle name="Percent 2 2 3 3" xfId="4770"/>
    <cellStyle name="Percent 2 2 3 3 2" xfId="4771"/>
    <cellStyle name="Percent 2 2 3 3 3" xfId="4772"/>
    <cellStyle name="Percent 2 2 3 4" xfId="4773"/>
    <cellStyle name="Percent 2 2 3 5" xfId="4774"/>
    <cellStyle name="Percent 2 2 4" xfId="4775"/>
    <cellStyle name="Percent 2 2 4 2" xfId="4776"/>
    <cellStyle name="Percent 2 2 4 2 2" xfId="4777"/>
    <cellStyle name="Percent 2 2 4 2 3" xfId="4778"/>
    <cellStyle name="Percent 2 2 4 3" xfId="4779"/>
    <cellStyle name="Percent 2 2 4 3 2" xfId="4780"/>
    <cellStyle name="Percent 2 2 4 3 3" xfId="4781"/>
    <cellStyle name="Percent 2 2 4 4" xfId="4782"/>
    <cellStyle name="Percent 2 2 4 5" xfId="4783"/>
    <cellStyle name="Percent 2 2 5" xfId="4784"/>
    <cellStyle name="Percent 2 2 5 2" xfId="4785"/>
    <cellStyle name="Percent 2 2 5 3" xfId="4786"/>
    <cellStyle name="Percent 2 2 6" xfId="4787"/>
    <cellStyle name="Percent 2 2 6 2" xfId="4788"/>
    <cellStyle name="Percent 2 2 6 2 2" xfId="4789"/>
    <cellStyle name="Percent 2 2 6 3" xfId="4790"/>
    <cellStyle name="Percent 2 2 7" xfId="4791"/>
    <cellStyle name="Percent 2 2 7 2" xfId="4792"/>
    <cellStyle name="Percent 2 2 7 2 2" xfId="4793"/>
    <cellStyle name="Percent 2 2 7 3" xfId="4794"/>
    <cellStyle name="Percent 2 2 8" xfId="4795"/>
    <cellStyle name="Percent 2 2 8 2" xfId="4796"/>
    <cellStyle name="Percent 2 2 8 3" xfId="4797"/>
    <cellStyle name="Percent 2 2 9" xfId="4798"/>
    <cellStyle name="Percent 2 20" xfId="4799"/>
    <cellStyle name="Percent 2 20 2" xfId="4800"/>
    <cellStyle name="Percent 2 20 2 2" xfId="4801"/>
    <cellStyle name="Percent 2 20 2 2 2" xfId="4802"/>
    <cellStyle name="Percent 2 20 2 3" xfId="4803"/>
    <cellStyle name="Percent 2 20 2 3 2" xfId="4804"/>
    <cellStyle name="Percent 2 20 2 3 2 2" xfId="4805"/>
    <cellStyle name="Percent 2 20 2 3 3" xfId="4806"/>
    <cellStyle name="Percent 2 20 2 3 3 2" xfId="4807"/>
    <cellStyle name="Percent 2 20 2 3 4" xfId="4808"/>
    <cellStyle name="Percent 2 20 2 4" xfId="4809"/>
    <cellStyle name="Percent 2 20 2 4 2" xfId="4810"/>
    <cellStyle name="Percent 2 20 2 5" xfId="4811"/>
    <cellStyle name="Percent 2 20 3" xfId="4812"/>
    <cellStyle name="Percent 2 20 4" xfId="4813"/>
    <cellStyle name="Percent 2 21" xfId="4814"/>
    <cellStyle name="Percent 2 21 2" xfId="4815"/>
    <cellStyle name="Percent 2 21 3" xfId="4816"/>
    <cellStyle name="Percent 2 22" xfId="4817"/>
    <cellStyle name="Percent 2 22 2" xfId="4818"/>
    <cellStyle name="Percent 2 22 3" xfId="4819"/>
    <cellStyle name="Percent 2 23" xfId="4820"/>
    <cellStyle name="Percent 2 23 2" xfId="4821"/>
    <cellStyle name="Percent 2 23 3" xfId="4822"/>
    <cellStyle name="Percent 2 24" xfId="4823"/>
    <cellStyle name="Percent 2 24 2" xfId="4824"/>
    <cellStyle name="Percent 2 24 3" xfId="4825"/>
    <cellStyle name="Percent 2 25" xfId="4826"/>
    <cellStyle name="Percent 2 25 2" xfId="4827"/>
    <cellStyle name="Percent 2 25 3" xfId="4828"/>
    <cellStyle name="Percent 2 26" xfId="4829"/>
    <cellStyle name="Percent 2 26 2" xfId="4830"/>
    <cellStyle name="Percent 2 26 3" xfId="4831"/>
    <cellStyle name="Percent 2 27" xfId="4832"/>
    <cellStyle name="Percent 2 27 2" xfId="4833"/>
    <cellStyle name="Percent 2 27 3" xfId="4834"/>
    <cellStyle name="Percent 2 28" xfId="4835"/>
    <cellStyle name="Percent 2 28 2" xfId="4836"/>
    <cellStyle name="Percent 2 28 3" xfId="4837"/>
    <cellStyle name="Percent 2 29" xfId="4838"/>
    <cellStyle name="Percent 2 29 2" xfId="4839"/>
    <cellStyle name="Percent 2 29 3" xfId="4840"/>
    <cellStyle name="Percent 2 3" xfId="4841"/>
    <cellStyle name="Percent 2 3 10" xfId="4842"/>
    <cellStyle name="Percent 2 3 10 2" xfId="4843"/>
    <cellStyle name="Percent 2 3 10 3" xfId="4844"/>
    <cellStyle name="Percent 2 3 11" xfId="4845"/>
    <cellStyle name="Percent 2 3 11 2" xfId="4846"/>
    <cellStyle name="Percent 2 3 11 3" xfId="4847"/>
    <cellStyle name="Percent 2 3 12" xfId="4848"/>
    <cellStyle name="Percent 2 3 12 2" xfId="4849"/>
    <cellStyle name="Percent 2 3 12 3" xfId="4850"/>
    <cellStyle name="Percent 2 3 13" xfId="4851"/>
    <cellStyle name="Percent 2 3 13 2" xfId="4852"/>
    <cellStyle name="Percent 2 3 13 3" xfId="4853"/>
    <cellStyle name="Percent 2 3 14" xfId="4854"/>
    <cellStyle name="Percent 2 3 14 2" xfId="4855"/>
    <cellStyle name="Percent 2 3 14 3" xfId="4856"/>
    <cellStyle name="Percent 2 3 15" xfId="4857"/>
    <cellStyle name="Percent 2 3 15 2" xfId="4858"/>
    <cellStyle name="Percent 2 3 15 3" xfId="4859"/>
    <cellStyle name="Percent 2 3 16" xfId="4860"/>
    <cellStyle name="Percent 2 3 16 2" xfId="4861"/>
    <cellStyle name="Percent 2 3 17" xfId="4862"/>
    <cellStyle name="Percent 2 3 18" xfId="4863"/>
    <cellStyle name="Percent 2 3 2" xfId="4864"/>
    <cellStyle name="Percent 2 3 2 2" xfId="4865"/>
    <cellStyle name="Percent 2 3 2 3" xfId="4866"/>
    <cellStyle name="Percent 2 3 3" xfId="4867"/>
    <cellStyle name="Percent 2 3 3 2" xfId="4868"/>
    <cellStyle name="Percent 2 3 3 2 2" xfId="4869"/>
    <cellStyle name="Percent 2 3 3 2 3" xfId="4870"/>
    <cellStyle name="Percent 2 3 3 3" xfId="4871"/>
    <cellStyle name="Percent 2 3 3 3 2" xfId="4872"/>
    <cellStyle name="Percent 2 3 3 3 2 2" xfId="4873"/>
    <cellStyle name="Percent 2 3 3 3 2 3" xfId="4874"/>
    <cellStyle name="Percent 2 3 3 3 3" xfId="4875"/>
    <cellStyle name="Percent 2 3 3 3 3 2" xfId="4876"/>
    <cellStyle name="Percent 2 3 3 3 3 3" xfId="4877"/>
    <cellStyle name="Percent 2 3 3 3 4" xfId="4878"/>
    <cellStyle name="Percent 2 3 3 3 4 2" xfId="4879"/>
    <cellStyle name="Percent 2 3 3 3 4 3" xfId="4880"/>
    <cellStyle name="Percent 2 3 3 3 5" xfId="4881"/>
    <cellStyle name="Percent 2 3 3 3 6" xfId="4882"/>
    <cellStyle name="Percent 2 3 3 4" xfId="4883"/>
    <cellStyle name="Percent 2 3 3 5" xfId="4884"/>
    <cellStyle name="Percent 2 3 4" xfId="4885"/>
    <cellStyle name="Percent 2 3 4 2" xfId="4886"/>
    <cellStyle name="Percent 2 3 4 3" xfId="4887"/>
    <cellStyle name="Percent 2 3 5" xfId="4888"/>
    <cellStyle name="Percent 2 3 5 2" xfId="4889"/>
    <cellStyle name="Percent 2 3 5 3" xfId="4890"/>
    <cellStyle name="Percent 2 3 6" xfId="4891"/>
    <cellStyle name="Percent 2 3 6 2" xfId="4892"/>
    <cellStyle name="Percent 2 3 6 3" xfId="4893"/>
    <cellStyle name="Percent 2 3 7" xfId="4894"/>
    <cellStyle name="Percent 2 3 7 2" xfId="4895"/>
    <cellStyle name="Percent 2 3 7 3" xfId="4896"/>
    <cellStyle name="Percent 2 3 8" xfId="4897"/>
    <cellStyle name="Percent 2 3 8 2" xfId="4898"/>
    <cellStyle name="Percent 2 3 8 3" xfId="4899"/>
    <cellStyle name="Percent 2 3 9" xfId="4900"/>
    <cellStyle name="Percent 2 3 9 2" xfId="4901"/>
    <cellStyle name="Percent 2 3 9 3" xfId="4902"/>
    <cellStyle name="Percent 2 30" xfId="4903"/>
    <cellStyle name="Percent 2 30 2" xfId="4904"/>
    <cellStyle name="Percent 2 30 3" xfId="4905"/>
    <cellStyle name="Percent 2 31" xfId="4906"/>
    <cellStyle name="Percent 2 31 2" xfId="4907"/>
    <cellStyle name="Percent 2 31 3" xfId="4908"/>
    <cellStyle name="Percent 2 32" xfId="4909"/>
    <cellStyle name="Percent 2 32 2" xfId="4910"/>
    <cellStyle name="Percent 2 32 3" xfId="4911"/>
    <cellStyle name="Percent 2 33" xfId="4912"/>
    <cellStyle name="Percent 2 33 2" xfId="4913"/>
    <cellStyle name="Percent 2 33 3" xfId="4914"/>
    <cellStyle name="Percent 2 34" xfId="4915"/>
    <cellStyle name="Percent 2 34 2" xfId="4916"/>
    <cellStyle name="Percent 2 34 3" xfId="4917"/>
    <cellStyle name="Percent 2 35" xfId="4918"/>
    <cellStyle name="Percent 2 35 2" xfId="4919"/>
    <cellStyle name="Percent 2 35 3" xfId="4920"/>
    <cellStyle name="Percent 2 36" xfId="4921"/>
    <cellStyle name="Percent 2 36 2" xfId="4922"/>
    <cellStyle name="Percent 2 36 3" xfId="4923"/>
    <cellStyle name="Percent 2 37" xfId="4924"/>
    <cellStyle name="Percent 2 37 2" xfId="4925"/>
    <cellStyle name="Percent 2 37 3" xfId="4926"/>
    <cellStyle name="Percent 2 38" xfId="4927"/>
    <cellStyle name="Percent 2 38 2" xfId="4928"/>
    <cellStyle name="Percent 2 38 3" xfId="4929"/>
    <cellStyle name="Percent 2 39" xfId="4930"/>
    <cellStyle name="Percent 2 39 2" xfId="4931"/>
    <cellStyle name="Percent 2 39 3" xfId="4932"/>
    <cellStyle name="Percent 2 4" xfId="4933"/>
    <cellStyle name="Percent 2 4 10" xfId="4934"/>
    <cellStyle name="Percent 2 4 10 2" xfId="4935"/>
    <cellStyle name="Percent 2 4 10 3" xfId="4936"/>
    <cellStyle name="Percent 2 4 11" xfId="4937"/>
    <cellStyle name="Percent 2 4 11 2" xfId="4938"/>
    <cellStyle name="Percent 2 4 11 3" xfId="4939"/>
    <cellStyle name="Percent 2 4 12" xfId="4940"/>
    <cellStyle name="Percent 2 4 12 2" xfId="4941"/>
    <cellStyle name="Percent 2 4 12 3" xfId="4942"/>
    <cellStyle name="Percent 2 4 13" xfId="4943"/>
    <cellStyle name="Percent 2 4 13 2" xfId="4944"/>
    <cellStyle name="Percent 2 4 13 3" xfId="4945"/>
    <cellStyle name="Percent 2 4 14" xfId="4946"/>
    <cellStyle name="Percent 2 4 14 2" xfId="4947"/>
    <cellStyle name="Percent 2 4 14 3" xfId="4948"/>
    <cellStyle name="Percent 2 4 15" xfId="4949"/>
    <cellStyle name="Percent 2 4 15 2" xfId="4950"/>
    <cellStyle name="Percent 2 4 15 3" xfId="4951"/>
    <cellStyle name="Percent 2 4 16" xfId="4952"/>
    <cellStyle name="Percent 2 4 16 2" xfId="4953"/>
    <cellStyle name="Percent 2 4 16 3" xfId="4954"/>
    <cellStyle name="Percent 2 4 17" xfId="4955"/>
    <cellStyle name="Percent 2 4 17 2" xfId="4956"/>
    <cellStyle name="Percent 2 4 17 3" xfId="4957"/>
    <cellStyle name="Percent 2 4 18" xfId="4958"/>
    <cellStyle name="Percent 2 4 19" xfId="4959"/>
    <cellStyle name="Percent 2 4 2" xfId="4960"/>
    <cellStyle name="Percent 2 4 2 2" xfId="4961"/>
    <cellStyle name="Percent 2 4 2 3" xfId="4962"/>
    <cellStyle name="Percent 2 4 3" xfId="4963"/>
    <cellStyle name="Percent 2 4 3 2" xfId="4964"/>
    <cellStyle name="Percent 2 4 3 3" xfId="4965"/>
    <cellStyle name="Percent 2 4 4" xfId="4966"/>
    <cellStyle name="Percent 2 4 4 2" xfId="4967"/>
    <cellStyle name="Percent 2 4 4 3" xfId="4968"/>
    <cellStyle name="Percent 2 4 5" xfId="4969"/>
    <cellStyle name="Percent 2 4 5 2" xfId="4970"/>
    <cellStyle name="Percent 2 4 5 3" xfId="4971"/>
    <cellStyle name="Percent 2 4 6" xfId="4972"/>
    <cellStyle name="Percent 2 4 6 2" xfId="4973"/>
    <cellStyle name="Percent 2 4 6 3" xfId="4974"/>
    <cellStyle name="Percent 2 4 7" xfId="4975"/>
    <cellStyle name="Percent 2 4 7 2" xfId="4976"/>
    <cellStyle name="Percent 2 4 7 3" xfId="4977"/>
    <cellStyle name="Percent 2 4 8" xfId="4978"/>
    <cellStyle name="Percent 2 4 8 2" xfId="4979"/>
    <cellStyle name="Percent 2 4 8 3" xfId="4980"/>
    <cellStyle name="Percent 2 4 9" xfId="4981"/>
    <cellStyle name="Percent 2 4 9 2" xfId="4982"/>
    <cellStyle name="Percent 2 4 9 3" xfId="4983"/>
    <cellStyle name="Percent 2 40" xfId="4984"/>
    <cellStyle name="Percent 2 40 2" xfId="4985"/>
    <cellStyle name="Percent 2 40 3" xfId="4986"/>
    <cellStyle name="Percent 2 41" xfId="4987"/>
    <cellStyle name="Percent 2 41 2" xfId="4988"/>
    <cellStyle name="Percent 2 41 3" xfId="4989"/>
    <cellStyle name="Percent 2 42" xfId="4990"/>
    <cellStyle name="Percent 2 42 2" xfId="4991"/>
    <cellStyle name="Percent 2 42 3" xfId="4992"/>
    <cellStyle name="Percent 2 43" xfId="4993"/>
    <cellStyle name="Percent 2 43 2" xfId="4994"/>
    <cellStyle name="Percent 2 43 3" xfId="4995"/>
    <cellStyle name="Percent 2 44" xfId="4996"/>
    <cellStyle name="Percent 2 44 2" xfId="4997"/>
    <cellStyle name="Percent 2 44 3" xfId="4998"/>
    <cellStyle name="Percent 2 45" xfId="4999"/>
    <cellStyle name="Percent 2 45 2" xfId="5000"/>
    <cellStyle name="Percent 2 46" xfId="5001"/>
    <cellStyle name="Percent 2 46 2" xfId="5002"/>
    <cellStyle name="Percent 2 47" xfId="5003"/>
    <cellStyle name="Percent 2 47 2" xfId="5004"/>
    <cellStyle name="Percent 2 48" xfId="5005"/>
    <cellStyle name="Percent 2 48 2" xfId="5006"/>
    <cellStyle name="Percent 2 48 2 2" xfId="5007"/>
    <cellStyle name="Percent 2 48 3" xfId="5008"/>
    <cellStyle name="Percent 2 48 3 2" xfId="5009"/>
    <cellStyle name="Percent 2 48 4" xfId="5010"/>
    <cellStyle name="Percent 2 49" xfId="5011"/>
    <cellStyle name="Percent 2 49 2" xfId="5012"/>
    <cellStyle name="Percent 2 49 2 2" xfId="5013"/>
    <cellStyle name="Percent 2 49 3" xfId="5014"/>
    <cellStyle name="Percent 2 5" xfId="5015"/>
    <cellStyle name="Percent 2 5 10" xfId="5016"/>
    <cellStyle name="Percent 2 5 10 2" xfId="5017"/>
    <cellStyle name="Percent 2 5 11" xfId="5018"/>
    <cellStyle name="Percent 2 5 11 2" xfId="5019"/>
    <cellStyle name="Percent 2 5 12" xfId="5020"/>
    <cellStyle name="Percent 2 5 12 2" xfId="5021"/>
    <cellStyle name="Percent 2 5 13" xfId="5022"/>
    <cellStyle name="Percent 2 5 13 2" xfId="5023"/>
    <cellStyle name="Percent 2 5 14" xfId="5024"/>
    <cellStyle name="Percent 2 5 14 2" xfId="5025"/>
    <cellStyle name="Percent 2 5 15" xfId="5026"/>
    <cellStyle name="Percent 2 5 15 2" xfId="5027"/>
    <cellStyle name="Percent 2 5 16" xfId="5028"/>
    <cellStyle name="Percent 2 5 2" xfId="5029"/>
    <cellStyle name="Percent 2 5 2 2" xfId="5030"/>
    <cellStyle name="Percent 2 5 3" xfId="5031"/>
    <cellStyle name="Percent 2 5 3 2" xfId="5032"/>
    <cellStyle name="Percent 2 5 4" xfId="5033"/>
    <cellStyle name="Percent 2 5 4 2" xfId="5034"/>
    <cellStyle name="Percent 2 5 5" xfId="5035"/>
    <cellStyle name="Percent 2 5 5 2" xfId="5036"/>
    <cellStyle name="Percent 2 5 6" xfId="5037"/>
    <cellStyle name="Percent 2 5 6 2" xfId="5038"/>
    <cellStyle name="Percent 2 5 7" xfId="5039"/>
    <cellStyle name="Percent 2 5 7 2" xfId="5040"/>
    <cellStyle name="Percent 2 5 8" xfId="5041"/>
    <cellStyle name="Percent 2 5 8 2" xfId="5042"/>
    <cellStyle name="Percent 2 5 9" xfId="5043"/>
    <cellStyle name="Percent 2 5 9 2" xfId="5044"/>
    <cellStyle name="Percent 2 50" xfId="5045"/>
    <cellStyle name="Percent 2 51" xfId="5046"/>
    <cellStyle name="Percent 2 52" xfId="5047"/>
    <cellStyle name="Percent 2 53" xfId="5048"/>
    <cellStyle name="Percent 2 6" xfId="5049"/>
    <cellStyle name="Percent 2 6 10" xfId="5050"/>
    <cellStyle name="Percent 2 6 10 2" xfId="5051"/>
    <cellStyle name="Percent 2 6 11" xfId="5052"/>
    <cellStyle name="Percent 2 6 11 2" xfId="5053"/>
    <cellStyle name="Percent 2 6 12" xfId="5054"/>
    <cellStyle name="Percent 2 6 12 2" xfId="5055"/>
    <cellStyle name="Percent 2 6 13" xfId="5056"/>
    <cellStyle name="Percent 2 6 13 2" xfId="5057"/>
    <cellStyle name="Percent 2 6 14" xfId="5058"/>
    <cellStyle name="Percent 2 6 14 2" xfId="5059"/>
    <cellStyle name="Percent 2 6 15" xfId="5060"/>
    <cellStyle name="Percent 2 6 15 2" xfId="5061"/>
    <cellStyle name="Percent 2 6 16" xfId="5062"/>
    <cellStyle name="Percent 2 6 2" xfId="5063"/>
    <cellStyle name="Percent 2 6 2 2" xfId="5064"/>
    <cellStyle name="Percent 2 6 3" xfId="5065"/>
    <cellStyle name="Percent 2 6 3 2" xfId="5066"/>
    <cellStyle name="Percent 2 6 4" xfId="5067"/>
    <cellStyle name="Percent 2 6 4 2" xfId="5068"/>
    <cellStyle name="Percent 2 6 5" xfId="5069"/>
    <cellStyle name="Percent 2 6 5 2" xfId="5070"/>
    <cellStyle name="Percent 2 6 6" xfId="5071"/>
    <cellStyle name="Percent 2 6 6 2" xfId="5072"/>
    <cellStyle name="Percent 2 6 7" xfId="5073"/>
    <cellStyle name="Percent 2 6 7 2" xfId="5074"/>
    <cellStyle name="Percent 2 6 8" xfId="5075"/>
    <cellStyle name="Percent 2 6 8 2" xfId="5076"/>
    <cellStyle name="Percent 2 6 9" xfId="5077"/>
    <cellStyle name="Percent 2 6 9 2" xfId="5078"/>
    <cellStyle name="Percent 2 7" xfId="5079"/>
    <cellStyle name="Percent 2 7 2" xfId="5080"/>
    <cellStyle name="Percent 2 7 2 2" xfId="5081"/>
    <cellStyle name="Percent 2 7 3" xfId="5082"/>
    <cellStyle name="Percent 2 7 3 2" xfId="5083"/>
    <cellStyle name="Percent 2 7 4" xfId="5084"/>
    <cellStyle name="Percent 2 7 4 2" xfId="5085"/>
    <cellStyle name="Percent 2 7 5" xfId="5086"/>
    <cellStyle name="Percent 2 7 5 2" xfId="5087"/>
    <cellStyle name="Percent 2 7 6" xfId="5088"/>
    <cellStyle name="Percent 2 7 6 2" xfId="5089"/>
    <cellStyle name="Percent 2 7 7" xfId="5090"/>
    <cellStyle name="Percent 2 7 7 2" xfId="5091"/>
    <cellStyle name="Percent 2 7 8" xfId="5092"/>
    <cellStyle name="Percent 2 7 8 2" xfId="5093"/>
    <cellStyle name="Percent 2 7 9" xfId="5094"/>
    <cellStyle name="Percent 2 8" xfId="5095"/>
    <cellStyle name="Percent 2 8 2" xfId="5096"/>
    <cellStyle name="Percent 2 8 2 2" xfId="5097"/>
    <cellStyle name="Percent 2 8 3" xfId="5098"/>
    <cellStyle name="Percent 2 8 3 2" xfId="5099"/>
    <cellStyle name="Percent 2 8 4" xfId="5100"/>
    <cellStyle name="Percent 2 8 4 2" xfId="5101"/>
    <cellStyle name="Percent 2 8 5" xfId="5102"/>
    <cellStyle name="Percent 2 8 5 2" xfId="5103"/>
    <cellStyle name="Percent 2 8 6" xfId="5104"/>
    <cellStyle name="Percent 2 8 6 2" xfId="5105"/>
    <cellStyle name="Percent 2 8 7" xfId="5106"/>
    <cellStyle name="Percent 2 8 7 2" xfId="5107"/>
    <cellStyle name="Percent 2 8 8" xfId="5108"/>
    <cellStyle name="Percent 2 8 8 2" xfId="5109"/>
    <cellStyle name="Percent 2 8 9" xfId="5110"/>
    <cellStyle name="Percent 2 9" xfId="5111"/>
    <cellStyle name="Percent 2 9 2" xfId="5112"/>
    <cellStyle name="Percent 2 9 2 2" xfId="5113"/>
    <cellStyle name="Percent 2 9 3" xfId="5114"/>
    <cellStyle name="Percent 2 9 3 2" xfId="5115"/>
    <cellStyle name="Percent 2 9 4" xfId="5116"/>
    <cellStyle name="Percent 2 9 4 2" xfId="5117"/>
    <cellStyle name="Percent 2 9 5" xfId="5118"/>
    <cellStyle name="Percent 2 9 5 2" xfId="5119"/>
    <cellStyle name="Percent 2 9 6" xfId="5120"/>
    <cellStyle name="Percent 2 9 6 2" xfId="5121"/>
    <cellStyle name="Percent 2 9 7" xfId="5122"/>
    <cellStyle name="Percent 2 9 7 2" xfId="5123"/>
    <cellStyle name="Percent 2 9 8" xfId="5124"/>
    <cellStyle name="Percent 2 9 8 2" xfId="5125"/>
    <cellStyle name="Percent 2 9 9" xfId="5126"/>
    <cellStyle name="Percent 20" xfId="5127"/>
    <cellStyle name="Percent 20 2" xfId="5128"/>
    <cellStyle name="Percent 20 2 2" xfId="5129"/>
    <cellStyle name="Percent 20 2 2 2" xfId="5130"/>
    <cellStyle name="Percent 20 2 3" xfId="5131"/>
    <cellStyle name="Percent 20 3" xfId="5132"/>
    <cellStyle name="Percent 20 3 2" xfId="5133"/>
    <cellStyle name="Percent 20 4" xfId="5134"/>
    <cellStyle name="Percent 20 4 2" xfId="5135"/>
    <cellStyle name="Percent 20 5" xfId="5136"/>
    <cellStyle name="Percent 20 5 2" xfId="5137"/>
    <cellStyle name="Percent 20 6" xfId="5138"/>
    <cellStyle name="Percent 20 6 2" xfId="5139"/>
    <cellStyle name="Percent 20 7" xfId="5140"/>
    <cellStyle name="Percent 20 7 2" xfId="5141"/>
    <cellStyle name="Percent 20 7 2 2" xfId="5142"/>
    <cellStyle name="Percent 20 7 3" xfId="5143"/>
    <cellStyle name="Percent 20 7 3 2" xfId="5144"/>
    <cellStyle name="Percent 20 7 4" xfId="5145"/>
    <cellStyle name="Percent 20 8" xfId="5146"/>
    <cellStyle name="Percent 20 8 2" xfId="5147"/>
    <cellStyle name="Percent 20 9" xfId="5148"/>
    <cellStyle name="Percent 21" xfId="5149"/>
    <cellStyle name="Percent 21 2" xfId="5150"/>
    <cellStyle name="Percent 21 2 2" xfId="5151"/>
    <cellStyle name="Percent 21 3" xfId="5152"/>
    <cellStyle name="Percent 21 3 2" xfId="5153"/>
    <cellStyle name="Percent 21 4" xfId="5154"/>
    <cellStyle name="Percent 21 4 2" xfId="5155"/>
    <cellStyle name="Percent 21 5" xfId="5156"/>
    <cellStyle name="Percent 21 5 2" xfId="5157"/>
    <cellStyle name="Percent 21 6" xfId="5158"/>
    <cellStyle name="Percent 21 6 2" xfId="5159"/>
    <cellStyle name="Percent 21 7" xfId="5160"/>
    <cellStyle name="Percent 21 7 2" xfId="5161"/>
    <cellStyle name="Percent 21 7 2 2" xfId="5162"/>
    <cellStyle name="Percent 21 7 3" xfId="5163"/>
    <cellStyle name="Percent 21 7 3 2" xfId="5164"/>
    <cellStyle name="Percent 21 7 4" xfId="5165"/>
    <cellStyle name="Percent 21 8" xfId="5166"/>
    <cellStyle name="Percent 22" xfId="5167"/>
    <cellStyle name="Percent 22 2" xfId="5168"/>
    <cellStyle name="Percent 22 2 2" xfId="5169"/>
    <cellStyle name="Percent 22 3" xfId="5170"/>
    <cellStyle name="Percent 22 3 2" xfId="5171"/>
    <cellStyle name="Percent 22 4" xfId="5172"/>
    <cellStyle name="Percent 22 4 2" xfId="5173"/>
    <cellStyle name="Percent 22 5" xfId="5174"/>
    <cellStyle name="Percent 22 5 2" xfId="5175"/>
    <cellStyle name="Percent 22 6" xfId="5176"/>
    <cellStyle name="Percent 22 6 2" xfId="5177"/>
    <cellStyle name="Percent 22 7" xfId="5178"/>
    <cellStyle name="Percent 22 7 2" xfId="5179"/>
    <cellStyle name="Percent 22 7 2 2" xfId="5180"/>
    <cellStyle name="Percent 22 7 3" xfId="5181"/>
    <cellStyle name="Percent 22 7 3 2" xfId="5182"/>
    <cellStyle name="Percent 22 7 4" xfId="5183"/>
    <cellStyle name="Percent 22 8" xfId="5184"/>
    <cellStyle name="Percent 23" xfId="5185"/>
    <cellStyle name="Percent 23 2" xfId="5186"/>
    <cellStyle name="Percent 23 2 2" xfId="5187"/>
    <cellStyle name="Percent 23 3" xfId="5188"/>
    <cellStyle name="Percent 23 3 2" xfId="5189"/>
    <cellStyle name="Percent 23 4" xfId="5190"/>
    <cellStyle name="Percent 23 4 2" xfId="5191"/>
    <cellStyle name="Percent 23 5" xfId="5192"/>
    <cellStyle name="Percent 23 5 2" xfId="5193"/>
    <cellStyle name="Percent 23 6" xfId="5194"/>
    <cellStyle name="Percent 23 6 2" xfId="5195"/>
    <cellStyle name="Percent 23 7" xfId="5196"/>
    <cellStyle name="Percent 23 7 2" xfId="5197"/>
    <cellStyle name="Percent 23 7 2 2" xfId="5198"/>
    <cellStyle name="Percent 23 7 3" xfId="5199"/>
    <cellStyle name="Percent 23 7 3 2" xfId="5200"/>
    <cellStyle name="Percent 23 7 4" xfId="5201"/>
    <cellStyle name="Percent 23 8" xfId="5202"/>
    <cellStyle name="Percent 24 2" xfId="5203"/>
    <cellStyle name="Percent 24 2 2" xfId="5204"/>
    <cellStyle name="Percent 24 3" xfId="5205"/>
    <cellStyle name="Percent 24 3 2" xfId="5206"/>
    <cellStyle name="Percent 24 4" xfId="5207"/>
    <cellStyle name="Percent 24 4 2" xfId="5208"/>
    <cellStyle name="Percent 24 5" xfId="5209"/>
    <cellStyle name="Percent 24 5 2" xfId="5210"/>
    <cellStyle name="Percent 24 6" xfId="5211"/>
    <cellStyle name="Percent 24 6 2" xfId="5212"/>
    <cellStyle name="Percent 24 7" xfId="5213"/>
    <cellStyle name="Percent 24 7 2" xfId="5214"/>
    <cellStyle name="Percent 24 7 2 2" xfId="5215"/>
    <cellStyle name="Percent 24 7 3" xfId="5216"/>
    <cellStyle name="Percent 24 7 3 2" xfId="5217"/>
    <cellStyle name="Percent 24 7 4" xfId="5218"/>
    <cellStyle name="Percent 25" xfId="5219"/>
    <cellStyle name="Percent 25 2" xfId="5220"/>
    <cellStyle name="Percent 25 2 2" xfId="5221"/>
    <cellStyle name="Percent 25 3" xfId="5222"/>
    <cellStyle name="Percent 25 3 2" xfId="5223"/>
    <cellStyle name="Percent 25 4" xfId="5224"/>
    <cellStyle name="Percent 25 4 2" xfId="5225"/>
    <cellStyle name="Percent 25 5" xfId="5226"/>
    <cellStyle name="Percent 25 5 2" xfId="5227"/>
    <cellStyle name="Percent 25 6" xfId="5228"/>
    <cellStyle name="Percent 25 6 2" xfId="5229"/>
    <cellStyle name="Percent 25 7" xfId="5230"/>
    <cellStyle name="Percent 25 7 2" xfId="5231"/>
    <cellStyle name="Percent 25 7 2 2" xfId="5232"/>
    <cellStyle name="Percent 25 7 3" xfId="5233"/>
    <cellStyle name="Percent 25 7 3 2" xfId="5234"/>
    <cellStyle name="Percent 25 7 4" xfId="5235"/>
    <cellStyle name="Percent 25 8" xfId="5236"/>
    <cellStyle name="Percent 26" xfId="5237"/>
    <cellStyle name="Percent 26 2" xfId="5238"/>
    <cellStyle name="Percent 26 2 2" xfId="5239"/>
    <cellStyle name="Percent 26 3" xfId="5240"/>
    <cellStyle name="Percent 26 3 2" xfId="5241"/>
    <cellStyle name="Percent 26 4" xfId="5242"/>
    <cellStyle name="Percent 26 4 2" xfId="5243"/>
    <cellStyle name="Percent 26 5" xfId="5244"/>
    <cellStyle name="Percent 26 5 2" xfId="5245"/>
    <cellStyle name="Percent 26 6" xfId="5246"/>
    <cellStyle name="Percent 26 6 2" xfId="5247"/>
    <cellStyle name="Percent 26 7" xfId="5248"/>
    <cellStyle name="Percent 26 7 2" xfId="5249"/>
    <cellStyle name="Percent 26 7 2 2" xfId="5250"/>
    <cellStyle name="Percent 26 7 3" xfId="5251"/>
    <cellStyle name="Percent 26 7 3 2" xfId="5252"/>
    <cellStyle name="Percent 26 7 4" xfId="5253"/>
    <cellStyle name="Percent 26 8" xfId="5254"/>
    <cellStyle name="Percent 27" xfId="5255"/>
    <cellStyle name="Percent 27 2" xfId="5256"/>
    <cellStyle name="Percent 3" xfId="5257"/>
    <cellStyle name="Percent 3 10" xfId="5258"/>
    <cellStyle name="Percent 3 10 10" xfId="5259"/>
    <cellStyle name="Percent 3 10 10 2" xfId="5260"/>
    <cellStyle name="Percent 3 10 11" xfId="5261"/>
    <cellStyle name="Percent 3 10 11 2" xfId="5262"/>
    <cellStyle name="Percent 3 10 11 2 2" xfId="5263"/>
    <cellStyle name="Percent 3 10 11 3" xfId="5264"/>
    <cellStyle name="Percent 3 10 12" xfId="5265"/>
    <cellStyle name="Percent 3 10 12 2" xfId="5266"/>
    <cellStyle name="Percent 3 10 12 2 2" xfId="5267"/>
    <cellStyle name="Percent 3 10 12 3" xfId="5268"/>
    <cellStyle name="Percent 3 10 13" xfId="5269"/>
    <cellStyle name="Percent 3 10 13 2" xfId="5270"/>
    <cellStyle name="Percent 3 10 13 2 2" xfId="5271"/>
    <cellStyle name="Percent 3 10 13 3" xfId="5272"/>
    <cellStyle name="Percent 3 10 13 3 2" xfId="5273"/>
    <cellStyle name="Percent 3 10 13 4" xfId="5274"/>
    <cellStyle name="Percent 3 10 14" xfId="5275"/>
    <cellStyle name="Percent 3 10 14 2" xfId="5276"/>
    <cellStyle name="Percent 3 10 14 2 2" xfId="5277"/>
    <cellStyle name="Percent 3 10 14 3" xfId="5278"/>
    <cellStyle name="Percent 3 10 14 3 2" xfId="5279"/>
    <cellStyle name="Percent 3 10 14 4" xfId="5280"/>
    <cellStyle name="Percent 3 10 15" xfId="5281"/>
    <cellStyle name="Percent 3 10 15 2" xfId="5282"/>
    <cellStyle name="Percent 3 10 15 2 2" xfId="5283"/>
    <cellStyle name="Percent 3 10 15 3" xfId="5284"/>
    <cellStyle name="Percent 3 10 15 3 2" xfId="5285"/>
    <cellStyle name="Percent 3 10 15 4" xfId="5286"/>
    <cellStyle name="Percent 3 10 16" xfId="5287"/>
    <cellStyle name="Percent 3 10 2" xfId="5288"/>
    <cellStyle name="Percent 3 10 2 2" xfId="5289"/>
    <cellStyle name="Percent 3 10 2 2 2" xfId="5290"/>
    <cellStyle name="Percent 3 10 2 3" xfId="5291"/>
    <cellStyle name="Percent 3 10 2 3 2" xfId="5292"/>
    <cellStyle name="Percent 3 10 2 4" xfId="5293"/>
    <cellStyle name="Percent 3 10 3" xfId="5294"/>
    <cellStyle name="Percent 3 10 3 2" xfId="5295"/>
    <cellStyle name="Percent 3 10 3 2 2" xfId="5296"/>
    <cellStyle name="Percent 3 10 3 3" xfId="5297"/>
    <cellStyle name="Percent 3 10 3 3 2" xfId="5298"/>
    <cellStyle name="Percent 3 10 3 4" xfId="5299"/>
    <cellStyle name="Percent 3 10 4" xfId="5300"/>
    <cellStyle name="Percent 3 10 4 2" xfId="5301"/>
    <cellStyle name="Percent 3 10 4 2 2" xfId="5302"/>
    <cellStyle name="Percent 3 10 4 3" xfId="5303"/>
    <cellStyle name="Percent 3 10 4 3 2" xfId="5304"/>
    <cellStyle name="Percent 3 10 4 4" xfId="5305"/>
    <cellStyle name="Percent 3 10 5" xfId="5306"/>
    <cellStyle name="Percent 3 10 5 2" xfId="5307"/>
    <cellStyle name="Percent 3 10 5 2 2" xfId="5308"/>
    <cellStyle name="Percent 3 10 5 3" xfId="5309"/>
    <cellStyle name="Percent 3 10 5 3 2" xfId="5310"/>
    <cellStyle name="Percent 3 10 5 4" xfId="5311"/>
    <cellStyle name="Percent 3 10 6" xfId="5312"/>
    <cellStyle name="Percent 3 10 6 2" xfId="5313"/>
    <cellStyle name="Percent 3 10 6 2 2" xfId="5314"/>
    <cellStyle name="Percent 3 10 6 3" xfId="5315"/>
    <cellStyle name="Percent 3 10 6 3 2" xfId="5316"/>
    <cellStyle name="Percent 3 10 6 4" xfId="5317"/>
    <cellStyle name="Percent 3 10 7" xfId="5318"/>
    <cellStyle name="Percent 3 10 7 2" xfId="5319"/>
    <cellStyle name="Percent 3 10 7 2 2" xfId="5320"/>
    <cellStyle name="Percent 3 10 7 3" xfId="5321"/>
    <cellStyle name="Percent 3 10 7 3 2" xfId="5322"/>
    <cellStyle name="Percent 3 10 7 4" xfId="5323"/>
    <cellStyle name="Percent 3 10 8" xfId="5324"/>
    <cellStyle name="Percent 3 10 8 2" xfId="5325"/>
    <cellStyle name="Percent 3 10 8 2 2" xfId="5326"/>
    <cellStyle name="Percent 3 10 8 3" xfId="5327"/>
    <cellStyle name="Percent 3 10 8 3 2" xfId="5328"/>
    <cellStyle name="Percent 3 10 8 4" xfId="5329"/>
    <cellStyle name="Percent 3 10 9" xfId="5330"/>
    <cellStyle name="Percent 3 10 9 2" xfId="5331"/>
    <cellStyle name="Percent 3 10 9 2 2" xfId="5332"/>
    <cellStyle name="Percent 3 10 9 3" xfId="5333"/>
    <cellStyle name="Percent 3 10 9 3 2" xfId="5334"/>
    <cellStyle name="Percent 3 10 9 4" xfId="5335"/>
    <cellStyle name="Percent 3 11" xfId="5336"/>
    <cellStyle name="Percent 3 11 2" xfId="5337"/>
    <cellStyle name="Percent 3 11 2 2" xfId="5338"/>
    <cellStyle name="Percent 3 11 3" xfId="5339"/>
    <cellStyle name="Percent 3 11 3 2" xfId="5340"/>
    <cellStyle name="Percent 3 11 4" xfId="5341"/>
    <cellStyle name="Percent 3 12" xfId="5342"/>
    <cellStyle name="Percent 3 12 2" xfId="5343"/>
    <cellStyle name="Percent 3 12 2 2" xfId="5344"/>
    <cellStyle name="Percent 3 12 3" xfId="5345"/>
    <cellStyle name="Percent 3 12 3 2" xfId="5346"/>
    <cellStyle name="Percent 3 12 4" xfId="5347"/>
    <cellStyle name="Percent 3 13" xfId="5348"/>
    <cellStyle name="Percent 3 13 2" xfId="5349"/>
    <cellStyle name="Percent 3 13 2 2" xfId="5350"/>
    <cellStyle name="Percent 3 13 3" xfId="5351"/>
    <cellStyle name="Percent 3 13 3 2" xfId="5352"/>
    <cellStyle name="Percent 3 13 4" xfId="5353"/>
    <cellStyle name="Percent 3 14" xfId="5354"/>
    <cellStyle name="Percent 3 14 2" xfId="5355"/>
    <cellStyle name="Percent 3 14 2 2" xfId="5356"/>
    <cellStyle name="Percent 3 14 3" xfId="5357"/>
    <cellStyle name="Percent 3 14 3 2" xfId="5358"/>
    <cellStyle name="Percent 3 14 4" xfId="5359"/>
    <cellStyle name="Percent 3 15" xfId="5360"/>
    <cellStyle name="Percent 3 15 2" xfId="5361"/>
    <cellStyle name="Percent 3 15 2 2" xfId="5362"/>
    <cellStyle name="Percent 3 15 3" xfId="5363"/>
    <cellStyle name="Percent 3 15 3 2" xfId="5364"/>
    <cellStyle name="Percent 3 15 4" xfId="5365"/>
    <cellStyle name="Percent 3 16" xfId="5366"/>
    <cellStyle name="Percent 3 16 2" xfId="5367"/>
    <cellStyle name="Percent 3 16 2 2" xfId="5368"/>
    <cellStyle name="Percent 3 16 3" xfId="5369"/>
    <cellStyle name="Percent 3 16 3 2" xfId="5370"/>
    <cellStyle name="Percent 3 16 4" xfId="5371"/>
    <cellStyle name="Percent 3 17" xfId="5372"/>
    <cellStyle name="Percent 3 17 2" xfId="5373"/>
    <cellStyle name="Percent 3 17 2 2" xfId="5374"/>
    <cellStyle name="Percent 3 17 3" xfId="5375"/>
    <cellStyle name="Percent 3 17 3 2" xfId="5376"/>
    <cellStyle name="Percent 3 17 4" xfId="5377"/>
    <cellStyle name="Percent 3 18" xfId="5378"/>
    <cellStyle name="Percent 3 18 2" xfId="5379"/>
    <cellStyle name="Percent 3 18 2 2" xfId="5380"/>
    <cellStyle name="Percent 3 18 3" xfId="5381"/>
    <cellStyle name="Percent 3 18 3 2" xfId="5382"/>
    <cellStyle name="Percent 3 18 4" xfId="5383"/>
    <cellStyle name="Percent 3 19" xfId="5384"/>
    <cellStyle name="Percent 3 19 2" xfId="5385"/>
    <cellStyle name="Percent 3 19 2 2" xfId="5386"/>
    <cellStyle name="Percent 3 19 3" xfId="5387"/>
    <cellStyle name="Percent 3 19 3 2" xfId="5388"/>
    <cellStyle name="Percent 3 19 4" xfId="5389"/>
    <cellStyle name="Percent 3 19 4 2" xfId="5390"/>
    <cellStyle name="Percent 3 19 5" xfId="5391"/>
    <cellStyle name="Percent 3 2" xfId="5392"/>
    <cellStyle name="Percent 3 2 10" xfId="5393"/>
    <cellStyle name="Percent 3 2 10 2" xfId="5394"/>
    <cellStyle name="Percent 3 2 10 2 2" xfId="5395"/>
    <cellStyle name="Percent 3 2 10 3" xfId="5396"/>
    <cellStyle name="Percent 3 2 10 3 2" xfId="5397"/>
    <cellStyle name="Percent 3 2 10 4" xfId="5398"/>
    <cellStyle name="Percent 3 2 10 4 2" xfId="5399"/>
    <cellStyle name="Percent 3 2 10 5" xfId="5400"/>
    <cellStyle name="Percent 3 2 10 5 2" xfId="5401"/>
    <cellStyle name="Percent 3 2 10 6" xfId="5402"/>
    <cellStyle name="Percent 3 2 11" xfId="5403"/>
    <cellStyle name="Percent 3 2 11 2" xfId="5404"/>
    <cellStyle name="Percent 3 2 11 2 2" xfId="5405"/>
    <cellStyle name="Percent 3 2 11 3" xfId="5406"/>
    <cellStyle name="Percent 3 2 11 3 2" xfId="5407"/>
    <cellStyle name="Percent 3 2 11 4" xfId="5408"/>
    <cellStyle name="Percent 3 2 11 4 2" xfId="5409"/>
    <cellStyle name="Percent 3 2 11 5" xfId="5410"/>
    <cellStyle name="Percent 3 2 11 5 2" xfId="5411"/>
    <cellStyle name="Percent 3 2 11 6" xfId="5412"/>
    <cellStyle name="Percent 3 2 12" xfId="5413"/>
    <cellStyle name="Percent 3 2 12 2" xfId="5414"/>
    <cellStyle name="Percent 3 2 12 2 2" xfId="5415"/>
    <cellStyle name="Percent 3 2 12 3" xfId="5416"/>
    <cellStyle name="Percent 3 2 12 3 2" xfId="5417"/>
    <cellStyle name="Percent 3 2 12 4" xfId="5418"/>
    <cellStyle name="Percent 3 2 12 4 2" xfId="5419"/>
    <cellStyle name="Percent 3 2 12 5" xfId="5420"/>
    <cellStyle name="Percent 3 2 12 5 2" xfId="5421"/>
    <cellStyle name="Percent 3 2 12 6" xfId="5422"/>
    <cellStyle name="Percent 3 2 13" xfId="5423"/>
    <cellStyle name="Percent 3 2 13 2" xfId="5424"/>
    <cellStyle name="Percent 3 2 13 2 2" xfId="5425"/>
    <cellStyle name="Percent 3 2 13 3" xfId="5426"/>
    <cellStyle name="Percent 3 2 13 3 2" xfId="5427"/>
    <cellStyle name="Percent 3 2 13 4" xfId="5428"/>
    <cellStyle name="Percent 3 2 13 4 2" xfId="5429"/>
    <cellStyle name="Percent 3 2 13 5" xfId="5430"/>
    <cellStyle name="Percent 3 2 13 5 2" xfId="5431"/>
    <cellStyle name="Percent 3 2 13 6" xfId="5432"/>
    <cellStyle name="Percent 3 2 14" xfId="5433"/>
    <cellStyle name="Percent 3 2 14 2" xfId="5434"/>
    <cellStyle name="Percent 3 2 14 2 2" xfId="5435"/>
    <cellStyle name="Percent 3 2 14 3" xfId="5436"/>
    <cellStyle name="Percent 3 2 14 3 2" xfId="5437"/>
    <cellStyle name="Percent 3 2 14 4" xfId="5438"/>
    <cellStyle name="Percent 3 2 14 4 2" xfId="5439"/>
    <cellStyle name="Percent 3 2 14 5" xfId="5440"/>
    <cellStyle name="Percent 3 2 15" xfId="5441"/>
    <cellStyle name="Percent 3 2 15 2" xfId="5442"/>
    <cellStyle name="Percent 3 2 15 2 2" xfId="5443"/>
    <cellStyle name="Percent 3 2 15 3" xfId="5444"/>
    <cellStyle name="Percent 3 2 15 3 2" xfId="5445"/>
    <cellStyle name="Percent 3 2 15 4" xfId="5446"/>
    <cellStyle name="Percent 3 2 15 4 2" xfId="5447"/>
    <cellStyle name="Percent 3 2 15 5" xfId="5448"/>
    <cellStyle name="Percent 3 2 16" xfId="5449"/>
    <cellStyle name="Percent 3 2 16 2" xfId="5450"/>
    <cellStyle name="Percent 3 2 16 2 2" xfId="5451"/>
    <cellStyle name="Percent 3 2 16 3" xfId="5452"/>
    <cellStyle name="Percent 3 2 16 3 2" xfId="5453"/>
    <cellStyle name="Percent 3 2 16 4" xfId="5454"/>
    <cellStyle name="Percent 3 2 17" xfId="5455"/>
    <cellStyle name="Percent 3 2 17 2" xfId="5456"/>
    <cellStyle name="Percent 3 2 18" xfId="5457"/>
    <cellStyle name="Percent 3 2 18 2" xfId="5458"/>
    <cellStyle name="Percent 3 2 19" xfId="5459"/>
    <cellStyle name="Percent 3 2 19 2" xfId="5460"/>
    <cellStyle name="Percent 3 2 2" xfId="5461"/>
    <cellStyle name="Percent 3 2 2 2" xfId="5462"/>
    <cellStyle name="Percent 3 2 2 2 2" xfId="5463"/>
    <cellStyle name="Percent 3 2 2 2 2 2" xfId="5464"/>
    <cellStyle name="Percent 3 2 2 2 3" xfId="5465"/>
    <cellStyle name="Percent 3 2 2 2 3 2" xfId="5466"/>
    <cellStyle name="Percent 3 2 2 2 4" xfId="5467"/>
    <cellStyle name="Percent 3 2 2 3" xfId="5468"/>
    <cellStyle name="Percent 3 2 2 3 2" xfId="5469"/>
    <cellStyle name="Percent 3 2 2 4" xfId="5470"/>
    <cellStyle name="Percent 3 2 2 4 2" xfId="5471"/>
    <cellStyle name="Percent 3 2 2 5" xfId="5472"/>
    <cellStyle name="Percent 3 2 2 5 2" xfId="5473"/>
    <cellStyle name="Percent 3 2 2 6" xfId="5474"/>
    <cellStyle name="Percent 3 2 20" xfId="5475"/>
    <cellStyle name="Percent 3 2 21" xfId="5476"/>
    <cellStyle name="Percent 3 2 3" xfId="5477"/>
    <cellStyle name="Percent 3 2 3 2" xfId="5478"/>
    <cellStyle name="Percent 3 2 3 2 2" xfId="5479"/>
    <cellStyle name="Percent 3 2 3 2 2 2" xfId="5480"/>
    <cellStyle name="Percent 3 2 3 2 3" xfId="5481"/>
    <cellStyle name="Percent 3 2 3 3" xfId="5482"/>
    <cellStyle name="Percent 3 2 3 3 2" xfId="5483"/>
    <cellStyle name="Percent 3 2 3 4" xfId="5484"/>
    <cellStyle name="Percent 3 2 3 4 2" xfId="5485"/>
    <cellStyle name="Percent 3 2 3 5" xfId="5486"/>
    <cellStyle name="Percent 3 2 4" xfId="5487"/>
    <cellStyle name="Percent 3 2 4 2" xfId="5488"/>
    <cellStyle name="Percent 3 2 4 2 2" xfId="5489"/>
    <cellStyle name="Percent 3 2 4 3" xfId="5490"/>
    <cellStyle name="Percent 3 2 4 3 2" xfId="5491"/>
    <cellStyle name="Percent 3 2 4 4" xfId="5492"/>
    <cellStyle name="Percent 3 2 4 4 2" xfId="5493"/>
    <cellStyle name="Percent 3 2 4 5" xfId="5494"/>
    <cellStyle name="Percent 3 2 5" xfId="5495"/>
    <cellStyle name="Percent 3 2 5 2" xfId="5496"/>
    <cellStyle name="Percent 3 2 5 2 2" xfId="5497"/>
    <cellStyle name="Percent 3 2 5 3" xfId="5498"/>
    <cellStyle name="Percent 3 2 5 3 2" xfId="5499"/>
    <cellStyle name="Percent 3 2 5 4" xfId="5500"/>
    <cellStyle name="Percent 3 2 5 4 2" xfId="5501"/>
    <cellStyle name="Percent 3 2 5 5" xfId="5502"/>
    <cellStyle name="Percent 3 2 6" xfId="5503"/>
    <cellStyle name="Percent 3 2 6 2" xfId="5504"/>
    <cellStyle name="Percent 3 2 6 2 2" xfId="5505"/>
    <cellStyle name="Percent 3 2 6 3" xfId="5506"/>
    <cellStyle name="Percent 3 2 6 3 2" xfId="5507"/>
    <cellStyle name="Percent 3 2 6 4" xfId="5508"/>
    <cellStyle name="Percent 3 2 6 4 2" xfId="5509"/>
    <cellStyle name="Percent 3 2 6 5" xfId="5510"/>
    <cellStyle name="Percent 3 2 7" xfId="5511"/>
    <cellStyle name="Percent 3 2 7 2" xfId="5512"/>
    <cellStyle name="Percent 3 2 7 2 2" xfId="5513"/>
    <cellStyle name="Percent 3 2 7 3" xfId="5514"/>
    <cellStyle name="Percent 3 2 7 3 2" xfId="5515"/>
    <cellStyle name="Percent 3 2 7 4" xfId="5516"/>
    <cellStyle name="Percent 3 2 7 4 2" xfId="5517"/>
    <cellStyle name="Percent 3 2 7 5" xfId="5518"/>
    <cellStyle name="Percent 3 2 8" xfId="5519"/>
    <cellStyle name="Percent 3 2 8 2" xfId="5520"/>
    <cellStyle name="Percent 3 2 8 2 2" xfId="5521"/>
    <cellStyle name="Percent 3 2 8 3" xfId="5522"/>
    <cellStyle name="Percent 3 2 8 3 2" xfId="5523"/>
    <cellStyle name="Percent 3 2 8 4" xfId="5524"/>
    <cellStyle name="Percent 3 2 8 4 2" xfId="5525"/>
    <cellStyle name="Percent 3 2 8 5" xfId="5526"/>
    <cellStyle name="Percent 3 2 9" xfId="5527"/>
    <cellStyle name="Percent 3 2 9 2" xfId="5528"/>
    <cellStyle name="Percent 3 2 9 2 2" xfId="5529"/>
    <cellStyle name="Percent 3 2 9 3" xfId="5530"/>
    <cellStyle name="Percent 3 2 9 3 2" xfId="5531"/>
    <cellStyle name="Percent 3 2 9 4" xfId="5532"/>
    <cellStyle name="Percent 3 2 9 4 2" xfId="5533"/>
    <cellStyle name="Percent 3 2 9 5" xfId="5534"/>
    <cellStyle name="Percent 3 20" xfId="5535"/>
    <cellStyle name="Percent 3 20 2" xfId="5536"/>
    <cellStyle name="Percent 3 20 2 2" xfId="5537"/>
    <cellStyle name="Percent 3 20 3" xfId="5538"/>
    <cellStyle name="Percent 3 20 3 2" xfId="5539"/>
    <cellStyle name="Percent 3 20 4" xfId="5540"/>
    <cellStyle name="Percent 3 20 4 2" xfId="5541"/>
    <cellStyle name="Percent 3 20 5" xfId="5542"/>
    <cellStyle name="Percent 3 21" xfId="5543"/>
    <cellStyle name="Percent 3 21 2" xfId="5544"/>
    <cellStyle name="Percent 3 21 2 2" xfId="5545"/>
    <cellStyle name="Percent 3 21 3" xfId="5546"/>
    <cellStyle name="Percent 3 21 3 2" xfId="5547"/>
    <cellStyle name="Percent 3 21 4" xfId="5548"/>
    <cellStyle name="Percent 3 21 4 2" xfId="5549"/>
    <cellStyle name="Percent 3 21 5" xfId="5550"/>
    <cellStyle name="Percent 3 22" xfId="5551"/>
    <cellStyle name="Percent 3 22 2" xfId="5552"/>
    <cellStyle name="Percent 3 22 2 2" xfId="5553"/>
    <cellStyle name="Percent 3 22 3" xfId="5554"/>
    <cellStyle name="Percent 3 22 3 2" xfId="5555"/>
    <cellStyle name="Percent 3 22 4" xfId="5556"/>
    <cellStyle name="Percent 3 22 4 2" xfId="5557"/>
    <cellStyle name="Percent 3 22 5" xfId="5558"/>
    <cellStyle name="Percent 3 23" xfId="5559"/>
    <cellStyle name="Percent 3 23 2" xfId="5560"/>
    <cellStyle name="Percent 3 23 2 2" xfId="5561"/>
    <cellStyle name="Percent 3 23 3" xfId="5562"/>
    <cellStyle name="Percent 3 23 3 2" xfId="5563"/>
    <cellStyle name="Percent 3 23 4" xfId="5564"/>
    <cellStyle name="Percent 3 23 4 2" xfId="5565"/>
    <cellStyle name="Percent 3 23 5" xfId="5566"/>
    <cellStyle name="Percent 3 24" xfId="5567"/>
    <cellStyle name="Percent 3 24 2" xfId="5568"/>
    <cellStyle name="Percent 3 24 2 2" xfId="5569"/>
    <cellStyle name="Percent 3 24 3" xfId="5570"/>
    <cellStyle name="Percent 3 24 3 2" xfId="5571"/>
    <cellStyle name="Percent 3 24 4" xfId="5572"/>
    <cellStyle name="Percent 3 24 4 2" xfId="5573"/>
    <cellStyle name="Percent 3 24 5" xfId="5574"/>
    <cellStyle name="Percent 3 25" xfId="5575"/>
    <cellStyle name="Percent 3 25 2" xfId="5576"/>
    <cellStyle name="Percent 3 25 2 2" xfId="5577"/>
    <cellStyle name="Percent 3 25 3" xfId="5578"/>
    <cellStyle name="Percent 3 25 3 2" xfId="5579"/>
    <cellStyle name="Percent 3 25 4" xfId="5580"/>
    <cellStyle name="Percent 3 25 4 2" xfId="5581"/>
    <cellStyle name="Percent 3 25 5" xfId="5582"/>
    <cellStyle name="Percent 3 26" xfId="5583"/>
    <cellStyle name="Percent 3 26 2" xfId="5584"/>
    <cellStyle name="Percent 3 26 2 2" xfId="5585"/>
    <cellStyle name="Percent 3 26 3" xfId="5586"/>
    <cellStyle name="Percent 3 26 3 2" xfId="5587"/>
    <cellStyle name="Percent 3 26 4" xfId="5588"/>
    <cellStyle name="Percent 3 26 4 2" xfId="5589"/>
    <cellStyle name="Percent 3 26 5" xfId="5590"/>
    <cellStyle name="Percent 3 27" xfId="5591"/>
    <cellStyle name="Percent 3 27 2" xfId="5592"/>
    <cellStyle name="Percent 3 27 2 2" xfId="5593"/>
    <cellStyle name="Percent 3 27 3" xfId="5594"/>
    <cellStyle name="Percent 3 27 3 2" xfId="5595"/>
    <cellStyle name="Percent 3 27 4" xfId="5596"/>
    <cellStyle name="Percent 3 27 4 2" xfId="5597"/>
    <cellStyle name="Percent 3 27 5" xfId="5598"/>
    <cellStyle name="Percent 3 28" xfId="5599"/>
    <cellStyle name="Percent 3 28 2" xfId="5600"/>
    <cellStyle name="Percent 3 28 2 2" xfId="5601"/>
    <cellStyle name="Percent 3 28 3" xfId="5602"/>
    <cellStyle name="Percent 3 28 3 2" xfId="5603"/>
    <cellStyle name="Percent 3 28 4" xfId="5604"/>
    <cellStyle name="Percent 3 28 4 2" xfId="5605"/>
    <cellStyle name="Percent 3 28 5" xfId="5606"/>
    <cellStyle name="Percent 3 29" xfId="5607"/>
    <cellStyle name="Percent 3 29 2" xfId="5608"/>
    <cellStyle name="Percent 3 3" xfId="5609"/>
    <cellStyle name="Percent 3 3 10" xfId="5610"/>
    <cellStyle name="Percent 3 3 10 2" xfId="5611"/>
    <cellStyle name="Percent 3 3 10 2 2" xfId="5612"/>
    <cellStyle name="Percent 3 3 10 3" xfId="5613"/>
    <cellStyle name="Percent 3 3 10 3 2" xfId="5614"/>
    <cellStyle name="Percent 3 3 10 4" xfId="5615"/>
    <cellStyle name="Percent 3 3 10 4 2" xfId="5616"/>
    <cellStyle name="Percent 3 3 10 5" xfId="5617"/>
    <cellStyle name="Percent 3 3 11" xfId="5618"/>
    <cellStyle name="Percent 3 3 11 2" xfId="5619"/>
    <cellStyle name="Percent 3 3 11 2 2" xfId="5620"/>
    <cellStyle name="Percent 3 3 11 3" xfId="5621"/>
    <cellStyle name="Percent 3 3 11 3 2" xfId="5622"/>
    <cellStyle name="Percent 3 3 11 4" xfId="5623"/>
    <cellStyle name="Percent 3 3 11 4 2" xfId="5624"/>
    <cellStyle name="Percent 3 3 11 5" xfId="5625"/>
    <cellStyle name="Percent 3 3 12" xfId="5626"/>
    <cellStyle name="Percent 3 3 12 2" xfId="5627"/>
    <cellStyle name="Percent 3 3 12 2 2" xfId="5628"/>
    <cellStyle name="Percent 3 3 12 3" xfId="5629"/>
    <cellStyle name="Percent 3 3 12 3 2" xfId="5630"/>
    <cellStyle name="Percent 3 3 12 4" xfId="5631"/>
    <cellStyle name="Percent 3 3 12 4 2" xfId="5632"/>
    <cellStyle name="Percent 3 3 12 5" xfId="5633"/>
    <cellStyle name="Percent 3 3 13" xfId="5634"/>
    <cellStyle name="Percent 3 3 13 2" xfId="5635"/>
    <cellStyle name="Percent 3 3 13 2 2" xfId="5636"/>
    <cellStyle name="Percent 3 3 13 3" xfId="5637"/>
    <cellStyle name="Percent 3 3 13 3 2" xfId="5638"/>
    <cellStyle name="Percent 3 3 13 4" xfId="5639"/>
    <cellStyle name="Percent 3 3 13 4 2" xfId="5640"/>
    <cellStyle name="Percent 3 3 13 5" xfId="5641"/>
    <cellStyle name="Percent 3 3 14" xfId="5642"/>
    <cellStyle name="Percent 3 3 14 2" xfId="5643"/>
    <cellStyle name="Percent 3 3 14 2 2" xfId="5644"/>
    <cellStyle name="Percent 3 3 14 3" xfId="5645"/>
    <cellStyle name="Percent 3 3 14 3 2" xfId="5646"/>
    <cellStyle name="Percent 3 3 14 4" xfId="5647"/>
    <cellStyle name="Percent 3 3 14 4 2" xfId="5648"/>
    <cellStyle name="Percent 3 3 14 5" xfId="5649"/>
    <cellStyle name="Percent 3 3 15" xfId="5650"/>
    <cellStyle name="Percent 3 3 15 2" xfId="5651"/>
    <cellStyle name="Percent 3 3 15 2 2" xfId="5652"/>
    <cellStyle name="Percent 3 3 15 3" xfId="5653"/>
    <cellStyle name="Percent 3 3 15 3 2" xfId="5654"/>
    <cellStyle name="Percent 3 3 15 4" xfId="5655"/>
    <cellStyle name="Percent 3 3 15 4 2" xfId="5656"/>
    <cellStyle name="Percent 3 3 15 5" xfId="5657"/>
    <cellStyle name="Percent 3 3 16" xfId="5658"/>
    <cellStyle name="Percent 3 3 16 2" xfId="5659"/>
    <cellStyle name="Percent 3 3 17" xfId="5660"/>
    <cellStyle name="Percent 3 3 17 2" xfId="5661"/>
    <cellStyle name="Percent 3 3 18" xfId="5662"/>
    <cellStyle name="Percent 3 3 18 2" xfId="5663"/>
    <cellStyle name="Percent 3 3 19" xfId="5664"/>
    <cellStyle name="Percent 3 3 2" xfId="5665"/>
    <cellStyle name="Percent 3 3 2 2" xfId="5666"/>
    <cellStyle name="Percent 3 3 2 2 2" xfId="5667"/>
    <cellStyle name="Percent 3 3 2 3" xfId="5668"/>
    <cellStyle name="Percent 3 3 2 3 2" xfId="5669"/>
    <cellStyle name="Percent 3 3 2 4" xfId="5670"/>
    <cellStyle name="Percent 3 3 2 4 2" xfId="5671"/>
    <cellStyle name="Percent 3 3 2 5" xfId="5672"/>
    <cellStyle name="Percent 3 3 3" xfId="5673"/>
    <cellStyle name="Percent 3 3 3 2" xfId="5674"/>
    <cellStyle name="Percent 3 3 3 2 2" xfId="5675"/>
    <cellStyle name="Percent 3 3 3 2 2 2" xfId="5676"/>
    <cellStyle name="Percent 3 3 3 2 3" xfId="5677"/>
    <cellStyle name="Percent 3 3 3 3" xfId="5678"/>
    <cellStyle name="Percent 3 3 3 3 2" xfId="5679"/>
    <cellStyle name="Percent 3 3 3 3 2 2" xfId="5680"/>
    <cellStyle name="Percent 3 3 3 3 3" xfId="5681"/>
    <cellStyle name="Percent 3 3 3 3 3 2" xfId="5682"/>
    <cellStyle name="Percent 3 3 3 3 4" xfId="5683"/>
    <cellStyle name="Percent 3 3 3 3 4 2" xfId="5684"/>
    <cellStyle name="Percent 3 3 3 3 5" xfId="5685"/>
    <cellStyle name="Percent 3 3 3 3 5 2" xfId="5686"/>
    <cellStyle name="Percent 3 3 3 3 6" xfId="5687"/>
    <cellStyle name="Percent 3 3 3 4" xfId="5688"/>
    <cellStyle name="Percent 3 3 3 4 2" xfId="5689"/>
    <cellStyle name="Percent 3 3 3 5" xfId="5690"/>
    <cellStyle name="Percent 3 3 4" xfId="5691"/>
    <cellStyle name="Percent 3 3 4 2" xfId="5692"/>
    <cellStyle name="Percent 3 3 4 2 2" xfId="5693"/>
    <cellStyle name="Percent 3 3 4 2 2 2" xfId="5694"/>
    <cellStyle name="Percent 3 3 4 2 3" xfId="5695"/>
    <cellStyle name="Percent 3 3 4 3" xfId="5696"/>
    <cellStyle name="Percent 3 3 4 3 2" xfId="5697"/>
    <cellStyle name="Percent 3 3 4 4" xfId="5698"/>
    <cellStyle name="Percent 3 3 4 4 2" xfId="5699"/>
    <cellStyle name="Percent 3 3 4 5" xfId="5700"/>
    <cellStyle name="Percent 3 3 5" xfId="5701"/>
    <cellStyle name="Percent 3 3 5 2" xfId="5702"/>
    <cellStyle name="Percent 3 3 5 2 2" xfId="5703"/>
    <cellStyle name="Percent 3 3 5 2 2 2" xfId="5704"/>
    <cellStyle name="Percent 3 3 5 2 3" xfId="5705"/>
    <cellStyle name="Percent 3 3 5 2 3 2" xfId="5706"/>
    <cellStyle name="Percent 3 3 5 2 4" xfId="5707"/>
    <cellStyle name="Percent 3 3 5 3" xfId="5708"/>
    <cellStyle name="Percent 3 3 5 3 2" xfId="5709"/>
    <cellStyle name="Percent 3 3 5 3 2 2" xfId="5710"/>
    <cellStyle name="Percent 3 3 5 3 3" xfId="5711"/>
    <cellStyle name="Percent 3 3 5 3 3 2" xfId="5712"/>
    <cellStyle name="Percent 3 3 5 3 4" xfId="5713"/>
    <cellStyle name="Percent 3 3 5 4" xfId="5714"/>
    <cellStyle name="Percent 3 3 5 4 2" xfId="5715"/>
    <cellStyle name="Percent 3 3 5 5" xfId="5716"/>
    <cellStyle name="Percent 3 3 5 5 2" xfId="5717"/>
    <cellStyle name="Percent 3 3 5 6" xfId="5718"/>
    <cellStyle name="Percent 3 3 5 6 2" xfId="5719"/>
    <cellStyle name="Percent 3 3 5 7" xfId="5720"/>
    <cellStyle name="Percent 3 3 6" xfId="5721"/>
    <cellStyle name="Percent 3 3 6 2" xfId="5722"/>
    <cellStyle name="Percent 3 3 6 2 2" xfId="5723"/>
    <cellStyle name="Percent 3 3 6 2 2 2" xfId="5724"/>
    <cellStyle name="Percent 3 3 6 2 3" xfId="5725"/>
    <cellStyle name="Percent 3 3 6 2 3 2" xfId="5726"/>
    <cellStyle name="Percent 3 3 6 2 4" xfId="5727"/>
    <cellStyle name="Percent 3 3 6 3" xfId="5728"/>
    <cellStyle name="Percent 3 3 6 3 2" xfId="5729"/>
    <cellStyle name="Percent 3 3 6 3 2 2" xfId="5730"/>
    <cellStyle name="Percent 3 3 6 3 3" xfId="5731"/>
    <cellStyle name="Percent 3 3 6 3 3 2" xfId="5732"/>
    <cellStyle name="Percent 3 3 6 3 4" xfId="5733"/>
    <cellStyle name="Percent 3 3 6 4" xfId="5734"/>
    <cellStyle name="Percent 3 3 6 4 2" xfId="5735"/>
    <cellStyle name="Percent 3 3 6 5" xfId="5736"/>
    <cellStyle name="Percent 3 3 6 5 2" xfId="5737"/>
    <cellStyle name="Percent 3 3 6 6" xfId="5738"/>
    <cellStyle name="Percent 3 3 6 6 2" xfId="5739"/>
    <cellStyle name="Percent 3 3 6 7" xfId="5740"/>
    <cellStyle name="Percent 3 3 7" xfId="5741"/>
    <cellStyle name="Percent 3 3 7 2" xfId="5742"/>
    <cellStyle name="Percent 3 3 7 2 2" xfId="5743"/>
    <cellStyle name="Percent 3 3 7 2 2 2" xfId="5744"/>
    <cellStyle name="Percent 3 3 7 2 3" xfId="5745"/>
    <cellStyle name="Percent 3 3 7 2 3 2" xfId="5746"/>
    <cellStyle name="Percent 3 3 7 2 4" xfId="5747"/>
    <cellStyle name="Percent 3 3 7 3" xfId="5748"/>
    <cellStyle name="Percent 3 3 7 3 2" xfId="5749"/>
    <cellStyle name="Percent 3 3 7 3 2 2" xfId="5750"/>
    <cellStyle name="Percent 3 3 7 3 3" xfId="5751"/>
    <cellStyle name="Percent 3 3 7 3 3 2" xfId="5752"/>
    <cellStyle name="Percent 3 3 7 3 4" xfId="5753"/>
    <cellStyle name="Percent 3 3 7 4" xfId="5754"/>
    <cellStyle name="Percent 3 3 7 4 2" xfId="5755"/>
    <cellStyle name="Percent 3 3 7 5" xfId="5756"/>
    <cellStyle name="Percent 3 3 7 5 2" xfId="5757"/>
    <cellStyle name="Percent 3 3 7 6" xfId="5758"/>
    <cellStyle name="Percent 3 3 7 6 2" xfId="5759"/>
    <cellStyle name="Percent 3 3 7 7" xfId="5760"/>
    <cellStyle name="Percent 3 3 8" xfId="5761"/>
    <cellStyle name="Percent 3 3 8 2" xfId="5762"/>
    <cellStyle name="Percent 3 3 8 2 2" xfId="5763"/>
    <cellStyle name="Percent 3 3 8 2 2 2" xfId="5764"/>
    <cellStyle name="Percent 3 3 8 2 3" xfId="5765"/>
    <cellStyle name="Percent 3 3 8 2 3 2" xfId="5766"/>
    <cellStyle name="Percent 3 3 8 2 4" xfId="5767"/>
    <cellStyle name="Percent 3 3 8 3" xfId="5768"/>
    <cellStyle name="Percent 3 3 8 3 2" xfId="5769"/>
    <cellStyle name="Percent 3 3 8 3 2 2" xfId="5770"/>
    <cellStyle name="Percent 3 3 8 3 3" xfId="5771"/>
    <cellStyle name="Percent 3 3 8 3 3 2" xfId="5772"/>
    <cellStyle name="Percent 3 3 8 3 4" xfId="5773"/>
    <cellStyle name="Percent 3 3 8 4" xfId="5774"/>
    <cellStyle name="Percent 3 3 8 4 2" xfId="5775"/>
    <cellStyle name="Percent 3 3 8 5" xfId="5776"/>
    <cellStyle name="Percent 3 3 8 5 2" xfId="5777"/>
    <cellStyle name="Percent 3 3 8 6" xfId="5778"/>
    <cellStyle name="Percent 3 3 8 6 2" xfId="5779"/>
    <cellStyle name="Percent 3 3 8 7" xfId="5780"/>
    <cellStyle name="Percent 3 3 9" xfId="5781"/>
    <cellStyle name="Percent 3 3 9 2" xfId="5782"/>
    <cellStyle name="Percent 3 3 9 2 2" xfId="5783"/>
    <cellStyle name="Percent 3 3 9 2 2 2" xfId="5784"/>
    <cellStyle name="Percent 3 3 9 2 3" xfId="5785"/>
    <cellStyle name="Percent 3 3 9 2 3 2" xfId="5786"/>
    <cellStyle name="Percent 3 3 9 2 4" xfId="5787"/>
    <cellStyle name="Percent 3 3 9 3" xfId="5788"/>
    <cellStyle name="Percent 3 3 9 3 2" xfId="5789"/>
    <cellStyle name="Percent 3 3 9 3 2 2" xfId="5790"/>
    <cellStyle name="Percent 3 3 9 3 3" xfId="5791"/>
    <cellStyle name="Percent 3 3 9 3 3 2" xfId="5792"/>
    <cellStyle name="Percent 3 3 9 3 4" xfId="5793"/>
    <cellStyle name="Percent 3 3 9 4" xfId="5794"/>
    <cellStyle name="Percent 3 3 9 4 2" xfId="5795"/>
    <cellStyle name="Percent 3 3 9 5" xfId="5796"/>
    <cellStyle name="Percent 3 3 9 5 2" xfId="5797"/>
    <cellStyle name="Percent 3 3 9 6" xfId="5798"/>
    <cellStyle name="Percent 3 3 9 6 2" xfId="5799"/>
    <cellStyle name="Percent 3 3 9 7" xfId="5800"/>
    <cellStyle name="Percent 3 30" xfId="5801"/>
    <cellStyle name="Percent 3 31" xfId="5802"/>
    <cellStyle name="Percent 3 4" xfId="5803"/>
    <cellStyle name="Percent 3 4 10" xfId="5804"/>
    <cellStyle name="Percent 3 4 10 2" xfId="5805"/>
    <cellStyle name="Percent 3 4 10 2 2" xfId="5806"/>
    <cellStyle name="Percent 3 4 10 2 2 2" xfId="5807"/>
    <cellStyle name="Percent 3 4 10 2 3" xfId="5808"/>
    <cellStyle name="Percent 3 4 10 2 3 2" xfId="5809"/>
    <cellStyle name="Percent 3 4 10 2 4" xfId="5810"/>
    <cellStyle name="Percent 3 4 10 3" xfId="5811"/>
    <cellStyle name="Percent 3 4 10 3 2" xfId="5812"/>
    <cellStyle name="Percent 3 4 10 3 2 2" xfId="5813"/>
    <cellStyle name="Percent 3 4 10 3 3" xfId="5814"/>
    <cellStyle name="Percent 3 4 10 3 3 2" xfId="5815"/>
    <cellStyle name="Percent 3 4 10 3 4" xfId="5816"/>
    <cellStyle name="Percent 3 4 10 4" xfId="5817"/>
    <cellStyle name="Percent 3 4 10 4 2" xfId="5818"/>
    <cellStyle name="Percent 3 4 10 5" xfId="5819"/>
    <cellStyle name="Percent 3 4 10 5 2" xfId="5820"/>
    <cellStyle name="Percent 3 4 10 6" xfId="5821"/>
    <cellStyle name="Percent 3 4 10 6 2" xfId="5822"/>
    <cellStyle name="Percent 3 4 10 7" xfId="5823"/>
    <cellStyle name="Percent 3 4 11" xfId="5824"/>
    <cellStyle name="Percent 3 4 11 2" xfId="5825"/>
    <cellStyle name="Percent 3 4 11 2 2" xfId="5826"/>
    <cellStyle name="Percent 3 4 11 2 2 2" xfId="5827"/>
    <cellStyle name="Percent 3 4 11 2 3" xfId="5828"/>
    <cellStyle name="Percent 3 4 11 2 3 2" xfId="5829"/>
    <cellStyle name="Percent 3 4 11 2 4" xfId="5830"/>
    <cellStyle name="Percent 3 4 11 3" xfId="5831"/>
    <cellStyle name="Percent 3 4 11 3 2" xfId="5832"/>
    <cellStyle name="Percent 3 4 11 3 2 2" xfId="5833"/>
    <cellStyle name="Percent 3 4 11 3 3" xfId="5834"/>
    <cellStyle name="Percent 3 4 11 3 3 2" xfId="5835"/>
    <cellStyle name="Percent 3 4 11 3 4" xfId="5836"/>
    <cellStyle name="Percent 3 4 11 4" xfId="5837"/>
    <cellStyle name="Percent 3 4 11 4 2" xfId="5838"/>
    <cellStyle name="Percent 3 4 11 5" xfId="5839"/>
    <cellStyle name="Percent 3 4 11 5 2" xfId="5840"/>
    <cellStyle name="Percent 3 4 11 6" xfId="5841"/>
    <cellStyle name="Percent 3 4 11 6 2" xfId="5842"/>
    <cellStyle name="Percent 3 4 11 7" xfId="5843"/>
    <cellStyle name="Percent 3 4 12" xfId="5844"/>
    <cellStyle name="Percent 3 4 12 2" xfId="5845"/>
    <cellStyle name="Percent 3 4 12 2 2" xfId="5846"/>
    <cellStyle name="Percent 3 4 12 2 2 2" xfId="5847"/>
    <cellStyle name="Percent 3 4 12 2 3" xfId="5848"/>
    <cellStyle name="Percent 3 4 12 2 3 2" xfId="5849"/>
    <cellStyle name="Percent 3 4 12 2 4" xfId="5850"/>
    <cellStyle name="Percent 3 4 12 3" xfId="5851"/>
    <cellStyle name="Percent 3 4 12 3 2" xfId="5852"/>
    <cellStyle name="Percent 3 4 12 3 2 2" xfId="5853"/>
    <cellStyle name="Percent 3 4 12 3 3" xfId="5854"/>
    <cellStyle name="Percent 3 4 12 3 3 2" xfId="5855"/>
    <cellStyle name="Percent 3 4 12 3 4" xfId="5856"/>
    <cellStyle name="Percent 3 4 12 4" xfId="5857"/>
    <cellStyle name="Percent 3 4 12 4 2" xfId="5858"/>
    <cellStyle name="Percent 3 4 12 5" xfId="5859"/>
    <cellStyle name="Percent 3 4 12 5 2" xfId="5860"/>
    <cellStyle name="Percent 3 4 12 6" xfId="5861"/>
    <cellStyle name="Percent 3 4 12 6 2" xfId="5862"/>
    <cellStyle name="Percent 3 4 12 7" xfId="5863"/>
    <cellStyle name="Percent 3 4 13" xfId="5864"/>
    <cellStyle name="Percent 3 4 13 2" xfId="5865"/>
    <cellStyle name="Percent 3 4 13 2 2" xfId="5866"/>
    <cellStyle name="Percent 3 4 13 2 2 2" xfId="5867"/>
    <cellStyle name="Percent 3 4 13 2 3" xfId="5868"/>
    <cellStyle name="Percent 3 4 13 2 3 2" xfId="5869"/>
    <cellStyle name="Percent 3 4 13 2 4" xfId="5870"/>
    <cellStyle name="Percent 3 4 13 3" xfId="5871"/>
    <cellStyle name="Percent 3 4 13 3 2" xfId="5872"/>
    <cellStyle name="Percent 3 4 13 3 2 2" xfId="5873"/>
    <cellStyle name="Percent 3 4 13 3 3" xfId="5874"/>
    <cellStyle name="Percent 3 4 13 3 3 2" xfId="5875"/>
    <cellStyle name="Percent 3 4 13 3 4" xfId="5876"/>
    <cellStyle name="Percent 3 4 13 4" xfId="5877"/>
    <cellStyle name="Percent 3 4 13 4 2" xfId="5878"/>
    <cellStyle name="Percent 3 4 13 5" xfId="5879"/>
    <cellStyle name="Percent 3 4 13 5 2" xfId="5880"/>
    <cellStyle name="Percent 3 4 13 6" xfId="5881"/>
    <cellStyle name="Percent 3 4 13 6 2" xfId="5882"/>
    <cellStyle name="Percent 3 4 13 7" xfId="5883"/>
    <cellStyle name="Percent 3 4 14" xfId="5884"/>
    <cellStyle name="Percent 3 4 14 2" xfId="5885"/>
    <cellStyle name="Percent 3 4 14 2 2" xfId="5886"/>
    <cellStyle name="Percent 3 4 14 2 2 2" xfId="5887"/>
    <cellStyle name="Percent 3 4 14 2 3" xfId="5888"/>
    <cellStyle name="Percent 3 4 14 2 3 2" xfId="5889"/>
    <cellStyle name="Percent 3 4 14 2 4" xfId="5890"/>
    <cellStyle name="Percent 3 4 14 3" xfId="5891"/>
    <cellStyle name="Percent 3 4 14 3 2" xfId="5892"/>
    <cellStyle name="Percent 3 4 14 3 2 2" xfId="5893"/>
    <cellStyle name="Percent 3 4 14 3 3" xfId="5894"/>
    <cellStyle name="Percent 3 4 14 3 3 2" xfId="5895"/>
    <cellStyle name="Percent 3 4 14 3 4" xfId="5896"/>
    <cellStyle name="Percent 3 4 14 4" xfId="5897"/>
    <cellStyle name="Percent 3 4 14 4 2" xfId="5898"/>
    <cellStyle name="Percent 3 4 14 5" xfId="5899"/>
    <cellStyle name="Percent 3 4 14 5 2" xfId="5900"/>
    <cellStyle name="Percent 3 4 14 6" xfId="5901"/>
    <cellStyle name="Percent 3 4 14 6 2" xfId="5902"/>
    <cellStyle name="Percent 3 4 14 7" xfId="5903"/>
    <cellStyle name="Percent 3 4 15" xfId="5904"/>
    <cellStyle name="Percent 3 4 15 2" xfId="5905"/>
    <cellStyle name="Percent 3 4 15 2 2" xfId="5906"/>
    <cellStyle name="Percent 3 4 15 2 2 2" xfId="5907"/>
    <cellStyle name="Percent 3 4 15 2 3" xfId="5908"/>
    <cellStyle name="Percent 3 4 15 2 3 2" xfId="5909"/>
    <cellStyle name="Percent 3 4 15 2 4" xfId="5910"/>
    <cellStyle name="Percent 3 4 15 3" xfId="5911"/>
    <cellStyle name="Percent 3 4 15 3 2" xfId="5912"/>
    <cellStyle name="Percent 3 4 15 3 2 2" xfId="5913"/>
    <cellStyle name="Percent 3 4 15 3 3" xfId="5914"/>
    <cellStyle name="Percent 3 4 15 3 3 2" xfId="5915"/>
    <cellStyle name="Percent 3 4 15 3 4" xfId="5916"/>
    <cellStyle name="Percent 3 4 15 4" xfId="5917"/>
    <cellStyle name="Percent 3 4 15 4 2" xfId="5918"/>
    <cellStyle name="Percent 3 4 15 5" xfId="5919"/>
    <cellStyle name="Percent 3 4 15 5 2" xfId="5920"/>
    <cellStyle name="Percent 3 4 15 6" xfId="5921"/>
    <cellStyle name="Percent 3 4 15 6 2" xfId="5922"/>
    <cellStyle name="Percent 3 4 15 7" xfId="5923"/>
    <cellStyle name="Percent 3 4 16" xfId="5924"/>
    <cellStyle name="Percent 3 4 16 2" xfId="5925"/>
    <cellStyle name="Percent 3 4 16 2 2" xfId="5926"/>
    <cellStyle name="Percent 3 4 16 3" xfId="5927"/>
    <cellStyle name="Percent 3 4 16 3 2" xfId="5928"/>
    <cellStyle name="Percent 3 4 16 4" xfId="5929"/>
    <cellStyle name="Percent 3 4 17" xfId="5930"/>
    <cellStyle name="Percent 3 4 17 2" xfId="5931"/>
    <cellStyle name="Percent 3 4 17 2 2" xfId="5932"/>
    <cellStyle name="Percent 3 4 17 3" xfId="5933"/>
    <cellStyle name="Percent 3 4 17 3 2" xfId="5934"/>
    <cellStyle name="Percent 3 4 17 4" xfId="5935"/>
    <cellStyle name="Percent 3 4 18" xfId="5936"/>
    <cellStyle name="Percent 3 4 18 2" xfId="5937"/>
    <cellStyle name="Percent 3 4 19" xfId="5938"/>
    <cellStyle name="Percent 3 4 19 2" xfId="5939"/>
    <cellStyle name="Percent 3 4 2" xfId="5940"/>
    <cellStyle name="Percent 3 4 2 2" xfId="5941"/>
    <cellStyle name="Percent 3 4 2 2 2" xfId="5942"/>
    <cellStyle name="Percent 3 4 2 2 2 2" xfId="5943"/>
    <cellStyle name="Percent 3 4 2 2 3" xfId="5944"/>
    <cellStyle name="Percent 3 4 2 2 3 2" xfId="5945"/>
    <cellStyle name="Percent 3 4 2 2 4" xfId="5946"/>
    <cellStyle name="Percent 3 4 2 3" xfId="5947"/>
    <cellStyle name="Percent 3 4 2 3 2" xfId="5948"/>
    <cellStyle name="Percent 3 4 2 3 2 2" xfId="5949"/>
    <cellStyle name="Percent 3 4 2 3 3" xfId="5950"/>
    <cellStyle name="Percent 3 4 2 3 3 2" xfId="5951"/>
    <cellStyle name="Percent 3 4 2 3 4" xfId="5952"/>
    <cellStyle name="Percent 3 4 2 4" xfId="5953"/>
    <cellStyle name="Percent 3 4 2 4 2" xfId="5954"/>
    <cellStyle name="Percent 3 4 2 4 2 2" xfId="5955"/>
    <cellStyle name="Percent 3 4 2 4 3" xfId="5956"/>
    <cellStyle name="Percent 3 4 2 4 3 2" xfId="5957"/>
    <cellStyle name="Percent 3 4 2 4 4" xfId="5958"/>
    <cellStyle name="Percent 3 4 2 5" xfId="5959"/>
    <cellStyle name="Percent 3 4 2 5 2" xfId="5960"/>
    <cellStyle name="Percent 3 4 2 6" xfId="5961"/>
    <cellStyle name="Percent 3 4 2 6 2" xfId="5962"/>
    <cellStyle name="Percent 3 4 2 7" xfId="5963"/>
    <cellStyle name="Percent 3 4 2 7 2" xfId="5964"/>
    <cellStyle name="Percent 3 4 2 8" xfId="5965"/>
    <cellStyle name="Percent 3 4 20" xfId="5966"/>
    <cellStyle name="Percent 3 4 20 2" xfId="5967"/>
    <cellStyle name="Percent 3 4 21" xfId="5968"/>
    <cellStyle name="Percent 3 4 3" xfId="5969"/>
    <cellStyle name="Percent 3 4 3 2" xfId="5970"/>
    <cellStyle name="Percent 3 4 3 2 2" xfId="5971"/>
    <cellStyle name="Percent 3 4 3 2 2 2" xfId="5972"/>
    <cellStyle name="Percent 3 4 3 2 3" xfId="5973"/>
    <cellStyle name="Percent 3 4 3 2 3 2" xfId="5974"/>
    <cellStyle name="Percent 3 4 3 2 4" xfId="5975"/>
    <cellStyle name="Percent 3 4 3 3" xfId="5976"/>
    <cellStyle name="Percent 3 4 3 3 2" xfId="5977"/>
    <cellStyle name="Percent 3 4 3 3 2 2" xfId="5978"/>
    <cellStyle name="Percent 3 4 3 3 3" xfId="5979"/>
    <cellStyle name="Percent 3 4 3 3 3 2" xfId="5980"/>
    <cellStyle name="Percent 3 4 3 3 4" xfId="5981"/>
    <cellStyle name="Percent 3 4 3 4" xfId="5982"/>
    <cellStyle name="Percent 3 4 3 4 2" xfId="5983"/>
    <cellStyle name="Percent 3 4 3 4 2 2" xfId="5984"/>
    <cellStyle name="Percent 3 4 3 4 3" xfId="5985"/>
    <cellStyle name="Percent 3 4 3 4 3 2" xfId="5986"/>
    <cellStyle name="Percent 3 4 3 4 4" xfId="5987"/>
    <cellStyle name="Percent 3 4 3 5" xfId="5988"/>
    <cellStyle name="Percent 3 4 3 5 2" xfId="5989"/>
    <cellStyle name="Percent 3 4 3 6" xfId="5990"/>
    <cellStyle name="Percent 3 4 3 6 2" xfId="5991"/>
    <cellStyle name="Percent 3 4 3 7" xfId="5992"/>
    <cellStyle name="Percent 3 4 3 7 2" xfId="5993"/>
    <cellStyle name="Percent 3 4 3 8" xfId="5994"/>
    <cellStyle name="Percent 3 4 4" xfId="5995"/>
    <cellStyle name="Percent 3 4 4 2" xfId="5996"/>
    <cellStyle name="Percent 3 4 4 2 2" xfId="5997"/>
    <cellStyle name="Percent 3 4 4 2 2 2" xfId="5998"/>
    <cellStyle name="Percent 3 4 4 2 3" xfId="5999"/>
    <cellStyle name="Percent 3 4 4 2 3 2" xfId="6000"/>
    <cellStyle name="Percent 3 4 4 2 4" xfId="6001"/>
    <cellStyle name="Percent 3 4 4 3" xfId="6002"/>
    <cellStyle name="Percent 3 4 4 3 2" xfId="6003"/>
    <cellStyle name="Percent 3 4 4 3 2 2" xfId="6004"/>
    <cellStyle name="Percent 3 4 4 3 3" xfId="6005"/>
    <cellStyle name="Percent 3 4 4 3 3 2" xfId="6006"/>
    <cellStyle name="Percent 3 4 4 3 4" xfId="6007"/>
    <cellStyle name="Percent 3 4 4 4" xfId="6008"/>
    <cellStyle name="Percent 3 4 4 4 2" xfId="6009"/>
    <cellStyle name="Percent 3 4 4 4 2 2" xfId="6010"/>
    <cellStyle name="Percent 3 4 4 4 3" xfId="6011"/>
    <cellStyle name="Percent 3 4 4 4 3 2" xfId="6012"/>
    <cellStyle name="Percent 3 4 4 4 4" xfId="6013"/>
    <cellStyle name="Percent 3 4 4 5" xfId="6014"/>
    <cellStyle name="Percent 3 4 4 5 2" xfId="6015"/>
    <cellStyle name="Percent 3 4 4 6" xfId="6016"/>
    <cellStyle name="Percent 3 4 4 6 2" xfId="6017"/>
    <cellStyle name="Percent 3 4 4 7" xfId="6018"/>
    <cellStyle name="Percent 3 4 4 7 2" xfId="6019"/>
    <cellStyle name="Percent 3 4 4 8" xfId="6020"/>
    <cellStyle name="Percent 3 4 5" xfId="6021"/>
    <cellStyle name="Percent 3 4 5 2" xfId="6022"/>
    <cellStyle name="Percent 3 4 5 2 2" xfId="6023"/>
    <cellStyle name="Percent 3 4 5 2 2 2" xfId="6024"/>
    <cellStyle name="Percent 3 4 5 2 3" xfId="6025"/>
    <cellStyle name="Percent 3 4 5 2 3 2" xfId="6026"/>
    <cellStyle name="Percent 3 4 5 2 4" xfId="6027"/>
    <cellStyle name="Percent 3 4 5 3" xfId="6028"/>
    <cellStyle name="Percent 3 4 5 3 2" xfId="6029"/>
    <cellStyle name="Percent 3 4 5 3 2 2" xfId="6030"/>
    <cellStyle name="Percent 3 4 5 3 3" xfId="6031"/>
    <cellStyle name="Percent 3 4 5 3 3 2" xfId="6032"/>
    <cellStyle name="Percent 3 4 5 3 4" xfId="6033"/>
    <cellStyle name="Percent 3 4 5 4" xfId="6034"/>
    <cellStyle name="Percent 3 4 5 4 2" xfId="6035"/>
    <cellStyle name="Percent 3 4 5 4 2 2" xfId="6036"/>
    <cellStyle name="Percent 3 4 5 4 3" xfId="6037"/>
    <cellStyle name="Percent 3 4 5 4 3 2" xfId="6038"/>
    <cellStyle name="Percent 3 4 5 4 4" xfId="6039"/>
    <cellStyle name="Percent 3 4 5 5" xfId="6040"/>
    <cellStyle name="Percent 3 4 5 5 2" xfId="6041"/>
    <cellStyle name="Percent 3 4 5 6" xfId="6042"/>
    <cellStyle name="Percent 3 4 5 6 2" xfId="6043"/>
    <cellStyle name="Percent 3 4 5 7" xfId="6044"/>
    <cellStyle name="Percent 3 4 5 7 2" xfId="6045"/>
    <cellStyle name="Percent 3 4 5 8" xfId="6046"/>
    <cellStyle name="Percent 3 4 6" xfId="6047"/>
    <cellStyle name="Percent 3 4 6 2" xfId="6048"/>
    <cellStyle name="Percent 3 4 6 2 2" xfId="6049"/>
    <cellStyle name="Percent 3 4 6 2 2 2" xfId="6050"/>
    <cellStyle name="Percent 3 4 6 2 3" xfId="6051"/>
    <cellStyle name="Percent 3 4 6 2 3 2" xfId="6052"/>
    <cellStyle name="Percent 3 4 6 2 4" xfId="6053"/>
    <cellStyle name="Percent 3 4 6 3" xfId="6054"/>
    <cellStyle name="Percent 3 4 6 3 2" xfId="6055"/>
    <cellStyle name="Percent 3 4 6 3 2 2" xfId="6056"/>
    <cellStyle name="Percent 3 4 6 3 3" xfId="6057"/>
    <cellStyle name="Percent 3 4 6 3 3 2" xfId="6058"/>
    <cellStyle name="Percent 3 4 6 3 4" xfId="6059"/>
    <cellStyle name="Percent 3 4 6 4" xfId="6060"/>
    <cellStyle name="Percent 3 4 6 4 2" xfId="6061"/>
    <cellStyle name="Percent 3 4 6 4 2 2" xfId="6062"/>
    <cellStyle name="Percent 3 4 6 4 3" xfId="6063"/>
    <cellStyle name="Percent 3 4 6 4 3 2" xfId="6064"/>
    <cellStyle name="Percent 3 4 6 4 4" xfId="6065"/>
    <cellStyle name="Percent 3 4 6 5" xfId="6066"/>
    <cellStyle name="Percent 3 4 6 5 2" xfId="6067"/>
    <cellStyle name="Percent 3 4 6 6" xfId="6068"/>
    <cellStyle name="Percent 3 4 6 6 2" xfId="6069"/>
    <cellStyle name="Percent 3 4 6 7" xfId="6070"/>
    <cellStyle name="Percent 3 4 6 7 2" xfId="6071"/>
    <cellStyle name="Percent 3 4 6 8" xfId="6072"/>
    <cellStyle name="Percent 3 4 7" xfId="6073"/>
    <cellStyle name="Percent 3 4 7 2" xfId="6074"/>
    <cellStyle name="Percent 3 4 7 2 2" xfId="6075"/>
    <cellStyle name="Percent 3 4 7 2 2 2" xfId="6076"/>
    <cellStyle name="Percent 3 4 7 2 3" xfId="6077"/>
    <cellStyle name="Percent 3 4 7 2 3 2" xfId="6078"/>
    <cellStyle name="Percent 3 4 7 2 4" xfId="6079"/>
    <cellStyle name="Percent 3 4 7 3" xfId="6080"/>
    <cellStyle name="Percent 3 4 7 3 2" xfId="6081"/>
    <cellStyle name="Percent 3 4 7 3 2 2" xfId="6082"/>
    <cellStyle name="Percent 3 4 7 3 3" xfId="6083"/>
    <cellStyle name="Percent 3 4 7 3 3 2" xfId="6084"/>
    <cellStyle name="Percent 3 4 7 3 4" xfId="6085"/>
    <cellStyle name="Percent 3 4 7 4" xfId="6086"/>
    <cellStyle name="Percent 3 4 7 4 2" xfId="6087"/>
    <cellStyle name="Percent 3 4 7 4 2 2" xfId="6088"/>
    <cellStyle name="Percent 3 4 7 4 3" xfId="6089"/>
    <cellStyle name="Percent 3 4 7 4 3 2" xfId="6090"/>
    <cellStyle name="Percent 3 4 7 4 4" xfId="6091"/>
    <cellStyle name="Percent 3 4 7 5" xfId="6092"/>
    <cellStyle name="Percent 3 4 7 5 2" xfId="6093"/>
    <cellStyle name="Percent 3 4 7 6" xfId="6094"/>
    <cellStyle name="Percent 3 4 7 6 2" xfId="6095"/>
    <cellStyle name="Percent 3 4 7 7" xfId="6096"/>
    <cellStyle name="Percent 3 4 7 7 2" xfId="6097"/>
    <cellStyle name="Percent 3 4 7 8" xfId="6098"/>
    <cellStyle name="Percent 3 4 8" xfId="6099"/>
    <cellStyle name="Percent 3 4 8 10" xfId="6100"/>
    <cellStyle name="Percent 3 4 8 10 2" xfId="6101"/>
    <cellStyle name="Percent 3 4 8 11" xfId="6102"/>
    <cellStyle name="Percent 3 4 8 2" xfId="6103"/>
    <cellStyle name="Percent 3 4 8 2 2" xfId="6104"/>
    <cellStyle name="Percent 3 4 8 2 2 2" xfId="6105"/>
    <cellStyle name="Percent 3 4 8 2 3" xfId="6106"/>
    <cellStyle name="Percent 3 4 8 2 3 2" xfId="6107"/>
    <cellStyle name="Percent 3 4 8 2 4" xfId="6108"/>
    <cellStyle name="Percent 3 4 8 3" xfId="6109"/>
    <cellStyle name="Percent 3 4 8 3 2" xfId="6110"/>
    <cellStyle name="Percent 3 4 8 3 2 2" xfId="6111"/>
    <cellStyle name="Percent 3 4 8 3 3" xfId="6112"/>
    <cellStyle name="Percent 3 4 8 3 3 2" xfId="6113"/>
    <cellStyle name="Percent 3 4 8 3 4" xfId="6114"/>
    <cellStyle name="Percent 3 4 8 4" xfId="6115"/>
    <cellStyle name="Percent 3 4 8 4 2" xfId="6116"/>
    <cellStyle name="Percent 3 4 8 4 2 2" xfId="6117"/>
    <cellStyle name="Percent 3 4 8 4 3" xfId="6118"/>
    <cellStyle name="Percent 3 4 8 4 3 2" xfId="6119"/>
    <cellStyle name="Percent 3 4 8 4 4" xfId="6120"/>
    <cellStyle name="Percent 3 4 8 5" xfId="6121"/>
    <cellStyle name="Percent 3 4 8 5 2" xfId="6122"/>
    <cellStyle name="Percent 3 4 8 5 2 2" xfId="6123"/>
    <cellStyle name="Percent 3 4 8 5 3" xfId="6124"/>
    <cellStyle name="Percent 3 4 8 5 3 2" xfId="6125"/>
    <cellStyle name="Percent 3 4 8 5 4" xfId="6126"/>
    <cellStyle name="Percent 3 4 8 5 4 2" xfId="6127"/>
    <cellStyle name="Percent 3 4 8 5 5" xfId="6128"/>
    <cellStyle name="Percent 3 4 8 6" xfId="6129"/>
    <cellStyle name="Percent 3 4 8 6 2" xfId="6130"/>
    <cellStyle name="Percent 3 4 8 6 2 2" xfId="6131"/>
    <cellStyle name="Percent 3 4 8 6 3" xfId="6132"/>
    <cellStyle name="Percent 3 4 8 6 3 2" xfId="6133"/>
    <cellStyle name="Percent 3 4 8 6 4" xfId="6134"/>
    <cellStyle name="Percent 3 4 8 7" xfId="6135"/>
    <cellStyle name="Percent 3 4 8 7 2" xfId="6136"/>
    <cellStyle name="Percent 3 4 8 8" xfId="6137"/>
    <cellStyle name="Percent 3 4 8 8 2" xfId="6138"/>
    <cellStyle name="Percent 3 4 8 9" xfId="6139"/>
    <cellStyle name="Percent 3 4 8 9 2" xfId="6140"/>
    <cellStyle name="Percent 3 4 9" xfId="6141"/>
    <cellStyle name="Percent 3 4 9 10" xfId="6142"/>
    <cellStyle name="Percent 3 4 9 10 2" xfId="6143"/>
    <cellStyle name="Percent 3 4 9 11" xfId="6144"/>
    <cellStyle name="Percent 3 4 9 2" xfId="6145"/>
    <cellStyle name="Percent 3 4 9 2 2" xfId="6146"/>
    <cellStyle name="Percent 3 4 9 2 2 2" xfId="6147"/>
    <cellStyle name="Percent 3 4 9 2 3" xfId="6148"/>
    <cellStyle name="Percent 3 4 9 2 3 2" xfId="6149"/>
    <cellStyle name="Percent 3 4 9 2 4" xfId="6150"/>
    <cellStyle name="Percent 3 4 9 3" xfId="6151"/>
    <cellStyle name="Percent 3 4 9 3 2" xfId="6152"/>
    <cellStyle name="Percent 3 4 9 3 2 2" xfId="6153"/>
    <cellStyle name="Percent 3 4 9 3 3" xfId="6154"/>
    <cellStyle name="Percent 3 4 9 3 3 2" xfId="6155"/>
    <cellStyle name="Percent 3 4 9 3 4" xfId="6156"/>
    <cellStyle name="Percent 3 4 9 4" xfId="6157"/>
    <cellStyle name="Percent 3 4 9 4 2" xfId="6158"/>
    <cellStyle name="Percent 3 4 9 4 2 2" xfId="6159"/>
    <cellStyle name="Percent 3 4 9 4 3" xfId="6160"/>
    <cellStyle name="Percent 3 4 9 4 3 2" xfId="6161"/>
    <cellStyle name="Percent 3 4 9 4 4" xfId="6162"/>
    <cellStyle name="Percent 3 4 9 5" xfId="6163"/>
    <cellStyle name="Percent 3 4 9 5 2" xfId="6164"/>
    <cellStyle name="Percent 3 4 9 5 2 2" xfId="6165"/>
    <cellStyle name="Percent 3 4 9 5 3" xfId="6166"/>
    <cellStyle name="Percent 3 4 9 5 3 2" xfId="6167"/>
    <cellStyle name="Percent 3 4 9 5 4" xfId="6168"/>
    <cellStyle name="Percent 3 4 9 5 4 2" xfId="6169"/>
    <cellStyle name="Percent 3 4 9 5 5" xfId="6170"/>
    <cellStyle name="Percent 3 4 9 6" xfId="6171"/>
    <cellStyle name="Percent 3 4 9 6 2" xfId="6172"/>
    <cellStyle name="Percent 3 4 9 6 2 2" xfId="6173"/>
    <cellStyle name="Percent 3 4 9 6 3" xfId="6174"/>
    <cellStyle name="Percent 3 4 9 6 3 2" xfId="6175"/>
    <cellStyle name="Percent 3 4 9 6 4" xfId="6176"/>
    <cellStyle name="Percent 3 4 9 7" xfId="6177"/>
    <cellStyle name="Percent 3 4 9 7 2" xfId="6178"/>
    <cellStyle name="Percent 3 4 9 8" xfId="6179"/>
    <cellStyle name="Percent 3 4 9 8 2" xfId="6180"/>
    <cellStyle name="Percent 3 4 9 9" xfId="6181"/>
    <cellStyle name="Percent 3 4 9 9 2" xfId="6182"/>
    <cellStyle name="Percent 3 5" xfId="6183"/>
    <cellStyle name="Percent 3 5 10" xfId="6184"/>
    <cellStyle name="Percent 3 5 10 10" xfId="6185"/>
    <cellStyle name="Percent 3 5 10 10 2" xfId="6186"/>
    <cellStyle name="Percent 3 5 10 11" xfId="6187"/>
    <cellStyle name="Percent 3 5 10 2" xfId="6188"/>
    <cellStyle name="Percent 3 5 10 2 2" xfId="6189"/>
    <cellStyle name="Percent 3 5 10 2 2 2" xfId="6190"/>
    <cellStyle name="Percent 3 5 10 2 3" xfId="6191"/>
    <cellStyle name="Percent 3 5 10 2 3 2" xfId="6192"/>
    <cellStyle name="Percent 3 5 10 2 4" xfId="6193"/>
    <cellStyle name="Percent 3 5 10 3" xfId="6194"/>
    <cellStyle name="Percent 3 5 10 3 2" xfId="6195"/>
    <cellStyle name="Percent 3 5 10 3 2 2" xfId="6196"/>
    <cellStyle name="Percent 3 5 10 3 3" xfId="6197"/>
    <cellStyle name="Percent 3 5 10 3 3 2" xfId="6198"/>
    <cellStyle name="Percent 3 5 10 3 4" xfId="6199"/>
    <cellStyle name="Percent 3 5 10 4" xfId="6200"/>
    <cellStyle name="Percent 3 5 10 4 2" xfId="6201"/>
    <cellStyle name="Percent 3 5 10 4 2 2" xfId="6202"/>
    <cellStyle name="Percent 3 5 10 4 3" xfId="6203"/>
    <cellStyle name="Percent 3 5 10 4 3 2" xfId="6204"/>
    <cellStyle name="Percent 3 5 10 4 4" xfId="6205"/>
    <cellStyle name="Percent 3 5 10 5" xfId="6206"/>
    <cellStyle name="Percent 3 5 10 5 2" xfId="6207"/>
    <cellStyle name="Percent 3 5 10 5 2 2" xfId="6208"/>
    <cellStyle name="Percent 3 5 10 5 3" xfId="6209"/>
    <cellStyle name="Percent 3 5 10 5 3 2" xfId="6210"/>
    <cellStyle name="Percent 3 5 10 5 4" xfId="6211"/>
    <cellStyle name="Percent 3 5 10 5 4 2" xfId="6212"/>
    <cellStyle name="Percent 3 5 10 5 5" xfId="6213"/>
    <cellStyle name="Percent 3 5 10 6" xfId="6214"/>
    <cellStyle name="Percent 3 5 10 6 2" xfId="6215"/>
    <cellStyle name="Percent 3 5 10 6 2 2" xfId="6216"/>
    <cellStyle name="Percent 3 5 10 6 3" xfId="6217"/>
    <cellStyle name="Percent 3 5 10 6 3 2" xfId="6218"/>
    <cellStyle name="Percent 3 5 10 6 4" xfId="6219"/>
    <cellStyle name="Percent 3 5 10 7" xfId="6220"/>
    <cellStyle name="Percent 3 5 10 7 2" xfId="6221"/>
    <cellStyle name="Percent 3 5 10 8" xfId="6222"/>
    <cellStyle name="Percent 3 5 10 8 2" xfId="6223"/>
    <cellStyle name="Percent 3 5 10 9" xfId="6224"/>
    <cellStyle name="Percent 3 5 10 9 2" xfId="6225"/>
    <cellStyle name="Percent 3 5 11" xfId="6226"/>
    <cellStyle name="Percent 3 5 11 10" xfId="6227"/>
    <cellStyle name="Percent 3 5 11 10 2" xfId="6228"/>
    <cellStyle name="Percent 3 5 11 11" xfId="6229"/>
    <cellStyle name="Percent 3 5 11 2" xfId="6230"/>
    <cellStyle name="Percent 3 5 11 2 2" xfId="6231"/>
    <cellStyle name="Percent 3 5 11 2 2 2" xfId="6232"/>
    <cellStyle name="Percent 3 5 11 2 3" xfId="6233"/>
    <cellStyle name="Percent 3 5 11 2 3 2" xfId="6234"/>
    <cellStyle name="Percent 3 5 11 2 4" xfId="6235"/>
    <cellStyle name="Percent 3 5 11 3" xfId="6236"/>
    <cellStyle name="Percent 3 5 11 3 2" xfId="6237"/>
    <cellStyle name="Percent 3 5 11 3 2 2" xfId="6238"/>
    <cellStyle name="Percent 3 5 11 3 3" xfId="6239"/>
    <cellStyle name="Percent 3 5 11 3 3 2" xfId="6240"/>
    <cellStyle name="Percent 3 5 11 3 4" xfId="6241"/>
    <cellStyle name="Percent 3 5 11 4" xfId="6242"/>
    <cellStyle name="Percent 3 5 11 4 2" xfId="6243"/>
    <cellStyle name="Percent 3 5 11 4 2 2" xfId="6244"/>
    <cellStyle name="Percent 3 5 11 4 3" xfId="6245"/>
    <cellStyle name="Percent 3 5 11 4 3 2" xfId="6246"/>
    <cellStyle name="Percent 3 5 11 4 4" xfId="6247"/>
    <cellStyle name="Percent 3 5 11 5" xfId="6248"/>
    <cellStyle name="Percent 3 5 11 5 2" xfId="6249"/>
    <cellStyle name="Percent 3 5 11 5 2 2" xfId="6250"/>
    <cellStyle name="Percent 3 5 11 5 3" xfId="6251"/>
    <cellStyle name="Percent 3 5 11 5 3 2" xfId="6252"/>
    <cellStyle name="Percent 3 5 11 5 4" xfId="6253"/>
    <cellStyle name="Percent 3 5 11 5 4 2" xfId="6254"/>
    <cellStyle name="Percent 3 5 11 5 5" xfId="6255"/>
    <cellStyle name="Percent 3 5 11 6" xfId="6256"/>
    <cellStyle name="Percent 3 5 11 6 2" xfId="6257"/>
    <cellStyle name="Percent 3 5 11 6 2 2" xfId="6258"/>
    <cellStyle name="Percent 3 5 11 6 3" xfId="6259"/>
    <cellStyle name="Percent 3 5 11 6 3 2" xfId="6260"/>
    <cellStyle name="Percent 3 5 11 6 4" xfId="6261"/>
    <cellStyle name="Percent 3 5 11 7" xfId="6262"/>
    <cellStyle name="Percent 3 5 11 7 2" xfId="6263"/>
    <cellStyle name="Percent 3 5 11 8" xfId="6264"/>
    <cellStyle name="Percent 3 5 11 8 2" xfId="6265"/>
    <cellStyle name="Percent 3 5 11 9" xfId="6266"/>
    <cellStyle name="Percent 3 5 11 9 2" xfId="6267"/>
    <cellStyle name="Percent 3 5 12" xfId="6268"/>
    <cellStyle name="Percent 3 5 12 10" xfId="6269"/>
    <cellStyle name="Percent 3 5 12 10 2" xfId="6270"/>
    <cellStyle name="Percent 3 5 12 11" xfId="6271"/>
    <cellStyle name="Percent 3 5 12 2" xfId="6272"/>
    <cellStyle name="Percent 3 5 12 2 2" xfId="6273"/>
    <cellStyle name="Percent 3 5 12 2 2 2" xfId="6274"/>
    <cellStyle name="Percent 3 5 12 2 3" xfId="6275"/>
    <cellStyle name="Percent 3 5 12 2 3 2" xfId="6276"/>
    <cellStyle name="Percent 3 5 12 2 4" xfId="6277"/>
    <cellStyle name="Percent 3 5 12 3" xfId="6278"/>
    <cellStyle name="Percent 3 5 12 3 2" xfId="6279"/>
    <cellStyle name="Percent 3 5 12 3 2 2" xfId="6280"/>
    <cellStyle name="Percent 3 5 12 3 3" xfId="6281"/>
    <cellStyle name="Percent 3 5 12 3 3 2" xfId="6282"/>
    <cellStyle name="Percent 3 5 12 3 4" xfId="6283"/>
    <cellStyle name="Percent 3 5 12 4" xfId="6284"/>
    <cellStyle name="Percent 3 5 12 4 2" xfId="6285"/>
    <cellStyle name="Percent 3 5 12 4 2 2" xfId="6286"/>
    <cellStyle name="Percent 3 5 12 4 3" xfId="6287"/>
    <cellStyle name="Percent 3 5 12 4 3 2" xfId="6288"/>
    <cellStyle name="Percent 3 5 12 4 4" xfId="6289"/>
    <cellStyle name="Percent 3 5 12 5" xfId="6290"/>
    <cellStyle name="Percent 3 5 12 5 2" xfId="6291"/>
    <cellStyle name="Percent 3 5 12 5 2 2" xfId="6292"/>
    <cellStyle name="Percent 3 5 12 5 3" xfId="6293"/>
    <cellStyle name="Percent 3 5 12 5 3 2" xfId="6294"/>
    <cellStyle name="Percent 3 5 12 5 4" xfId="6295"/>
    <cellStyle name="Percent 3 5 12 5 4 2" xfId="6296"/>
    <cellStyle name="Percent 3 5 12 5 5" xfId="6297"/>
    <cellStyle name="Percent 3 5 12 6" xfId="6298"/>
    <cellStyle name="Percent 3 5 12 6 2" xfId="6299"/>
    <cellStyle name="Percent 3 5 12 6 2 2" xfId="6300"/>
    <cellStyle name="Percent 3 5 12 6 3" xfId="6301"/>
    <cellStyle name="Percent 3 5 12 6 3 2" xfId="6302"/>
    <cellStyle name="Percent 3 5 12 6 4" xfId="6303"/>
    <cellStyle name="Percent 3 5 12 7" xfId="6304"/>
    <cellStyle name="Percent 3 5 12 7 2" xfId="6305"/>
    <cellStyle name="Percent 3 5 12 8" xfId="6306"/>
    <cellStyle name="Percent 3 5 12 8 2" xfId="6307"/>
    <cellStyle name="Percent 3 5 12 9" xfId="6308"/>
    <cellStyle name="Percent 3 5 12 9 2" xfId="6309"/>
    <cellStyle name="Percent 3 5 13" xfId="6310"/>
    <cellStyle name="Percent 3 5 13 10" xfId="6311"/>
    <cellStyle name="Percent 3 5 13 10 2" xfId="6312"/>
    <cellStyle name="Percent 3 5 13 11" xfId="6313"/>
    <cellStyle name="Percent 3 5 13 2" xfId="6314"/>
    <cellStyle name="Percent 3 5 13 2 2" xfId="6315"/>
    <cellStyle name="Percent 3 5 13 2 2 2" xfId="6316"/>
    <cellStyle name="Percent 3 5 13 2 3" xfId="6317"/>
    <cellStyle name="Percent 3 5 13 2 3 2" xfId="6318"/>
    <cellStyle name="Percent 3 5 13 2 4" xfId="6319"/>
    <cellStyle name="Percent 3 5 13 3" xfId="6320"/>
    <cellStyle name="Percent 3 5 13 3 2" xfId="6321"/>
    <cellStyle name="Percent 3 5 13 3 2 2" xfId="6322"/>
    <cellStyle name="Percent 3 5 13 3 3" xfId="6323"/>
    <cellStyle name="Percent 3 5 13 3 3 2" xfId="6324"/>
    <cellStyle name="Percent 3 5 13 3 4" xfId="6325"/>
    <cellStyle name="Percent 3 5 13 4" xfId="6326"/>
    <cellStyle name="Percent 3 5 13 4 2" xfId="6327"/>
    <cellStyle name="Percent 3 5 13 4 2 2" xfId="6328"/>
    <cellStyle name="Percent 3 5 13 4 3" xfId="6329"/>
    <cellStyle name="Percent 3 5 13 4 3 2" xfId="6330"/>
    <cellStyle name="Percent 3 5 13 4 4" xfId="6331"/>
    <cellStyle name="Percent 3 5 13 5" xfId="6332"/>
    <cellStyle name="Percent 3 5 13 5 2" xfId="6333"/>
    <cellStyle name="Percent 3 5 13 5 2 2" xfId="6334"/>
    <cellStyle name="Percent 3 5 13 5 3" xfId="6335"/>
    <cellStyle name="Percent 3 5 13 5 3 2" xfId="6336"/>
    <cellStyle name="Percent 3 5 13 5 4" xfId="6337"/>
    <cellStyle name="Percent 3 5 13 5 4 2" xfId="6338"/>
    <cellStyle name="Percent 3 5 13 5 5" xfId="6339"/>
    <cellStyle name="Percent 3 5 13 6" xfId="6340"/>
    <cellStyle name="Percent 3 5 13 6 2" xfId="6341"/>
    <cellStyle name="Percent 3 5 13 6 2 2" xfId="6342"/>
    <cellStyle name="Percent 3 5 13 6 3" xfId="6343"/>
    <cellStyle name="Percent 3 5 13 6 3 2" xfId="6344"/>
    <cellStyle name="Percent 3 5 13 6 4" xfId="6345"/>
    <cellStyle name="Percent 3 5 13 7" xfId="6346"/>
    <cellStyle name="Percent 3 5 13 7 2" xfId="6347"/>
    <cellStyle name="Percent 3 5 13 8" xfId="6348"/>
    <cellStyle name="Percent 3 5 13 8 2" xfId="6349"/>
    <cellStyle name="Percent 3 5 13 9" xfId="6350"/>
    <cellStyle name="Percent 3 5 13 9 2" xfId="6351"/>
    <cellStyle name="Percent 3 5 14" xfId="6352"/>
    <cellStyle name="Percent 3 5 14 10" xfId="6353"/>
    <cellStyle name="Percent 3 5 14 10 2" xfId="6354"/>
    <cellStyle name="Percent 3 5 14 11" xfId="6355"/>
    <cellStyle name="Percent 3 5 14 2" xfId="6356"/>
    <cellStyle name="Percent 3 5 14 2 2" xfId="6357"/>
    <cellStyle name="Percent 3 5 14 2 2 2" xfId="6358"/>
    <cellStyle name="Percent 3 5 14 2 3" xfId="6359"/>
    <cellStyle name="Percent 3 5 14 2 3 2" xfId="6360"/>
    <cellStyle name="Percent 3 5 14 2 4" xfId="6361"/>
    <cellStyle name="Percent 3 5 14 3" xfId="6362"/>
    <cellStyle name="Percent 3 5 14 3 2" xfId="6363"/>
    <cellStyle name="Percent 3 5 14 3 2 2" xfId="6364"/>
    <cellStyle name="Percent 3 5 14 3 3" xfId="6365"/>
    <cellStyle name="Percent 3 5 14 3 3 2" xfId="6366"/>
    <cellStyle name="Percent 3 5 14 3 4" xfId="6367"/>
    <cellStyle name="Percent 3 5 14 4" xfId="6368"/>
    <cellStyle name="Percent 3 5 14 4 2" xfId="6369"/>
    <cellStyle name="Percent 3 5 14 4 2 2" xfId="6370"/>
    <cellStyle name="Percent 3 5 14 4 3" xfId="6371"/>
    <cellStyle name="Percent 3 5 14 4 3 2" xfId="6372"/>
    <cellStyle name="Percent 3 5 14 4 4" xfId="6373"/>
    <cellStyle name="Percent 3 5 14 5" xfId="6374"/>
    <cellStyle name="Percent 3 5 14 5 2" xfId="6375"/>
    <cellStyle name="Percent 3 5 14 5 2 2" xfId="6376"/>
    <cellStyle name="Percent 3 5 14 5 3" xfId="6377"/>
    <cellStyle name="Percent 3 5 14 5 3 2" xfId="6378"/>
    <cellStyle name="Percent 3 5 14 5 4" xfId="6379"/>
    <cellStyle name="Percent 3 5 14 5 4 2" xfId="6380"/>
    <cellStyle name="Percent 3 5 14 5 5" xfId="6381"/>
    <cellStyle name="Percent 3 5 14 6" xfId="6382"/>
    <cellStyle name="Percent 3 5 14 6 2" xfId="6383"/>
    <cellStyle name="Percent 3 5 14 6 2 2" xfId="6384"/>
    <cellStyle name="Percent 3 5 14 6 3" xfId="6385"/>
    <cellStyle name="Percent 3 5 14 6 3 2" xfId="6386"/>
    <cellStyle name="Percent 3 5 14 6 4" xfId="6387"/>
    <cellStyle name="Percent 3 5 14 7" xfId="6388"/>
    <cellStyle name="Percent 3 5 14 7 2" xfId="6389"/>
    <cellStyle name="Percent 3 5 14 8" xfId="6390"/>
    <cellStyle name="Percent 3 5 14 8 2" xfId="6391"/>
    <cellStyle name="Percent 3 5 14 9" xfId="6392"/>
    <cellStyle name="Percent 3 5 14 9 2" xfId="6393"/>
    <cellStyle name="Percent 3 5 15" xfId="6394"/>
    <cellStyle name="Percent 3 5 15 10" xfId="6395"/>
    <cellStyle name="Percent 3 5 15 10 2" xfId="6396"/>
    <cellStyle name="Percent 3 5 15 11" xfId="6397"/>
    <cellStyle name="Percent 3 5 15 2" xfId="6398"/>
    <cellStyle name="Percent 3 5 15 2 2" xfId="6399"/>
    <cellStyle name="Percent 3 5 15 2 2 2" xfId="6400"/>
    <cellStyle name="Percent 3 5 15 2 3" xfId="6401"/>
    <cellStyle name="Percent 3 5 15 2 3 2" xfId="6402"/>
    <cellStyle name="Percent 3 5 15 2 4" xfId="6403"/>
    <cellStyle name="Percent 3 5 15 3" xfId="6404"/>
    <cellStyle name="Percent 3 5 15 3 2" xfId="6405"/>
    <cellStyle name="Percent 3 5 15 3 2 2" xfId="6406"/>
    <cellStyle name="Percent 3 5 15 3 3" xfId="6407"/>
    <cellStyle name="Percent 3 5 15 3 3 2" xfId="6408"/>
    <cellStyle name="Percent 3 5 15 3 4" xfId="6409"/>
    <cellStyle name="Percent 3 5 15 4" xfId="6410"/>
    <cellStyle name="Percent 3 5 15 4 2" xfId="6411"/>
    <cellStyle name="Percent 3 5 15 4 2 2" xfId="6412"/>
    <cellStyle name="Percent 3 5 15 4 3" xfId="6413"/>
    <cellStyle name="Percent 3 5 15 4 3 2" xfId="6414"/>
    <cellStyle name="Percent 3 5 15 4 4" xfId="6415"/>
    <cellStyle name="Percent 3 5 15 5" xfId="6416"/>
    <cellStyle name="Percent 3 5 15 5 2" xfId="6417"/>
    <cellStyle name="Percent 3 5 15 5 2 2" xfId="6418"/>
    <cellStyle name="Percent 3 5 15 5 3" xfId="6419"/>
    <cellStyle name="Percent 3 5 15 5 3 2" xfId="6420"/>
    <cellStyle name="Percent 3 5 15 5 4" xfId="6421"/>
    <cellStyle name="Percent 3 5 15 5 4 2" xfId="6422"/>
    <cellStyle name="Percent 3 5 15 5 5" xfId="6423"/>
    <cellStyle name="Percent 3 5 15 6" xfId="6424"/>
    <cellStyle name="Percent 3 5 15 6 2" xfId="6425"/>
    <cellStyle name="Percent 3 5 15 6 2 2" xfId="6426"/>
    <cellStyle name="Percent 3 5 15 6 3" xfId="6427"/>
    <cellStyle name="Percent 3 5 15 6 3 2" xfId="6428"/>
    <cellStyle name="Percent 3 5 15 6 4" xfId="6429"/>
    <cellStyle name="Percent 3 5 15 7" xfId="6430"/>
    <cellStyle name="Percent 3 5 15 7 2" xfId="6431"/>
    <cellStyle name="Percent 3 5 15 8" xfId="6432"/>
    <cellStyle name="Percent 3 5 15 8 2" xfId="6433"/>
    <cellStyle name="Percent 3 5 15 9" xfId="6434"/>
    <cellStyle name="Percent 3 5 15 9 2" xfId="6435"/>
    <cellStyle name="Percent 3 5 16" xfId="6436"/>
    <cellStyle name="Percent 3 5 16 2" xfId="6437"/>
    <cellStyle name="Percent 3 5 16 2 2" xfId="6438"/>
    <cellStyle name="Percent 3 5 16 3" xfId="6439"/>
    <cellStyle name="Percent 3 5 16 3 2" xfId="6440"/>
    <cellStyle name="Percent 3 5 16 4" xfId="6441"/>
    <cellStyle name="Percent 3 5 16 4 2" xfId="6442"/>
    <cellStyle name="Percent 3 5 16 5" xfId="6443"/>
    <cellStyle name="Percent 3 5 17" xfId="6444"/>
    <cellStyle name="Percent 3 5 17 2" xfId="6445"/>
    <cellStyle name="Percent 3 5 17 2 2" xfId="6446"/>
    <cellStyle name="Percent 3 5 17 3" xfId="6447"/>
    <cellStyle name="Percent 3 5 17 3 2" xfId="6448"/>
    <cellStyle name="Percent 3 5 17 4" xfId="6449"/>
    <cellStyle name="Percent 3 5 18" xfId="6450"/>
    <cellStyle name="Percent 3 5 18 2" xfId="6451"/>
    <cellStyle name="Percent 3 5 18 2 2" xfId="6452"/>
    <cellStyle name="Percent 3 5 18 3" xfId="6453"/>
    <cellStyle name="Percent 3 5 18 3 2" xfId="6454"/>
    <cellStyle name="Percent 3 5 18 4" xfId="6455"/>
    <cellStyle name="Percent 3 5 19" xfId="6456"/>
    <cellStyle name="Percent 3 5 19 2" xfId="6457"/>
    <cellStyle name="Percent 3 5 19 2 2" xfId="6458"/>
    <cellStyle name="Percent 3 5 19 3" xfId="6459"/>
    <cellStyle name="Percent 3 5 19 3 2" xfId="6460"/>
    <cellStyle name="Percent 3 5 19 4" xfId="6461"/>
    <cellStyle name="Percent 3 5 19 4 2" xfId="6462"/>
    <cellStyle name="Percent 3 5 19 5" xfId="6463"/>
    <cellStyle name="Percent 3 5 2" xfId="6464"/>
    <cellStyle name="Percent 3 5 2 10" xfId="6465"/>
    <cellStyle name="Percent 3 5 2 10 2" xfId="6466"/>
    <cellStyle name="Percent 3 5 2 11" xfId="6467"/>
    <cellStyle name="Percent 3 5 2 2" xfId="6468"/>
    <cellStyle name="Percent 3 5 2 2 2" xfId="6469"/>
    <cellStyle name="Percent 3 5 2 2 2 2" xfId="6470"/>
    <cellStyle name="Percent 3 5 2 2 3" xfId="6471"/>
    <cellStyle name="Percent 3 5 2 2 3 2" xfId="6472"/>
    <cellStyle name="Percent 3 5 2 2 4" xfId="6473"/>
    <cellStyle name="Percent 3 5 2 3" xfId="6474"/>
    <cellStyle name="Percent 3 5 2 3 2" xfId="6475"/>
    <cellStyle name="Percent 3 5 2 3 2 2" xfId="6476"/>
    <cellStyle name="Percent 3 5 2 3 3" xfId="6477"/>
    <cellStyle name="Percent 3 5 2 3 3 2" xfId="6478"/>
    <cellStyle name="Percent 3 5 2 3 4" xfId="6479"/>
    <cellStyle name="Percent 3 5 2 4" xfId="6480"/>
    <cellStyle name="Percent 3 5 2 4 2" xfId="6481"/>
    <cellStyle name="Percent 3 5 2 4 2 2" xfId="6482"/>
    <cellStyle name="Percent 3 5 2 4 3" xfId="6483"/>
    <cellStyle name="Percent 3 5 2 4 3 2" xfId="6484"/>
    <cellStyle name="Percent 3 5 2 4 4" xfId="6485"/>
    <cellStyle name="Percent 3 5 2 5" xfId="6486"/>
    <cellStyle name="Percent 3 5 2 5 2" xfId="6487"/>
    <cellStyle name="Percent 3 5 2 5 2 2" xfId="6488"/>
    <cellStyle name="Percent 3 5 2 5 3" xfId="6489"/>
    <cellStyle name="Percent 3 5 2 5 3 2" xfId="6490"/>
    <cellStyle name="Percent 3 5 2 5 4" xfId="6491"/>
    <cellStyle name="Percent 3 5 2 5 4 2" xfId="6492"/>
    <cellStyle name="Percent 3 5 2 5 5" xfId="6493"/>
    <cellStyle name="Percent 3 5 2 6" xfId="6494"/>
    <cellStyle name="Percent 3 5 2 6 2" xfId="6495"/>
    <cellStyle name="Percent 3 5 2 6 2 2" xfId="6496"/>
    <cellStyle name="Percent 3 5 2 6 3" xfId="6497"/>
    <cellStyle name="Percent 3 5 2 6 3 2" xfId="6498"/>
    <cellStyle name="Percent 3 5 2 6 4" xfId="6499"/>
    <cellStyle name="Percent 3 5 2 7" xfId="6500"/>
    <cellStyle name="Percent 3 5 2 7 2" xfId="6501"/>
    <cellStyle name="Percent 3 5 2 8" xfId="6502"/>
    <cellStyle name="Percent 3 5 2 8 2" xfId="6503"/>
    <cellStyle name="Percent 3 5 2 9" xfId="6504"/>
    <cellStyle name="Percent 3 5 2 9 2" xfId="6505"/>
    <cellStyle name="Percent 3 5 20" xfId="6506"/>
    <cellStyle name="Percent 3 5 20 2" xfId="6507"/>
    <cellStyle name="Percent 3 5 20 2 2" xfId="6508"/>
    <cellStyle name="Percent 3 5 20 3" xfId="6509"/>
    <cellStyle name="Percent 3 5 20 3 2" xfId="6510"/>
    <cellStyle name="Percent 3 5 20 4" xfId="6511"/>
    <cellStyle name="Percent 3 5 21" xfId="6512"/>
    <cellStyle name="Percent 3 5 21 2" xfId="6513"/>
    <cellStyle name="Percent 3 5 22" xfId="6514"/>
    <cellStyle name="Percent 3 5 22 2" xfId="6515"/>
    <cellStyle name="Percent 3 5 23" xfId="6516"/>
    <cellStyle name="Percent 3 5 23 2" xfId="6517"/>
    <cellStyle name="Percent 3 5 24" xfId="6518"/>
    <cellStyle name="Percent 3 5 24 2" xfId="6519"/>
    <cellStyle name="Percent 3 5 25" xfId="6520"/>
    <cellStyle name="Percent 3 5 3" xfId="6521"/>
    <cellStyle name="Percent 3 5 3 10" xfId="6522"/>
    <cellStyle name="Percent 3 5 3 10 2" xfId="6523"/>
    <cellStyle name="Percent 3 5 3 11" xfId="6524"/>
    <cellStyle name="Percent 3 5 3 2" xfId="6525"/>
    <cellStyle name="Percent 3 5 3 2 2" xfId="6526"/>
    <cellStyle name="Percent 3 5 3 2 2 2" xfId="6527"/>
    <cellStyle name="Percent 3 5 3 2 3" xfId="6528"/>
    <cellStyle name="Percent 3 5 3 2 3 2" xfId="6529"/>
    <cellStyle name="Percent 3 5 3 2 4" xfId="6530"/>
    <cellStyle name="Percent 3 5 3 3" xfId="6531"/>
    <cellStyle name="Percent 3 5 3 3 2" xfId="6532"/>
    <cellStyle name="Percent 3 5 3 3 2 2" xfId="6533"/>
    <cellStyle name="Percent 3 5 3 3 3" xfId="6534"/>
    <cellStyle name="Percent 3 5 3 3 3 2" xfId="6535"/>
    <cellStyle name="Percent 3 5 3 3 4" xfId="6536"/>
    <cellStyle name="Percent 3 5 3 4" xfId="6537"/>
    <cellStyle name="Percent 3 5 3 4 2" xfId="6538"/>
    <cellStyle name="Percent 3 5 3 4 2 2" xfId="6539"/>
    <cellStyle name="Percent 3 5 3 4 3" xfId="6540"/>
    <cellStyle name="Percent 3 5 3 4 3 2" xfId="6541"/>
    <cellStyle name="Percent 3 5 3 4 4" xfId="6542"/>
    <cellStyle name="Percent 3 5 3 5" xfId="6543"/>
    <cellStyle name="Percent 3 5 3 5 2" xfId="6544"/>
    <cellStyle name="Percent 3 5 3 5 2 2" xfId="6545"/>
    <cellStyle name="Percent 3 5 3 5 3" xfId="6546"/>
    <cellStyle name="Percent 3 5 3 5 3 2" xfId="6547"/>
    <cellStyle name="Percent 3 5 3 5 4" xfId="6548"/>
    <cellStyle name="Percent 3 5 3 5 4 2" xfId="6549"/>
    <cellStyle name="Percent 3 5 3 5 5" xfId="6550"/>
    <cellStyle name="Percent 3 5 3 6" xfId="6551"/>
    <cellStyle name="Percent 3 5 3 6 2" xfId="6552"/>
    <cellStyle name="Percent 3 5 3 6 2 2" xfId="6553"/>
    <cellStyle name="Percent 3 5 3 6 3" xfId="6554"/>
    <cellStyle name="Percent 3 5 3 6 3 2" xfId="6555"/>
    <cellStyle name="Percent 3 5 3 6 4" xfId="6556"/>
    <cellStyle name="Percent 3 5 3 7" xfId="6557"/>
    <cellStyle name="Percent 3 5 3 7 2" xfId="6558"/>
    <cellStyle name="Percent 3 5 3 8" xfId="6559"/>
    <cellStyle name="Percent 3 5 3 8 2" xfId="6560"/>
    <cellStyle name="Percent 3 5 3 9" xfId="6561"/>
    <cellStyle name="Percent 3 5 3 9 2" xfId="6562"/>
    <cellStyle name="Percent 3 5 4" xfId="6563"/>
    <cellStyle name="Percent 3 5 4 10" xfId="6564"/>
    <cellStyle name="Percent 3 5 4 10 2" xfId="6565"/>
    <cellStyle name="Percent 3 5 4 11" xfId="6566"/>
    <cellStyle name="Percent 3 5 4 2" xfId="6567"/>
    <cellStyle name="Percent 3 5 4 2 2" xfId="6568"/>
    <cellStyle name="Percent 3 5 4 2 2 2" xfId="6569"/>
    <cellStyle name="Percent 3 5 4 2 3" xfId="6570"/>
    <cellStyle name="Percent 3 5 4 2 3 2" xfId="6571"/>
    <cellStyle name="Percent 3 5 4 2 4" xfId="6572"/>
    <cellStyle name="Percent 3 5 4 3" xfId="6573"/>
    <cellStyle name="Percent 3 5 4 3 2" xfId="6574"/>
    <cellStyle name="Percent 3 5 4 3 2 2" xfId="6575"/>
    <cellStyle name="Percent 3 5 4 3 3" xfId="6576"/>
    <cellStyle name="Percent 3 5 4 3 3 2" xfId="6577"/>
    <cellStyle name="Percent 3 5 4 3 4" xfId="6578"/>
    <cellStyle name="Percent 3 5 4 4" xfId="6579"/>
    <cellStyle name="Percent 3 5 4 4 2" xfId="6580"/>
    <cellStyle name="Percent 3 5 4 4 2 2" xfId="6581"/>
    <cellStyle name="Percent 3 5 4 4 3" xfId="6582"/>
    <cellStyle name="Percent 3 5 4 4 3 2" xfId="6583"/>
    <cellStyle name="Percent 3 5 4 4 4" xfId="6584"/>
    <cellStyle name="Percent 3 5 4 5" xfId="6585"/>
    <cellStyle name="Percent 3 5 4 5 2" xfId="6586"/>
    <cellStyle name="Percent 3 5 4 5 2 2" xfId="6587"/>
    <cellStyle name="Percent 3 5 4 5 3" xfId="6588"/>
    <cellStyle name="Percent 3 5 4 5 3 2" xfId="6589"/>
    <cellStyle name="Percent 3 5 4 5 4" xfId="6590"/>
    <cellStyle name="Percent 3 5 4 5 4 2" xfId="6591"/>
    <cellStyle name="Percent 3 5 4 5 5" xfId="6592"/>
    <cellStyle name="Percent 3 5 4 6" xfId="6593"/>
    <cellStyle name="Percent 3 5 4 6 2" xfId="6594"/>
    <cellStyle name="Percent 3 5 4 6 2 2" xfId="6595"/>
    <cellStyle name="Percent 3 5 4 6 3" xfId="6596"/>
    <cellStyle name="Percent 3 5 4 6 3 2" xfId="6597"/>
    <cellStyle name="Percent 3 5 4 6 4" xfId="6598"/>
    <cellStyle name="Percent 3 5 4 7" xfId="6599"/>
    <cellStyle name="Percent 3 5 4 7 2" xfId="6600"/>
    <cellStyle name="Percent 3 5 4 8" xfId="6601"/>
    <cellStyle name="Percent 3 5 4 8 2" xfId="6602"/>
    <cellStyle name="Percent 3 5 4 9" xfId="6603"/>
    <cellStyle name="Percent 3 5 4 9 2" xfId="6604"/>
    <cellStyle name="Percent 3 5 5" xfId="6605"/>
    <cellStyle name="Percent 3 5 5 10" xfId="6606"/>
    <cellStyle name="Percent 3 5 5 10 2" xfId="6607"/>
    <cellStyle name="Percent 3 5 5 11" xfId="6608"/>
    <cellStyle name="Percent 3 5 5 2" xfId="6609"/>
    <cellStyle name="Percent 3 5 5 2 2" xfId="6610"/>
    <cellStyle name="Percent 3 5 5 2 2 2" xfId="6611"/>
    <cellStyle name="Percent 3 5 5 2 3" xfId="6612"/>
    <cellStyle name="Percent 3 5 5 2 3 2" xfId="6613"/>
    <cellStyle name="Percent 3 5 5 2 4" xfId="6614"/>
    <cellStyle name="Percent 3 5 5 3" xfId="6615"/>
    <cellStyle name="Percent 3 5 5 3 2" xfId="6616"/>
    <cellStyle name="Percent 3 5 5 3 2 2" xfId="6617"/>
    <cellStyle name="Percent 3 5 5 3 3" xfId="6618"/>
    <cellStyle name="Percent 3 5 5 3 3 2" xfId="6619"/>
    <cellStyle name="Percent 3 5 5 3 4" xfId="6620"/>
    <cellStyle name="Percent 3 5 5 4" xfId="6621"/>
    <cellStyle name="Percent 3 5 5 4 2" xfId="6622"/>
    <cellStyle name="Percent 3 5 5 4 2 2" xfId="6623"/>
    <cellStyle name="Percent 3 5 5 4 3" xfId="6624"/>
    <cellStyle name="Percent 3 5 5 4 3 2" xfId="6625"/>
    <cellStyle name="Percent 3 5 5 4 4" xfId="6626"/>
    <cellStyle name="Percent 3 5 5 5" xfId="6627"/>
    <cellStyle name="Percent 3 5 5 5 2" xfId="6628"/>
    <cellStyle name="Percent 3 5 5 5 2 2" xfId="6629"/>
    <cellStyle name="Percent 3 5 5 5 3" xfId="6630"/>
    <cellStyle name="Percent 3 5 5 5 3 2" xfId="6631"/>
    <cellStyle name="Percent 3 5 5 5 4" xfId="6632"/>
    <cellStyle name="Percent 3 5 5 5 4 2" xfId="6633"/>
    <cellStyle name="Percent 3 5 5 5 5" xfId="6634"/>
    <cellStyle name="Percent 3 5 5 6" xfId="6635"/>
    <cellStyle name="Percent 3 5 5 6 2" xfId="6636"/>
    <cellStyle name="Percent 3 5 5 6 2 2" xfId="6637"/>
    <cellStyle name="Percent 3 5 5 6 3" xfId="6638"/>
    <cellStyle name="Percent 3 5 5 6 3 2" xfId="6639"/>
    <cellStyle name="Percent 3 5 5 6 4" xfId="6640"/>
    <cellStyle name="Percent 3 5 5 7" xfId="6641"/>
    <cellStyle name="Percent 3 5 5 7 2" xfId="6642"/>
    <cellStyle name="Percent 3 5 5 8" xfId="6643"/>
    <cellStyle name="Percent 3 5 5 8 2" xfId="6644"/>
    <cellStyle name="Percent 3 5 5 9" xfId="6645"/>
    <cellStyle name="Percent 3 5 5 9 2" xfId="6646"/>
    <cellStyle name="Percent 3 5 6" xfId="6647"/>
    <cellStyle name="Percent 3 5 6 10" xfId="6648"/>
    <cellStyle name="Percent 3 5 6 10 2" xfId="6649"/>
    <cellStyle name="Percent 3 5 6 11" xfId="6650"/>
    <cellStyle name="Percent 3 5 6 2" xfId="6651"/>
    <cellStyle name="Percent 3 5 6 2 2" xfId="6652"/>
    <cellStyle name="Percent 3 5 6 2 2 2" xfId="6653"/>
    <cellStyle name="Percent 3 5 6 2 3" xfId="6654"/>
    <cellStyle name="Percent 3 5 6 2 3 2" xfId="6655"/>
    <cellStyle name="Percent 3 5 6 2 4" xfId="6656"/>
    <cellStyle name="Percent 3 5 6 3" xfId="6657"/>
    <cellStyle name="Percent 3 5 6 3 2" xfId="6658"/>
    <cellStyle name="Percent 3 5 6 3 2 2" xfId="6659"/>
    <cellStyle name="Percent 3 5 6 3 3" xfId="6660"/>
    <cellStyle name="Percent 3 5 6 3 3 2" xfId="6661"/>
    <cellStyle name="Percent 3 5 6 3 4" xfId="6662"/>
    <cellStyle name="Percent 3 5 6 4" xfId="6663"/>
    <cellStyle name="Percent 3 5 6 4 2" xfId="6664"/>
    <cellStyle name="Percent 3 5 6 4 2 2" xfId="6665"/>
    <cellStyle name="Percent 3 5 6 4 3" xfId="6666"/>
    <cellStyle name="Percent 3 5 6 4 3 2" xfId="6667"/>
    <cellStyle name="Percent 3 5 6 4 4" xfId="6668"/>
    <cellStyle name="Percent 3 5 6 5" xfId="6669"/>
    <cellStyle name="Percent 3 5 6 5 2" xfId="6670"/>
    <cellStyle name="Percent 3 5 6 5 2 2" xfId="6671"/>
    <cellStyle name="Percent 3 5 6 5 3" xfId="6672"/>
    <cellStyle name="Percent 3 5 6 5 3 2" xfId="6673"/>
    <cellStyle name="Percent 3 5 6 5 4" xfId="6674"/>
    <cellStyle name="Percent 3 5 6 5 4 2" xfId="6675"/>
    <cellStyle name="Percent 3 5 6 5 5" xfId="6676"/>
    <cellStyle name="Percent 3 5 6 6" xfId="6677"/>
    <cellStyle name="Percent 3 5 6 6 2" xfId="6678"/>
    <cellStyle name="Percent 3 5 6 6 2 2" xfId="6679"/>
    <cellStyle name="Percent 3 5 6 6 3" xfId="6680"/>
    <cellStyle name="Percent 3 5 6 6 3 2" xfId="6681"/>
    <cellStyle name="Percent 3 5 6 6 4" xfId="6682"/>
    <cellStyle name="Percent 3 5 6 7" xfId="6683"/>
    <cellStyle name="Percent 3 5 6 7 2" xfId="6684"/>
    <cellStyle name="Percent 3 5 6 8" xfId="6685"/>
    <cellStyle name="Percent 3 5 6 8 2" xfId="6686"/>
    <cellStyle name="Percent 3 5 6 9" xfId="6687"/>
    <cellStyle name="Percent 3 5 6 9 2" xfId="6688"/>
    <cellStyle name="Percent 3 5 7" xfId="6689"/>
    <cellStyle name="Percent 3 5 7 10" xfId="6690"/>
    <cellStyle name="Percent 3 5 7 10 2" xfId="6691"/>
    <cellStyle name="Percent 3 5 7 11" xfId="6692"/>
    <cellStyle name="Percent 3 5 7 2" xfId="6693"/>
    <cellStyle name="Percent 3 5 7 2 2" xfId="6694"/>
    <cellStyle name="Percent 3 5 7 2 2 2" xfId="6695"/>
    <cellStyle name="Percent 3 5 7 2 3" xfId="6696"/>
    <cellStyle name="Percent 3 5 7 2 3 2" xfId="6697"/>
    <cellStyle name="Percent 3 5 7 2 4" xfId="6698"/>
    <cellStyle name="Percent 3 5 7 3" xfId="6699"/>
    <cellStyle name="Percent 3 5 7 3 2" xfId="6700"/>
    <cellStyle name="Percent 3 5 7 3 2 2" xfId="6701"/>
    <cellStyle name="Percent 3 5 7 3 3" xfId="6702"/>
    <cellStyle name="Percent 3 5 7 3 3 2" xfId="6703"/>
    <cellStyle name="Percent 3 5 7 3 4" xfId="6704"/>
    <cellStyle name="Percent 3 5 7 4" xfId="6705"/>
    <cellStyle name="Percent 3 5 7 4 2" xfId="6706"/>
    <cellStyle name="Percent 3 5 7 4 2 2" xfId="6707"/>
    <cellStyle name="Percent 3 5 7 4 3" xfId="6708"/>
    <cellStyle name="Percent 3 5 7 4 3 2" xfId="6709"/>
    <cellStyle name="Percent 3 5 7 4 4" xfId="6710"/>
    <cellStyle name="Percent 3 5 7 5" xfId="6711"/>
    <cellStyle name="Percent 3 5 7 5 2" xfId="6712"/>
    <cellStyle name="Percent 3 5 7 5 2 2" xfId="6713"/>
    <cellStyle name="Percent 3 5 7 5 3" xfId="6714"/>
    <cellStyle name="Percent 3 5 7 5 3 2" xfId="6715"/>
    <cellStyle name="Percent 3 5 7 5 4" xfId="6716"/>
    <cellStyle name="Percent 3 5 7 5 4 2" xfId="6717"/>
    <cellStyle name="Percent 3 5 7 5 5" xfId="6718"/>
    <cellStyle name="Percent 3 5 7 6" xfId="6719"/>
    <cellStyle name="Percent 3 5 7 6 2" xfId="6720"/>
    <cellStyle name="Percent 3 5 7 6 2 2" xfId="6721"/>
    <cellStyle name="Percent 3 5 7 6 3" xfId="6722"/>
    <cellStyle name="Percent 3 5 7 6 3 2" xfId="6723"/>
    <cellStyle name="Percent 3 5 7 6 4" xfId="6724"/>
    <cellStyle name="Percent 3 5 7 7" xfId="6725"/>
    <cellStyle name="Percent 3 5 7 7 2" xfId="6726"/>
    <cellStyle name="Percent 3 5 7 8" xfId="6727"/>
    <cellStyle name="Percent 3 5 7 8 2" xfId="6728"/>
    <cellStyle name="Percent 3 5 7 9" xfId="6729"/>
    <cellStyle name="Percent 3 5 7 9 2" xfId="6730"/>
    <cellStyle name="Percent 3 5 8" xfId="6731"/>
    <cellStyle name="Percent 3 5 8 10" xfId="6732"/>
    <cellStyle name="Percent 3 5 8 10 2" xfId="6733"/>
    <cellStyle name="Percent 3 5 8 11" xfId="6734"/>
    <cellStyle name="Percent 3 5 8 2" xfId="6735"/>
    <cellStyle name="Percent 3 5 8 2 2" xfId="6736"/>
    <cellStyle name="Percent 3 5 8 2 2 2" xfId="6737"/>
    <cellStyle name="Percent 3 5 8 2 3" xfId="6738"/>
    <cellStyle name="Percent 3 5 8 2 3 2" xfId="6739"/>
    <cellStyle name="Percent 3 5 8 2 4" xfId="6740"/>
    <cellStyle name="Percent 3 5 8 3" xfId="6741"/>
    <cellStyle name="Percent 3 5 8 3 2" xfId="6742"/>
    <cellStyle name="Percent 3 5 8 3 2 2" xfId="6743"/>
    <cellStyle name="Percent 3 5 8 3 3" xfId="6744"/>
    <cellStyle name="Percent 3 5 8 3 3 2" xfId="6745"/>
    <cellStyle name="Percent 3 5 8 3 4" xfId="6746"/>
    <cellStyle name="Percent 3 5 8 4" xfId="6747"/>
    <cellStyle name="Percent 3 5 8 4 2" xfId="6748"/>
    <cellStyle name="Percent 3 5 8 4 2 2" xfId="6749"/>
    <cellStyle name="Percent 3 5 8 4 3" xfId="6750"/>
    <cellStyle name="Percent 3 5 8 4 3 2" xfId="6751"/>
    <cellStyle name="Percent 3 5 8 4 4" xfId="6752"/>
    <cellStyle name="Percent 3 5 8 5" xfId="6753"/>
    <cellStyle name="Percent 3 5 8 5 2" xfId="6754"/>
    <cellStyle name="Percent 3 5 8 5 2 2" xfId="6755"/>
    <cellStyle name="Percent 3 5 8 5 3" xfId="6756"/>
    <cellStyle name="Percent 3 5 8 5 3 2" xfId="6757"/>
    <cellStyle name="Percent 3 5 8 5 4" xfId="6758"/>
    <cellStyle name="Percent 3 5 8 5 4 2" xfId="6759"/>
    <cellStyle name="Percent 3 5 8 5 5" xfId="6760"/>
    <cellStyle name="Percent 3 5 8 6" xfId="6761"/>
    <cellStyle name="Percent 3 5 8 6 2" xfId="6762"/>
    <cellStyle name="Percent 3 5 8 6 2 2" xfId="6763"/>
    <cellStyle name="Percent 3 5 8 6 3" xfId="6764"/>
    <cellStyle name="Percent 3 5 8 6 3 2" xfId="6765"/>
    <cellStyle name="Percent 3 5 8 6 4" xfId="6766"/>
    <cellStyle name="Percent 3 5 8 7" xfId="6767"/>
    <cellStyle name="Percent 3 5 8 7 2" xfId="6768"/>
    <cellStyle name="Percent 3 5 8 8" xfId="6769"/>
    <cellStyle name="Percent 3 5 8 8 2" xfId="6770"/>
    <cellStyle name="Percent 3 5 8 9" xfId="6771"/>
    <cellStyle name="Percent 3 5 8 9 2" xfId="6772"/>
    <cellStyle name="Percent 3 5 9" xfId="6773"/>
    <cellStyle name="Percent 3 5 9 10" xfId="6774"/>
    <cellStyle name="Percent 3 5 9 10 2" xfId="6775"/>
    <cellStyle name="Percent 3 5 9 11" xfId="6776"/>
    <cellStyle name="Percent 3 5 9 2" xfId="6777"/>
    <cellStyle name="Percent 3 5 9 2 2" xfId="6778"/>
    <cellStyle name="Percent 3 5 9 2 2 2" xfId="6779"/>
    <cellStyle name="Percent 3 5 9 2 3" xfId="6780"/>
    <cellStyle name="Percent 3 5 9 2 3 2" xfId="6781"/>
    <cellStyle name="Percent 3 5 9 2 4" xfId="6782"/>
    <cellStyle name="Percent 3 5 9 3" xfId="6783"/>
    <cellStyle name="Percent 3 5 9 3 2" xfId="6784"/>
    <cellStyle name="Percent 3 5 9 3 2 2" xfId="6785"/>
    <cellStyle name="Percent 3 5 9 3 3" xfId="6786"/>
    <cellStyle name="Percent 3 5 9 3 3 2" xfId="6787"/>
    <cellStyle name="Percent 3 5 9 3 4" xfId="6788"/>
    <cellStyle name="Percent 3 5 9 4" xfId="6789"/>
    <cellStyle name="Percent 3 5 9 4 2" xfId="6790"/>
    <cellStyle name="Percent 3 5 9 4 2 2" xfId="6791"/>
    <cellStyle name="Percent 3 5 9 4 3" xfId="6792"/>
    <cellStyle name="Percent 3 5 9 4 3 2" xfId="6793"/>
    <cellStyle name="Percent 3 5 9 4 4" xfId="6794"/>
    <cellStyle name="Percent 3 5 9 5" xfId="6795"/>
    <cellStyle name="Percent 3 5 9 5 2" xfId="6796"/>
    <cellStyle name="Percent 3 5 9 5 2 2" xfId="6797"/>
    <cellStyle name="Percent 3 5 9 5 3" xfId="6798"/>
    <cellStyle name="Percent 3 5 9 5 3 2" xfId="6799"/>
    <cellStyle name="Percent 3 5 9 5 4" xfId="6800"/>
    <cellStyle name="Percent 3 5 9 5 4 2" xfId="6801"/>
    <cellStyle name="Percent 3 5 9 5 5" xfId="6802"/>
    <cellStyle name="Percent 3 5 9 6" xfId="6803"/>
    <cellStyle name="Percent 3 5 9 6 2" xfId="6804"/>
    <cellStyle name="Percent 3 5 9 6 2 2" xfId="6805"/>
    <cellStyle name="Percent 3 5 9 6 3" xfId="6806"/>
    <cellStyle name="Percent 3 5 9 6 3 2" xfId="6807"/>
    <cellStyle name="Percent 3 5 9 6 4" xfId="6808"/>
    <cellStyle name="Percent 3 5 9 7" xfId="6809"/>
    <cellStyle name="Percent 3 5 9 7 2" xfId="6810"/>
    <cellStyle name="Percent 3 5 9 8" xfId="6811"/>
    <cellStyle name="Percent 3 5 9 8 2" xfId="6812"/>
    <cellStyle name="Percent 3 5 9 9" xfId="6813"/>
    <cellStyle name="Percent 3 5 9 9 2" xfId="6814"/>
    <cellStyle name="Percent 3 6" xfId="6815"/>
    <cellStyle name="Percent 3 6 10" xfId="6816"/>
    <cellStyle name="Percent 3 6 10 10" xfId="6817"/>
    <cellStyle name="Percent 3 6 10 10 2" xfId="6818"/>
    <cellStyle name="Percent 3 6 10 11" xfId="6819"/>
    <cellStyle name="Percent 3 6 10 2" xfId="6820"/>
    <cellStyle name="Percent 3 6 10 2 2" xfId="6821"/>
    <cellStyle name="Percent 3 6 10 2 2 2" xfId="6822"/>
    <cellStyle name="Percent 3 6 10 2 3" xfId="6823"/>
    <cellStyle name="Percent 3 6 10 2 3 2" xfId="6824"/>
    <cellStyle name="Percent 3 6 10 2 4" xfId="6825"/>
    <cellStyle name="Percent 3 6 10 3" xfId="6826"/>
    <cellStyle name="Percent 3 6 10 3 2" xfId="6827"/>
    <cellStyle name="Percent 3 6 10 3 2 2" xfId="6828"/>
    <cellStyle name="Percent 3 6 10 3 3" xfId="6829"/>
    <cellStyle name="Percent 3 6 10 3 3 2" xfId="6830"/>
    <cellStyle name="Percent 3 6 10 3 4" xfId="6831"/>
    <cellStyle name="Percent 3 6 10 4" xfId="6832"/>
    <cellStyle name="Percent 3 6 10 4 2" xfId="6833"/>
    <cellStyle name="Percent 3 6 10 4 2 2" xfId="6834"/>
    <cellStyle name="Percent 3 6 10 4 3" xfId="6835"/>
    <cellStyle name="Percent 3 6 10 4 3 2" xfId="6836"/>
    <cellStyle name="Percent 3 6 10 4 4" xfId="6837"/>
    <cellStyle name="Percent 3 6 10 5" xfId="6838"/>
    <cellStyle name="Percent 3 6 10 5 2" xfId="6839"/>
    <cellStyle name="Percent 3 6 10 5 2 2" xfId="6840"/>
    <cellStyle name="Percent 3 6 10 5 3" xfId="6841"/>
    <cellStyle name="Percent 3 6 10 5 3 2" xfId="6842"/>
    <cellStyle name="Percent 3 6 10 5 4" xfId="6843"/>
    <cellStyle name="Percent 3 6 10 5 4 2" xfId="6844"/>
    <cellStyle name="Percent 3 6 10 5 5" xfId="6845"/>
    <cellStyle name="Percent 3 6 10 6" xfId="6846"/>
    <cellStyle name="Percent 3 6 10 6 2" xfId="6847"/>
    <cellStyle name="Percent 3 6 10 6 2 2" xfId="6848"/>
    <cellStyle name="Percent 3 6 10 6 3" xfId="6849"/>
    <cellStyle name="Percent 3 6 10 6 3 2" xfId="6850"/>
    <cellStyle name="Percent 3 6 10 6 4" xfId="6851"/>
    <cellStyle name="Percent 3 6 10 7" xfId="6852"/>
    <cellStyle name="Percent 3 6 10 7 2" xfId="6853"/>
    <cellStyle name="Percent 3 6 10 8" xfId="6854"/>
    <cellStyle name="Percent 3 6 10 8 2" xfId="6855"/>
    <cellStyle name="Percent 3 6 10 9" xfId="6856"/>
    <cellStyle name="Percent 3 6 10 9 2" xfId="6857"/>
    <cellStyle name="Percent 3 6 11" xfId="6858"/>
    <cellStyle name="Percent 3 6 11 10" xfId="6859"/>
    <cellStyle name="Percent 3 6 11 10 2" xfId="6860"/>
    <cellStyle name="Percent 3 6 11 11" xfId="6861"/>
    <cellStyle name="Percent 3 6 11 2" xfId="6862"/>
    <cellStyle name="Percent 3 6 11 2 2" xfId="6863"/>
    <cellStyle name="Percent 3 6 11 2 2 2" xfId="6864"/>
    <cellStyle name="Percent 3 6 11 2 3" xfId="6865"/>
    <cellStyle name="Percent 3 6 11 2 3 2" xfId="6866"/>
    <cellStyle name="Percent 3 6 11 2 4" xfId="6867"/>
    <cellStyle name="Percent 3 6 11 3" xfId="6868"/>
    <cellStyle name="Percent 3 6 11 3 2" xfId="6869"/>
    <cellStyle name="Percent 3 6 11 3 2 2" xfId="6870"/>
    <cellStyle name="Percent 3 6 11 3 3" xfId="6871"/>
    <cellStyle name="Percent 3 6 11 3 3 2" xfId="6872"/>
    <cellStyle name="Percent 3 6 11 3 4" xfId="6873"/>
    <cellStyle name="Percent 3 6 11 4" xfId="6874"/>
    <cellStyle name="Percent 3 6 11 4 2" xfId="6875"/>
    <cellStyle name="Percent 3 6 11 4 2 2" xfId="6876"/>
    <cellStyle name="Percent 3 6 11 4 3" xfId="6877"/>
    <cellStyle name="Percent 3 6 11 4 3 2" xfId="6878"/>
    <cellStyle name="Percent 3 6 11 4 4" xfId="6879"/>
    <cellStyle name="Percent 3 6 11 5" xfId="6880"/>
    <cellStyle name="Percent 3 6 11 5 2" xfId="6881"/>
    <cellStyle name="Percent 3 6 11 5 2 2" xfId="6882"/>
    <cellStyle name="Percent 3 6 11 5 3" xfId="6883"/>
    <cellStyle name="Percent 3 6 11 5 3 2" xfId="6884"/>
    <cellStyle name="Percent 3 6 11 5 4" xfId="6885"/>
    <cellStyle name="Percent 3 6 11 5 4 2" xfId="6886"/>
    <cellStyle name="Percent 3 6 11 5 5" xfId="6887"/>
    <cellStyle name="Percent 3 6 11 6" xfId="6888"/>
    <cellStyle name="Percent 3 6 11 6 2" xfId="6889"/>
    <cellStyle name="Percent 3 6 11 6 2 2" xfId="6890"/>
    <cellStyle name="Percent 3 6 11 6 3" xfId="6891"/>
    <cellStyle name="Percent 3 6 11 6 3 2" xfId="6892"/>
    <cellStyle name="Percent 3 6 11 6 4" xfId="6893"/>
    <cellStyle name="Percent 3 6 11 7" xfId="6894"/>
    <cellStyle name="Percent 3 6 11 7 2" xfId="6895"/>
    <cellStyle name="Percent 3 6 11 8" xfId="6896"/>
    <cellStyle name="Percent 3 6 11 8 2" xfId="6897"/>
    <cellStyle name="Percent 3 6 11 9" xfId="6898"/>
    <cellStyle name="Percent 3 6 11 9 2" xfId="6899"/>
    <cellStyle name="Percent 3 6 12" xfId="6900"/>
    <cellStyle name="Percent 3 6 12 10" xfId="6901"/>
    <cellStyle name="Percent 3 6 12 10 2" xfId="6902"/>
    <cellStyle name="Percent 3 6 12 11" xfId="6903"/>
    <cellStyle name="Percent 3 6 12 2" xfId="6904"/>
    <cellStyle name="Percent 3 6 12 2 2" xfId="6905"/>
    <cellStyle name="Percent 3 6 12 2 2 2" xfId="6906"/>
    <cellStyle name="Percent 3 6 12 2 3" xfId="6907"/>
    <cellStyle name="Percent 3 6 12 2 3 2" xfId="6908"/>
    <cellStyle name="Percent 3 6 12 2 4" xfId="6909"/>
    <cellStyle name="Percent 3 6 12 3" xfId="6910"/>
    <cellStyle name="Percent 3 6 12 3 2" xfId="6911"/>
    <cellStyle name="Percent 3 6 12 3 2 2" xfId="6912"/>
    <cellStyle name="Percent 3 6 12 3 3" xfId="6913"/>
    <cellStyle name="Percent 3 6 12 3 3 2" xfId="6914"/>
    <cellStyle name="Percent 3 6 12 3 4" xfId="6915"/>
    <cellStyle name="Percent 3 6 12 4" xfId="6916"/>
    <cellStyle name="Percent 3 6 12 4 2" xfId="6917"/>
    <cellStyle name="Percent 3 6 12 4 2 2" xfId="6918"/>
    <cellStyle name="Percent 3 6 12 4 3" xfId="6919"/>
    <cellStyle name="Percent 3 6 12 4 3 2" xfId="6920"/>
    <cellStyle name="Percent 3 6 12 4 4" xfId="6921"/>
    <cellStyle name="Percent 3 6 12 5" xfId="6922"/>
    <cellStyle name="Percent 3 6 12 5 2" xfId="6923"/>
    <cellStyle name="Percent 3 6 12 5 2 2" xfId="6924"/>
    <cellStyle name="Percent 3 6 12 5 3" xfId="6925"/>
    <cellStyle name="Percent 3 6 12 5 3 2" xfId="6926"/>
    <cellStyle name="Percent 3 6 12 5 4" xfId="6927"/>
    <cellStyle name="Percent 3 6 12 5 4 2" xfId="6928"/>
    <cellStyle name="Percent 3 6 12 5 5" xfId="6929"/>
    <cellStyle name="Percent 3 6 12 6" xfId="6930"/>
    <cellStyle name="Percent 3 6 12 6 2" xfId="6931"/>
    <cellStyle name="Percent 3 6 12 6 2 2" xfId="6932"/>
    <cellStyle name="Percent 3 6 12 6 3" xfId="6933"/>
    <cellStyle name="Percent 3 6 12 6 3 2" xfId="6934"/>
    <cellStyle name="Percent 3 6 12 6 4" xfId="6935"/>
    <cellStyle name="Percent 3 6 12 7" xfId="6936"/>
    <cellStyle name="Percent 3 6 12 7 2" xfId="6937"/>
    <cellStyle name="Percent 3 6 12 8" xfId="6938"/>
    <cellStyle name="Percent 3 6 12 8 2" xfId="6939"/>
    <cellStyle name="Percent 3 6 12 9" xfId="6940"/>
    <cellStyle name="Percent 3 6 12 9 2" xfId="6941"/>
    <cellStyle name="Percent 3 6 13" xfId="6942"/>
    <cellStyle name="Percent 3 6 13 10" xfId="6943"/>
    <cellStyle name="Percent 3 6 13 10 2" xfId="6944"/>
    <cellStyle name="Percent 3 6 13 11" xfId="6945"/>
    <cellStyle name="Percent 3 6 13 2" xfId="6946"/>
    <cellStyle name="Percent 3 6 13 2 2" xfId="6947"/>
    <cellStyle name="Percent 3 6 13 2 2 2" xfId="6948"/>
    <cellStyle name="Percent 3 6 13 2 3" xfId="6949"/>
    <cellStyle name="Percent 3 6 13 2 3 2" xfId="6950"/>
    <cellStyle name="Percent 3 6 13 2 4" xfId="6951"/>
    <cellStyle name="Percent 3 6 13 3" xfId="6952"/>
    <cellStyle name="Percent 3 6 13 3 2" xfId="6953"/>
    <cellStyle name="Percent 3 6 13 3 2 2" xfId="6954"/>
    <cellStyle name="Percent 3 6 13 3 3" xfId="6955"/>
    <cellStyle name="Percent 3 6 13 3 3 2" xfId="6956"/>
    <cellStyle name="Percent 3 6 13 3 4" xfId="6957"/>
    <cellStyle name="Percent 3 6 13 4" xfId="6958"/>
    <cellStyle name="Percent 3 6 13 4 2" xfId="6959"/>
    <cellStyle name="Percent 3 6 13 4 2 2" xfId="6960"/>
    <cellStyle name="Percent 3 6 13 4 3" xfId="6961"/>
    <cellStyle name="Percent 3 6 13 4 3 2" xfId="6962"/>
    <cellStyle name="Percent 3 6 13 4 4" xfId="6963"/>
    <cellStyle name="Percent 3 6 13 5" xfId="6964"/>
    <cellStyle name="Percent 3 6 13 5 2" xfId="6965"/>
    <cellStyle name="Percent 3 6 13 5 2 2" xfId="6966"/>
    <cellStyle name="Percent 3 6 13 5 3" xfId="6967"/>
    <cellStyle name="Percent 3 6 13 5 3 2" xfId="6968"/>
    <cellStyle name="Percent 3 6 13 5 4" xfId="6969"/>
    <cellStyle name="Percent 3 6 13 5 4 2" xfId="6970"/>
    <cellStyle name="Percent 3 6 13 5 5" xfId="6971"/>
    <cellStyle name="Percent 3 6 13 6" xfId="6972"/>
    <cellStyle name="Percent 3 6 13 6 2" xfId="6973"/>
    <cellStyle name="Percent 3 6 13 6 2 2" xfId="6974"/>
    <cellStyle name="Percent 3 6 13 6 3" xfId="6975"/>
    <cellStyle name="Percent 3 6 13 6 3 2" xfId="6976"/>
    <cellStyle name="Percent 3 6 13 6 4" xfId="6977"/>
    <cellStyle name="Percent 3 6 13 7" xfId="6978"/>
    <cellStyle name="Percent 3 6 13 7 2" xfId="6979"/>
    <cellStyle name="Percent 3 6 13 8" xfId="6980"/>
    <cellStyle name="Percent 3 6 13 8 2" xfId="6981"/>
    <cellStyle name="Percent 3 6 13 9" xfId="6982"/>
    <cellStyle name="Percent 3 6 13 9 2" xfId="6983"/>
    <cellStyle name="Percent 3 6 14" xfId="6984"/>
    <cellStyle name="Percent 3 6 14 10" xfId="6985"/>
    <cellStyle name="Percent 3 6 14 10 2" xfId="6986"/>
    <cellStyle name="Percent 3 6 14 11" xfId="6987"/>
    <cellStyle name="Percent 3 6 14 2" xfId="6988"/>
    <cellStyle name="Percent 3 6 14 2 2" xfId="6989"/>
    <cellStyle name="Percent 3 6 14 2 2 2" xfId="6990"/>
    <cellStyle name="Percent 3 6 14 2 3" xfId="6991"/>
    <cellStyle name="Percent 3 6 14 2 3 2" xfId="6992"/>
    <cellStyle name="Percent 3 6 14 2 4" xfId="6993"/>
    <cellStyle name="Percent 3 6 14 3" xfId="6994"/>
    <cellStyle name="Percent 3 6 14 3 2" xfId="6995"/>
    <cellStyle name="Percent 3 6 14 3 2 2" xfId="6996"/>
    <cellStyle name="Percent 3 6 14 3 3" xfId="6997"/>
    <cellStyle name="Percent 3 6 14 3 3 2" xfId="6998"/>
    <cellStyle name="Percent 3 6 14 3 4" xfId="6999"/>
    <cellStyle name="Percent 3 6 14 4" xfId="7000"/>
    <cellStyle name="Percent 3 6 14 4 2" xfId="7001"/>
    <cellStyle name="Percent 3 6 14 4 2 2" xfId="7002"/>
    <cellStyle name="Percent 3 6 14 4 3" xfId="7003"/>
    <cellStyle name="Percent 3 6 14 4 3 2" xfId="7004"/>
    <cellStyle name="Percent 3 6 14 4 4" xfId="7005"/>
    <cellStyle name="Percent 3 6 14 5" xfId="7006"/>
    <cellStyle name="Percent 3 6 14 5 2" xfId="7007"/>
    <cellStyle name="Percent 3 6 14 5 2 2" xfId="7008"/>
    <cellStyle name="Percent 3 6 14 5 3" xfId="7009"/>
    <cellStyle name="Percent 3 6 14 5 3 2" xfId="7010"/>
    <cellStyle name="Percent 3 6 14 5 4" xfId="7011"/>
    <cellStyle name="Percent 3 6 14 5 4 2" xfId="7012"/>
    <cellStyle name="Percent 3 6 14 5 5" xfId="7013"/>
    <cellStyle name="Percent 3 6 14 6" xfId="7014"/>
    <cellStyle name="Percent 3 6 14 6 2" xfId="7015"/>
    <cellStyle name="Percent 3 6 14 6 2 2" xfId="7016"/>
    <cellStyle name="Percent 3 6 14 6 3" xfId="7017"/>
    <cellStyle name="Percent 3 6 14 6 3 2" xfId="7018"/>
    <cellStyle name="Percent 3 6 14 6 4" xfId="7019"/>
    <cellStyle name="Percent 3 6 14 7" xfId="7020"/>
    <cellStyle name="Percent 3 6 14 7 2" xfId="7021"/>
    <cellStyle name="Percent 3 6 14 8" xfId="7022"/>
    <cellStyle name="Percent 3 6 14 8 2" xfId="7023"/>
    <cellStyle name="Percent 3 6 14 9" xfId="7024"/>
    <cellStyle name="Percent 3 6 14 9 2" xfId="7025"/>
    <cellStyle name="Percent 3 6 15" xfId="7026"/>
    <cellStyle name="Percent 3 6 15 10" xfId="7027"/>
    <cellStyle name="Percent 3 6 15 10 2" xfId="7028"/>
    <cellStyle name="Percent 3 6 15 11" xfId="7029"/>
    <cellStyle name="Percent 3 6 15 2" xfId="7030"/>
    <cellStyle name="Percent 3 6 15 2 2" xfId="7031"/>
    <cellStyle name="Percent 3 6 15 2 2 2" xfId="7032"/>
    <cellStyle name="Percent 3 6 15 2 3" xfId="7033"/>
    <cellStyle name="Percent 3 6 15 2 3 2" xfId="7034"/>
    <cellStyle name="Percent 3 6 15 2 4" xfId="7035"/>
    <cellStyle name="Percent 3 6 15 3" xfId="7036"/>
    <cellStyle name="Percent 3 6 15 3 2" xfId="7037"/>
    <cellStyle name="Percent 3 6 15 3 2 2" xfId="7038"/>
    <cellStyle name="Percent 3 6 15 3 3" xfId="7039"/>
    <cellStyle name="Percent 3 6 15 3 3 2" xfId="7040"/>
    <cellStyle name="Percent 3 6 15 3 4" xfId="7041"/>
    <cellStyle name="Percent 3 6 15 4" xfId="7042"/>
    <cellStyle name="Percent 3 6 15 4 2" xfId="7043"/>
    <cellStyle name="Percent 3 6 15 4 2 2" xfId="7044"/>
    <cellStyle name="Percent 3 6 15 4 3" xfId="7045"/>
    <cellStyle name="Percent 3 6 15 4 3 2" xfId="7046"/>
    <cellStyle name="Percent 3 6 15 4 4" xfId="7047"/>
    <cellStyle name="Percent 3 6 15 5" xfId="7048"/>
    <cellStyle name="Percent 3 6 15 5 2" xfId="7049"/>
    <cellStyle name="Percent 3 6 15 5 2 2" xfId="7050"/>
    <cellStyle name="Percent 3 6 15 5 3" xfId="7051"/>
    <cellStyle name="Percent 3 6 15 5 3 2" xfId="7052"/>
    <cellStyle name="Percent 3 6 15 5 4" xfId="7053"/>
    <cellStyle name="Percent 3 6 15 5 4 2" xfId="7054"/>
    <cellStyle name="Percent 3 6 15 5 5" xfId="7055"/>
    <cellStyle name="Percent 3 6 15 6" xfId="7056"/>
    <cellStyle name="Percent 3 6 15 6 2" xfId="7057"/>
    <cellStyle name="Percent 3 6 15 6 2 2" xfId="7058"/>
    <cellStyle name="Percent 3 6 15 6 3" xfId="7059"/>
    <cellStyle name="Percent 3 6 15 6 3 2" xfId="7060"/>
    <cellStyle name="Percent 3 6 15 6 4" xfId="7061"/>
    <cellStyle name="Percent 3 6 15 7" xfId="7062"/>
    <cellStyle name="Percent 3 6 15 7 2" xfId="7063"/>
    <cellStyle name="Percent 3 6 15 8" xfId="7064"/>
    <cellStyle name="Percent 3 6 15 8 2" xfId="7065"/>
    <cellStyle name="Percent 3 6 15 9" xfId="7066"/>
    <cellStyle name="Percent 3 6 15 9 2" xfId="7067"/>
    <cellStyle name="Percent 3 6 16" xfId="7068"/>
    <cellStyle name="Percent 3 6 16 2" xfId="7069"/>
    <cellStyle name="Percent 3 6 16 2 2" xfId="7070"/>
    <cellStyle name="Percent 3 6 16 3" xfId="7071"/>
    <cellStyle name="Percent 3 6 16 3 2" xfId="7072"/>
    <cellStyle name="Percent 3 6 16 4" xfId="7073"/>
    <cellStyle name="Percent 3 6 17" xfId="7074"/>
    <cellStyle name="Percent 3 6 17 2" xfId="7075"/>
    <cellStyle name="Percent 3 6 17 2 2" xfId="7076"/>
    <cellStyle name="Percent 3 6 17 3" xfId="7077"/>
    <cellStyle name="Percent 3 6 17 3 2" xfId="7078"/>
    <cellStyle name="Percent 3 6 17 4" xfId="7079"/>
    <cellStyle name="Percent 3 6 18" xfId="7080"/>
    <cellStyle name="Percent 3 6 18 2" xfId="7081"/>
    <cellStyle name="Percent 3 6 18 2 2" xfId="7082"/>
    <cellStyle name="Percent 3 6 18 3" xfId="7083"/>
    <cellStyle name="Percent 3 6 18 3 2" xfId="7084"/>
    <cellStyle name="Percent 3 6 18 4" xfId="7085"/>
    <cellStyle name="Percent 3 6 19" xfId="7086"/>
    <cellStyle name="Percent 3 6 19 2" xfId="7087"/>
    <cellStyle name="Percent 3 6 19 2 2" xfId="7088"/>
    <cellStyle name="Percent 3 6 19 3" xfId="7089"/>
    <cellStyle name="Percent 3 6 19 3 2" xfId="7090"/>
    <cellStyle name="Percent 3 6 19 4" xfId="7091"/>
    <cellStyle name="Percent 3 6 19 4 2" xfId="7092"/>
    <cellStyle name="Percent 3 6 19 5" xfId="7093"/>
    <cellStyle name="Percent 3 6 2" xfId="7094"/>
    <cellStyle name="Percent 3 6 2 10" xfId="7095"/>
    <cellStyle name="Percent 3 6 2 10 2" xfId="7096"/>
    <cellStyle name="Percent 3 6 2 11" xfId="7097"/>
    <cellStyle name="Percent 3 6 2 2" xfId="7098"/>
    <cellStyle name="Percent 3 6 2 2 2" xfId="7099"/>
    <cellStyle name="Percent 3 6 2 2 2 2" xfId="7100"/>
    <cellStyle name="Percent 3 6 2 2 3" xfId="7101"/>
    <cellStyle name="Percent 3 6 2 2 3 2" xfId="7102"/>
    <cellStyle name="Percent 3 6 2 2 4" xfId="7103"/>
    <cellStyle name="Percent 3 6 2 3" xfId="7104"/>
    <cellStyle name="Percent 3 6 2 3 2" xfId="7105"/>
    <cellStyle name="Percent 3 6 2 3 2 2" xfId="7106"/>
    <cellStyle name="Percent 3 6 2 3 3" xfId="7107"/>
    <cellStyle name="Percent 3 6 2 3 3 2" xfId="7108"/>
    <cellStyle name="Percent 3 6 2 3 4" xfId="7109"/>
    <cellStyle name="Percent 3 6 2 4" xfId="7110"/>
    <cellStyle name="Percent 3 6 2 4 2" xfId="7111"/>
    <cellStyle name="Percent 3 6 2 4 2 2" xfId="7112"/>
    <cellStyle name="Percent 3 6 2 4 3" xfId="7113"/>
    <cellStyle name="Percent 3 6 2 4 3 2" xfId="7114"/>
    <cellStyle name="Percent 3 6 2 4 4" xfId="7115"/>
    <cellStyle name="Percent 3 6 2 5" xfId="7116"/>
    <cellStyle name="Percent 3 6 2 5 2" xfId="7117"/>
    <cellStyle name="Percent 3 6 2 5 2 2" xfId="7118"/>
    <cellStyle name="Percent 3 6 2 5 3" xfId="7119"/>
    <cellStyle name="Percent 3 6 2 5 3 2" xfId="7120"/>
    <cellStyle name="Percent 3 6 2 5 4" xfId="7121"/>
    <cellStyle name="Percent 3 6 2 5 4 2" xfId="7122"/>
    <cellStyle name="Percent 3 6 2 5 5" xfId="7123"/>
    <cellStyle name="Percent 3 6 2 6" xfId="7124"/>
    <cellStyle name="Percent 3 6 2 6 2" xfId="7125"/>
    <cellStyle name="Percent 3 6 2 6 2 2" xfId="7126"/>
    <cellStyle name="Percent 3 6 2 6 3" xfId="7127"/>
    <cellStyle name="Percent 3 6 2 6 3 2" xfId="7128"/>
    <cellStyle name="Percent 3 6 2 6 4" xfId="7129"/>
    <cellStyle name="Percent 3 6 2 7" xfId="7130"/>
    <cellStyle name="Percent 3 6 2 7 2" xfId="7131"/>
    <cellStyle name="Percent 3 6 2 8" xfId="7132"/>
    <cellStyle name="Percent 3 6 2 8 2" xfId="7133"/>
    <cellStyle name="Percent 3 6 2 9" xfId="7134"/>
    <cellStyle name="Percent 3 6 2 9 2" xfId="7135"/>
    <cellStyle name="Percent 3 6 20" xfId="7136"/>
    <cellStyle name="Percent 3 6 20 2" xfId="7137"/>
    <cellStyle name="Percent 3 6 20 2 2" xfId="7138"/>
    <cellStyle name="Percent 3 6 20 3" xfId="7139"/>
    <cellStyle name="Percent 3 6 20 3 2" xfId="7140"/>
    <cellStyle name="Percent 3 6 20 4" xfId="7141"/>
    <cellStyle name="Percent 3 6 21" xfId="7142"/>
    <cellStyle name="Percent 3 6 21 2" xfId="7143"/>
    <cellStyle name="Percent 3 6 22" xfId="7144"/>
    <cellStyle name="Percent 3 6 22 2" xfId="7145"/>
    <cellStyle name="Percent 3 6 23" xfId="7146"/>
    <cellStyle name="Percent 3 6 23 2" xfId="7147"/>
    <cellStyle name="Percent 3 6 24" xfId="7148"/>
    <cellStyle name="Percent 3 6 24 2" xfId="7149"/>
    <cellStyle name="Percent 3 6 25" xfId="7150"/>
    <cellStyle name="Percent 3 6 3" xfId="7151"/>
    <cellStyle name="Percent 3 6 3 10" xfId="7152"/>
    <cellStyle name="Percent 3 6 3 10 2" xfId="7153"/>
    <cellStyle name="Percent 3 6 3 11" xfId="7154"/>
    <cellStyle name="Percent 3 6 3 2" xfId="7155"/>
    <cellStyle name="Percent 3 6 3 2 2" xfId="7156"/>
    <cellStyle name="Percent 3 6 3 2 2 2" xfId="7157"/>
    <cellStyle name="Percent 3 6 3 2 3" xfId="7158"/>
    <cellStyle name="Percent 3 6 3 2 3 2" xfId="7159"/>
    <cellStyle name="Percent 3 6 3 2 4" xfId="7160"/>
    <cellStyle name="Percent 3 6 3 3" xfId="7161"/>
    <cellStyle name="Percent 3 6 3 3 2" xfId="7162"/>
    <cellStyle name="Percent 3 6 3 3 2 2" xfId="7163"/>
    <cellStyle name="Percent 3 6 3 3 3" xfId="7164"/>
    <cellStyle name="Percent 3 6 3 3 3 2" xfId="7165"/>
    <cellStyle name="Percent 3 6 3 3 4" xfId="7166"/>
    <cellStyle name="Percent 3 6 3 4" xfId="7167"/>
    <cellStyle name="Percent 3 6 3 4 2" xfId="7168"/>
    <cellStyle name="Percent 3 6 3 4 2 2" xfId="7169"/>
    <cellStyle name="Percent 3 6 3 4 3" xfId="7170"/>
    <cellStyle name="Percent 3 6 3 4 3 2" xfId="7171"/>
    <cellStyle name="Percent 3 6 3 4 4" xfId="7172"/>
    <cellStyle name="Percent 3 6 3 5" xfId="7173"/>
    <cellStyle name="Percent 3 6 3 5 2" xfId="7174"/>
    <cellStyle name="Percent 3 6 3 5 2 2" xfId="7175"/>
    <cellStyle name="Percent 3 6 3 5 3" xfId="7176"/>
    <cellStyle name="Percent 3 6 3 5 3 2" xfId="7177"/>
    <cellStyle name="Percent 3 6 3 5 4" xfId="7178"/>
    <cellStyle name="Percent 3 6 3 5 4 2" xfId="7179"/>
    <cellStyle name="Percent 3 6 3 5 5" xfId="7180"/>
    <cellStyle name="Percent 3 6 3 6" xfId="7181"/>
    <cellStyle name="Percent 3 6 3 6 2" xfId="7182"/>
    <cellStyle name="Percent 3 6 3 6 2 2" xfId="7183"/>
    <cellStyle name="Percent 3 6 3 6 3" xfId="7184"/>
    <cellStyle name="Percent 3 6 3 6 3 2" xfId="7185"/>
    <cellStyle name="Percent 3 6 3 6 4" xfId="7186"/>
    <cellStyle name="Percent 3 6 3 7" xfId="7187"/>
    <cellStyle name="Percent 3 6 3 7 2" xfId="7188"/>
    <cellStyle name="Percent 3 6 3 8" xfId="7189"/>
    <cellStyle name="Percent 3 6 3 8 2" xfId="7190"/>
    <cellStyle name="Percent 3 6 3 9" xfId="7191"/>
    <cellStyle name="Percent 3 6 3 9 2" xfId="7192"/>
    <cellStyle name="Percent 3 6 4" xfId="7193"/>
    <cellStyle name="Percent 3 6 4 10" xfId="7194"/>
    <cellStyle name="Percent 3 6 4 10 2" xfId="7195"/>
    <cellStyle name="Percent 3 6 4 11" xfId="7196"/>
    <cellStyle name="Percent 3 6 4 2" xfId="7197"/>
    <cellStyle name="Percent 3 6 4 2 2" xfId="7198"/>
    <cellStyle name="Percent 3 6 4 2 2 2" xfId="7199"/>
    <cellStyle name="Percent 3 6 4 2 3" xfId="7200"/>
    <cellStyle name="Percent 3 6 4 2 3 2" xfId="7201"/>
    <cellStyle name="Percent 3 6 4 2 4" xfId="7202"/>
    <cellStyle name="Percent 3 6 4 3" xfId="7203"/>
    <cellStyle name="Percent 3 6 4 3 2" xfId="7204"/>
    <cellStyle name="Percent 3 6 4 3 2 2" xfId="7205"/>
    <cellStyle name="Percent 3 6 4 3 3" xfId="7206"/>
    <cellStyle name="Percent 3 6 4 3 3 2" xfId="7207"/>
    <cellStyle name="Percent 3 6 4 3 4" xfId="7208"/>
    <cellStyle name="Percent 3 6 4 4" xfId="7209"/>
    <cellStyle name="Percent 3 6 4 4 2" xfId="7210"/>
    <cellStyle name="Percent 3 6 4 4 2 2" xfId="7211"/>
    <cellStyle name="Percent 3 6 4 4 3" xfId="7212"/>
    <cellStyle name="Percent 3 6 4 4 3 2" xfId="7213"/>
    <cellStyle name="Percent 3 6 4 4 4" xfId="7214"/>
    <cellStyle name="Percent 3 6 4 5" xfId="7215"/>
    <cellStyle name="Percent 3 6 4 5 2" xfId="7216"/>
    <cellStyle name="Percent 3 6 4 5 2 2" xfId="7217"/>
    <cellStyle name="Percent 3 6 4 5 3" xfId="7218"/>
    <cellStyle name="Percent 3 6 4 5 3 2" xfId="7219"/>
    <cellStyle name="Percent 3 6 4 5 4" xfId="7220"/>
    <cellStyle name="Percent 3 6 4 5 4 2" xfId="7221"/>
    <cellStyle name="Percent 3 6 4 5 5" xfId="7222"/>
    <cellStyle name="Percent 3 6 4 6" xfId="7223"/>
    <cellStyle name="Percent 3 6 4 6 2" xfId="7224"/>
    <cellStyle name="Percent 3 6 4 6 2 2" xfId="7225"/>
    <cellStyle name="Percent 3 6 4 6 3" xfId="7226"/>
    <cellStyle name="Percent 3 6 4 6 3 2" xfId="7227"/>
    <cellStyle name="Percent 3 6 4 6 4" xfId="7228"/>
    <cellStyle name="Percent 3 6 4 7" xfId="7229"/>
    <cellStyle name="Percent 3 6 4 7 2" xfId="7230"/>
    <cellStyle name="Percent 3 6 4 8" xfId="7231"/>
    <cellStyle name="Percent 3 6 4 8 2" xfId="7232"/>
    <cellStyle name="Percent 3 6 4 9" xfId="7233"/>
    <cellStyle name="Percent 3 6 4 9 2" xfId="7234"/>
    <cellStyle name="Percent 3 6 5" xfId="7235"/>
    <cellStyle name="Percent 3 6 5 10" xfId="7236"/>
    <cellStyle name="Percent 3 6 5 10 2" xfId="7237"/>
    <cellStyle name="Percent 3 6 5 11" xfId="7238"/>
    <cellStyle name="Percent 3 6 5 2" xfId="7239"/>
    <cellStyle name="Percent 3 6 5 2 2" xfId="7240"/>
    <cellStyle name="Percent 3 6 5 2 2 2" xfId="7241"/>
    <cellStyle name="Percent 3 6 5 2 3" xfId="7242"/>
    <cellStyle name="Percent 3 6 5 2 3 2" xfId="7243"/>
    <cellStyle name="Percent 3 6 5 2 4" xfId="7244"/>
    <cellStyle name="Percent 3 6 5 3" xfId="7245"/>
    <cellStyle name="Percent 3 6 5 3 2" xfId="7246"/>
    <cellStyle name="Percent 3 6 5 3 2 2" xfId="7247"/>
    <cellStyle name="Percent 3 6 5 3 3" xfId="7248"/>
    <cellStyle name="Percent 3 6 5 3 3 2" xfId="7249"/>
    <cellStyle name="Percent 3 6 5 3 4" xfId="7250"/>
    <cellStyle name="Percent 3 6 5 4" xfId="7251"/>
    <cellStyle name="Percent 3 6 5 4 2" xfId="7252"/>
    <cellStyle name="Percent 3 6 5 4 2 2" xfId="7253"/>
    <cellStyle name="Percent 3 6 5 4 3" xfId="7254"/>
    <cellStyle name="Percent 3 6 5 4 3 2" xfId="7255"/>
    <cellStyle name="Percent 3 6 5 4 4" xfId="7256"/>
    <cellStyle name="Percent 3 6 5 5" xfId="7257"/>
    <cellStyle name="Percent 3 6 5 5 2" xfId="7258"/>
    <cellStyle name="Percent 3 6 5 5 2 2" xfId="7259"/>
    <cellStyle name="Percent 3 6 5 5 3" xfId="7260"/>
    <cellStyle name="Percent 3 6 5 5 3 2" xfId="7261"/>
    <cellStyle name="Percent 3 6 5 5 4" xfId="7262"/>
    <cellStyle name="Percent 3 6 5 5 4 2" xfId="7263"/>
    <cellStyle name="Percent 3 6 5 5 5" xfId="7264"/>
    <cellStyle name="Percent 3 6 5 6" xfId="7265"/>
    <cellStyle name="Percent 3 6 5 6 2" xfId="7266"/>
    <cellStyle name="Percent 3 6 5 6 2 2" xfId="7267"/>
    <cellStyle name="Percent 3 6 5 6 3" xfId="7268"/>
    <cellStyle name="Percent 3 6 5 6 3 2" xfId="7269"/>
    <cellStyle name="Percent 3 6 5 6 4" xfId="7270"/>
    <cellStyle name="Percent 3 6 5 7" xfId="7271"/>
    <cellStyle name="Percent 3 6 5 7 2" xfId="7272"/>
    <cellStyle name="Percent 3 6 5 8" xfId="7273"/>
    <cellStyle name="Percent 3 6 5 8 2" xfId="7274"/>
    <cellStyle name="Percent 3 6 5 9" xfId="7275"/>
    <cellStyle name="Percent 3 6 5 9 2" xfId="7276"/>
    <cellStyle name="Percent 3 6 6" xfId="7277"/>
    <cellStyle name="Percent 3 6 6 10" xfId="7278"/>
    <cellStyle name="Percent 3 6 6 10 2" xfId="7279"/>
    <cellStyle name="Percent 3 6 6 11" xfId="7280"/>
    <cellStyle name="Percent 3 6 6 2" xfId="7281"/>
    <cellStyle name="Percent 3 6 6 2 2" xfId="7282"/>
    <cellStyle name="Percent 3 6 6 2 2 2" xfId="7283"/>
    <cellStyle name="Percent 3 6 6 2 3" xfId="7284"/>
    <cellStyle name="Percent 3 6 6 2 3 2" xfId="7285"/>
    <cellStyle name="Percent 3 6 6 2 4" xfId="7286"/>
    <cellStyle name="Percent 3 6 6 3" xfId="7287"/>
    <cellStyle name="Percent 3 6 6 3 2" xfId="7288"/>
    <cellStyle name="Percent 3 6 6 3 2 2" xfId="7289"/>
    <cellStyle name="Percent 3 6 6 3 3" xfId="7290"/>
    <cellStyle name="Percent 3 6 6 3 3 2" xfId="7291"/>
    <cellStyle name="Percent 3 6 6 3 4" xfId="7292"/>
    <cellStyle name="Percent 3 6 6 4" xfId="7293"/>
    <cellStyle name="Percent 3 6 6 4 2" xfId="7294"/>
    <cellStyle name="Percent 3 6 6 4 2 2" xfId="7295"/>
    <cellStyle name="Percent 3 6 6 4 3" xfId="7296"/>
    <cellStyle name="Percent 3 6 6 4 3 2" xfId="7297"/>
    <cellStyle name="Percent 3 6 6 4 4" xfId="7298"/>
    <cellStyle name="Percent 3 6 6 5" xfId="7299"/>
    <cellStyle name="Percent 3 6 6 5 2" xfId="7300"/>
    <cellStyle name="Percent 3 6 6 5 2 2" xfId="7301"/>
    <cellStyle name="Percent 3 6 6 5 3" xfId="7302"/>
    <cellStyle name="Percent 3 6 6 5 3 2" xfId="7303"/>
    <cellStyle name="Percent 3 6 6 5 4" xfId="7304"/>
    <cellStyle name="Percent 3 6 6 5 4 2" xfId="7305"/>
    <cellStyle name="Percent 3 6 6 5 5" xfId="7306"/>
    <cellStyle name="Percent 3 6 6 6" xfId="7307"/>
    <cellStyle name="Percent 3 6 6 6 2" xfId="7308"/>
    <cellStyle name="Percent 3 6 6 6 2 2" xfId="7309"/>
    <cellStyle name="Percent 3 6 6 6 3" xfId="7310"/>
    <cellStyle name="Percent 3 6 6 6 3 2" xfId="7311"/>
    <cellStyle name="Percent 3 6 6 6 4" xfId="7312"/>
    <cellStyle name="Percent 3 6 6 7" xfId="7313"/>
    <cellStyle name="Percent 3 6 6 7 2" xfId="7314"/>
    <cellStyle name="Percent 3 6 6 8" xfId="7315"/>
    <cellStyle name="Percent 3 6 6 8 2" xfId="7316"/>
    <cellStyle name="Percent 3 6 6 9" xfId="7317"/>
    <cellStyle name="Percent 3 6 6 9 2" xfId="7318"/>
    <cellStyle name="Percent 3 6 7" xfId="7319"/>
    <cellStyle name="Percent 3 6 7 10" xfId="7320"/>
    <cellStyle name="Percent 3 6 7 10 2" xfId="7321"/>
    <cellStyle name="Percent 3 6 7 11" xfId="7322"/>
    <cellStyle name="Percent 3 6 7 2" xfId="7323"/>
    <cellStyle name="Percent 3 6 7 2 2" xfId="7324"/>
    <cellStyle name="Percent 3 6 7 2 2 2" xfId="7325"/>
    <cellStyle name="Percent 3 6 7 2 3" xfId="7326"/>
    <cellStyle name="Percent 3 6 7 2 3 2" xfId="7327"/>
    <cellStyle name="Percent 3 6 7 2 4" xfId="7328"/>
    <cellStyle name="Percent 3 6 7 3" xfId="7329"/>
    <cellStyle name="Percent 3 6 7 3 2" xfId="7330"/>
    <cellStyle name="Percent 3 6 7 3 2 2" xfId="7331"/>
    <cellStyle name="Percent 3 6 7 3 3" xfId="7332"/>
    <cellStyle name="Percent 3 6 7 3 3 2" xfId="7333"/>
    <cellStyle name="Percent 3 6 7 3 4" xfId="7334"/>
    <cellStyle name="Percent 3 6 7 4" xfId="7335"/>
    <cellStyle name="Percent 3 6 7 4 2" xfId="7336"/>
    <cellStyle name="Percent 3 6 7 4 2 2" xfId="7337"/>
    <cellStyle name="Percent 3 6 7 4 3" xfId="7338"/>
    <cellStyle name="Percent 3 6 7 4 3 2" xfId="7339"/>
    <cellStyle name="Percent 3 6 7 4 4" xfId="7340"/>
    <cellStyle name="Percent 3 6 7 5" xfId="7341"/>
    <cellStyle name="Percent 3 6 7 5 2" xfId="7342"/>
    <cellStyle name="Percent 3 6 7 5 2 2" xfId="7343"/>
    <cellStyle name="Percent 3 6 7 5 3" xfId="7344"/>
    <cellStyle name="Percent 3 6 7 5 3 2" xfId="7345"/>
    <cellStyle name="Percent 3 6 7 5 4" xfId="7346"/>
    <cellStyle name="Percent 3 6 7 5 4 2" xfId="7347"/>
    <cellStyle name="Percent 3 6 7 5 5" xfId="7348"/>
    <cellStyle name="Percent 3 6 7 6" xfId="7349"/>
    <cellStyle name="Percent 3 6 7 6 2" xfId="7350"/>
    <cellStyle name="Percent 3 6 7 6 2 2" xfId="7351"/>
    <cellStyle name="Percent 3 6 7 6 3" xfId="7352"/>
    <cellStyle name="Percent 3 6 7 6 3 2" xfId="7353"/>
    <cellStyle name="Percent 3 6 7 6 4" xfId="7354"/>
    <cellStyle name="Percent 3 6 7 7" xfId="7355"/>
    <cellStyle name="Percent 3 6 7 7 2" xfId="7356"/>
    <cellStyle name="Percent 3 6 7 8" xfId="7357"/>
    <cellStyle name="Percent 3 6 7 8 2" xfId="7358"/>
    <cellStyle name="Percent 3 6 7 9" xfId="7359"/>
    <cellStyle name="Percent 3 6 7 9 2" xfId="7360"/>
    <cellStyle name="Percent 3 6 8" xfId="7361"/>
    <cellStyle name="Percent 3 6 8 10" xfId="7362"/>
    <cellStyle name="Percent 3 6 8 10 2" xfId="7363"/>
    <cellStyle name="Percent 3 6 8 11" xfId="7364"/>
    <cellStyle name="Percent 3 6 8 2" xfId="7365"/>
    <cellStyle name="Percent 3 6 8 2 2" xfId="7366"/>
    <cellStyle name="Percent 3 6 8 2 2 2" xfId="7367"/>
    <cellStyle name="Percent 3 6 8 2 3" xfId="7368"/>
    <cellStyle name="Percent 3 6 8 2 3 2" xfId="7369"/>
    <cellStyle name="Percent 3 6 8 2 4" xfId="7370"/>
    <cellStyle name="Percent 3 6 8 3" xfId="7371"/>
    <cellStyle name="Percent 3 6 8 3 2" xfId="7372"/>
    <cellStyle name="Percent 3 6 8 3 2 2" xfId="7373"/>
    <cellStyle name="Percent 3 6 8 3 3" xfId="7374"/>
    <cellStyle name="Percent 3 6 8 3 3 2" xfId="7375"/>
    <cellStyle name="Percent 3 6 8 3 4" xfId="7376"/>
    <cellStyle name="Percent 3 6 8 4" xfId="7377"/>
    <cellStyle name="Percent 3 6 8 4 2" xfId="7378"/>
    <cellStyle name="Percent 3 6 8 4 2 2" xfId="7379"/>
    <cellStyle name="Percent 3 6 8 4 3" xfId="7380"/>
    <cellStyle name="Percent 3 6 8 4 3 2" xfId="7381"/>
    <cellStyle name="Percent 3 6 8 4 4" xfId="7382"/>
    <cellStyle name="Percent 3 6 8 5" xfId="7383"/>
    <cellStyle name="Percent 3 6 8 5 2" xfId="7384"/>
    <cellStyle name="Percent 3 6 8 5 2 2" xfId="7385"/>
    <cellStyle name="Percent 3 6 8 5 3" xfId="7386"/>
    <cellStyle name="Percent 3 6 8 5 3 2" xfId="7387"/>
    <cellStyle name="Percent 3 6 8 5 4" xfId="7388"/>
    <cellStyle name="Percent 3 6 8 5 4 2" xfId="7389"/>
    <cellStyle name="Percent 3 6 8 5 5" xfId="7390"/>
    <cellStyle name="Percent 3 6 8 6" xfId="7391"/>
    <cellStyle name="Percent 3 6 8 6 2" xfId="7392"/>
    <cellStyle name="Percent 3 6 8 6 2 2" xfId="7393"/>
    <cellStyle name="Percent 3 6 8 6 3" xfId="7394"/>
    <cellStyle name="Percent 3 6 8 6 3 2" xfId="7395"/>
    <cellStyle name="Percent 3 6 8 6 4" xfId="7396"/>
    <cellStyle name="Percent 3 6 8 7" xfId="7397"/>
    <cellStyle name="Percent 3 6 8 7 2" xfId="7398"/>
    <cellStyle name="Percent 3 6 8 8" xfId="7399"/>
    <cellStyle name="Percent 3 6 8 8 2" xfId="7400"/>
    <cellStyle name="Percent 3 6 8 9" xfId="7401"/>
    <cellStyle name="Percent 3 6 8 9 2" xfId="7402"/>
    <cellStyle name="Percent 3 6 9" xfId="7403"/>
    <cellStyle name="Percent 3 6 9 10" xfId="7404"/>
    <cellStyle name="Percent 3 6 9 10 2" xfId="7405"/>
    <cellStyle name="Percent 3 6 9 11" xfId="7406"/>
    <cellStyle name="Percent 3 6 9 2" xfId="7407"/>
    <cellStyle name="Percent 3 6 9 2 2" xfId="7408"/>
    <cellStyle name="Percent 3 6 9 2 2 2" xfId="7409"/>
    <cellStyle name="Percent 3 6 9 2 3" xfId="7410"/>
    <cellStyle name="Percent 3 6 9 2 3 2" xfId="7411"/>
    <cellStyle name="Percent 3 6 9 2 4" xfId="7412"/>
    <cellStyle name="Percent 3 6 9 3" xfId="7413"/>
    <cellStyle name="Percent 3 6 9 3 2" xfId="7414"/>
    <cellStyle name="Percent 3 6 9 3 2 2" xfId="7415"/>
    <cellStyle name="Percent 3 6 9 3 3" xfId="7416"/>
    <cellStyle name="Percent 3 6 9 3 3 2" xfId="7417"/>
    <cellStyle name="Percent 3 6 9 3 4" xfId="7418"/>
    <cellStyle name="Percent 3 6 9 4" xfId="7419"/>
    <cellStyle name="Percent 3 6 9 4 2" xfId="7420"/>
    <cellStyle name="Percent 3 6 9 4 2 2" xfId="7421"/>
    <cellStyle name="Percent 3 6 9 4 3" xfId="7422"/>
    <cellStyle name="Percent 3 6 9 4 3 2" xfId="7423"/>
    <cellStyle name="Percent 3 6 9 4 4" xfId="7424"/>
    <cellStyle name="Percent 3 6 9 5" xfId="7425"/>
    <cellStyle name="Percent 3 6 9 5 2" xfId="7426"/>
    <cellStyle name="Percent 3 6 9 5 2 2" xfId="7427"/>
    <cellStyle name="Percent 3 6 9 5 3" xfId="7428"/>
    <cellStyle name="Percent 3 6 9 5 3 2" xfId="7429"/>
    <cellStyle name="Percent 3 6 9 5 4" xfId="7430"/>
    <cellStyle name="Percent 3 6 9 5 4 2" xfId="7431"/>
    <cellStyle name="Percent 3 6 9 5 5" xfId="7432"/>
    <cellStyle name="Percent 3 6 9 6" xfId="7433"/>
    <cellStyle name="Percent 3 6 9 6 2" xfId="7434"/>
    <cellStyle name="Percent 3 6 9 6 2 2" xfId="7435"/>
    <cellStyle name="Percent 3 6 9 6 3" xfId="7436"/>
    <cellStyle name="Percent 3 6 9 6 3 2" xfId="7437"/>
    <cellStyle name="Percent 3 6 9 6 4" xfId="7438"/>
    <cellStyle name="Percent 3 6 9 7" xfId="7439"/>
    <cellStyle name="Percent 3 6 9 7 2" xfId="7440"/>
    <cellStyle name="Percent 3 6 9 8" xfId="7441"/>
    <cellStyle name="Percent 3 6 9 8 2" xfId="7442"/>
    <cellStyle name="Percent 3 6 9 9" xfId="7443"/>
    <cellStyle name="Percent 3 6 9 9 2" xfId="7444"/>
    <cellStyle name="Percent 3 7" xfId="7445"/>
    <cellStyle name="Percent 3 7 10" xfId="7446"/>
    <cellStyle name="Percent 3 7 10 10" xfId="7447"/>
    <cellStyle name="Percent 3 7 10 10 2" xfId="7448"/>
    <cellStyle name="Percent 3 7 10 11" xfId="7449"/>
    <cellStyle name="Percent 3 7 10 2" xfId="7450"/>
    <cellStyle name="Percent 3 7 10 2 2" xfId="7451"/>
    <cellStyle name="Percent 3 7 10 2 2 2" xfId="7452"/>
    <cellStyle name="Percent 3 7 10 2 3" xfId="7453"/>
    <cellStyle name="Percent 3 7 10 2 3 2" xfId="7454"/>
    <cellStyle name="Percent 3 7 10 2 4" xfId="7455"/>
    <cellStyle name="Percent 3 7 10 3" xfId="7456"/>
    <cellStyle name="Percent 3 7 10 3 2" xfId="7457"/>
    <cellStyle name="Percent 3 7 10 3 2 2" xfId="7458"/>
    <cellStyle name="Percent 3 7 10 3 3" xfId="7459"/>
    <cellStyle name="Percent 3 7 10 3 3 2" xfId="7460"/>
    <cellStyle name="Percent 3 7 10 3 4" xfId="7461"/>
    <cellStyle name="Percent 3 7 10 4" xfId="7462"/>
    <cellStyle name="Percent 3 7 10 4 2" xfId="7463"/>
    <cellStyle name="Percent 3 7 10 4 2 2" xfId="7464"/>
    <cellStyle name="Percent 3 7 10 4 3" xfId="7465"/>
    <cellStyle name="Percent 3 7 10 4 3 2" xfId="7466"/>
    <cellStyle name="Percent 3 7 10 4 4" xfId="7467"/>
    <cellStyle name="Percent 3 7 10 5" xfId="7468"/>
    <cellStyle name="Percent 3 7 10 5 2" xfId="7469"/>
    <cellStyle name="Percent 3 7 10 5 2 2" xfId="7470"/>
    <cellStyle name="Percent 3 7 10 5 3" xfId="7471"/>
    <cellStyle name="Percent 3 7 10 5 3 2" xfId="7472"/>
    <cellStyle name="Percent 3 7 10 5 4" xfId="7473"/>
    <cellStyle name="Percent 3 7 10 5 4 2" xfId="7474"/>
    <cellStyle name="Percent 3 7 10 5 5" xfId="7475"/>
    <cellStyle name="Percent 3 7 10 6" xfId="7476"/>
    <cellStyle name="Percent 3 7 10 6 2" xfId="7477"/>
    <cellStyle name="Percent 3 7 10 6 2 2" xfId="7478"/>
    <cellStyle name="Percent 3 7 10 6 3" xfId="7479"/>
    <cellStyle name="Percent 3 7 10 6 3 2" xfId="7480"/>
    <cellStyle name="Percent 3 7 10 6 4" xfId="7481"/>
    <cellStyle name="Percent 3 7 10 7" xfId="7482"/>
    <cellStyle name="Percent 3 7 10 7 2" xfId="7483"/>
    <cellStyle name="Percent 3 7 10 8" xfId="7484"/>
    <cellStyle name="Percent 3 7 10 8 2" xfId="7485"/>
    <cellStyle name="Percent 3 7 10 9" xfId="7486"/>
    <cellStyle name="Percent 3 7 10 9 2" xfId="7487"/>
    <cellStyle name="Percent 3 7 11" xfId="7488"/>
    <cellStyle name="Percent 3 7 11 10" xfId="7489"/>
    <cellStyle name="Percent 3 7 11 10 2" xfId="7490"/>
    <cellStyle name="Percent 3 7 11 11" xfId="7491"/>
    <cellStyle name="Percent 3 7 11 2" xfId="7492"/>
    <cellStyle name="Percent 3 7 11 2 2" xfId="7493"/>
    <cellStyle name="Percent 3 7 11 2 2 2" xfId="7494"/>
    <cellStyle name="Percent 3 7 11 2 3" xfId="7495"/>
    <cellStyle name="Percent 3 7 11 2 3 2" xfId="7496"/>
    <cellStyle name="Percent 3 7 11 2 4" xfId="7497"/>
    <cellStyle name="Percent 3 7 11 3" xfId="7498"/>
    <cellStyle name="Percent 3 7 11 3 2" xfId="7499"/>
    <cellStyle name="Percent 3 7 11 3 2 2" xfId="7500"/>
    <cellStyle name="Percent 3 7 11 3 3" xfId="7501"/>
    <cellStyle name="Percent 3 7 11 3 3 2" xfId="7502"/>
    <cellStyle name="Percent 3 7 11 3 4" xfId="7503"/>
    <cellStyle name="Percent 3 7 11 4" xfId="7504"/>
    <cellStyle name="Percent 3 7 11 4 2" xfId="7505"/>
    <cellStyle name="Percent 3 7 11 4 2 2" xfId="7506"/>
    <cellStyle name="Percent 3 7 11 4 3" xfId="7507"/>
    <cellStyle name="Percent 3 7 11 4 3 2" xfId="7508"/>
    <cellStyle name="Percent 3 7 11 4 4" xfId="7509"/>
    <cellStyle name="Percent 3 7 11 5" xfId="7510"/>
    <cellStyle name="Percent 3 7 11 5 2" xfId="7511"/>
    <cellStyle name="Percent 3 7 11 5 2 2" xfId="7512"/>
    <cellStyle name="Percent 3 7 11 5 3" xfId="7513"/>
    <cellStyle name="Percent 3 7 11 5 3 2" xfId="7514"/>
    <cellStyle name="Percent 3 7 11 5 4" xfId="7515"/>
    <cellStyle name="Percent 3 7 11 5 4 2" xfId="7516"/>
    <cellStyle name="Percent 3 7 11 5 5" xfId="7517"/>
    <cellStyle name="Percent 3 7 11 6" xfId="7518"/>
    <cellStyle name="Percent 3 7 11 6 2" xfId="7519"/>
    <cellStyle name="Percent 3 7 11 6 2 2" xfId="7520"/>
    <cellStyle name="Percent 3 7 11 6 3" xfId="7521"/>
    <cellStyle name="Percent 3 7 11 6 3 2" xfId="7522"/>
    <cellStyle name="Percent 3 7 11 6 4" xfId="7523"/>
    <cellStyle name="Percent 3 7 11 7" xfId="7524"/>
    <cellStyle name="Percent 3 7 11 7 2" xfId="7525"/>
    <cellStyle name="Percent 3 7 11 8" xfId="7526"/>
    <cellStyle name="Percent 3 7 11 8 2" xfId="7527"/>
    <cellStyle name="Percent 3 7 11 9" xfId="7528"/>
    <cellStyle name="Percent 3 7 11 9 2" xfId="7529"/>
    <cellStyle name="Percent 3 7 12" xfId="7530"/>
    <cellStyle name="Percent 3 7 12 10" xfId="7531"/>
    <cellStyle name="Percent 3 7 12 10 2" xfId="7532"/>
    <cellStyle name="Percent 3 7 12 11" xfId="7533"/>
    <cellStyle name="Percent 3 7 12 2" xfId="7534"/>
    <cellStyle name="Percent 3 7 12 2 2" xfId="7535"/>
    <cellStyle name="Percent 3 7 12 2 2 2" xfId="7536"/>
    <cellStyle name="Percent 3 7 12 2 3" xfId="7537"/>
    <cellStyle name="Percent 3 7 12 2 3 2" xfId="7538"/>
    <cellStyle name="Percent 3 7 12 2 4" xfId="7539"/>
    <cellStyle name="Percent 3 7 12 3" xfId="7540"/>
    <cellStyle name="Percent 3 7 12 3 2" xfId="7541"/>
    <cellStyle name="Percent 3 7 12 3 2 2" xfId="7542"/>
    <cellStyle name="Percent 3 7 12 3 3" xfId="7543"/>
    <cellStyle name="Percent 3 7 12 3 3 2" xfId="7544"/>
    <cellStyle name="Percent 3 7 12 3 4" xfId="7545"/>
    <cellStyle name="Percent 3 7 12 4" xfId="7546"/>
    <cellStyle name="Percent 3 7 12 4 2" xfId="7547"/>
    <cellStyle name="Percent 3 7 12 4 2 2" xfId="7548"/>
    <cellStyle name="Percent 3 7 12 4 3" xfId="7549"/>
    <cellStyle name="Percent 3 7 12 4 3 2" xfId="7550"/>
    <cellStyle name="Percent 3 7 12 4 4" xfId="7551"/>
    <cellStyle name="Percent 3 7 12 5" xfId="7552"/>
    <cellStyle name="Percent 3 7 12 5 2" xfId="7553"/>
    <cellStyle name="Percent 3 7 12 5 2 2" xfId="7554"/>
    <cellStyle name="Percent 3 7 12 5 3" xfId="7555"/>
    <cellStyle name="Percent 3 7 12 5 3 2" xfId="7556"/>
    <cellStyle name="Percent 3 7 12 5 4" xfId="7557"/>
    <cellStyle name="Percent 3 7 12 5 4 2" xfId="7558"/>
    <cellStyle name="Percent 3 7 12 5 5" xfId="7559"/>
    <cellStyle name="Percent 3 7 12 6" xfId="7560"/>
    <cellStyle name="Percent 3 7 12 6 2" xfId="7561"/>
    <cellStyle name="Percent 3 7 12 6 2 2" xfId="7562"/>
    <cellStyle name="Percent 3 7 12 6 3" xfId="7563"/>
    <cellStyle name="Percent 3 7 12 6 3 2" xfId="7564"/>
    <cellStyle name="Percent 3 7 12 6 4" xfId="7565"/>
    <cellStyle name="Percent 3 7 12 7" xfId="7566"/>
    <cellStyle name="Percent 3 7 12 7 2" xfId="7567"/>
    <cellStyle name="Percent 3 7 12 8" xfId="7568"/>
    <cellStyle name="Percent 3 7 12 8 2" xfId="7569"/>
    <cellStyle name="Percent 3 7 12 9" xfId="7570"/>
    <cellStyle name="Percent 3 7 12 9 2" xfId="7571"/>
    <cellStyle name="Percent 3 7 13" xfId="7572"/>
    <cellStyle name="Percent 3 7 13 10" xfId="7573"/>
    <cellStyle name="Percent 3 7 13 10 2" xfId="7574"/>
    <cellStyle name="Percent 3 7 13 11" xfId="7575"/>
    <cellStyle name="Percent 3 7 13 2" xfId="7576"/>
    <cellStyle name="Percent 3 7 13 2 2" xfId="7577"/>
    <cellStyle name="Percent 3 7 13 2 2 2" xfId="7578"/>
    <cellStyle name="Percent 3 7 13 2 3" xfId="7579"/>
    <cellStyle name="Percent 3 7 13 2 3 2" xfId="7580"/>
    <cellStyle name="Percent 3 7 13 2 4" xfId="7581"/>
    <cellStyle name="Percent 3 7 13 3" xfId="7582"/>
    <cellStyle name="Percent 3 7 13 3 2" xfId="7583"/>
    <cellStyle name="Percent 3 7 13 3 2 2" xfId="7584"/>
    <cellStyle name="Percent 3 7 13 3 3" xfId="7585"/>
    <cellStyle name="Percent 3 7 13 3 3 2" xfId="7586"/>
    <cellStyle name="Percent 3 7 13 3 4" xfId="7587"/>
    <cellStyle name="Percent 3 7 13 4" xfId="7588"/>
    <cellStyle name="Percent 3 7 13 4 2" xfId="7589"/>
    <cellStyle name="Percent 3 7 13 4 2 2" xfId="7590"/>
    <cellStyle name="Percent 3 7 13 4 3" xfId="7591"/>
    <cellStyle name="Percent 3 7 13 4 3 2" xfId="7592"/>
    <cellStyle name="Percent 3 7 13 4 4" xfId="7593"/>
    <cellStyle name="Percent 3 7 13 5" xfId="7594"/>
    <cellStyle name="Percent 3 7 13 5 2" xfId="7595"/>
    <cellStyle name="Percent 3 7 13 5 2 2" xfId="7596"/>
    <cellStyle name="Percent 3 7 13 5 3" xfId="7597"/>
    <cellStyle name="Percent 3 7 13 5 3 2" xfId="7598"/>
    <cellStyle name="Percent 3 7 13 5 4" xfId="7599"/>
    <cellStyle name="Percent 3 7 13 5 4 2" xfId="7600"/>
    <cellStyle name="Percent 3 7 13 5 5" xfId="7601"/>
    <cellStyle name="Percent 3 7 13 6" xfId="7602"/>
    <cellStyle name="Percent 3 7 13 6 2" xfId="7603"/>
    <cellStyle name="Percent 3 7 13 6 2 2" xfId="7604"/>
    <cellStyle name="Percent 3 7 13 6 3" xfId="7605"/>
    <cellStyle name="Percent 3 7 13 6 3 2" xfId="7606"/>
    <cellStyle name="Percent 3 7 13 6 4" xfId="7607"/>
    <cellStyle name="Percent 3 7 13 7" xfId="7608"/>
    <cellStyle name="Percent 3 7 13 7 2" xfId="7609"/>
    <cellStyle name="Percent 3 7 13 8" xfId="7610"/>
    <cellStyle name="Percent 3 7 13 8 2" xfId="7611"/>
    <cellStyle name="Percent 3 7 13 9" xfId="7612"/>
    <cellStyle name="Percent 3 7 13 9 2" xfId="7613"/>
    <cellStyle name="Percent 3 7 14" xfId="7614"/>
    <cellStyle name="Percent 3 7 14 10" xfId="7615"/>
    <cellStyle name="Percent 3 7 14 10 2" xfId="7616"/>
    <cellStyle name="Percent 3 7 14 11" xfId="7617"/>
    <cellStyle name="Percent 3 7 14 2" xfId="7618"/>
    <cellStyle name="Percent 3 7 14 2 2" xfId="7619"/>
    <cellStyle name="Percent 3 7 14 2 2 2" xfId="7620"/>
    <cellStyle name="Percent 3 7 14 2 3" xfId="7621"/>
    <cellStyle name="Percent 3 7 14 2 3 2" xfId="7622"/>
    <cellStyle name="Percent 3 7 14 2 4" xfId="7623"/>
    <cellStyle name="Percent 3 7 14 3" xfId="7624"/>
    <cellStyle name="Percent 3 7 14 3 2" xfId="7625"/>
    <cellStyle name="Percent 3 7 14 3 2 2" xfId="7626"/>
    <cellStyle name="Percent 3 7 14 3 3" xfId="7627"/>
    <cellStyle name="Percent 3 7 14 3 3 2" xfId="7628"/>
    <cellStyle name="Percent 3 7 14 3 4" xfId="7629"/>
    <cellStyle name="Percent 3 7 14 4" xfId="7630"/>
    <cellStyle name="Percent 3 7 14 4 2" xfId="7631"/>
    <cellStyle name="Percent 3 7 14 4 2 2" xfId="7632"/>
    <cellStyle name="Percent 3 7 14 4 3" xfId="7633"/>
    <cellStyle name="Percent 3 7 14 4 3 2" xfId="7634"/>
    <cellStyle name="Percent 3 7 14 4 4" xfId="7635"/>
    <cellStyle name="Percent 3 7 14 5" xfId="7636"/>
    <cellStyle name="Percent 3 7 14 5 2" xfId="7637"/>
    <cellStyle name="Percent 3 7 14 5 2 2" xfId="7638"/>
    <cellStyle name="Percent 3 7 14 5 3" xfId="7639"/>
    <cellStyle name="Percent 3 7 14 5 3 2" xfId="7640"/>
    <cellStyle name="Percent 3 7 14 5 4" xfId="7641"/>
    <cellStyle name="Percent 3 7 14 5 4 2" xfId="7642"/>
    <cellStyle name="Percent 3 7 14 5 5" xfId="7643"/>
    <cellStyle name="Percent 3 7 14 6" xfId="7644"/>
    <cellStyle name="Percent 3 7 14 6 2" xfId="7645"/>
    <cellStyle name="Percent 3 7 14 6 2 2" xfId="7646"/>
    <cellStyle name="Percent 3 7 14 6 3" xfId="7647"/>
    <cellStyle name="Percent 3 7 14 6 3 2" xfId="7648"/>
    <cellStyle name="Percent 3 7 14 6 4" xfId="7649"/>
    <cellStyle name="Percent 3 7 14 7" xfId="7650"/>
    <cellStyle name="Percent 3 7 14 7 2" xfId="7651"/>
    <cellStyle name="Percent 3 7 14 8" xfId="7652"/>
    <cellStyle name="Percent 3 7 14 8 2" xfId="7653"/>
    <cellStyle name="Percent 3 7 14 9" xfId="7654"/>
    <cellStyle name="Percent 3 7 14 9 2" xfId="7655"/>
    <cellStyle name="Percent 3 7 15" xfId="7656"/>
    <cellStyle name="Percent 3 7 15 10" xfId="7657"/>
    <cellStyle name="Percent 3 7 15 10 2" xfId="7658"/>
    <cellStyle name="Percent 3 7 15 11" xfId="7659"/>
    <cellStyle name="Percent 3 7 15 2" xfId="7660"/>
    <cellStyle name="Percent 3 7 15 2 2" xfId="7661"/>
    <cellStyle name="Percent 3 7 15 2 2 2" xfId="7662"/>
    <cellStyle name="Percent 3 7 15 2 3" xfId="7663"/>
    <cellStyle name="Percent 3 7 15 2 3 2" xfId="7664"/>
    <cellStyle name="Percent 3 7 15 2 4" xfId="7665"/>
    <cellStyle name="Percent 3 7 15 3" xfId="7666"/>
    <cellStyle name="Percent 3 7 15 3 2" xfId="7667"/>
    <cellStyle name="Percent 3 7 15 3 2 2" xfId="7668"/>
    <cellStyle name="Percent 3 7 15 3 3" xfId="7669"/>
    <cellStyle name="Percent 3 7 15 3 3 2" xfId="7670"/>
    <cellStyle name="Percent 3 7 15 3 4" xfId="7671"/>
    <cellStyle name="Percent 3 7 15 4" xfId="7672"/>
    <cellStyle name="Percent 3 7 15 4 2" xfId="7673"/>
    <cellStyle name="Percent 3 7 15 4 2 2" xfId="7674"/>
    <cellStyle name="Percent 3 7 15 4 3" xfId="7675"/>
    <cellStyle name="Percent 3 7 15 4 3 2" xfId="7676"/>
    <cellStyle name="Percent 3 7 15 4 4" xfId="7677"/>
    <cellStyle name="Percent 3 7 15 5" xfId="7678"/>
    <cellStyle name="Percent 3 7 15 5 2" xfId="7679"/>
    <cellStyle name="Percent 3 7 15 5 2 2" xfId="7680"/>
    <cellStyle name="Percent 3 7 15 5 3" xfId="7681"/>
    <cellStyle name="Percent 3 7 15 5 3 2" xfId="7682"/>
    <cellStyle name="Percent 3 7 15 5 4" xfId="7683"/>
    <cellStyle name="Percent 3 7 15 5 4 2" xfId="7684"/>
    <cellStyle name="Percent 3 7 15 5 5" xfId="7685"/>
    <cellStyle name="Percent 3 7 15 6" xfId="7686"/>
    <cellStyle name="Percent 3 7 15 6 2" xfId="7687"/>
    <cellStyle name="Percent 3 7 15 6 2 2" xfId="7688"/>
    <cellStyle name="Percent 3 7 15 6 3" xfId="7689"/>
    <cellStyle name="Percent 3 7 15 6 3 2" xfId="7690"/>
    <cellStyle name="Percent 3 7 15 6 4" xfId="7691"/>
    <cellStyle name="Percent 3 7 15 7" xfId="7692"/>
    <cellStyle name="Percent 3 7 15 7 2" xfId="7693"/>
    <cellStyle name="Percent 3 7 15 8" xfId="7694"/>
    <cellStyle name="Percent 3 7 15 8 2" xfId="7695"/>
    <cellStyle name="Percent 3 7 15 9" xfId="7696"/>
    <cellStyle name="Percent 3 7 15 9 2" xfId="7697"/>
    <cellStyle name="Percent 3 7 16" xfId="7698"/>
    <cellStyle name="Percent 3 7 16 2" xfId="7699"/>
    <cellStyle name="Percent 3 7 16 2 2" xfId="7700"/>
    <cellStyle name="Percent 3 7 16 3" xfId="7701"/>
    <cellStyle name="Percent 3 7 16 3 2" xfId="7702"/>
    <cellStyle name="Percent 3 7 16 4" xfId="7703"/>
    <cellStyle name="Percent 3 7 17" xfId="7704"/>
    <cellStyle name="Percent 3 7 17 2" xfId="7705"/>
    <cellStyle name="Percent 3 7 17 2 2" xfId="7706"/>
    <cellStyle name="Percent 3 7 17 3" xfId="7707"/>
    <cellStyle name="Percent 3 7 17 3 2" xfId="7708"/>
    <cellStyle name="Percent 3 7 17 4" xfId="7709"/>
    <cellStyle name="Percent 3 7 18" xfId="7710"/>
    <cellStyle name="Percent 3 7 18 2" xfId="7711"/>
    <cellStyle name="Percent 3 7 18 2 2" xfId="7712"/>
    <cellStyle name="Percent 3 7 18 3" xfId="7713"/>
    <cellStyle name="Percent 3 7 18 3 2" xfId="7714"/>
    <cellStyle name="Percent 3 7 18 4" xfId="7715"/>
    <cellStyle name="Percent 3 7 19" xfId="7716"/>
    <cellStyle name="Percent 3 7 19 2" xfId="7717"/>
    <cellStyle name="Percent 3 7 19 2 2" xfId="7718"/>
    <cellStyle name="Percent 3 7 19 3" xfId="7719"/>
    <cellStyle name="Percent 3 7 19 3 2" xfId="7720"/>
    <cellStyle name="Percent 3 7 19 4" xfId="7721"/>
    <cellStyle name="Percent 3 7 19 4 2" xfId="7722"/>
    <cellStyle name="Percent 3 7 19 5" xfId="7723"/>
    <cellStyle name="Percent 3 7 2" xfId="7724"/>
    <cellStyle name="Percent 3 7 2 10" xfId="7725"/>
    <cellStyle name="Percent 3 7 2 10 2" xfId="7726"/>
    <cellStyle name="Percent 3 7 2 11" xfId="7727"/>
    <cellStyle name="Percent 3 7 2 2" xfId="7728"/>
    <cellStyle name="Percent 3 7 2 2 2" xfId="7729"/>
    <cellStyle name="Percent 3 7 2 2 2 2" xfId="7730"/>
    <cellStyle name="Percent 3 7 2 2 3" xfId="7731"/>
    <cellStyle name="Percent 3 7 2 2 3 2" xfId="7732"/>
    <cellStyle name="Percent 3 7 2 2 4" xfId="7733"/>
    <cellStyle name="Percent 3 7 2 3" xfId="7734"/>
    <cellStyle name="Percent 3 7 2 3 2" xfId="7735"/>
    <cellStyle name="Percent 3 7 2 3 2 2" xfId="7736"/>
    <cellStyle name="Percent 3 7 2 3 3" xfId="7737"/>
    <cellStyle name="Percent 3 7 2 3 3 2" xfId="7738"/>
    <cellStyle name="Percent 3 7 2 3 4" xfId="7739"/>
    <cellStyle name="Percent 3 7 2 4" xfId="7740"/>
    <cellStyle name="Percent 3 7 2 4 2" xfId="7741"/>
    <cellStyle name="Percent 3 7 2 4 2 2" xfId="7742"/>
    <cellStyle name="Percent 3 7 2 4 3" xfId="7743"/>
    <cellStyle name="Percent 3 7 2 4 3 2" xfId="7744"/>
    <cellStyle name="Percent 3 7 2 4 4" xfId="7745"/>
    <cellStyle name="Percent 3 7 2 5" xfId="7746"/>
    <cellStyle name="Percent 3 7 2 5 2" xfId="7747"/>
    <cellStyle name="Percent 3 7 2 5 2 2" xfId="7748"/>
    <cellStyle name="Percent 3 7 2 5 3" xfId="7749"/>
    <cellStyle name="Percent 3 7 2 5 3 2" xfId="7750"/>
    <cellStyle name="Percent 3 7 2 5 4" xfId="7751"/>
    <cellStyle name="Percent 3 7 2 5 4 2" xfId="7752"/>
    <cellStyle name="Percent 3 7 2 5 5" xfId="7753"/>
    <cellStyle name="Percent 3 7 2 6" xfId="7754"/>
    <cellStyle name="Percent 3 7 2 6 2" xfId="7755"/>
    <cellStyle name="Percent 3 7 2 6 2 2" xfId="7756"/>
    <cellStyle name="Percent 3 7 2 6 3" xfId="7757"/>
    <cellStyle name="Percent 3 7 2 6 3 2" xfId="7758"/>
    <cellStyle name="Percent 3 7 2 6 4" xfId="7759"/>
    <cellStyle name="Percent 3 7 2 7" xfId="7760"/>
    <cellStyle name="Percent 3 7 2 7 2" xfId="7761"/>
    <cellStyle name="Percent 3 7 2 8" xfId="7762"/>
    <cellStyle name="Percent 3 7 2 8 2" xfId="7763"/>
    <cellStyle name="Percent 3 7 2 9" xfId="7764"/>
    <cellStyle name="Percent 3 7 2 9 2" xfId="7765"/>
    <cellStyle name="Percent 3 7 20" xfId="7766"/>
    <cellStyle name="Percent 3 7 20 2" xfId="7767"/>
    <cellStyle name="Percent 3 7 20 2 2" xfId="7768"/>
    <cellStyle name="Percent 3 7 20 3" xfId="7769"/>
    <cellStyle name="Percent 3 7 20 3 2" xfId="7770"/>
    <cellStyle name="Percent 3 7 20 4" xfId="7771"/>
    <cellStyle name="Percent 3 7 21" xfId="7772"/>
    <cellStyle name="Percent 3 7 21 2" xfId="7773"/>
    <cellStyle name="Percent 3 7 22" xfId="7774"/>
    <cellStyle name="Percent 3 7 22 2" xfId="7775"/>
    <cellStyle name="Percent 3 7 23" xfId="7776"/>
    <cellStyle name="Percent 3 7 23 2" xfId="7777"/>
    <cellStyle name="Percent 3 7 24" xfId="7778"/>
    <cellStyle name="Percent 3 7 24 2" xfId="7779"/>
    <cellStyle name="Percent 3 7 25" xfId="7780"/>
    <cellStyle name="Percent 3 7 3" xfId="7781"/>
    <cellStyle name="Percent 3 7 3 10" xfId="7782"/>
    <cellStyle name="Percent 3 7 3 10 2" xfId="7783"/>
    <cellStyle name="Percent 3 7 3 11" xfId="7784"/>
    <cellStyle name="Percent 3 7 3 2" xfId="7785"/>
    <cellStyle name="Percent 3 7 3 2 2" xfId="7786"/>
    <cellStyle name="Percent 3 7 3 2 2 2" xfId="7787"/>
    <cellStyle name="Percent 3 7 3 2 3" xfId="7788"/>
    <cellStyle name="Percent 3 7 3 2 3 2" xfId="7789"/>
    <cellStyle name="Percent 3 7 3 2 4" xfId="7790"/>
    <cellStyle name="Percent 3 7 3 3" xfId="7791"/>
    <cellStyle name="Percent 3 7 3 3 2" xfId="7792"/>
    <cellStyle name="Percent 3 7 3 3 2 2" xfId="7793"/>
    <cellStyle name="Percent 3 7 3 3 3" xfId="7794"/>
    <cellStyle name="Percent 3 7 3 3 3 2" xfId="7795"/>
    <cellStyle name="Percent 3 7 3 3 4" xfId="7796"/>
    <cellStyle name="Percent 3 7 3 4" xfId="7797"/>
    <cellStyle name="Percent 3 7 3 4 2" xfId="7798"/>
    <cellStyle name="Percent 3 7 3 4 2 2" xfId="7799"/>
    <cellStyle name="Percent 3 7 3 4 3" xfId="7800"/>
    <cellStyle name="Percent 3 7 3 4 3 2" xfId="7801"/>
    <cellStyle name="Percent 3 7 3 4 4" xfId="7802"/>
    <cellStyle name="Percent 3 7 3 5" xfId="7803"/>
    <cellStyle name="Percent 3 7 3 5 2" xfId="7804"/>
    <cellStyle name="Percent 3 7 3 5 2 2" xfId="7805"/>
    <cellStyle name="Percent 3 7 3 5 3" xfId="7806"/>
    <cellStyle name="Percent 3 7 3 5 3 2" xfId="7807"/>
    <cellStyle name="Percent 3 7 3 5 4" xfId="7808"/>
    <cellStyle name="Percent 3 7 3 5 4 2" xfId="7809"/>
    <cellStyle name="Percent 3 7 3 5 5" xfId="7810"/>
    <cellStyle name="Percent 3 7 3 6" xfId="7811"/>
    <cellStyle name="Percent 3 7 3 6 2" xfId="7812"/>
    <cellStyle name="Percent 3 7 3 6 2 2" xfId="7813"/>
    <cellStyle name="Percent 3 7 3 6 3" xfId="7814"/>
    <cellStyle name="Percent 3 7 3 6 3 2" xfId="7815"/>
    <cellStyle name="Percent 3 7 3 6 4" xfId="7816"/>
    <cellStyle name="Percent 3 7 3 7" xfId="7817"/>
    <cellStyle name="Percent 3 7 3 7 2" xfId="7818"/>
    <cellStyle name="Percent 3 7 3 8" xfId="7819"/>
    <cellStyle name="Percent 3 7 3 8 2" xfId="7820"/>
    <cellStyle name="Percent 3 7 3 9" xfId="7821"/>
    <cellStyle name="Percent 3 7 3 9 2" xfId="7822"/>
    <cellStyle name="Percent 3 7 4" xfId="7823"/>
    <cellStyle name="Percent 3 7 4 10" xfId="7824"/>
    <cellStyle name="Percent 3 7 4 10 2" xfId="7825"/>
    <cellStyle name="Percent 3 7 4 11" xfId="7826"/>
    <cellStyle name="Percent 3 7 4 2" xfId="7827"/>
    <cellStyle name="Percent 3 7 4 2 2" xfId="7828"/>
    <cellStyle name="Percent 3 7 4 2 2 2" xfId="7829"/>
    <cellStyle name="Percent 3 7 4 2 3" xfId="7830"/>
    <cellStyle name="Percent 3 7 4 2 3 2" xfId="7831"/>
    <cellStyle name="Percent 3 7 4 2 4" xfId="7832"/>
    <cellStyle name="Percent 3 7 4 3" xfId="7833"/>
    <cellStyle name="Percent 3 7 4 3 2" xfId="7834"/>
    <cellStyle name="Percent 3 7 4 3 2 2" xfId="7835"/>
    <cellStyle name="Percent 3 7 4 3 3" xfId="7836"/>
    <cellStyle name="Percent 3 7 4 3 3 2" xfId="7837"/>
    <cellStyle name="Percent 3 7 4 3 4" xfId="7838"/>
    <cellStyle name="Percent 3 7 4 4" xfId="7839"/>
    <cellStyle name="Percent 3 7 4 4 2" xfId="7840"/>
    <cellStyle name="Percent 3 7 4 4 2 2" xfId="7841"/>
    <cellStyle name="Percent 3 7 4 4 3" xfId="7842"/>
    <cellStyle name="Percent 3 7 4 4 3 2" xfId="7843"/>
    <cellStyle name="Percent 3 7 4 4 4" xfId="7844"/>
    <cellStyle name="Percent 3 7 4 5" xfId="7845"/>
    <cellStyle name="Percent 3 7 4 5 2" xfId="7846"/>
    <cellStyle name="Percent 3 7 4 5 2 2" xfId="7847"/>
    <cellStyle name="Percent 3 7 4 5 3" xfId="7848"/>
    <cellStyle name="Percent 3 7 4 5 3 2" xfId="7849"/>
    <cellStyle name="Percent 3 7 4 5 4" xfId="7850"/>
    <cellStyle name="Percent 3 7 4 5 4 2" xfId="7851"/>
    <cellStyle name="Percent 3 7 4 5 5" xfId="7852"/>
    <cellStyle name="Percent 3 7 4 6" xfId="7853"/>
    <cellStyle name="Percent 3 7 4 6 2" xfId="7854"/>
    <cellStyle name="Percent 3 7 4 6 2 2" xfId="7855"/>
    <cellStyle name="Percent 3 7 4 6 3" xfId="7856"/>
    <cellStyle name="Percent 3 7 4 6 3 2" xfId="7857"/>
    <cellStyle name="Percent 3 7 4 6 4" xfId="7858"/>
    <cellStyle name="Percent 3 7 4 7" xfId="7859"/>
    <cellStyle name="Percent 3 7 4 7 2" xfId="7860"/>
    <cellStyle name="Percent 3 7 4 8" xfId="7861"/>
    <cellStyle name="Percent 3 7 4 8 2" xfId="7862"/>
    <cellStyle name="Percent 3 7 4 9" xfId="7863"/>
    <cellStyle name="Percent 3 7 4 9 2" xfId="7864"/>
    <cellStyle name="Percent 3 7 5" xfId="7865"/>
    <cellStyle name="Percent 3 7 5 10" xfId="7866"/>
    <cellStyle name="Percent 3 7 5 10 2" xfId="7867"/>
    <cellStyle name="Percent 3 7 5 11" xfId="7868"/>
    <cellStyle name="Percent 3 7 5 2" xfId="7869"/>
    <cellStyle name="Percent 3 7 5 2 2" xfId="7870"/>
    <cellStyle name="Percent 3 7 5 2 2 2" xfId="7871"/>
    <cellStyle name="Percent 3 7 5 2 3" xfId="7872"/>
    <cellStyle name="Percent 3 7 5 2 3 2" xfId="7873"/>
    <cellStyle name="Percent 3 7 5 2 4" xfId="7874"/>
    <cellStyle name="Percent 3 7 5 3" xfId="7875"/>
    <cellStyle name="Percent 3 7 5 3 2" xfId="7876"/>
    <cellStyle name="Percent 3 7 5 3 2 2" xfId="7877"/>
    <cellStyle name="Percent 3 7 5 3 3" xfId="7878"/>
    <cellStyle name="Percent 3 7 5 3 3 2" xfId="7879"/>
    <cellStyle name="Percent 3 7 5 3 4" xfId="7880"/>
    <cellStyle name="Percent 3 7 5 4" xfId="7881"/>
    <cellStyle name="Percent 3 7 5 4 2" xfId="7882"/>
    <cellStyle name="Percent 3 7 5 4 2 2" xfId="7883"/>
    <cellStyle name="Percent 3 7 5 4 3" xfId="7884"/>
    <cellStyle name="Percent 3 7 5 4 3 2" xfId="7885"/>
    <cellStyle name="Percent 3 7 5 4 4" xfId="7886"/>
    <cellStyle name="Percent 3 7 5 5" xfId="7887"/>
    <cellStyle name="Percent 3 7 5 5 2" xfId="7888"/>
    <cellStyle name="Percent 3 7 5 5 2 2" xfId="7889"/>
    <cellStyle name="Percent 3 7 5 5 3" xfId="7890"/>
    <cellStyle name="Percent 3 7 5 5 3 2" xfId="7891"/>
    <cellStyle name="Percent 3 7 5 5 4" xfId="7892"/>
    <cellStyle name="Percent 3 7 5 5 4 2" xfId="7893"/>
    <cellStyle name="Percent 3 7 5 5 5" xfId="7894"/>
    <cellStyle name="Percent 3 7 5 6" xfId="7895"/>
    <cellStyle name="Percent 3 7 5 6 2" xfId="7896"/>
    <cellStyle name="Percent 3 7 5 6 2 2" xfId="7897"/>
    <cellStyle name="Percent 3 7 5 6 3" xfId="7898"/>
    <cellStyle name="Percent 3 7 5 6 3 2" xfId="7899"/>
    <cellStyle name="Percent 3 7 5 6 4" xfId="7900"/>
    <cellStyle name="Percent 3 7 5 7" xfId="7901"/>
    <cellStyle name="Percent 3 7 5 7 2" xfId="7902"/>
    <cellStyle name="Percent 3 7 5 8" xfId="7903"/>
    <cellStyle name="Percent 3 7 5 8 2" xfId="7904"/>
    <cellStyle name="Percent 3 7 5 9" xfId="7905"/>
    <cellStyle name="Percent 3 7 5 9 2" xfId="7906"/>
    <cellStyle name="Percent 3 7 6" xfId="7907"/>
    <cellStyle name="Percent 3 7 6 10" xfId="7908"/>
    <cellStyle name="Percent 3 7 6 10 2" xfId="7909"/>
    <cellStyle name="Percent 3 7 6 11" xfId="7910"/>
    <cellStyle name="Percent 3 7 6 2" xfId="7911"/>
    <cellStyle name="Percent 3 7 6 2 2" xfId="7912"/>
    <cellStyle name="Percent 3 7 6 2 2 2" xfId="7913"/>
    <cellStyle name="Percent 3 7 6 2 3" xfId="7914"/>
    <cellStyle name="Percent 3 7 6 2 3 2" xfId="7915"/>
    <cellStyle name="Percent 3 7 6 2 4" xfId="7916"/>
    <cellStyle name="Percent 3 7 6 3" xfId="7917"/>
    <cellStyle name="Percent 3 7 6 3 2" xfId="7918"/>
    <cellStyle name="Percent 3 7 6 3 2 2" xfId="7919"/>
    <cellStyle name="Percent 3 7 6 3 3" xfId="7920"/>
    <cellStyle name="Percent 3 7 6 3 3 2" xfId="7921"/>
    <cellStyle name="Percent 3 7 6 3 4" xfId="7922"/>
    <cellStyle name="Percent 3 7 6 4" xfId="7923"/>
    <cellStyle name="Percent 3 7 6 4 2" xfId="7924"/>
    <cellStyle name="Percent 3 7 6 4 2 2" xfId="7925"/>
    <cellStyle name="Percent 3 7 6 4 3" xfId="7926"/>
    <cellStyle name="Percent 3 7 6 4 3 2" xfId="7927"/>
    <cellStyle name="Percent 3 7 6 4 4" xfId="7928"/>
    <cellStyle name="Percent 3 7 6 5" xfId="7929"/>
    <cellStyle name="Percent 3 7 6 5 2" xfId="7930"/>
    <cellStyle name="Percent 3 7 6 5 2 2" xfId="7931"/>
    <cellStyle name="Percent 3 7 6 5 3" xfId="7932"/>
    <cellStyle name="Percent 3 7 6 5 3 2" xfId="7933"/>
    <cellStyle name="Percent 3 7 6 5 4" xfId="7934"/>
    <cellStyle name="Percent 3 7 6 5 4 2" xfId="7935"/>
    <cellStyle name="Percent 3 7 6 5 5" xfId="7936"/>
    <cellStyle name="Percent 3 7 6 6" xfId="7937"/>
    <cellStyle name="Percent 3 7 6 6 2" xfId="7938"/>
    <cellStyle name="Percent 3 7 6 6 2 2" xfId="7939"/>
    <cellStyle name="Percent 3 7 6 6 3" xfId="7940"/>
    <cellStyle name="Percent 3 7 6 6 3 2" xfId="7941"/>
    <cellStyle name="Percent 3 7 6 6 4" xfId="7942"/>
    <cellStyle name="Percent 3 7 6 7" xfId="7943"/>
    <cellStyle name="Percent 3 7 6 7 2" xfId="7944"/>
    <cellStyle name="Percent 3 7 6 8" xfId="7945"/>
    <cellStyle name="Percent 3 7 6 8 2" xfId="7946"/>
    <cellStyle name="Percent 3 7 6 9" xfId="7947"/>
    <cellStyle name="Percent 3 7 6 9 2" xfId="7948"/>
    <cellStyle name="Percent 3 7 7" xfId="7949"/>
    <cellStyle name="Percent 3 7 7 10" xfId="7950"/>
    <cellStyle name="Percent 3 7 7 10 2" xfId="7951"/>
    <cellStyle name="Percent 3 7 7 11" xfId="7952"/>
    <cellStyle name="Percent 3 7 7 2" xfId="7953"/>
    <cellStyle name="Percent 3 7 7 2 2" xfId="7954"/>
    <cellStyle name="Percent 3 7 7 2 2 2" xfId="7955"/>
    <cellStyle name="Percent 3 7 7 2 3" xfId="7956"/>
    <cellStyle name="Percent 3 7 7 2 3 2" xfId="7957"/>
    <cellStyle name="Percent 3 7 7 2 4" xfId="7958"/>
    <cellStyle name="Percent 3 7 7 3" xfId="7959"/>
    <cellStyle name="Percent 3 7 7 3 2" xfId="7960"/>
    <cellStyle name="Percent 3 7 7 3 2 2" xfId="7961"/>
    <cellStyle name="Percent 3 7 7 3 3" xfId="7962"/>
    <cellStyle name="Percent 3 7 7 3 3 2" xfId="7963"/>
    <cellStyle name="Percent 3 7 7 3 4" xfId="7964"/>
    <cellStyle name="Percent 3 7 7 4" xfId="7965"/>
    <cellStyle name="Percent 3 7 7 4 2" xfId="7966"/>
    <cellStyle name="Percent 3 7 7 4 2 2" xfId="7967"/>
    <cellStyle name="Percent 3 7 7 4 3" xfId="7968"/>
    <cellStyle name="Percent 3 7 7 4 3 2" xfId="7969"/>
    <cellStyle name="Percent 3 7 7 4 4" xfId="7970"/>
    <cellStyle name="Percent 3 7 7 5" xfId="7971"/>
    <cellStyle name="Percent 3 7 7 5 2" xfId="7972"/>
    <cellStyle name="Percent 3 7 7 5 2 2" xfId="7973"/>
    <cellStyle name="Percent 3 7 7 5 3" xfId="7974"/>
    <cellStyle name="Percent 3 7 7 5 3 2" xfId="7975"/>
    <cellStyle name="Percent 3 7 7 5 4" xfId="7976"/>
    <cellStyle name="Percent 3 7 7 5 4 2" xfId="7977"/>
    <cellStyle name="Percent 3 7 7 5 5" xfId="7978"/>
    <cellStyle name="Percent 3 7 7 6" xfId="7979"/>
    <cellStyle name="Percent 3 7 7 6 2" xfId="7980"/>
    <cellStyle name="Percent 3 7 7 6 2 2" xfId="7981"/>
    <cellStyle name="Percent 3 7 7 6 3" xfId="7982"/>
    <cellStyle name="Percent 3 7 7 6 3 2" xfId="7983"/>
    <cellStyle name="Percent 3 7 7 6 4" xfId="7984"/>
    <cellStyle name="Percent 3 7 7 7" xfId="7985"/>
    <cellStyle name="Percent 3 7 7 7 2" xfId="7986"/>
    <cellStyle name="Percent 3 7 7 8" xfId="7987"/>
    <cellStyle name="Percent 3 7 7 8 2" xfId="7988"/>
    <cellStyle name="Percent 3 7 7 9" xfId="7989"/>
    <cellStyle name="Percent 3 7 7 9 2" xfId="7990"/>
    <cellStyle name="Percent 3 7 8" xfId="7991"/>
    <cellStyle name="Percent 3 7 8 10" xfId="7992"/>
    <cellStyle name="Percent 3 7 8 10 2" xfId="7993"/>
    <cellStyle name="Percent 3 7 8 11" xfId="7994"/>
    <cellStyle name="Percent 3 7 8 2" xfId="7995"/>
    <cellStyle name="Percent 3 7 8 2 2" xfId="7996"/>
    <cellStyle name="Percent 3 7 8 2 2 2" xfId="7997"/>
    <cellStyle name="Percent 3 7 8 2 3" xfId="7998"/>
    <cellStyle name="Percent 3 7 8 2 3 2" xfId="7999"/>
    <cellStyle name="Percent 3 7 8 2 4" xfId="8000"/>
    <cellStyle name="Percent 3 7 8 3" xfId="8001"/>
    <cellStyle name="Percent 3 7 8 3 2" xfId="8002"/>
    <cellStyle name="Percent 3 7 8 3 2 2" xfId="8003"/>
    <cellStyle name="Percent 3 7 8 3 3" xfId="8004"/>
    <cellStyle name="Percent 3 7 8 3 3 2" xfId="8005"/>
    <cellStyle name="Percent 3 7 8 3 4" xfId="8006"/>
    <cellStyle name="Percent 3 7 8 4" xfId="8007"/>
    <cellStyle name="Percent 3 7 8 4 2" xfId="8008"/>
    <cellStyle name="Percent 3 7 8 4 2 2" xfId="8009"/>
    <cellStyle name="Percent 3 7 8 4 3" xfId="8010"/>
    <cellStyle name="Percent 3 7 8 4 3 2" xfId="8011"/>
    <cellStyle name="Percent 3 7 8 4 4" xfId="8012"/>
    <cellStyle name="Percent 3 7 8 5" xfId="8013"/>
    <cellStyle name="Percent 3 7 8 5 2" xfId="8014"/>
    <cellStyle name="Percent 3 7 8 5 2 2" xfId="8015"/>
    <cellStyle name="Percent 3 7 8 5 3" xfId="8016"/>
    <cellStyle name="Percent 3 7 8 5 3 2" xfId="8017"/>
    <cellStyle name="Percent 3 7 8 5 4" xfId="8018"/>
    <cellStyle name="Percent 3 7 8 5 4 2" xfId="8019"/>
    <cellStyle name="Percent 3 7 8 5 5" xfId="8020"/>
    <cellStyle name="Percent 3 7 8 6" xfId="8021"/>
    <cellStyle name="Percent 3 7 8 6 2" xfId="8022"/>
    <cellStyle name="Percent 3 7 8 6 2 2" xfId="8023"/>
    <cellStyle name="Percent 3 7 8 6 3" xfId="8024"/>
    <cellStyle name="Percent 3 7 8 6 3 2" xfId="8025"/>
    <cellStyle name="Percent 3 7 8 6 4" xfId="8026"/>
    <cellStyle name="Percent 3 7 8 7" xfId="8027"/>
    <cellStyle name="Percent 3 7 8 7 2" xfId="8028"/>
    <cellStyle name="Percent 3 7 8 8" xfId="8029"/>
    <cellStyle name="Percent 3 7 8 8 2" xfId="8030"/>
    <cellStyle name="Percent 3 7 8 9" xfId="8031"/>
    <cellStyle name="Percent 3 7 8 9 2" xfId="8032"/>
    <cellStyle name="Percent 3 7 9" xfId="8033"/>
    <cellStyle name="Percent 3 7 9 10" xfId="8034"/>
    <cellStyle name="Percent 3 7 9 10 2" xfId="8035"/>
    <cellStyle name="Percent 3 7 9 11" xfId="8036"/>
    <cellStyle name="Percent 3 7 9 2" xfId="8037"/>
    <cellStyle name="Percent 3 7 9 2 2" xfId="8038"/>
    <cellStyle name="Percent 3 7 9 2 2 2" xfId="8039"/>
    <cellStyle name="Percent 3 7 9 2 3" xfId="8040"/>
    <cellStyle name="Percent 3 7 9 2 3 2" xfId="8041"/>
    <cellStyle name="Percent 3 7 9 2 4" xfId="8042"/>
    <cellStyle name="Percent 3 7 9 3" xfId="8043"/>
    <cellStyle name="Percent 3 7 9 3 2" xfId="8044"/>
    <cellStyle name="Percent 3 7 9 3 2 2" xfId="8045"/>
    <cellStyle name="Percent 3 7 9 3 3" xfId="8046"/>
    <cellStyle name="Percent 3 7 9 3 3 2" xfId="8047"/>
    <cellStyle name="Percent 3 7 9 3 4" xfId="8048"/>
    <cellStyle name="Percent 3 7 9 4" xfId="8049"/>
    <cellStyle name="Percent 3 7 9 4 2" xfId="8050"/>
    <cellStyle name="Percent 3 7 9 4 2 2" xfId="8051"/>
    <cellStyle name="Percent 3 7 9 4 3" xfId="8052"/>
    <cellStyle name="Percent 3 7 9 4 3 2" xfId="8053"/>
    <cellStyle name="Percent 3 7 9 4 4" xfId="8054"/>
    <cellStyle name="Percent 3 7 9 5" xfId="8055"/>
    <cellStyle name="Percent 3 7 9 5 2" xfId="8056"/>
    <cellStyle name="Percent 3 7 9 5 2 2" xfId="8057"/>
    <cellStyle name="Percent 3 7 9 5 3" xfId="8058"/>
    <cellStyle name="Percent 3 7 9 5 3 2" xfId="8059"/>
    <cellStyle name="Percent 3 7 9 5 4" xfId="8060"/>
    <cellStyle name="Percent 3 7 9 5 4 2" xfId="8061"/>
    <cellStyle name="Percent 3 7 9 5 5" xfId="8062"/>
    <cellStyle name="Percent 3 7 9 6" xfId="8063"/>
    <cellStyle name="Percent 3 7 9 6 2" xfId="8064"/>
    <cellStyle name="Percent 3 7 9 6 2 2" xfId="8065"/>
    <cellStyle name="Percent 3 7 9 6 3" xfId="8066"/>
    <cellStyle name="Percent 3 7 9 6 3 2" xfId="8067"/>
    <cellStyle name="Percent 3 7 9 6 4" xfId="8068"/>
    <cellStyle name="Percent 3 7 9 7" xfId="8069"/>
    <cellStyle name="Percent 3 7 9 7 2" xfId="8070"/>
    <cellStyle name="Percent 3 7 9 8" xfId="8071"/>
    <cellStyle name="Percent 3 7 9 8 2" xfId="8072"/>
    <cellStyle name="Percent 3 7 9 9" xfId="8073"/>
    <cellStyle name="Percent 3 7 9 9 2" xfId="8074"/>
    <cellStyle name="Percent 3 8" xfId="8075"/>
    <cellStyle name="Percent 3 8 10" xfId="8076"/>
    <cellStyle name="Percent 3 8 10 10" xfId="8077"/>
    <cellStyle name="Percent 3 8 10 10 2" xfId="8078"/>
    <cellStyle name="Percent 3 8 10 11" xfId="8079"/>
    <cellStyle name="Percent 3 8 10 2" xfId="8080"/>
    <cellStyle name="Percent 3 8 10 2 2" xfId="8081"/>
    <cellStyle name="Percent 3 8 10 2 2 2" xfId="8082"/>
    <cellStyle name="Percent 3 8 10 2 3" xfId="8083"/>
    <cellStyle name="Percent 3 8 10 2 3 2" xfId="8084"/>
    <cellStyle name="Percent 3 8 10 2 4" xfId="8085"/>
    <cellStyle name="Percent 3 8 10 3" xfId="8086"/>
    <cellStyle name="Percent 3 8 10 3 2" xfId="8087"/>
    <cellStyle name="Percent 3 8 10 3 2 2" xfId="8088"/>
    <cellStyle name="Percent 3 8 10 3 3" xfId="8089"/>
    <cellStyle name="Percent 3 8 10 3 3 2" xfId="8090"/>
    <cellStyle name="Percent 3 8 10 3 4" xfId="8091"/>
    <cellStyle name="Percent 3 8 10 4" xfId="8092"/>
    <cellStyle name="Percent 3 8 10 4 2" xfId="8093"/>
    <cellStyle name="Percent 3 8 10 4 2 2" xfId="8094"/>
    <cellStyle name="Percent 3 8 10 4 3" xfId="8095"/>
    <cellStyle name="Percent 3 8 10 4 3 2" xfId="8096"/>
    <cellStyle name="Percent 3 8 10 4 4" xfId="8097"/>
    <cellStyle name="Percent 3 8 10 5" xfId="8098"/>
    <cellStyle name="Percent 3 8 10 5 2" xfId="8099"/>
    <cellStyle name="Percent 3 8 10 5 2 2" xfId="8100"/>
    <cellStyle name="Percent 3 8 10 5 3" xfId="8101"/>
    <cellStyle name="Percent 3 8 10 5 3 2" xfId="8102"/>
    <cellStyle name="Percent 3 8 10 5 4" xfId="8103"/>
    <cellStyle name="Percent 3 8 10 5 4 2" xfId="8104"/>
    <cellStyle name="Percent 3 8 10 5 5" xfId="8105"/>
    <cellStyle name="Percent 3 8 10 6" xfId="8106"/>
    <cellStyle name="Percent 3 8 10 6 2" xfId="8107"/>
    <cellStyle name="Percent 3 8 10 6 2 2" xfId="8108"/>
    <cellStyle name="Percent 3 8 10 6 3" xfId="8109"/>
    <cellStyle name="Percent 3 8 10 6 3 2" xfId="8110"/>
    <cellStyle name="Percent 3 8 10 6 4" xfId="8111"/>
    <cellStyle name="Percent 3 8 10 7" xfId="8112"/>
    <cellStyle name="Percent 3 8 10 7 2" xfId="8113"/>
    <cellStyle name="Percent 3 8 10 8" xfId="8114"/>
    <cellStyle name="Percent 3 8 10 8 2" xfId="8115"/>
    <cellStyle name="Percent 3 8 10 9" xfId="8116"/>
    <cellStyle name="Percent 3 8 10 9 2" xfId="8117"/>
    <cellStyle name="Percent 3 8 11" xfId="8118"/>
    <cellStyle name="Percent 3 8 11 10" xfId="8119"/>
    <cellStyle name="Percent 3 8 11 10 2" xfId="8120"/>
    <cellStyle name="Percent 3 8 11 11" xfId="8121"/>
    <cellStyle name="Percent 3 8 11 2" xfId="8122"/>
    <cellStyle name="Percent 3 8 11 2 2" xfId="8123"/>
    <cellStyle name="Percent 3 8 11 2 2 2" xfId="8124"/>
    <cellStyle name="Percent 3 8 11 2 3" xfId="8125"/>
    <cellStyle name="Percent 3 8 11 2 3 2" xfId="8126"/>
    <cellStyle name="Percent 3 8 11 2 4" xfId="8127"/>
    <cellStyle name="Percent 3 8 11 3" xfId="8128"/>
    <cellStyle name="Percent 3 8 11 3 2" xfId="8129"/>
    <cellStyle name="Percent 3 8 11 3 2 2" xfId="8130"/>
    <cellStyle name="Percent 3 8 11 3 3" xfId="8131"/>
    <cellStyle name="Percent 3 8 11 3 3 2" xfId="8132"/>
    <cellStyle name="Percent 3 8 11 3 4" xfId="8133"/>
    <cellStyle name="Percent 3 8 11 4" xfId="8134"/>
    <cellStyle name="Percent 3 8 11 4 2" xfId="8135"/>
    <cellStyle name="Percent 3 8 11 4 2 2" xfId="8136"/>
    <cellStyle name="Percent 3 8 11 4 3" xfId="8137"/>
    <cellStyle name="Percent 3 8 11 4 3 2" xfId="8138"/>
    <cellStyle name="Percent 3 8 11 4 4" xfId="8139"/>
    <cellStyle name="Percent 3 8 11 5" xfId="8140"/>
    <cellStyle name="Percent 3 8 11 5 2" xfId="8141"/>
    <cellStyle name="Percent 3 8 11 5 2 2" xfId="8142"/>
    <cellStyle name="Percent 3 8 11 5 3" xfId="8143"/>
    <cellStyle name="Percent 3 8 11 5 3 2" xfId="8144"/>
    <cellStyle name="Percent 3 8 11 5 4" xfId="8145"/>
    <cellStyle name="Percent 3 8 11 5 4 2" xfId="8146"/>
    <cellStyle name="Percent 3 8 11 5 5" xfId="8147"/>
    <cellStyle name="Percent 3 8 11 6" xfId="8148"/>
    <cellStyle name="Percent 3 8 11 6 2" xfId="8149"/>
    <cellStyle name="Percent 3 8 11 6 2 2" xfId="8150"/>
    <cellStyle name="Percent 3 8 11 6 3" xfId="8151"/>
    <cellStyle name="Percent 3 8 11 6 3 2" xfId="8152"/>
    <cellStyle name="Percent 3 8 11 6 4" xfId="8153"/>
    <cellStyle name="Percent 3 8 11 7" xfId="8154"/>
    <cellStyle name="Percent 3 8 11 7 2" xfId="8155"/>
    <cellStyle name="Percent 3 8 11 8" xfId="8156"/>
    <cellStyle name="Percent 3 8 11 8 2" xfId="8157"/>
    <cellStyle name="Percent 3 8 11 9" xfId="8158"/>
    <cellStyle name="Percent 3 8 11 9 2" xfId="8159"/>
    <cellStyle name="Percent 3 8 12" xfId="8160"/>
    <cellStyle name="Percent 3 8 12 10" xfId="8161"/>
    <cellStyle name="Percent 3 8 12 10 2" xfId="8162"/>
    <cellStyle name="Percent 3 8 12 11" xfId="8163"/>
    <cellStyle name="Percent 3 8 12 2" xfId="8164"/>
    <cellStyle name="Percent 3 8 12 2 2" xfId="8165"/>
    <cellStyle name="Percent 3 8 12 2 2 2" xfId="8166"/>
    <cellStyle name="Percent 3 8 12 2 3" xfId="8167"/>
    <cellStyle name="Percent 3 8 12 2 3 2" xfId="8168"/>
    <cellStyle name="Percent 3 8 12 2 4" xfId="8169"/>
    <cellStyle name="Percent 3 8 12 3" xfId="8170"/>
    <cellStyle name="Percent 3 8 12 3 2" xfId="8171"/>
    <cellStyle name="Percent 3 8 12 3 2 2" xfId="8172"/>
    <cellStyle name="Percent 3 8 12 3 3" xfId="8173"/>
    <cellStyle name="Percent 3 8 12 3 3 2" xfId="8174"/>
    <cellStyle name="Percent 3 8 12 3 4" xfId="8175"/>
    <cellStyle name="Percent 3 8 12 4" xfId="8176"/>
    <cellStyle name="Percent 3 8 12 4 2" xfId="8177"/>
    <cellStyle name="Percent 3 8 12 4 2 2" xfId="8178"/>
    <cellStyle name="Percent 3 8 12 4 3" xfId="8179"/>
    <cellStyle name="Percent 3 8 12 4 3 2" xfId="8180"/>
    <cellStyle name="Percent 3 8 12 4 4" xfId="8181"/>
    <cellStyle name="Percent 3 8 12 5" xfId="8182"/>
    <cellStyle name="Percent 3 8 12 5 2" xfId="8183"/>
    <cellStyle name="Percent 3 8 12 5 2 2" xfId="8184"/>
    <cellStyle name="Percent 3 8 12 5 3" xfId="8185"/>
    <cellStyle name="Percent 3 8 12 5 3 2" xfId="8186"/>
    <cellStyle name="Percent 3 8 12 5 4" xfId="8187"/>
    <cellStyle name="Percent 3 8 12 5 4 2" xfId="8188"/>
    <cellStyle name="Percent 3 8 12 5 5" xfId="8189"/>
    <cellStyle name="Percent 3 8 12 6" xfId="8190"/>
    <cellStyle name="Percent 3 8 12 6 2" xfId="8191"/>
    <cellStyle name="Percent 3 8 12 6 2 2" xfId="8192"/>
    <cellStyle name="Percent 3 8 12 6 3" xfId="8193"/>
    <cellStyle name="Percent 3 8 12 6 3 2" xfId="8194"/>
    <cellStyle name="Percent 3 8 12 6 4" xfId="8195"/>
    <cellStyle name="Percent 3 8 12 7" xfId="8196"/>
    <cellStyle name="Percent 3 8 12 7 2" xfId="8197"/>
    <cellStyle name="Percent 3 8 12 8" xfId="8198"/>
    <cellStyle name="Percent 3 8 12 8 2" xfId="8199"/>
    <cellStyle name="Percent 3 8 12 9" xfId="8200"/>
    <cellStyle name="Percent 3 8 12 9 2" xfId="8201"/>
    <cellStyle name="Percent 3 8 13" xfId="8202"/>
    <cellStyle name="Percent 3 8 13 10" xfId="8203"/>
    <cellStyle name="Percent 3 8 13 10 2" xfId="8204"/>
    <cellStyle name="Percent 3 8 13 11" xfId="8205"/>
    <cellStyle name="Percent 3 8 13 2" xfId="8206"/>
    <cellStyle name="Percent 3 8 13 2 2" xfId="8207"/>
    <cellStyle name="Percent 3 8 13 2 2 2" xfId="8208"/>
    <cellStyle name="Percent 3 8 13 2 3" xfId="8209"/>
    <cellStyle name="Percent 3 8 13 2 3 2" xfId="8210"/>
    <cellStyle name="Percent 3 8 13 2 4" xfId="8211"/>
    <cellStyle name="Percent 3 8 13 3" xfId="8212"/>
    <cellStyle name="Percent 3 8 13 3 2" xfId="8213"/>
    <cellStyle name="Percent 3 8 13 3 2 2" xfId="8214"/>
    <cellStyle name="Percent 3 8 13 3 3" xfId="8215"/>
    <cellStyle name="Percent 3 8 13 3 3 2" xfId="8216"/>
    <cellStyle name="Percent 3 8 13 3 4" xfId="8217"/>
    <cellStyle name="Percent 3 8 13 4" xfId="8218"/>
    <cellStyle name="Percent 3 8 13 4 2" xfId="8219"/>
    <cellStyle name="Percent 3 8 13 4 2 2" xfId="8220"/>
    <cellStyle name="Percent 3 8 13 4 3" xfId="8221"/>
    <cellStyle name="Percent 3 8 13 4 3 2" xfId="8222"/>
    <cellStyle name="Percent 3 8 13 4 4" xfId="8223"/>
    <cellStyle name="Percent 3 8 13 5" xfId="8224"/>
    <cellStyle name="Percent 3 8 13 5 2" xfId="8225"/>
    <cellStyle name="Percent 3 8 13 5 2 2" xfId="8226"/>
    <cellStyle name="Percent 3 8 13 5 3" xfId="8227"/>
    <cellStyle name="Percent 3 8 13 5 3 2" xfId="8228"/>
    <cellStyle name="Percent 3 8 13 5 4" xfId="8229"/>
    <cellStyle name="Percent 3 8 13 5 4 2" xfId="8230"/>
    <cellStyle name="Percent 3 8 13 5 5" xfId="8231"/>
    <cellStyle name="Percent 3 8 13 6" xfId="8232"/>
    <cellStyle name="Percent 3 8 13 6 2" xfId="8233"/>
    <cellStyle name="Percent 3 8 13 6 2 2" xfId="8234"/>
    <cellStyle name="Percent 3 8 13 6 3" xfId="8235"/>
    <cellStyle name="Percent 3 8 13 6 3 2" xfId="8236"/>
    <cellStyle name="Percent 3 8 13 6 4" xfId="8237"/>
    <cellStyle name="Percent 3 8 13 7" xfId="8238"/>
    <cellStyle name="Percent 3 8 13 7 2" xfId="8239"/>
    <cellStyle name="Percent 3 8 13 8" xfId="8240"/>
    <cellStyle name="Percent 3 8 13 8 2" xfId="8241"/>
    <cellStyle name="Percent 3 8 13 9" xfId="8242"/>
    <cellStyle name="Percent 3 8 13 9 2" xfId="8243"/>
    <cellStyle name="Percent 3 8 14" xfId="8244"/>
    <cellStyle name="Percent 3 8 14 10" xfId="8245"/>
    <cellStyle name="Percent 3 8 14 10 2" xfId="8246"/>
    <cellStyle name="Percent 3 8 14 11" xfId="8247"/>
    <cellStyle name="Percent 3 8 14 2" xfId="8248"/>
    <cellStyle name="Percent 3 8 14 2 2" xfId="8249"/>
    <cellStyle name="Percent 3 8 14 2 2 2" xfId="8250"/>
    <cellStyle name="Percent 3 8 14 2 3" xfId="8251"/>
    <cellStyle name="Percent 3 8 14 2 3 2" xfId="8252"/>
    <cellStyle name="Percent 3 8 14 2 4" xfId="8253"/>
    <cellStyle name="Percent 3 8 14 3" xfId="8254"/>
    <cellStyle name="Percent 3 8 14 3 2" xfId="8255"/>
    <cellStyle name="Percent 3 8 14 3 2 2" xfId="8256"/>
    <cellStyle name="Percent 3 8 14 3 3" xfId="8257"/>
    <cellStyle name="Percent 3 8 14 3 3 2" xfId="8258"/>
    <cellStyle name="Percent 3 8 14 3 4" xfId="8259"/>
    <cellStyle name="Percent 3 8 14 4" xfId="8260"/>
    <cellStyle name="Percent 3 8 14 4 2" xfId="8261"/>
    <cellStyle name="Percent 3 8 14 4 2 2" xfId="8262"/>
    <cellStyle name="Percent 3 8 14 4 3" xfId="8263"/>
    <cellStyle name="Percent 3 8 14 4 3 2" xfId="8264"/>
    <cellStyle name="Percent 3 8 14 4 4" xfId="8265"/>
    <cellStyle name="Percent 3 8 14 5" xfId="8266"/>
    <cellStyle name="Percent 3 8 14 5 2" xfId="8267"/>
    <cellStyle name="Percent 3 8 14 5 2 2" xfId="8268"/>
    <cellStyle name="Percent 3 8 14 5 3" xfId="8269"/>
    <cellStyle name="Percent 3 8 14 5 3 2" xfId="8270"/>
    <cellStyle name="Percent 3 8 14 5 4" xfId="8271"/>
    <cellStyle name="Percent 3 8 14 5 4 2" xfId="8272"/>
    <cellStyle name="Percent 3 8 14 5 5" xfId="8273"/>
    <cellStyle name="Percent 3 8 14 6" xfId="8274"/>
    <cellStyle name="Percent 3 8 14 6 2" xfId="8275"/>
    <cellStyle name="Percent 3 8 14 6 2 2" xfId="8276"/>
    <cellStyle name="Percent 3 8 14 6 3" xfId="8277"/>
    <cellStyle name="Percent 3 8 14 6 3 2" xfId="8278"/>
    <cellStyle name="Percent 3 8 14 6 4" xfId="8279"/>
    <cellStyle name="Percent 3 8 14 7" xfId="8280"/>
    <cellStyle name="Percent 3 8 14 7 2" xfId="8281"/>
    <cellStyle name="Percent 3 8 14 8" xfId="8282"/>
    <cellStyle name="Percent 3 8 14 8 2" xfId="8283"/>
    <cellStyle name="Percent 3 8 14 9" xfId="8284"/>
    <cellStyle name="Percent 3 8 14 9 2" xfId="8285"/>
    <cellStyle name="Percent 3 8 15" xfId="8286"/>
    <cellStyle name="Percent 3 8 15 10" xfId="8287"/>
    <cellStyle name="Percent 3 8 15 10 2" xfId="8288"/>
    <cellStyle name="Percent 3 8 15 11" xfId="8289"/>
    <cellStyle name="Percent 3 8 15 2" xfId="8290"/>
    <cellStyle name="Percent 3 8 15 2 2" xfId="8291"/>
    <cellStyle name="Percent 3 8 15 2 2 2" xfId="8292"/>
    <cellStyle name="Percent 3 8 15 2 3" xfId="8293"/>
    <cellStyle name="Percent 3 8 15 2 3 2" xfId="8294"/>
    <cellStyle name="Percent 3 8 15 2 4" xfId="8295"/>
    <cellStyle name="Percent 3 8 15 3" xfId="8296"/>
    <cellStyle name="Percent 3 8 15 3 2" xfId="8297"/>
    <cellStyle name="Percent 3 8 15 3 2 2" xfId="8298"/>
    <cellStyle name="Percent 3 8 15 3 3" xfId="8299"/>
    <cellStyle name="Percent 3 8 15 3 3 2" xfId="8300"/>
    <cellStyle name="Percent 3 8 15 3 4" xfId="8301"/>
    <cellStyle name="Percent 3 8 15 4" xfId="8302"/>
    <cellStyle name="Percent 3 8 15 4 2" xfId="8303"/>
    <cellStyle name="Percent 3 8 15 4 2 2" xfId="8304"/>
    <cellStyle name="Percent 3 8 15 4 3" xfId="8305"/>
    <cellStyle name="Percent 3 8 15 4 3 2" xfId="8306"/>
    <cellStyle name="Percent 3 8 15 4 4" xfId="8307"/>
    <cellStyle name="Percent 3 8 15 5" xfId="8308"/>
    <cellStyle name="Percent 3 8 15 5 2" xfId="8309"/>
    <cellStyle name="Percent 3 8 15 5 2 2" xfId="8310"/>
    <cellStyle name="Percent 3 8 15 5 3" xfId="8311"/>
    <cellStyle name="Percent 3 8 15 5 3 2" xfId="8312"/>
    <cellStyle name="Percent 3 8 15 5 4" xfId="8313"/>
    <cellStyle name="Percent 3 8 15 5 4 2" xfId="8314"/>
    <cellStyle name="Percent 3 8 15 5 5" xfId="8315"/>
    <cellStyle name="Percent 3 8 15 6" xfId="8316"/>
    <cellStyle name="Percent 3 8 15 6 2" xfId="8317"/>
    <cellStyle name="Percent 3 8 15 6 2 2" xfId="8318"/>
    <cellStyle name="Percent 3 8 15 6 3" xfId="8319"/>
    <cellStyle name="Percent 3 8 15 6 3 2" xfId="8320"/>
    <cellStyle name="Percent 3 8 15 6 4" xfId="8321"/>
    <cellStyle name="Percent 3 8 15 7" xfId="8322"/>
    <cellStyle name="Percent 3 8 15 7 2" xfId="8323"/>
    <cellStyle name="Percent 3 8 15 8" xfId="8324"/>
    <cellStyle name="Percent 3 8 15 8 2" xfId="8325"/>
    <cellStyle name="Percent 3 8 15 9" xfId="8326"/>
    <cellStyle name="Percent 3 8 15 9 2" xfId="8327"/>
    <cellStyle name="Percent 3 8 16" xfId="8328"/>
    <cellStyle name="Percent 3 8 16 2" xfId="8329"/>
    <cellStyle name="Percent 3 8 16 2 2" xfId="8330"/>
    <cellStyle name="Percent 3 8 16 3" xfId="8331"/>
    <cellStyle name="Percent 3 8 16 3 2" xfId="8332"/>
    <cellStyle name="Percent 3 8 16 4" xfId="8333"/>
    <cellStyle name="Percent 3 8 17" xfId="8334"/>
    <cellStyle name="Percent 3 8 17 2" xfId="8335"/>
    <cellStyle name="Percent 3 8 17 2 2" xfId="8336"/>
    <cellStyle name="Percent 3 8 17 3" xfId="8337"/>
    <cellStyle name="Percent 3 8 17 3 2" xfId="8338"/>
    <cellStyle name="Percent 3 8 17 4" xfId="8339"/>
    <cellStyle name="Percent 3 8 18" xfId="8340"/>
    <cellStyle name="Percent 3 8 18 2" xfId="8341"/>
    <cellStyle name="Percent 3 8 18 2 2" xfId="8342"/>
    <cellStyle name="Percent 3 8 18 3" xfId="8343"/>
    <cellStyle name="Percent 3 8 18 3 2" xfId="8344"/>
    <cellStyle name="Percent 3 8 18 4" xfId="8345"/>
    <cellStyle name="Percent 3 8 19" xfId="8346"/>
    <cellStyle name="Percent 3 8 19 2" xfId="8347"/>
    <cellStyle name="Percent 3 8 19 2 2" xfId="8348"/>
    <cellStyle name="Percent 3 8 19 3" xfId="8349"/>
    <cellStyle name="Percent 3 8 19 3 2" xfId="8350"/>
    <cellStyle name="Percent 3 8 19 4" xfId="8351"/>
    <cellStyle name="Percent 3 8 19 4 2" xfId="8352"/>
    <cellStyle name="Percent 3 8 19 5" xfId="8353"/>
    <cellStyle name="Percent 3 8 2" xfId="8354"/>
    <cellStyle name="Percent 3 8 2 10" xfId="8355"/>
    <cellStyle name="Percent 3 8 2 10 2" xfId="8356"/>
    <cellStyle name="Percent 3 8 2 11" xfId="8357"/>
    <cellStyle name="Percent 3 8 2 2" xfId="8358"/>
    <cellStyle name="Percent 3 8 2 2 2" xfId="8359"/>
    <cellStyle name="Percent 3 8 2 2 2 2" xfId="8360"/>
    <cellStyle name="Percent 3 8 2 2 3" xfId="8361"/>
    <cellStyle name="Percent 3 8 2 2 3 2" xfId="8362"/>
    <cellStyle name="Percent 3 8 2 2 4" xfId="8363"/>
    <cellStyle name="Percent 3 8 2 3" xfId="8364"/>
    <cellStyle name="Percent 3 8 2 3 2" xfId="8365"/>
    <cellStyle name="Percent 3 8 2 3 2 2" xfId="8366"/>
    <cellStyle name="Percent 3 8 2 3 3" xfId="8367"/>
    <cellStyle name="Percent 3 8 2 3 3 2" xfId="8368"/>
    <cellStyle name="Percent 3 8 2 3 4" xfId="8369"/>
    <cellStyle name="Percent 3 8 2 4" xfId="8370"/>
    <cellStyle name="Percent 3 8 2 4 2" xfId="8371"/>
    <cellStyle name="Percent 3 8 2 4 2 2" xfId="8372"/>
    <cellStyle name="Percent 3 8 2 4 3" xfId="8373"/>
    <cellStyle name="Percent 3 8 2 4 3 2" xfId="8374"/>
    <cellStyle name="Percent 3 8 2 4 4" xfId="8375"/>
    <cellStyle name="Percent 3 8 2 5" xfId="8376"/>
    <cellStyle name="Percent 3 8 2 5 2" xfId="8377"/>
    <cellStyle name="Percent 3 8 2 5 2 2" xfId="8378"/>
    <cellStyle name="Percent 3 8 2 5 3" xfId="8379"/>
    <cellStyle name="Percent 3 8 2 5 3 2" xfId="8380"/>
    <cellStyle name="Percent 3 8 2 5 4" xfId="8381"/>
    <cellStyle name="Percent 3 8 2 5 4 2" xfId="8382"/>
    <cellStyle name="Percent 3 8 2 5 5" xfId="8383"/>
    <cellStyle name="Percent 3 8 2 6" xfId="8384"/>
    <cellStyle name="Percent 3 8 2 6 2" xfId="8385"/>
    <cellStyle name="Percent 3 8 2 6 2 2" xfId="8386"/>
    <cellStyle name="Percent 3 8 2 6 3" xfId="8387"/>
    <cellStyle name="Percent 3 8 2 6 3 2" xfId="8388"/>
    <cellStyle name="Percent 3 8 2 6 4" xfId="8389"/>
    <cellStyle name="Percent 3 8 2 7" xfId="8390"/>
    <cellStyle name="Percent 3 8 2 7 2" xfId="8391"/>
    <cellStyle name="Percent 3 8 2 8" xfId="8392"/>
    <cellStyle name="Percent 3 8 2 8 2" xfId="8393"/>
    <cellStyle name="Percent 3 8 2 9" xfId="8394"/>
    <cellStyle name="Percent 3 8 2 9 2" xfId="8395"/>
    <cellStyle name="Percent 3 8 20" xfId="8396"/>
    <cellStyle name="Percent 3 8 20 2" xfId="8397"/>
    <cellStyle name="Percent 3 8 20 2 2" xfId="8398"/>
    <cellStyle name="Percent 3 8 20 3" xfId="8399"/>
    <cellStyle name="Percent 3 8 20 3 2" xfId="8400"/>
    <cellStyle name="Percent 3 8 20 4" xfId="8401"/>
    <cellStyle name="Percent 3 8 21" xfId="8402"/>
    <cellStyle name="Percent 3 8 21 2" xfId="8403"/>
    <cellStyle name="Percent 3 8 22" xfId="8404"/>
    <cellStyle name="Percent 3 8 22 2" xfId="8405"/>
    <cellStyle name="Percent 3 8 23" xfId="8406"/>
    <cellStyle name="Percent 3 8 23 2" xfId="8407"/>
    <cellStyle name="Percent 3 8 24" xfId="8408"/>
    <cellStyle name="Percent 3 8 24 2" xfId="8409"/>
    <cellStyle name="Percent 3 8 25" xfId="8410"/>
    <cellStyle name="Percent 3 8 3" xfId="8411"/>
    <cellStyle name="Percent 3 8 3 10" xfId="8412"/>
    <cellStyle name="Percent 3 8 3 10 2" xfId="8413"/>
    <cellStyle name="Percent 3 8 3 11" xfId="8414"/>
    <cellStyle name="Percent 3 8 3 2" xfId="8415"/>
    <cellStyle name="Percent 3 8 3 2 2" xfId="8416"/>
    <cellStyle name="Percent 3 8 3 2 2 2" xfId="8417"/>
    <cellStyle name="Percent 3 8 3 2 3" xfId="8418"/>
    <cellStyle name="Percent 3 8 3 2 3 2" xfId="8419"/>
    <cellStyle name="Percent 3 8 3 2 4" xfId="8420"/>
    <cellStyle name="Percent 3 8 3 3" xfId="8421"/>
    <cellStyle name="Percent 3 8 3 3 2" xfId="8422"/>
    <cellStyle name="Percent 3 8 3 3 2 2" xfId="8423"/>
    <cellStyle name="Percent 3 8 3 3 3" xfId="8424"/>
    <cellStyle name="Percent 3 8 3 3 3 2" xfId="8425"/>
    <cellStyle name="Percent 3 8 3 3 4" xfId="8426"/>
    <cellStyle name="Percent 3 8 3 4" xfId="8427"/>
    <cellStyle name="Percent 3 8 3 4 2" xfId="8428"/>
    <cellStyle name="Percent 3 8 3 4 2 2" xfId="8429"/>
    <cellStyle name="Percent 3 8 3 4 3" xfId="8430"/>
    <cellStyle name="Percent 3 8 3 4 3 2" xfId="8431"/>
    <cellStyle name="Percent 3 8 3 4 4" xfId="8432"/>
    <cellStyle name="Percent 3 8 3 5" xfId="8433"/>
    <cellStyle name="Percent 3 8 3 5 2" xfId="8434"/>
    <cellStyle name="Percent 3 8 3 5 2 2" xfId="8435"/>
    <cellStyle name="Percent 3 8 3 5 3" xfId="8436"/>
    <cellStyle name="Percent 3 8 3 5 3 2" xfId="8437"/>
    <cellStyle name="Percent 3 8 3 5 4" xfId="8438"/>
    <cellStyle name="Percent 3 8 3 5 4 2" xfId="8439"/>
    <cellStyle name="Percent 3 8 3 5 5" xfId="8440"/>
    <cellStyle name="Percent 3 8 3 6" xfId="8441"/>
    <cellStyle name="Percent 3 8 3 6 2" xfId="8442"/>
    <cellStyle name="Percent 3 8 3 6 2 2" xfId="8443"/>
    <cellStyle name="Percent 3 8 3 6 3" xfId="8444"/>
    <cellStyle name="Percent 3 8 3 6 3 2" xfId="8445"/>
    <cellStyle name="Percent 3 8 3 6 4" xfId="8446"/>
    <cellStyle name="Percent 3 8 3 7" xfId="8447"/>
    <cellStyle name="Percent 3 8 3 7 2" xfId="8448"/>
    <cellStyle name="Percent 3 8 3 8" xfId="8449"/>
    <cellStyle name="Percent 3 8 3 8 2" xfId="8450"/>
    <cellStyle name="Percent 3 8 3 9" xfId="8451"/>
    <cellStyle name="Percent 3 8 3 9 2" xfId="8452"/>
    <cellStyle name="Percent 3 8 4" xfId="8453"/>
    <cellStyle name="Percent 3 8 4 10" xfId="8454"/>
    <cellStyle name="Percent 3 8 4 10 2" xfId="8455"/>
    <cellStyle name="Percent 3 8 4 11" xfId="8456"/>
    <cellStyle name="Percent 3 8 4 2" xfId="8457"/>
    <cellStyle name="Percent 3 8 4 2 2" xfId="8458"/>
    <cellStyle name="Percent 3 8 4 2 2 2" xfId="8459"/>
    <cellStyle name="Percent 3 8 4 2 3" xfId="8460"/>
    <cellStyle name="Percent 3 8 4 2 3 2" xfId="8461"/>
    <cellStyle name="Percent 3 8 4 2 4" xfId="8462"/>
    <cellStyle name="Percent 3 8 4 3" xfId="8463"/>
    <cellStyle name="Percent 3 8 4 3 2" xfId="8464"/>
    <cellStyle name="Percent 3 8 4 3 2 2" xfId="8465"/>
    <cellStyle name="Percent 3 8 4 3 3" xfId="8466"/>
    <cellStyle name="Percent 3 8 4 3 3 2" xfId="8467"/>
    <cellStyle name="Percent 3 8 4 3 4" xfId="8468"/>
    <cellStyle name="Percent 3 8 4 4" xfId="8469"/>
    <cellStyle name="Percent 3 8 4 4 2" xfId="8470"/>
    <cellStyle name="Percent 3 8 4 4 2 2" xfId="8471"/>
    <cellStyle name="Percent 3 8 4 4 3" xfId="8472"/>
    <cellStyle name="Percent 3 8 4 4 3 2" xfId="8473"/>
    <cellStyle name="Percent 3 8 4 4 4" xfId="8474"/>
    <cellStyle name="Percent 3 8 4 5" xfId="8475"/>
    <cellStyle name="Percent 3 8 4 5 2" xfId="8476"/>
    <cellStyle name="Percent 3 8 4 5 2 2" xfId="8477"/>
    <cellStyle name="Percent 3 8 4 5 3" xfId="8478"/>
    <cellStyle name="Percent 3 8 4 5 3 2" xfId="8479"/>
    <cellStyle name="Percent 3 8 4 5 4" xfId="8480"/>
    <cellStyle name="Percent 3 8 4 5 4 2" xfId="8481"/>
    <cellStyle name="Percent 3 8 4 5 5" xfId="8482"/>
    <cellStyle name="Percent 3 8 4 6" xfId="8483"/>
    <cellStyle name="Percent 3 8 4 6 2" xfId="8484"/>
    <cellStyle name="Percent 3 8 4 6 2 2" xfId="8485"/>
    <cellStyle name="Percent 3 8 4 6 3" xfId="8486"/>
    <cellStyle name="Percent 3 8 4 6 3 2" xfId="8487"/>
    <cellStyle name="Percent 3 8 4 6 4" xfId="8488"/>
    <cellStyle name="Percent 3 8 4 7" xfId="8489"/>
    <cellStyle name="Percent 3 8 4 7 2" xfId="8490"/>
    <cellStyle name="Percent 3 8 4 8" xfId="8491"/>
    <cellStyle name="Percent 3 8 4 8 2" xfId="8492"/>
    <cellStyle name="Percent 3 8 4 9" xfId="8493"/>
    <cellStyle name="Percent 3 8 4 9 2" xfId="8494"/>
    <cellStyle name="Percent 3 8 5" xfId="8495"/>
    <cellStyle name="Percent 3 8 5 10" xfId="8496"/>
    <cellStyle name="Percent 3 8 5 10 2" xfId="8497"/>
    <cellStyle name="Percent 3 8 5 11" xfId="8498"/>
    <cellStyle name="Percent 3 8 5 2" xfId="8499"/>
    <cellStyle name="Percent 3 8 5 2 2" xfId="8500"/>
    <cellStyle name="Percent 3 8 5 2 2 2" xfId="8501"/>
    <cellStyle name="Percent 3 8 5 2 3" xfId="8502"/>
    <cellStyle name="Percent 3 8 5 2 3 2" xfId="8503"/>
    <cellStyle name="Percent 3 8 5 2 4" xfId="8504"/>
    <cellStyle name="Percent 3 8 5 3" xfId="8505"/>
    <cellStyle name="Percent 3 8 5 3 2" xfId="8506"/>
    <cellStyle name="Percent 3 8 5 3 2 2" xfId="8507"/>
    <cellStyle name="Percent 3 8 5 3 3" xfId="8508"/>
    <cellStyle name="Percent 3 8 5 3 3 2" xfId="8509"/>
    <cellStyle name="Percent 3 8 5 3 4" xfId="8510"/>
    <cellStyle name="Percent 3 8 5 4" xfId="8511"/>
    <cellStyle name="Percent 3 8 5 4 2" xfId="8512"/>
    <cellStyle name="Percent 3 8 5 4 2 2" xfId="8513"/>
    <cellStyle name="Percent 3 8 5 4 3" xfId="8514"/>
    <cellStyle name="Percent 3 8 5 4 3 2" xfId="8515"/>
    <cellStyle name="Percent 3 8 5 4 4" xfId="8516"/>
    <cellStyle name="Percent 3 8 5 5" xfId="8517"/>
    <cellStyle name="Percent 3 8 5 5 2" xfId="8518"/>
    <cellStyle name="Percent 3 8 5 5 2 2" xfId="8519"/>
    <cellStyle name="Percent 3 8 5 5 3" xfId="8520"/>
    <cellStyle name="Percent 3 8 5 5 3 2" xfId="8521"/>
    <cellStyle name="Percent 3 8 5 5 4" xfId="8522"/>
    <cellStyle name="Percent 3 8 5 5 4 2" xfId="8523"/>
    <cellStyle name="Percent 3 8 5 5 5" xfId="8524"/>
    <cellStyle name="Percent 3 8 5 6" xfId="8525"/>
    <cellStyle name="Percent 3 8 5 6 2" xfId="8526"/>
    <cellStyle name="Percent 3 8 5 6 2 2" xfId="8527"/>
    <cellStyle name="Percent 3 8 5 6 3" xfId="8528"/>
    <cellStyle name="Percent 3 8 5 6 3 2" xfId="8529"/>
    <cellStyle name="Percent 3 8 5 6 4" xfId="8530"/>
    <cellStyle name="Percent 3 8 5 7" xfId="8531"/>
    <cellStyle name="Percent 3 8 5 7 2" xfId="8532"/>
    <cellStyle name="Percent 3 8 5 8" xfId="8533"/>
    <cellStyle name="Percent 3 8 5 8 2" xfId="8534"/>
    <cellStyle name="Percent 3 8 5 9" xfId="8535"/>
    <cellStyle name="Percent 3 8 5 9 2" xfId="8536"/>
    <cellStyle name="Percent 3 8 6" xfId="8537"/>
    <cellStyle name="Percent 3 8 6 10" xfId="8538"/>
    <cellStyle name="Percent 3 8 6 10 2" xfId="8539"/>
    <cellStyle name="Percent 3 8 6 11" xfId="8540"/>
    <cellStyle name="Percent 3 8 6 2" xfId="8541"/>
    <cellStyle name="Percent 3 8 6 2 2" xfId="8542"/>
    <cellStyle name="Percent 3 8 6 2 2 2" xfId="8543"/>
    <cellStyle name="Percent 3 8 6 2 3" xfId="8544"/>
    <cellStyle name="Percent 3 8 6 2 3 2" xfId="8545"/>
    <cellStyle name="Percent 3 8 6 2 4" xfId="8546"/>
    <cellStyle name="Percent 3 8 6 3" xfId="8547"/>
    <cellStyle name="Percent 3 8 6 3 2" xfId="8548"/>
    <cellStyle name="Percent 3 8 6 3 2 2" xfId="8549"/>
    <cellStyle name="Percent 3 8 6 3 3" xfId="8550"/>
    <cellStyle name="Percent 3 8 6 3 3 2" xfId="8551"/>
    <cellStyle name="Percent 3 8 6 3 4" xfId="8552"/>
    <cellStyle name="Percent 3 8 6 4" xfId="8553"/>
    <cellStyle name="Percent 3 8 6 4 2" xfId="8554"/>
    <cellStyle name="Percent 3 8 6 4 2 2" xfId="8555"/>
    <cellStyle name="Percent 3 8 6 4 3" xfId="8556"/>
    <cellStyle name="Percent 3 8 6 4 3 2" xfId="8557"/>
    <cellStyle name="Percent 3 8 6 4 4" xfId="8558"/>
    <cellStyle name="Percent 3 8 6 5" xfId="8559"/>
    <cellStyle name="Percent 3 8 6 5 2" xfId="8560"/>
    <cellStyle name="Percent 3 8 6 5 2 2" xfId="8561"/>
    <cellStyle name="Percent 3 8 6 5 3" xfId="8562"/>
    <cellStyle name="Percent 3 8 6 5 3 2" xfId="8563"/>
    <cellStyle name="Percent 3 8 6 5 4" xfId="8564"/>
    <cellStyle name="Percent 3 8 6 5 4 2" xfId="8565"/>
    <cellStyle name="Percent 3 8 6 5 5" xfId="8566"/>
    <cellStyle name="Percent 3 8 6 6" xfId="8567"/>
    <cellStyle name="Percent 3 8 6 6 2" xfId="8568"/>
    <cellStyle name="Percent 3 8 6 6 2 2" xfId="8569"/>
    <cellStyle name="Percent 3 8 6 6 3" xfId="8570"/>
    <cellStyle name="Percent 3 8 6 6 3 2" xfId="8571"/>
    <cellStyle name="Percent 3 8 6 6 4" xfId="8572"/>
    <cellStyle name="Percent 3 8 6 7" xfId="8573"/>
    <cellStyle name="Percent 3 8 6 7 2" xfId="8574"/>
    <cellStyle name="Percent 3 8 6 8" xfId="8575"/>
    <cellStyle name="Percent 3 8 6 8 2" xfId="8576"/>
    <cellStyle name="Percent 3 8 6 9" xfId="8577"/>
    <cellStyle name="Percent 3 8 6 9 2" xfId="8578"/>
    <cellStyle name="Percent 3 8 7" xfId="8579"/>
    <cellStyle name="Percent 3 8 7 10" xfId="8580"/>
    <cellStyle name="Percent 3 8 7 10 2" xfId="8581"/>
    <cellStyle name="Percent 3 8 7 11" xfId="8582"/>
    <cellStyle name="Percent 3 8 7 2" xfId="8583"/>
    <cellStyle name="Percent 3 8 7 2 2" xfId="8584"/>
    <cellStyle name="Percent 3 8 7 2 2 2" xfId="8585"/>
    <cellStyle name="Percent 3 8 7 2 3" xfId="8586"/>
    <cellStyle name="Percent 3 8 7 2 3 2" xfId="8587"/>
    <cellStyle name="Percent 3 8 7 2 4" xfId="8588"/>
    <cellStyle name="Percent 3 8 7 3" xfId="8589"/>
    <cellStyle name="Percent 3 8 7 3 2" xfId="8590"/>
    <cellStyle name="Percent 3 8 7 3 2 2" xfId="8591"/>
    <cellStyle name="Percent 3 8 7 3 3" xfId="8592"/>
    <cellStyle name="Percent 3 8 7 3 3 2" xfId="8593"/>
    <cellStyle name="Percent 3 8 7 3 4" xfId="8594"/>
    <cellStyle name="Percent 3 8 7 4" xfId="8595"/>
    <cellStyle name="Percent 3 8 7 4 2" xfId="8596"/>
    <cellStyle name="Percent 3 8 7 4 2 2" xfId="8597"/>
    <cellStyle name="Percent 3 8 7 4 3" xfId="8598"/>
    <cellStyle name="Percent 3 8 7 4 3 2" xfId="8599"/>
    <cellStyle name="Percent 3 8 7 4 4" xfId="8600"/>
    <cellStyle name="Percent 3 8 7 5" xfId="8601"/>
    <cellStyle name="Percent 3 8 7 5 2" xfId="8602"/>
    <cellStyle name="Percent 3 8 7 5 2 2" xfId="8603"/>
    <cellStyle name="Percent 3 8 7 5 3" xfId="8604"/>
    <cellStyle name="Percent 3 8 7 5 3 2" xfId="8605"/>
    <cellStyle name="Percent 3 8 7 5 4" xfId="8606"/>
    <cellStyle name="Percent 3 8 7 5 4 2" xfId="8607"/>
    <cellStyle name="Percent 3 8 7 5 5" xfId="8608"/>
    <cellStyle name="Percent 3 8 7 6" xfId="8609"/>
    <cellStyle name="Percent 3 8 7 6 2" xfId="8610"/>
    <cellStyle name="Percent 3 8 7 6 2 2" xfId="8611"/>
    <cellStyle name="Percent 3 8 7 6 3" xfId="8612"/>
    <cellStyle name="Percent 3 8 7 6 3 2" xfId="8613"/>
    <cellStyle name="Percent 3 8 7 6 4" xfId="8614"/>
    <cellStyle name="Percent 3 8 7 7" xfId="8615"/>
    <cellStyle name="Percent 3 8 7 7 2" xfId="8616"/>
    <cellStyle name="Percent 3 8 7 8" xfId="8617"/>
    <cellStyle name="Percent 3 8 7 8 2" xfId="8618"/>
    <cellStyle name="Percent 3 8 7 9" xfId="8619"/>
    <cellStyle name="Percent 3 8 7 9 2" xfId="8620"/>
    <cellStyle name="Percent 3 8 8" xfId="8621"/>
    <cellStyle name="Percent 3 8 8 10" xfId="8622"/>
    <cellStyle name="Percent 3 8 8 10 2" xfId="8623"/>
    <cellStyle name="Percent 3 8 8 11" xfId="8624"/>
    <cellStyle name="Percent 3 8 8 2" xfId="8625"/>
    <cellStyle name="Percent 3 8 8 2 2" xfId="8626"/>
    <cellStyle name="Percent 3 8 8 2 2 2" xfId="8627"/>
    <cellStyle name="Percent 3 8 8 2 3" xfId="8628"/>
    <cellStyle name="Percent 3 8 8 2 3 2" xfId="8629"/>
    <cellStyle name="Percent 3 8 8 2 4" xfId="8630"/>
    <cellStyle name="Percent 3 8 8 3" xfId="8631"/>
    <cellStyle name="Percent 3 8 8 3 2" xfId="8632"/>
    <cellStyle name="Percent 3 8 8 3 2 2" xfId="8633"/>
    <cellStyle name="Percent 3 8 8 3 3" xfId="8634"/>
    <cellStyle name="Percent 3 8 8 3 3 2" xfId="8635"/>
    <cellStyle name="Percent 3 8 8 3 4" xfId="8636"/>
    <cellStyle name="Percent 3 8 8 4" xfId="8637"/>
    <cellStyle name="Percent 3 8 8 4 2" xfId="8638"/>
    <cellStyle name="Percent 3 8 8 4 2 2" xfId="8639"/>
    <cellStyle name="Percent 3 8 8 4 3" xfId="8640"/>
    <cellStyle name="Percent 3 8 8 4 3 2" xfId="8641"/>
    <cellStyle name="Percent 3 8 8 4 4" xfId="8642"/>
    <cellStyle name="Percent 3 8 8 5" xfId="8643"/>
    <cellStyle name="Percent 3 8 8 5 2" xfId="8644"/>
    <cellStyle name="Percent 3 8 8 5 2 2" xfId="8645"/>
    <cellStyle name="Percent 3 8 8 5 3" xfId="8646"/>
    <cellStyle name="Percent 3 8 8 5 3 2" xfId="8647"/>
    <cellStyle name="Percent 3 8 8 5 4" xfId="8648"/>
    <cellStyle name="Percent 3 8 8 5 4 2" xfId="8649"/>
    <cellStyle name="Percent 3 8 8 5 5" xfId="8650"/>
    <cellStyle name="Percent 3 8 8 6" xfId="8651"/>
    <cellStyle name="Percent 3 8 8 6 2" xfId="8652"/>
    <cellStyle name="Percent 3 8 8 6 2 2" xfId="8653"/>
    <cellStyle name="Percent 3 8 8 6 3" xfId="8654"/>
    <cellStyle name="Percent 3 8 8 6 3 2" xfId="8655"/>
    <cellStyle name="Percent 3 8 8 6 4" xfId="8656"/>
    <cellStyle name="Percent 3 8 8 7" xfId="8657"/>
    <cellStyle name="Percent 3 8 8 7 2" xfId="8658"/>
    <cellStyle name="Percent 3 8 8 8" xfId="8659"/>
    <cellStyle name="Percent 3 8 8 8 2" xfId="8660"/>
    <cellStyle name="Percent 3 8 8 9" xfId="8661"/>
    <cellStyle name="Percent 3 8 8 9 2" xfId="8662"/>
    <cellStyle name="Percent 3 8 9" xfId="8663"/>
    <cellStyle name="Percent 3 8 9 10" xfId="8664"/>
    <cellStyle name="Percent 3 8 9 10 2" xfId="8665"/>
    <cellStyle name="Percent 3 8 9 11" xfId="8666"/>
    <cellStyle name="Percent 3 8 9 2" xfId="8667"/>
    <cellStyle name="Percent 3 8 9 2 2" xfId="8668"/>
    <cellStyle name="Percent 3 8 9 2 2 2" xfId="8669"/>
    <cellStyle name="Percent 3 8 9 2 3" xfId="8670"/>
    <cellStyle name="Percent 3 8 9 2 3 2" xfId="8671"/>
    <cellStyle name="Percent 3 8 9 2 4" xfId="8672"/>
    <cellStyle name="Percent 3 8 9 3" xfId="8673"/>
    <cellStyle name="Percent 3 8 9 3 2" xfId="8674"/>
    <cellStyle name="Percent 3 8 9 3 2 2" xfId="8675"/>
    <cellStyle name="Percent 3 8 9 3 3" xfId="8676"/>
    <cellStyle name="Percent 3 8 9 3 3 2" xfId="8677"/>
    <cellStyle name="Percent 3 8 9 3 4" xfId="8678"/>
    <cellStyle name="Percent 3 8 9 4" xfId="8679"/>
    <cellStyle name="Percent 3 8 9 4 2" xfId="8680"/>
    <cellStyle name="Percent 3 8 9 4 2 2" xfId="8681"/>
    <cellStyle name="Percent 3 8 9 4 3" xfId="8682"/>
    <cellStyle name="Percent 3 8 9 4 3 2" xfId="8683"/>
    <cellStyle name="Percent 3 8 9 4 4" xfId="8684"/>
    <cellStyle name="Percent 3 8 9 5" xfId="8685"/>
    <cellStyle name="Percent 3 8 9 5 2" xfId="8686"/>
    <cellStyle name="Percent 3 8 9 5 2 2" xfId="8687"/>
    <cellStyle name="Percent 3 8 9 5 3" xfId="8688"/>
    <cellStyle name="Percent 3 8 9 5 3 2" xfId="8689"/>
    <cellStyle name="Percent 3 8 9 5 4" xfId="8690"/>
    <cellStyle name="Percent 3 8 9 5 4 2" xfId="8691"/>
    <cellStyle name="Percent 3 8 9 5 5" xfId="8692"/>
    <cellStyle name="Percent 3 8 9 6" xfId="8693"/>
    <cellStyle name="Percent 3 8 9 6 2" xfId="8694"/>
    <cellStyle name="Percent 3 8 9 6 2 2" xfId="8695"/>
    <cellStyle name="Percent 3 8 9 6 3" xfId="8696"/>
    <cellStyle name="Percent 3 8 9 6 3 2" xfId="8697"/>
    <cellStyle name="Percent 3 8 9 6 4" xfId="8698"/>
    <cellStyle name="Percent 3 8 9 7" xfId="8699"/>
    <cellStyle name="Percent 3 8 9 7 2" xfId="8700"/>
    <cellStyle name="Percent 3 8 9 8" xfId="8701"/>
    <cellStyle name="Percent 3 8 9 8 2" xfId="8702"/>
    <cellStyle name="Percent 3 8 9 9" xfId="8703"/>
    <cellStyle name="Percent 3 8 9 9 2" xfId="8704"/>
    <cellStyle name="Percent 3 9" xfId="8705"/>
    <cellStyle name="Percent 3 9 10" xfId="8706"/>
    <cellStyle name="Percent 3 9 10 10" xfId="8707"/>
    <cellStyle name="Percent 3 9 10 10 2" xfId="8708"/>
    <cellStyle name="Percent 3 9 10 11" xfId="8709"/>
    <cellStyle name="Percent 3 9 10 2" xfId="8710"/>
    <cellStyle name="Percent 3 9 10 2 2" xfId="8711"/>
    <cellStyle name="Percent 3 9 10 2 2 2" xfId="8712"/>
    <cellStyle name="Percent 3 9 10 2 3" xfId="8713"/>
    <cellStyle name="Percent 3 9 10 2 3 2" xfId="8714"/>
    <cellStyle name="Percent 3 9 10 2 4" xfId="8715"/>
    <cellStyle name="Percent 3 9 10 3" xfId="8716"/>
    <cellStyle name="Percent 3 9 10 3 2" xfId="8717"/>
    <cellStyle name="Percent 3 9 10 3 2 2" xfId="8718"/>
    <cellStyle name="Percent 3 9 10 3 3" xfId="8719"/>
    <cellStyle name="Percent 3 9 10 3 3 2" xfId="8720"/>
    <cellStyle name="Percent 3 9 10 3 4" xfId="8721"/>
    <cellStyle name="Percent 3 9 10 4" xfId="8722"/>
    <cellStyle name="Percent 3 9 10 4 2" xfId="8723"/>
    <cellStyle name="Percent 3 9 10 4 2 2" xfId="8724"/>
    <cellStyle name="Percent 3 9 10 4 3" xfId="8725"/>
    <cellStyle name="Percent 3 9 10 4 3 2" xfId="8726"/>
    <cellStyle name="Percent 3 9 10 4 4" xfId="8727"/>
    <cellStyle name="Percent 3 9 10 5" xfId="8728"/>
    <cellStyle name="Percent 3 9 10 5 2" xfId="8729"/>
    <cellStyle name="Percent 3 9 10 5 2 2" xfId="8730"/>
    <cellStyle name="Percent 3 9 10 5 3" xfId="8731"/>
    <cellStyle name="Percent 3 9 10 5 3 2" xfId="8732"/>
    <cellStyle name="Percent 3 9 10 5 4" xfId="8733"/>
    <cellStyle name="Percent 3 9 10 5 4 2" xfId="8734"/>
    <cellStyle name="Percent 3 9 10 5 5" xfId="8735"/>
    <cellStyle name="Percent 3 9 10 6" xfId="8736"/>
    <cellStyle name="Percent 3 9 10 6 2" xfId="8737"/>
    <cellStyle name="Percent 3 9 10 6 2 2" xfId="8738"/>
    <cellStyle name="Percent 3 9 10 6 3" xfId="8739"/>
    <cellStyle name="Percent 3 9 10 6 3 2" xfId="8740"/>
    <cellStyle name="Percent 3 9 10 6 4" xfId="8741"/>
    <cellStyle name="Percent 3 9 10 7" xfId="8742"/>
    <cellStyle name="Percent 3 9 10 7 2" xfId="8743"/>
    <cellStyle name="Percent 3 9 10 8" xfId="8744"/>
    <cellStyle name="Percent 3 9 10 8 2" xfId="8745"/>
    <cellStyle name="Percent 3 9 10 9" xfId="8746"/>
    <cellStyle name="Percent 3 9 10 9 2" xfId="8747"/>
    <cellStyle name="Percent 3 9 11" xfId="8748"/>
    <cellStyle name="Percent 3 9 11 10" xfId="8749"/>
    <cellStyle name="Percent 3 9 11 10 2" xfId="8750"/>
    <cellStyle name="Percent 3 9 11 11" xfId="8751"/>
    <cellStyle name="Percent 3 9 11 2" xfId="8752"/>
    <cellStyle name="Percent 3 9 11 2 2" xfId="8753"/>
    <cellStyle name="Percent 3 9 11 2 2 2" xfId="8754"/>
    <cellStyle name="Percent 3 9 11 2 3" xfId="8755"/>
    <cellStyle name="Percent 3 9 11 2 3 2" xfId="8756"/>
    <cellStyle name="Percent 3 9 11 2 4" xfId="8757"/>
    <cellStyle name="Percent 3 9 11 3" xfId="8758"/>
    <cellStyle name="Percent 3 9 11 3 2" xfId="8759"/>
    <cellStyle name="Percent 3 9 11 3 2 2" xfId="8760"/>
    <cellStyle name="Percent 3 9 11 3 3" xfId="8761"/>
    <cellStyle name="Percent 3 9 11 3 3 2" xfId="8762"/>
    <cellStyle name="Percent 3 9 11 3 4" xfId="8763"/>
    <cellStyle name="Percent 3 9 11 4" xfId="8764"/>
    <cellStyle name="Percent 3 9 11 4 2" xfId="8765"/>
    <cellStyle name="Percent 3 9 11 4 2 2" xfId="8766"/>
    <cellStyle name="Percent 3 9 11 4 3" xfId="8767"/>
    <cellStyle name="Percent 3 9 11 4 3 2" xfId="8768"/>
    <cellStyle name="Percent 3 9 11 4 4" xfId="8769"/>
    <cellStyle name="Percent 3 9 11 5" xfId="8770"/>
    <cellStyle name="Percent 3 9 11 5 2" xfId="8771"/>
    <cellStyle name="Percent 3 9 11 5 2 2" xfId="8772"/>
    <cellStyle name="Percent 3 9 11 5 3" xfId="8773"/>
    <cellStyle name="Percent 3 9 11 5 3 2" xfId="8774"/>
    <cellStyle name="Percent 3 9 11 5 4" xfId="8775"/>
    <cellStyle name="Percent 3 9 11 5 4 2" xfId="8776"/>
    <cellStyle name="Percent 3 9 11 5 5" xfId="8777"/>
    <cellStyle name="Percent 3 9 11 6" xfId="8778"/>
    <cellStyle name="Percent 3 9 11 6 2" xfId="8779"/>
    <cellStyle name="Percent 3 9 11 6 2 2" xfId="8780"/>
    <cellStyle name="Percent 3 9 11 6 3" xfId="8781"/>
    <cellStyle name="Percent 3 9 11 6 3 2" xfId="8782"/>
    <cellStyle name="Percent 3 9 11 6 4" xfId="8783"/>
    <cellStyle name="Percent 3 9 11 7" xfId="8784"/>
    <cellStyle name="Percent 3 9 11 7 2" xfId="8785"/>
    <cellStyle name="Percent 3 9 11 8" xfId="8786"/>
    <cellStyle name="Percent 3 9 11 8 2" xfId="8787"/>
    <cellStyle name="Percent 3 9 11 9" xfId="8788"/>
    <cellStyle name="Percent 3 9 11 9 2" xfId="8789"/>
    <cellStyle name="Percent 3 9 12" xfId="8790"/>
    <cellStyle name="Percent 3 9 12 10" xfId="8791"/>
    <cellStyle name="Percent 3 9 12 10 2" xfId="8792"/>
    <cellStyle name="Percent 3 9 12 11" xfId="8793"/>
    <cellStyle name="Percent 3 9 12 2" xfId="8794"/>
    <cellStyle name="Percent 3 9 12 2 2" xfId="8795"/>
    <cellStyle name="Percent 3 9 12 2 2 2" xfId="8796"/>
    <cellStyle name="Percent 3 9 12 2 3" xfId="8797"/>
    <cellStyle name="Percent 3 9 12 2 3 2" xfId="8798"/>
    <cellStyle name="Percent 3 9 12 2 4" xfId="8799"/>
    <cellStyle name="Percent 3 9 12 3" xfId="8800"/>
    <cellStyle name="Percent 3 9 12 3 2" xfId="8801"/>
    <cellStyle name="Percent 3 9 12 3 2 2" xfId="8802"/>
    <cellStyle name="Percent 3 9 12 3 3" xfId="8803"/>
    <cellStyle name="Percent 3 9 12 3 3 2" xfId="8804"/>
    <cellStyle name="Percent 3 9 12 3 4" xfId="8805"/>
    <cellStyle name="Percent 3 9 12 4" xfId="8806"/>
    <cellStyle name="Percent 3 9 12 4 2" xfId="8807"/>
    <cellStyle name="Percent 3 9 12 4 2 2" xfId="8808"/>
    <cellStyle name="Percent 3 9 12 4 3" xfId="8809"/>
    <cellStyle name="Percent 3 9 12 4 3 2" xfId="8810"/>
    <cellStyle name="Percent 3 9 12 4 4" xfId="8811"/>
    <cellStyle name="Percent 3 9 12 5" xfId="8812"/>
    <cellStyle name="Percent 3 9 12 5 2" xfId="8813"/>
    <cellStyle name="Percent 3 9 12 5 2 2" xfId="8814"/>
    <cellStyle name="Percent 3 9 12 5 3" xfId="8815"/>
    <cellStyle name="Percent 3 9 12 5 3 2" xfId="8816"/>
    <cellStyle name="Percent 3 9 12 5 4" xfId="8817"/>
    <cellStyle name="Percent 3 9 12 5 4 2" xfId="8818"/>
    <cellStyle name="Percent 3 9 12 5 5" xfId="8819"/>
    <cellStyle name="Percent 3 9 12 6" xfId="8820"/>
    <cellStyle name="Percent 3 9 12 6 2" xfId="8821"/>
    <cellStyle name="Percent 3 9 12 6 2 2" xfId="8822"/>
    <cellStyle name="Percent 3 9 12 6 3" xfId="8823"/>
    <cellStyle name="Percent 3 9 12 6 3 2" xfId="8824"/>
    <cellStyle name="Percent 3 9 12 6 4" xfId="8825"/>
    <cellStyle name="Percent 3 9 12 7" xfId="8826"/>
    <cellStyle name="Percent 3 9 12 7 2" xfId="8827"/>
    <cellStyle name="Percent 3 9 12 8" xfId="8828"/>
    <cellStyle name="Percent 3 9 12 8 2" xfId="8829"/>
    <cellStyle name="Percent 3 9 12 9" xfId="8830"/>
    <cellStyle name="Percent 3 9 12 9 2" xfId="8831"/>
    <cellStyle name="Percent 3 9 13" xfId="8832"/>
    <cellStyle name="Percent 3 9 13 10" xfId="8833"/>
    <cellStyle name="Percent 3 9 13 10 2" xfId="8834"/>
    <cellStyle name="Percent 3 9 13 11" xfId="8835"/>
    <cellStyle name="Percent 3 9 13 2" xfId="8836"/>
    <cellStyle name="Percent 3 9 13 2 2" xfId="8837"/>
    <cellStyle name="Percent 3 9 13 2 2 2" xfId="8838"/>
    <cellStyle name="Percent 3 9 13 2 3" xfId="8839"/>
    <cellStyle name="Percent 3 9 13 2 3 2" xfId="8840"/>
    <cellStyle name="Percent 3 9 13 2 4" xfId="8841"/>
    <cellStyle name="Percent 3 9 13 3" xfId="8842"/>
    <cellStyle name="Percent 3 9 13 3 2" xfId="8843"/>
    <cellStyle name="Percent 3 9 13 3 2 2" xfId="8844"/>
    <cellStyle name="Percent 3 9 13 3 3" xfId="8845"/>
    <cellStyle name="Percent 3 9 13 3 3 2" xfId="8846"/>
    <cellStyle name="Percent 3 9 13 3 4" xfId="8847"/>
    <cellStyle name="Percent 3 9 13 4" xfId="8848"/>
    <cellStyle name="Percent 3 9 13 4 2" xfId="8849"/>
    <cellStyle name="Percent 3 9 13 4 2 2" xfId="8850"/>
    <cellStyle name="Percent 3 9 13 4 3" xfId="8851"/>
    <cellStyle name="Percent 3 9 13 4 3 2" xfId="8852"/>
    <cellStyle name="Percent 3 9 13 4 4" xfId="8853"/>
    <cellStyle name="Percent 3 9 13 5" xfId="8854"/>
    <cellStyle name="Percent 3 9 13 5 2" xfId="8855"/>
    <cellStyle name="Percent 3 9 13 5 2 2" xfId="8856"/>
    <cellStyle name="Percent 3 9 13 5 3" xfId="8857"/>
    <cellStyle name="Percent 3 9 13 5 3 2" xfId="8858"/>
    <cellStyle name="Percent 3 9 13 5 4" xfId="8859"/>
    <cellStyle name="Percent 3 9 13 5 4 2" xfId="8860"/>
    <cellStyle name="Percent 3 9 13 5 5" xfId="8861"/>
    <cellStyle name="Percent 3 9 13 6" xfId="8862"/>
    <cellStyle name="Percent 3 9 13 6 2" xfId="8863"/>
    <cellStyle name="Percent 3 9 13 6 2 2" xfId="8864"/>
    <cellStyle name="Percent 3 9 13 6 3" xfId="8865"/>
    <cellStyle name="Percent 3 9 13 6 3 2" xfId="8866"/>
    <cellStyle name="Percent 3 9 13 6 4" xfId="8867"/>
    <cellStyle name="Percent 3 9 13 7" xfId="8868"/>
    <cellStyle name="Percent 3 9 13 7 2" xfId="8869"/>
    <cellStyle name="Percent 3 9 13 8" xfId="8870"/>
    <cellStyle name="Percent 3 9 13 8 2" xfId="8871"/>
    <cellStyle name="Percent 3 9 13 9" xfId="8872"/>
    <cellStyle name="Percent 3 9 13 9 2" xfId="8873"/>
    <cellStyle name="Percent 3 9 14" xfId="8874"/>
    <cellStyle name="Percent 3 9 14 10" xfId="8875"/>
    <cellStyle name="Percent 3 9 14 10 2" xfId="8876"/>
    <cellStyle name="Percent 3 9 14 11" xfId="8877"/>
    <cellStyle name="Percent 3 9 14 2" xfId="8878"/>
    <cellStyle name="Percent 3 9 14 2 2" xfId="8879"/>
    <cellStyle name="Percent 3 9 14 2 2 2" xfId="8880"/>
    <cellStyle name="Percent 3 9 14 2 3" xfId="8881"/>
    <cellStyle name="Percent 3 9 14 2 3 2" xfId="8882"/>
    <cellStyle name="Percent 3 9 14 2 4" xfId="8883"/>
    <cellStyle name="Percent 3 9 14 3" xfId="8884"/>
    <cellStyle name="Percent 3 9 14 3 2" xfId="8885"/>
    <cellStyle name="Percent 3 9 14 3 2 2" xfId="8886"/>
    <cellStyle name="Percent 3 9 14 3 3" xfId="8887"/>
    <cellStyle name="Percent 3 9 14 3 3 2" xfId="8888"/>
    <cellStyle name="Percent 3 9 14 3 4" xfId="8889"/>
    <cellStyle name="Percent 3 9 14 4" xfId="8890"/>
    <cellStyle name="Percent 3 9 14 4 2" xfId="8891"/>
    <cellStyle name="Percent 3 9 14 4 2 2" xfId="8892"/>
    <cellStyle name="Percent 3 9 14 4 3" xfId="8893"/>
    <cellStyle name="Percent 3 9 14 4 3 2" xfId="8894"/>
    <cellStyle name="Percent 3 9 14 4 4" xfId="8895"/>
    <cellStyle name="Percent 3 9 14 5" xfId="8896"/>
    <cellStyle name="Percent 3 9 14 5 2" xfId="8897"/>
    <cellStyle name="Percent 3 9 14 5 2 2" xfId="8898"/>
    <cellStyle name="Percent 3 9 14 5 3" xfId="8899"/>
    <cellStyle name="Percent 3 9 14 5 3 2" xfId="8900"/>
    <cellStyle name="Percent 3 9 14 5 4" xfId="8901"/>
    <cellStyle name="Percent 3 9 14 5 4 2" xfId="8902"/>
    <cellStyle name="Percent 3 9 14 5 5" xfId="8903"/>
    <cellStyle name="Percent 3 9 14 6" xfId="8904"/>
    <cellStyle name="Percent 3 9 14 6 2" xfId="8905"/>
    <cellStyle name="Percent 3 9 14 6 2 2" xfId="8906"/>
    <cellStyle name="Percent 3 9 14 6 3" xfId="8907"/>
    <cellStyle name="Percent 3 9 14 6 3 2" xfId="8908"/>
    <cellStyle name="Percent 3 9 14 6 4" xfId="8909"/>
    <cellStyle name="Percent 3 9 14 7" xfId="8910"/>
    <cellStyle name="Percent 3 9 14 7 2" xfId="8911"/>
    <cellStyle name="Percent 3 9 14 8" xfId="8912"/>
    <cellStyle name="Percent 3 9 14 8 2" xfId="8913"/>
    <cellStyle name="Percent 3 9 14 9" xfId="8914"/>
    <cellStyle name="Percent 3 9 14 9 2" xfId="8915"/>
    <cellStyle name="Percent 3 9 15" xfId="8916"/>
    <cellStyle name="Percent 3 9 15 10" xfId="8917"/>
    <cellStyle name="Percent 3 9 15 10 2" xfId="8918"/>
    <cellStyle name="Percent 3 9 15 11" xfId="8919"/>
    <cellStyle name="Percent 3 9 15 2" xfId="8920"/>
    <cellStyle name="Percent 3 9 15 2 2" xfId="8921"/>
    <cellStyle name="Percent 3 9 15 2 2 2" xfId="8922"/>
    <cellStyle name="Percent 3 9 15 2 3" xfId="8923"/>
    <cellStyle name="Percent 3 9 15 2 3 2" xfId="8924"/>
    <cellStyle name="Percent 3 9 15 2 4" xfId="8925"/>
    <cellStyle name="Percent 3 9 15 3" xfId="8926"/>
    <cellStyle name="Percent 3 9 15 3 2" xfId="8927"/>
    <cellStyle name="Percent 3 9 15 3 2 2" xfId="8928"/>
    <cellStyle name="Percent 3 9 15 3 3" xfId="8929"/>
    <cellStyle name="Percent 3 9 15 3 3 2" xfId="8930"/>
    <cellStyle name="Percent 3 9 15 3 4" xfId="8931"/>
    <cellStyle name="Percent 3 9 15 4" xfId="8932"/>
    <cellStyle name="Percent 3 9 15 4 2" xfId="8933"/>
    <cellStyle name="Percent 3 9 15 4 2 2" xfId="8934"/>
    <cellStyle name="Percent 3 9 15 4 3" xfId="8935"/>
    <cellStyle name="Percent 3 9 15 4 3 2" xfId="8936"/>
    <cellStyle name="Percent 3 9 15 4 4" xfId="8937"/>
    <cellStyle name="Percent 3 9 15 5" xfId="8938"/>
    <cellStyle name="Percent 3 9 15 5 2" xfId="8939"/>
    <cellStyle name="Percent 3 9 15 5 2 2" xfId="8940"/>
    <cellStyle name="Percent 3 9 15 5 3" xfId="8941"/>
    <cellStyle name="Percent 3 9 15 5 3 2" xfId="8942"/>
    <cellStyle name="Percent 3 9 15 5 4" xfId="8943"/>
    <cellStyle name="Percent 3 9 15 5 4 2" xfId="8944"/>
    <cellStyle name="Percent 3 9 15 5 5" xfId="8945"/>
    <cellStyle name="Percent 3 9 15 6" xfId="8946"/>
    <cellStyle name="Percent 3 9 15 6 2" xfId="8947"/>
    <cellStyle name="Percent 3 9 15 6 2 2" xfId="8948"/>
    <cellStyle name="Percent 3 9 15 6 3" xfId="8949"/>
    <cellStyle name="Percent 3 9 15 6 3 2" xfId="8950"/>
    <cellStyle name="Percent 3 9 15 6 4" xfId="8951"/>
    <cellStyle name="Percent 3 9 15 7" xfId="8952"/>
    <cellStyle name="Percent 3 9 15 7 2" xfId="8953"/>
    <cellStyle name="Percent 3 9 15 8" xfId="8954"/>
    <cellStyle name="Percent 3 9 15 8 2" xfId="8955"/>
    <cellStyle name="Percent 3 9 15 9" xfId="8956"/>
    <cellStyle name="Percent 3 9 15 9 2" xfId="8957"/>
    <cellStyle name="Percent 3 9 16" xfId="8958"/>
    <cellStyle name="Percent 3 9 16 2" xfId="8959"/>
    <cellStyle name="Percent 3 9 16 2 2" xfId="8960"/>
    <cellStyle name="Percent 3 9 16 3" xfId="8961"/>
    <cellStyle name="Percent 3 9 16 3 2" xfId="8962"/>
    <cellStyle name="Percent 3 9 16 4" xfId="8963"/>
    <cellStyle name="Percent 3 9 17" xfId="8964"/>
    <cellStyle name="Percent 3 9 17 2" xfId="8965"/>
    <cellStyle name="Percent 3 9 17 2 2" xfId="8966"/>
    <cellStyle name="Percent 3 9 17 3" xfId="8967"/>
    <cellStyle name="Percent 3 9 17 3 2" xfId="8968"/>
    <cellStyle name="Percent 3 9 17 4" xfId="8969"/>
    <cellStyle name="Percent 3 9 18" xfId="8970"/>
    <cellStyle name="Percent 3 9 18 2" xfId="8971"/>
    <cellStyle name="Percent 3 9 18 2 2" xfId="8972"/>
    <cellStyle name="Percent 3 9 18 3" xfId="8973"/>
    <cellStyle name="Percent 3 9 18 3 2" xfId="8974"/>
    <cellStyle name="Percent 3 9 18 4" xfId="8975"/>
    <cellStyle name="Percent 3 9 19" xfId="8976"/>
    <cellStyle name="Percent 3 9 19 2" xfId="8977"/>
    <cellStyle name="Percent 3 9 19 2 2" xfId="8978"/>
    <cellStyle name="Percent 3 9 19 3" xfId="8979"/>
    <cellStyle name="Percent 3 9 19 3 2" xfId="8980"/>
    <cellStyle name="Percent 3 9 19 4" xfId="8981"/>
    <cellStyle name="Percent 3 9 19 4 2" xfId="8982"/>
    <cellStyle name="Percent 3 9 19 5" xfId="8983"/>
    <cellStyle name="Percent 3 9 2" xfId="8984"/>
    <cellStyle name="Percent 3 9 2 10" xfId="8985"/>
    <cellStyle name="Percent 3 9 2 10 2" xfId="8986"/>
    <cellStyle name="Percent 3 9 2 11" xfId="8987"/>
    <cellStyle name="Percent 3 9 2 2" xfId="8988"/>
    <cellStyle name="Percent 3 9 2 2 2" xfId="8989"/>
    <cellStyle name="Percent 3 9 2 2 2 2" xfId="8990"/>
    <cellStyle name="Percent 3 9 2 2 3" xfId="8991"/>
    <cellStyle name="Percent 3 9 2 2 3 2" xfId="8992"/>
    <cellStyle name="Percent 3 9 2 2 4" xfId="8993"/>
    <cellStyle name="Percent 3 9 2 3" xfId="8994"/>
    <cellStyle name="Percent 3 9 2 3 2" xfId="8995"/>
    <cellStyle name="Percent 3 9 2 3 2 2" xfId="8996"/>
    <cellStyle name="Percent 3 9 2 3 3" xfId="8997"/>
    <cellStyle name="Percent 3 9 2 3 3 2" xfId="8998"/>
    <cellStyle name="Percent 3 9 2 3 4" xfId="8999"/>
    <cellStyle name="Percent 3 9 2 4" xfId="9000"/>
    <cellStyle name="Percent 3 9 2 4 2" xfId="9001"/>
    <cellStyle name="Percent 3 9 2 4 2 2" xfId="9002"/>
    <cellStyle name="Percent 3 9 2 4 3" xfId="9003"/>
    <cellStyle name="Percent 3 9 2 4 3 2" xfId="9004"/>
    <cellStyle name="Percent 3 9 2 4 4" xfId="9005"/>
    <cellStyle name="Percent 3 9 2 5" xfId="9006"/>
    <cellStyle name="Percent 3 9 2 5 2" xfId="9007"/>
    <cellStyle name="Percent 3 9 2 5 2 2" xfId="9008"/>
    <cellStyle name="Percent 3 9 2 5 3" xfId="9009"/>
    <cellStyle name="Percent 3 9 2 5 3 2" xfId="9010"/>
    <cellStyle name="Percent 3 9 2 5 4" xfId="9011"/>
    <cellStyle name="Percent 3 9 2 5 4 2" xfId="9012"/>
    <cellStyle name="Percent 3 9 2 5 5" xfId="9013"/>
    <cellStyle name="Percent 3 9 2 6" xfId="9014"/>
    <cellStyle name="Percent 3 9 2 6 2" xfId="9015"/>
    <cellStyle name="Percent 3 9 2 6 2 2" xfId="9016"/>
    <cellStyle name="Percent 3 9 2 6 3" xfId="9017"/>
    <cellStyle name="Percent 3 9 2 6 3 2" xfId="9018"/>
    <cellStyle name="Percent 3 9 2 6 4" xfId="9019"/>
    <cellStyle name="Percent 3 9 2 7" xfId="9020"/>
    <cellStyle name="Percent 3 9 2 7 2" xfId="9021"/>
    <cellStyle name="Percent 3 9 2 8" xfId="9022"/>
    <cellStyle name="Percent 3 9 2 8 2" xfId="9023"/>
    <cellStyle name="Percent 3 9 2 9" xfId="9024"/>
    <cellStyle name="Percent 3 9 2 9 2" xfId="9025"/>
    <cellStyle name="Percent 3 9 20" xfId="9026"/>
    <cellStyle name="Percent 3 9 20 2" xfId="9027"/>
    <cellStyle name="Percent 3 9 20 2 2" xfId="9028"/>
    <cellStyle name="Percent 3 9 20 3" xfId="9029"/>
    <cellStyle name="Percent 3 9 20 3 2" xfId="9030"/>
    <cellStyle name="Percent 3 9 20 4" xfId="9031"/>
    <cellStyle name="Percent 3 9 21" xfId="9032"/>
    <cellStyle name="Percent 3 9 21 2" xfId="9033"/>
    <cellStyle name="Percent 3 9 22" xfId="9034"/>
    <cellStyle name="Percent 3 9 22 2" xfId="9035"/>
    <cellStyle name="Percent 3 9 23" xfId="9036"/>
    <cellStyle name="Percent 3 9 23 2" xfId="9037"/>
    <cellStyle name="Percent 3 9 24" xfId="9038"/>
    <cellStyle name="Percent 3 9 24 2" xfId="9039"/>
    <cellStyle name="Percent 3 9 25" xfId="9040"/>
    <cellStyle name="Percent 3 9 3" xfId="9041"/>
    <cellStyle name="Percent 3 9 3 10" xfId="9042"/>
    <cellStyle name="Percent 3 9 3 10 2" xfId="9043"/>
    <cellStyle name="Percent 3 9 3 11" xfId="9044"/>
    <cellStyle name="Percent 3 9 3 2" xfId="9045"/>
    <cellStyle name="Percent 3 9 3 2 2" xfId="9046"/>
    <cellStyle name="Percent 3 9 3 2 2 2" xfId="9047"/>
    <cellStyle name="Percent 3 9 3 2 3" xfId="9048"/>
    <cellStyle name="Percent 3 9 3 2 3 2" xfId="9049"/>
    <cellStyle name="Percent 3 9 3 2 4" xfId="9050"/>
    <cellStyle name="Percent 3 9 3 3" xfId="9051"/>
    <cellStyle name="Percent 3 9 3 3 2" xfId="9052"/>
    <cellStyle name="Percent 3 9 3 3 2 2" xfId="9053"/>
    <cellStyle name="Percent 3 9 3 3 3" xfId="9054"/>
    <cellStyle name="Percent 3 9 3 3 3 2" xfId="9055"/>
    <cellStyle name="Percent 3 9 3 3 4" xfId="9056"/>
    <cellStyle name="Percent 3 9 3 4" xfId="9057"/>
    <cellStyle name="Percent 3 9 3 4 2" xfId="9058"/>
    <cellStyle name="Percent 3 9 3 4 2 2" xfId="9059"/>
    <cellStyle name="Percent 3 9 3 4 3" xfId="9060"/>
    <cellStyle name="Percent 3 9 3 4 3 2" xfId="9061"/>
    <cellStyle name="Percent 3 9 3 4 4" xfId="9062"/>
    <cellStyle name="Percent 3 9 3 5" xfId="9063"/>
    <cellStyle name="Percent 3 9 3 5 2" xfId="9064"/>
    <cellStyle name="Percent 3 9 3 5 2 2" xfId="9065"/>
    <cellStyle name="Percent 3 9 3 5 3" xfId="9066"/>
    <cellStyle name="Percent 3 9 3 5 3 2" xfId="9067"/>
    <cellStyle name="Percent 3 9 3 5 4" xfId="9068"/>
    <cellStyle name="Percent 3 9 3 5 4 2" xfId="9069"/>
    <cellStyle name="Percent 3 9 3 5 5" xfId="9070"/>
    <cellStyle name="Percent 3 9 3 6" xfId="9071"/>
    <cellStyle name="Percent 3 9 3 6 2" xfId="9072"/>
    <cellStyle name="Percent 3 9 3 6 2 2" xfId="9073"/>
    <cellStyle name="Percent 3 9 3 6 3" xfId="9074"/>
    <cellStyle name="Percent 3 9 3 6 3 2" xfId="9075"/>
    <cellStyle name="Percent 3 9 3 6 4" xfId="9076"/>
    <cellStyle name="Percent 3 9 3 7" xfId="9077"/>
    <cellStyle name="Percent 3 9 3 7 2" xfId="9078"/>
    <cellStyle name="Percent 3 9 3 8" xfId="9079"/>
    <cellStyle name="Percent 3 9 3 8 2" xfId="9080"/>
    <cellStyle name="Percent 3 9 3 9" xfId="9081"/>
    <cellStyle name="Percent 3 9 3 9 2" xfId="9082"/>
    <cellStyle name="Percent 3 9 4" xfId="9083"/>
    <cellStyle name="Percent 3 9 4 10" xfId="9084"/>
    <cellStyle name="Percent 3 9 4 10 2" xfId="9085"/>
    <cellStyle name="Percent 3 9 4 11" xfId="9086"/>
    <cellStyle name="Percent 3 9 4 2" xfId="9087"/>
    <cellStyle name="Percent 3 9 4 2 2" xfId="9088"/>
    <cellStyle name="Percent 3 9 4 2 2 2" xfId="9089"/>
    <cellStyle name="Percent 3 9 4 2 3" xfId="9090"/>
    <cellStyle name="Percent 3 9 4 2 3 2" xfId="9091"/>
    <cellStyle name="Percent 3 9 4 2 4" xfId="9092"/>
    <cellStyle name="Percent 3 9 4 3" xfId="9093"/>
    <cellStyle name="Percent 3 9 4 3 2" xfId="9094"/>
    <cellStyle name="Percent 3 9 4 3 2 2" xfId="9095"/>
    <cellStyle name="Percent 3 9 4 3 3" xfId="9096"/>
    <cellStyle name="Percent 3 9 4 3 3 2" xfId="9097"/>
    <cellStyle name="Percent 3 9 4 3 4" xfId="9098"/>
    <cellStyle name="Percent 3 9 4 4" xfId="9099"/>
    <cellStyle name="Percent 3 9 4 4 2" xfId="9100"/>
    <cellStyle name="Percent 3 9 4 4 2 2" xfId="9101"/>
    <cellStyle name="Percent 3 9 4 4 3" xfId="9102"/>
    <cellStyle name="Percent 3 9 4 4 3 2" xfId="9103"/>
    <cellStyle name="Percent 3 9 4 4 4" xfId="9104"/>
    <cellStyle name="Percent 3 9 4 5" xfId="9105"/>
    <cellStyle name="Percent 3 9 4 5 2" xfId="9106"/>
    <cellStyle name="Percent 3 9 4 5 2 2" xfId="9107"/>
    <cellStyle name="Percent 3 9 4 5 3" xfId="9108"/>
    <cellStyle name="Percent 3 9 4 5 3 2" xfId="9109"/>
    <cellStyle name="Percent 3 9 4 5 4" xfId="9110"/>
    <cellStyle name="Percent 3 9 4 5 4 2" xfId="9111"/>
    <cellStyle name="Percent 3 9 4 5 5" xfId="9112"/>
    <cellStyle name="Percent 3 9 4 6" xfId="9113"/>
    <cellStyle name="Percent 3 9 4 6 2" xfId="9114"/>
    <cellStyle name="Percent 3 9 4 6 2 2" xfId="9115"/>
    <cellStyle name="Percent 3 9 4 6 3" xfId="9116"/>
    <cellStyle name="Percent 3 9 4 6 3 2" xfId="9117"/>
    <cellStyle name="Percent 3 9 4 6 4" xfId="9118"/>
    <cellStyle name="Percent 3 9 4 7" xfId="9119"/>
    <cellStyle name="Percent 3 9 4 7 2" xfId="9120"/>
    <cellStyle name="Percent 3 9 4 8" xfId="9121"/>
    <cellStyle name="Percent 3 9 4 8 2" xfId="9122"/>
    <cellStyle name="Percent 3 9 4 9" xfId="9123"/>
    <cellStyle name="Percent 3 9 4 9 2" xfId="9124"/>
    <cellStyle name="Percent 3 9 5" xfId="9125"/>
    <cellStyle name="Percent 3 9 5 10" xfId="9126"/>
    <cellStyle name="Percent 3 9 5 10 2" xfId="9127"/>
    <cellStyle name="Percent 3 9 5 11" xfId="9128"/>
    <cellStyle name="Percent 3 9 5 2" xfId="9129"/>
    <cellStyle name="Percent 3 9 5 2 2" xfId="9130"/>
    <cellStyle name="Percent 3 9 5 2 2 2" xfId="9131"/>
    <cellStyle name="Percent 3 9 5 2 3" xfId="9132"/>
    <cellStyle name="Percent 3 9 5 2 3 2" xfId="9133"/>
    <cellStyle name="Percent 3 9 5 2 4" xfId="9134"/>
    <cellStyle name="Percent 3 9 5 3" xfId="9135"/>
    <cellStyle name="Percent 3 9 5 3 2" xfId="9136"/>
    <cellStyle name="Percent 3 9 5 3 2 2" xfId="9137"/>
    <cellStyle name="Percent 3 9 5 3 3" xfId="9138"/>
    <cellStyle name="Percent 3 9 5 3 3 2" xfId="9139"/>
    <cellStyle name="Percent 3 9 5 3 4" xfId="9140"/>
    <cellStyle name="Percent 3 9 5 4" xfId="9141"/>
    <cellStyle name="Percent 3 9 5 4 2" xfId="9142"/>
    <cellStyle name="Percent 3 9 5 4 2 2" xfId="9143"/>
    <cellStyle name="Percent 3 9 5 4 3" xfId="9144"/>
    <cellStyle name="Percent 3 9 5 4 3 2" xfId="9145"/>
    <cellStyle name="Percent 3 9 5 4 4" xfId="9146"/>
    <cellStyle name="Percent 3 9 5 5" xfId="9147"/>
    <cellStyle name="Percent 3 9 5 5 2" xfId="9148"/>
    <cellStyle name="Percent 3 9 5 5 2 2" xfId="9149"/>
    <cellStyle name="Percent 3 9 5 5 3" xfId="9150"/>
    <cellStyle name="Percent 3 9 5 5 3 2" xfId="9151"/>
    <cellStyle name="Percent 3 9 5 5 4" xfId="9152"/>
    <cellStyle name="Percent 3 9 5 5 4 2" xfId="9153"/>
    <cellStyle name="Percent 3 9 5 5 5" xfId="9154"/>
    <cellStyle name="Percent 3 9 5 6" xfId="9155"/>
    <cellStyle name="Percent 3 9 5 6 2" xfId="9156"/>
    <cellStyle name="Percent 3 9 5 6 2 2" xfId="9157"/>
    <cellStyle name="Percent 3 9 5 6 3" xfId="9158"/>
    <cellStyle name="Percent 3 9 5 6 3 2" xfId="9159"/>
    <cellStyle name="Percent 3 9 5 6 4" xfId="9160"/>
    <cellStyle name="Percent 3 9 5 7" xfId="9161"/>
    <cellStyle name="Percent 3 9 5 7 2" xfId="9162"/>
    <cellStyle name="Percent 3 9 5 8" xfId="9163"/>
    <cellStyle name="Percent 3 9 5 8 2" xfId="9164"/>
    <cellStyle name="Percent 3 9 5 9" xfId="9165"/>
    <cellStyle name="Percent 3 9 5 9 2" xfId="9166"/>
    <cellStyle name="Percent 3 9 6" xfId="9167"/>
    <cellStyle name="Percent 3 9 6 10" xfId="9168"/>
    <cellStyle name="Percent 3 9 6 10 2" xfId="9169"/>
    <cellStyle name="Percent 3 9 6 11" xfId="9170"/>
    <cellStyle name="Percent 3 9 6 2" xfId="9171"/>
    <cellStyle name="Percent 3 9 6 2 2" xfId="9172"/>
    <cellStyle name="Percent 3 9 6 2 2 2" xfId="9173"/>
    <cellStyle name="Percent 3 9 6 2 3" xfId="9174"/>
    <cellStyle name="Percent 3 9 6 2 3 2" xfId="9175"/>
    <cellStyle name="Percent 3 9 6 2 4" xfId="9176"/>
    <cellStyle name="Percent 3 9 6 3" xfId="9177"/>
    <cellStyle name="Percent 3 9 6 3 2" xfId="9178"/>
    <cellStyle name="Percent 3 9 6 3 2 2" xfId="9179"/>
    <cellStyle name="Percent 3 9 6 3 3" xfId="9180"/>
    <cellStyle name="Percent 3 9 6 3 3 2" xfId="9181"/>
    <cellStyle name="Percent 3 9 6 3 4" xfId="9182"/>
    <cellStyle name="Percent 3 9 6 4" xfId="9183"/>
    <cellStyle name="Percent 3 9 6 4 2" xfId="9184"/>
    <cellStyle name="Percent 3 9 6 4 2 2" xfId="9185"/>
    <cellStyle name="Percent 3 9 6 4 3" xfId="9186"/>
    <cellStyle name="Percent 3 9 6 4 3 2" xfId="9187"/>
    <cellStyle name="Percent 3 9 6 4 4" xfId="9188"/>
    <cellStyle name="Percent 3 9 6 5" xfId="9189"/>
    <cellStyle name="Percent 3 9 6 5 2" xfId="9190"/>
    <cellStyle name="Percent 3 9 6 5 2 2" xfId="9191"/>
    <cellStyle name="Percent 3 9 6 5 3" xfId="9192"/>
    <cellStyle name="Percent 3 9 6 5 3 2" xfId="9193"/>
    <cellStyle name="Percent 3 9 6 5 4" xfId="9194"/>
    <cellStyle name="Percent 3 9 6 5 4 2" xfId="9195"/>
    <cellStyle name="Percent 3 9 6 5 5" xfId="9196"/>
    <cellStyle name="Percent 3 9 6 6" xfId="9197"/>
    <cellStyle name="Percent 3 9 6 6 2" xfId="9198"/>
    <cellStyle name="Percent 3 9 6 6 2 2" xfId="9199"/>
    <cellStyle name="Percent 3 9 6 6 3" xfId="9200"/>
    <cellStyle name="Percent 3 9 6 6 3 2" xfId="9201"/>
    <cellStyle name="Percent 3 9 6 6 4" xfId="9202"/>
    <cellStyle name="Percent 3 9 6 7" xfId="9203"/>
    <cellStyle name="Percent 3 9 6 7 2" xfId="9204"/>
    <cellStyle name="Percent 3 9 6 8" xfId="9205"/>
    <cellStyle name="Percent 3 9 6 8 2" xfId="9206"/>
    <cellStyle name="Percent 3 9 6 9" xfId="9207"/>
    <cellStyle name="Percent 3 9 6 9 2" xfId="9208"/>
    <cellStyle name="Percent 3 9 7" xfId="9209"/>
    <cellStyle name="Percent 3 9 7 10" xfId="9210"/>
    <cellStyle name="Percent 3 9 7 10 2" xfId="9211"/>
    <cellStyle name="Percent 3 9 7 11" xfId="9212"/>
    <cellStyle name="Percent 3 9 7 2" xfId="9213"/>
    <cellStyle name="Percent 3 9 7 2 2" xfId="9214"/>
    <cellStyle name="Percent 3 9 7 2 2 2" xfId="9215"/>
    <cellStyle name="Percent 3 9 7 2 3" xfId="9216"/>
    <cellStyle name="Percent 3 9 7 2 3 2" xfId="9217"/>
    <cellStyle name="Percent 3 9 7 2 4" xfId="9218"/>
    <cellStyle name="Percent 3 9 7 3" xfId="9219"/>
    <cellStyle name="Percent 3 9 7 3 2" xfId="9220"/>
    <cellStyle name="Percent 3 9 7 3 2 2" xfId="9221"/>
    <cellStyle name="Percent 3 9 7 3 3" xfId="9222"/>
    <cellStyle name="Percent 3 9 7 3 3 2" xfId="9223"/>
    <cellStyle name="Percent 3 9 7 3 4" xfId="9224"/>
    <cellStyle name="Percent 3 9 7 4" xfId="9225"/>
    <cellStyle name="Percent 3 9 7 4 2" xfId="9226"/>
    <cellStyle name="Percent 3 9 7 4 2 2" xfId="9227"/>
    <cellStyle name="Percent 3 9 7 4 3" xfId="9228"/>
    <cellStyle name="Percent 3 9 7 4 3 2" xfId="9229"/>
    <cellStyle name="Percent 3 9 7 4 4" xfId="9230"/>
    <cellStyle name="Percent 3 9 7 5" xfId="9231"/>
    <cellStyle name="Percent 3 9 7 5 2" xfId="9232"/>
    <cellStyle name="Percent 3 9 7 5 2 2" xfId="9233"/>
    <cellStyle name="Percent 3 9 7 5 3" xfId="9234"/>
    <cellStyle name="Percent 3 9 7 5 3 2" xfId="9235"/>
    <cellStyle name="Percent 3 9 7 5 4" xfId="9236"/>
    <cellStyle name="Percent 3 9 7 5 4 2" xfId="9237"/>
    <cellStyle name="Percent 3 9 7 5 5" xfId="9238"/>
    <cellStyle name="Percent 3 9 7 6" xfId="9239"/>
    <cellStyle name="Percent 3 9 7 6 2" xfId="9240"/>
    <cellStyle name="Percent 3 9 7 6 2 2" xfId="9241"/>
    <cellStyle name="Percent 3 9 7 6 3" xfId="9242"/>
    <cellStyle name="Percent 3 9 7 6 3 2" xfId="9243"/>
    <cellStyle name="Percent 3 9 7 6 4" xfId="9244"/>
    <cellStyle name="Percent 3 9 7 7" xfId="9245"/>
    <cellStyle name="Percent 3 9 7 7 2" xfId="9246"/>
    <cellStyle name="Percent 3 9 7 8" xfId="9247"/>
    <cellStyle name="Percent 3 9 7 8 2" xfId="9248"/>
    <cellStyle name="Percent 3 9 7 9" xfId="9249"/>
    <cellStyle name="Percent 3 9 7 9 2" xfId="9250"/>
    <cellStyle name="Percent 3 9 8" xfId="9251"/>
    <cellStyle name="Percent 3 9 8 10" xfId="9252"/>
    <cellStyle name="Percent 3 9 8 10 2" xfId="9253"/>
    <cellStyle name="Percent 3 9 8 11" xfId="9254"/>
    <cellStyle name="Percent 3 9 8 2" xfId="9255"/>
    <cellStyle name="Percent 3 9 8 2 2" xfId="9256"/>
    <cellStyle name="Percent 3 9 8 2 2 2" xfId="9257"/>
    <cellStyle name="Percent 3 9 8 2 3" xfId="9258"/>
    <cellStyle name="Percent 3 9 8 2 3 2" xfId="9259"/>
    <cellStyle name="Percent 3 9 8 2 4" xfId="9260"/>
    <cellStyle name="Percent 3 9 8 3" xfId="9261"/>
    <cellStyle name="Percent 3 9 8 3 2" xfId="9262"/>
    <cellStyle name="Percent 3 9 8 3 2 2" xfId="9263"/>
    <cellStyle name="Percent 3 9 8 3 3" xfId="9264"/>
    <cellStyle name="Percent 3 9 8 3 3 2" xfId="9265"/>
    <cellStyle name="Percent 3 9 8 3 4" xfId="9266"/>
    <cellStyle name="Percent 3 9 8 4" xfId="9267"/>
    <cellStyle name="Percent 3 9 8 4 2" xfId="9268"/>
    <cellStyle name="Percent 3 9 8 4 2 2" xfId="9269"/>
    <cellStyle name="Percent 3 9 8 4 3" xfId="9270"/>
    <cellStyle name="Percent 3 9 8 4 3 2" xfId="9271"/>
    <cellStyle name="Percent 3 9 8 4 4" xfId="9272"/>
    <cellStyle name="Percent 3 9 8 5" xfId="9273"/>
    <cellStyle name="Percent 3 9 8 5 2" xfId="9274"/>
    <cellStyle name="Percent 3 9 8 5 2 2" xfId="9275"/>
    <cellStyle name="Percent 3 9 8 5 3" xfId="9276"/>
    <cellStyle name="Percent 3 9 8 5 3 2" xfId="9277"/>
    <cellStyle name="Percent 3 9 8 5 4" xfId="9278"/>
    <cellStyle name="Percent 3 9 8 5 4 2" xfId="9279"/>
    <cellStyle name="Percent 3 9 8 5 5" xfId="9280"/>
    <cellStyle name="Percent 3 9 8 6" xfId="9281"/>
    <cellStyle name="Percent 3 9 8 6 2" xfId="9282"/>
    <cellStyle name="Percent 3 9 8 6 2 2" xfId="9283"/>
    <cellStyle name="Percent 3 9 8 6 3" xfId="9284"/>
    <cellStyle name="Percent 3 9 8 6 3 2" xfId="9285"/>
    <cellStyle name="Percent 3 9 8 6 4" xfId="9286"/>
    <cellStyle name="Percent 3 9 8 7" xfId="9287"/>
    <cellStyle name="Percent 3 9 8 7 2" xfId="9288"/>
    <cellStyle name="Percent 3 9 8 8" xfId="9289"/>
    <cellStyle name="Percent 3 9 8 8 2" xfId="9290"/>
    <cellStyle name="Percent 3 9 8 9" xfId="9291"/>
    <cellStyle name="Percent 3 9 8 9 2" xfId="9292"/>
    <cellStyle name="Percent 3 9 9" xfId="9293"/>
    <cellStyle name="Percent 3 9 9 10" xfId="9294"/>
    <cellStyle name="Percent 3 9 9 10 2" xfId="9295"/>
    <cellStyle name="Percent 3 9 9 11" xfId="9296"/>
    <cellStyle name="Percent 3 9 9 2" xfId="9297"/>
    <cellStyle name="Percent 3 9 9 2 2" xfId="9298"/>
    <cellStyle name="Percent 3 9 9 2 2 2" xfId="9299"/>
    <cellStyle name="Percent 3 9 9 2 3" xfId="9300"/>
    <cellStyle name="Percent 3 9 9 2 3 2" xfId="9301"/>
    <cellStyle name="Percent 3 9 9 2 4" xfId="9302"/>
    <cellStyle name="Percent 3 9 9 3" xfId="9303"/>
    <cellStyle name="Percent 3 9 9 3 2" xfId="9304"/>
    <cellStyle name="Percent 3 9 9 3 2 2" xfId="9305"/>
    <cellStyle name="Percent 3 9 9 3 3" xfId="9306"/>
    <cellStyle name="Percent 3 9 9 3 3 2" xfId="9307"/>
    <cellStyle name="Percent 3 9 9 3 4" xfId="9308"/>
    <cellStyle name="Percent 3 9 9 4" xfId="9309"/>
    <cellStyle name="Percent 3 9 9 4 2" xfId="9310"/>
    <cellStyle name="Percent 3 9 9 4 2 2" xfId="9311"/>
    <cellStyle name="Percent 3 9 9 4 3" xfId="9312"/>
    <cellStyle name="Percent 3 9 9 4 3 2" xfId="9313"/>
    <cellStyle name="Percent 3 9 9 4 4" xfId="9314"/>
    <cellStyle name="Percent 3 9 9 5" xfId="9315"/>
    <cellStyle name="Percent 3 9 9 5 2" xfId="9316"/>
    <cellStyle name="Percent 3 9 9 5 2 2" xfId="9317"/>
    <cellStyle name="Percent 3 9 9 5 3" xfId="9318"/>
    <cellStyle name="Percent 3 9 9 5 3 2" xfId="9319"/>
    <cellStyle name="Percent 3 9 9 5 4" xfId="9320"/>
    <cellStyle name="Percent 3 9 9 5 4 2" xfId="9321"/>
    <cellStyle name="Percent 3 9 9 5 5" xfId="9322"/>
    <cellStyle name="Percent 3 9 9 6" xfId="9323"/>
    <cellStyle name="Percent 3 9 9 6 2" xfId="9324"/>
    <cellStyle name="Percent 3 9 9 6 2 2" xfId="9325"/>
    <cellStyle name="Percent 3 9 9 6 3" xfId="9326"/>
    <cellStyle name="Percent 3 9 9 6 3 2" xfId="9327"/>
    <cellStyle name="Percent 3 9 9 6 4" xfId="9328"/>
    <cellStyle name="Percent 3 9 9 7" xfId="9329"/>
    <cellStyle name="Percent 3 9 9 7 2" xfId="9330"/>
    <cellStyle name="Percent 3 9 9 8" xfId="9331"/>
    <cellStyle name="Percent 3 9 9 8 2" xfId="9332"/>
    <cellStyle name="Percent 3 9 9 9" xfId="9333"/>
    <cellStyle name="Percent 3 9 9 9 2" xfId="9334"/>
    <cellStyle name="Percent 31" xfId="9335"/>
    <cellStyle name="Percent 31 10" xfId="9336"/>
    <cellStyle name="Percent 31 10 2" xfId="9337"/>
    <cellStyle name="Percent 31 11" xfId="9338"/>
    <cellStyle name="Percent 31 2" xfId="9339"/>
    <cellStyle name="Percent 31 2 2" xfId="9340"/>
    <cellStyle name="Percent 31 2 2 2" xfId="9341"/>
    <cellStyle name="Percent 31 2 3" xfId="9342"/>
    <cellStyle name="Percent 31 2 3 2" xfId="9343"/>
    <cellStyle name="Percent 31 2 4" xfId="9344"/>
    <cellStyle name="Percent 31 3" xfId="9345"/>
    <cellStyle name="Percent 31 3 2" xfId="9346"/>
    <cellStyle name="Percent 31 3 2 2" xfId="9347"/>
    <cellStyle name="Percent 31 3 3" xfId="9348"/>
    <cellStyle name="Percent 31 3 3 2" xfId="9349"/>
    <cellStyle name="Percent 31 3 4" xfId="9350"/>
    <cellStyle name="Percent 31 4" xfId="9351"/>
    <cellStyle name="Percent 31 4 2" xfId="9352"/>
    <cellStyle name="Percent 31 4 2 2" xfId="9353"/>
    <cellStyle name="Percent 31 4 3" xfId="9354"/>
    <cellStyle name="Percent 31 4 3 2" xfId="9355"/>
    <cellStyle name="Percent 31 4 4" xfId="9356"/>
    <cellStyle name="Percent 31 5" xfId="9357"/>
    <cellStyle name="Percent 31 5 2" xfId="9358"/>
    <cellStyle name="Percent 31 5 2 2" xfId="9359"/>
    <cellStyle name="Percent 31 5 3" xfId="9360"/>
    <cellStyle name="Percent 31 5 3 2" xfId="9361"/>
    <cellStyle name="Percent 31 5 4" xfId="9362"/>
    <cellStyle name="Percent 31 5 4 2" xfId="9363"/>
    <cellStyle name="Percent 31 5 5" xfId="9364"/>
    <cellStyle name="Percent 31 6" xfId="9365"/>
    <cellStyle name="Percent 31 6 2" xfId="9366"/>
    <cellStyle name="Percent 31 6 2 2" xfId="9367"/>
    <cellStyle name="Percent 31 6 3" xfId="9368"/>
    <cellStyle name="Percent 31 6 3 2" xfId="9369"/>
    <cellStyle name="Percent 31 6 4" xfId="9370"/>
    <cellStyle name="Percent 31 7" xfId="9371"/>
    <cellStyle name="Percent 31 7 2" xfId="9372"/>
    <cellStyle name="Percent 31 8" xfId="9373"/>
    <cellStyle name="Percent 31 8 2" xfId="9374"/>
    <cellStyle name="Percent 31 9" xfId="9375"/>
    <cellStyle name="Percent 31 9 2" xfId="9376"/>
    <cellStyle name="Percent 4" xfId="9377"/>
    <cellStyle name="Percent 4 10" xfId="9378"/>
    <cellStyle name="Percent 4 10 10" xfId="9379"/>
    <cellStyle name="Percent 4 10 10 2" xfId="9380"/>
    <cellStyle name="Percent 4 10 11" xfId="9381"/>
    <cellStyle name="Percent 4 10 2" xfId="9382"/>
    <cellStyle name="Percent 4 10 2 2" xfId="9383"/>
    <cellStyle name="Percent 4 10 2 2 2" xfId="9384"/>
    <cellStyle name="Percent 4 10 2 3" xfId="9385"/>
    <cellStyle name="Percent 4 10 2 3 2" xfId="9386"/>
    <cellStyle name="Percent 4 10 2 4" xfId="9387"/>
    <cellStyle name="Percent 4 10 3" xfId="9388"/>
    <cellStyle name="Percent 4 10 3 2" xfId="9389"/>
    <cellStyle name="Percent 4 10 3 2 2" xfId="9390"/>
    <cellStyle name="Percent 4 10 3 3" xfId="9391"/>
    <cellStyle name="Percent 4 10 3 3 2" xfId="9392"/>
    <cellStyle name="Percent 4 10 3 4" xfId="9393"/>
    <cellStyle name="Percent 4 10 4" xfId="9394"/>
    <cellStyle name="Percent 4 10 4 2" xfId="9395"/>
    <cellStyle name="Percent 4 10 4 2 2" xfId="9396"/>
    <cellStyle name="Percent 4 10 4 3" xfId="9397"/>
    <cellStyle name="Percent 4 10 4 3 2" xfId="9398"/>
    <cellStyle name="Percent 4 10 4 4" xfId="9399"/>
    <cellStyle name="Percent 4 10 5" xfId="9400"/>
    <cellStyle name="Percent 4 10 5 2" xfId="9401"/>
    <cellStyle name="Percent 4 10 5 2 2" xfId="9402"/>
    <cellStyle name="Percent 4 10 5 3" xfId="9403"/>
    <cellStyle name="Percent 4 10 5 3 2" xfId="9404"/>
    <cellStyle name="Percent 4 10 5 4" xfId="9405"/>
    <cellStyle name="Percent 4 10 5 4 2" xfId="9406"/>
    <cellStyle name="Percent 4 10 5 5" xfId="9407"/>
    <cellStyle name="Percent 4 10 6" xfId="9408"/>
    <cellStyle name="Percent 4 10 6 2" xfId="9409"/>
    <cellStyle name="Percent 4 10 6 2 2" xfId="9410"/>
    <cellStyle name="Percent 4 10 6 3" xfId="9411"/>
    <cellStyle name="Percent 4 10 6 3 2" xfId="9412"/>
    <cellStyle name="Percent 4 10 6 4" xfId="9413"/>
    <cellStyle name="Percent 4 10 7" xfId="9414"/>
    <cellStyle name="Percent 4 10 7 2" xfId="9415"/>
    <cellStyle name="Percent 4 10 8" xfId="9416"/>
    <cellStyle name="Percent 4 10 8 2" xfId="9417"/>
    <cellStyle name="Percent 4 10 9" xfId="9418"/>
    <cellStyle name="Percent 4 10 9 2" xfId="9419"/>
    <cellStyle name="Percent 4 11" xfId="9420"/>
    <cellStyle name="Percent 4 11 10" xfId="9421"/>
    <cellStyle name="Percent 4 11 10 2" xfId="9422"/>
    <cellStyle name="Percent 4 11 11" xfId="9423"/>
    <cellStyle name="Percent 4 11 2" xfId="9424"/>
    <cellStyle name="Percent 4 11 2 2" xfId="9425"/>
    <cellStyle name="Percent 4 11 2 2 2" xfId="9426"/>
    <cellStyle name="Percent 4 11 2 3" xfId="9427"/>
    <cellStyle name="Percent 4 11 2 3 2" xfId="9428"/>
    <cellStyle name="Percent 4 11 2 4" xfId="9429"/>
    <cellStyle name="Percent 4 11 3" xfId="9430"/>
    <cellStyle name="Percent 4 11 3 2" xfId="9431"/>
    <cellStyle name="Percent 4 11 3 2 2" xfId="9432"/>
    <cellStyle name="Percent 4 11 3 3" xfId="9433"/>
    <cellStyle name="Percent 4 11 3 3 2" xfId="9434"/>
    <cellStyle name="Percent 4 11 3 4" xfId="9435"/>
    <cellStyle name="Percent 4 11 4" xfId="9436"/>
    <cellStyle name="Percent 4 11 4 2" xfId="9437"/>
    <cellStyle name="Percent 4 11 4 2 2" xfId="9438"/>
    <cellStyle name="Percent 4 11 4 3" xfId="9439"/>
    <cellStyle name="Percent 4 11 4 3 2" xfId="9440"/>
    <cellStyle name="Percent 4 11 4 4" xfId="9441"/>
    <cellStyle name="Percent 4 11 5" xfId="9442"/>
    <cellStyle name="Percent 4 11 5 2" xfId="9443"/>
    <cellStyle name="Percent 4 11 5 2 2" xfId="9444"/>
    <cellStyle name="Percent 4 11 5 3" xfId="9445"/>
    <cellStyle name="Percent 4 11 5 3 2" xfId="9446"/>
    <cellStyle name="Percent 4 11 5 4" xfId="9447"/>
    <cellStyle name="Percent 4 11 5 4 2" xfId="9448"/>
    <cellStyle name="Percent 4 11 5 5" xfId="9449"/>
    <cellStyle name="Percent 4 11 6" xfId="9450"/>
    <cellStyle name="Percent 4 11 6 2" xfId="9451"/>
    <cellStyle name="Percent 4 11 6 2 2" xfId="9452"/>
    <cellStyle name="Percent 4 11 6 3" xfId="9453"/>
    <cellStyle name="Percent 4 11 6 3 2" xfId="9454"/>
    <cellStyle name="Percent 4 11 6 4" xfId="9455"/>
    <cellStyle name="Percent 4 11 7" xfId="9456"/>
    <cellStyle name="Percent 4 11 7 2" xfId="9457"/>
    <cellStyle name="Percent 4 11 8" xfId="9458"/>
    <cellStyle name="Percent 4 11 8 2" xfId="9459"/>
    <cellStyle name="Percent 4 11 9" xfId="9460"/>
    <cellStyle name="Percent 4 11 9 2" xfId="9461"/>
    <cellStyle name="Percent 4 12" xfId="9462"/>
    <cellStyle name="Percent 4 12 10" xfId="9463"/>
    <cellStyle name="Percent 4 12 10 2" xfId="9464"/>
    <cellStyle name="Percent 4 12 11" xfId="9465"/>
    <cellStyle name="Percent 4 12 2" xfId="9466"/>
    <cellStyle name="Percent 4 12 2 2" xfId="9467"/>
    <cellStyle name="Percent 4 12 2 2 2" xfId="9468"/>
    <cellStyle name="Percent 4 12 2 3" xfId="9469"/>
    <cellStyle name="Percent 4 12 2 3 2" xfId="9470"/>
    <cellStyle name="Percent 4 12 2 4" xfId="9471"/>
    <cellStyle name="Percent 4 12 3" xfId="9472"/>
    <cellStyle name="Percent 4 12 3 2" xfId="9473"/>
    <cellStyle name="Percent 4 12 3 2 2" xfId="9474"/>
    <cellStyle name="Percent 4 12 3 3" xfId="9475"/>
    <cellStyle name="Percent 4 12 3 3 2" xfId="9476"/>
    <cellStyle name="Percent 4 12 3 4" xfId="9477"/>
    <cellStyle name="Percent 4 12 4" xfId="9478"/>
    <cellStyle name="Percent 4 12 4 2" xfId="9479"/>
    <cellStyle name="Percent 4 12 4 2 2" xfId="9480"/>
    <cellStyle name="Percent 4 12 4 3" xfId="9481"/>
    <cellStyle name="Percent 4 12 4 3 2" xfId="9482"/>
    <cellStyle name="Percent 4 12 4 4" xfId="9483"/>
    <cellStyle name="Percent 4 12 5" xfId="9484"/>
    <cellStyle name="Percent 4 12 5 2" xfId="9485"/>
    <cellStyle name="Percent 4 12 5 2 2" xfId="9486"/>
    <cellStyle name="Percent 4 12 5 3" xfId="9487"/>
    <cellStyle name="Percent 4 12 5 3 2" xfId="9488"/>
    <cellStyle name="Percent 4 12 5 4" xfId="9489"/>
    <cellStyle name="Percent 4 12 5 4 2" xfId="9490"/>
    <cellStyle name="Percent 4 12 5 5" xfId="9491"/>
    <cellStyle name="Percent 4 12 6" xfId="9492"/>
    <cellStyle name="Percent 4 12 6 2" xfId="9493"/>
    <cellStyle name="Percent 4 12 6 2 2" xfId="9494"/>
    <cellStyle name="Percent 4 12 6 3" xfId="9495"/>
    <cellStyle name="Percent 4 12 6 3 2" xfId="9496"/>
    <cellStyle name="Percent 4 12 6 4" xfId="9497"/>
    <cellStyle name="Percent 4 12 7" xfId="9498"/>
    <cellStyle name="Percent 4 12 7 2" xfId="9499"/>
    <cellStyle name="Percent 4 12 8" xfId="9500"/>
    <cellStyle name="Percent 4 12 8 2" xfId="9501"/>
    <cellStyle name="Percent 4 12 9" xfId="9502"/>
    <cellStyle name="Percent 4 12 9 2" xfId="9503"/>
    <cellStyle name="Percent 4 13" xfId="9504"/>
    <cellStyle name="Percent 4 13 10" xfId="9505"/>
    <cellStyle name="Percent 4 13 10 2" xfId="9506"/>
    <cellStyle name="Percent 4 13 11" xfId="9507"/>
    <cellStyle name="Percent 4 13 2" xfId="9508"/>
    <cellStyle name="Percent 4 13 2 2" xfId="9509"/>
    <cellStyle name="Percent 4 13 2 2 2" xfId="9510"/>
    <cellStyle name="Percent 4 13 2 3" xfId="9511"/>
    <cellStyle name="Percent 4 13 2 3 2" xfId="9512"/>
    <cellStyle name="Percent 4 13 2 4" xfId="9513"/>
    <cellStyle name="Percent 4 13 3" xfId="9514"/>
    <cellStyle name="Percent 4 13 3 2" xfId="9515"/>
    <cellStyle name="Percent 4 13 3 2 2" xfId="9516"/>
    <cellStyle name="Percent 4 13 3 3" xfId="9517"/>
    <cellStyle name="Percent 4 13 3 3 2" xfId="9518"/>
    <cellStyle name="Percent 4 13 3 4" xfId="9519"/>
    <cellStyle name="Percent 4 13 4" xfId="9520"/>
    <cellStyle name="Percent 4 13 4 2" xfId="9521"/>
    <cellStyle name="Percent 4 13 4 2 2" xfId="9522"/>
    <cellStyle name="Percent 4 13 4 3" xfId="9523"/>
    <cellStyle name="Percent 4 13 4 3 2" xfId="9524"/>
    <cellStyle name="Percent 4 13 4 4" xfId="9525"/>
    <cellStyle name="Percent 4 13 5" xfId="9526"/>
    <cellStyle name="Percent 4 13 5 2" xfId="9527"/>
    <cellStyle name="Percent 4 13 5 2 2" xfId="9528"/>
    <cellStyle name="Percent 4 13 5 3" xfId="9529"/>
    <cellStyle name="Percent 4 13 5 3 2" xfId="9530"/>
    <cellStyle name="Percent 4 13 5 4" xfId="9531"/>
    <cellStyle name="Percent 4 13 5 4 2" xfId="9532"/>
    <cellStyle name="Percent 4 13 5 5" xfId="9533"/>
    <cellStyle name="Percent 4 13 6" xfId="9534"/>
    <cellStyle name="Percent 4 13 6 2" xfId="9535"/>
    <cellStyle name="Percent 4 13 6 2 2" xfId="9536"/>
    <cellStyle name="Percent 4 13 6 3" xfId="9537"/>
    <cellStyle name="Percent 4 13 6 3 2" xfId="9538"/>
    <cellStyle name="Percent 4 13 6 4" xfId="9539"/>
    <cellStyle name="Percent 4 13 7" xfId="9540"/>
    <cellStyle name="Percent 4 13 7 2" xfId="9541"/>
    <cellStyle name="Percent 4 13 8" xfId="9542"/>
    <cellStyle name="Percent 4 13 8 2" xfId="9543"/>
    <cellStyle name="Percent 4 13 9" xfId="9544"/>
    <cellStyle name="Percent 4 13 9 2" xfId="9545"/>
    <cellStyle name="Percent 4 14" xfId="9546"/>
    <cellStyle name="Percent 4 14 10" xfId="9547"/>
    <cellStyle name="Percent 4 14 10 2" xfId="9548"/>
    <cellStyle name="Percent 4 14 11" xfId="9549"/>
    <cellStyle name="Percent 4 14 11 2" xfId="9550"/>
    <cellStyle name="Percent 4 14 12" xfId="9551"/>
    <cellStyle name="Percent 4 14 2" xfId="9552"/>
    <cellStyle name="Percent 4 14 2 2" xfId="9553"/>
    <cellStyle name="Percent 4 14 2 2 2" xfId="9554"/>
    <cellStyle name="Percent 4 14 2 2 2 2" xfId="9555"/>
    <cellStyle name="Percent 4 14 2 2 3" xfId="9556"/>
    <cellStyle name="Percent 4 14 2 2 3 2" xfId="9557"/>
    <cellStyle name="Percent 4 14 2 2 4" xfId="9558"/>
    <cellStyle name="Percent 4 14 2 3" xfId="9559"/>
    <cellStyle name="Percent 4 14 2 3 2" xfId="9560"/>
    <cellStyle name="Percent 4 14 2 3 2 2" xfId="9561"/>
    <cellStyle name="Percent 4 14 2 3 3" xfId="9562"/>
    <cellStyle name="Percent 4 14 2 3 3 2" xfId="9563"/>
    <cellStyle name="Percent 4 14 2 3 4" xfId="9564"/>
    <cellStyle name="Percent 4 14 2 4" xfId="9565"/>
    <cellStyle name="Percent 4 14 2 4 2" xfId="9566"/>
    <cellStyle name="Percent 4 14 2 4 2 2" xfId="9567"/>
    <cellStyle name="Percent 4 14 2 4 3" xfId="9568"/>
    <cellStyle name="Percent 4 14 2 4 3 2" xfId="9569"/>
    <cellStyle name="Percent 4 14 2 4 4" xfId="9570"/>
    <cellStyle name="Percent 4 14 2 4 4 2" xfId="9571"/>
    <cellStyle name="Percent 4 14 2 4 5" xfId="9572"/>
    <cellStyle name="Percent 4 14 2 5" xfId="9573"/>
    <cellStyle name="Percent 4 14 2 5 2" xfId="9574"/>
    <cellStyle name="Percent 4 14 2 5 2 2" xfId="9575"/>
    <cellStyle name="Percent 4 14 2 5 3" xfId="9576"/>
    <cellStyle name="Percent 4 14 2 5 3 2" xfId="9577"/>
    <cellStyle name="Percent 4 14 2 5 4" xfId="9578"/>
    <cellStyle name="Percent 4 14 2 6" xfId="9579"/>
    <cellStyle name="Percent 4 14 2 6 2" xfId="9580"/>
    <cellStyle name="Percent 4 14 2 7" xfId="9581"/>
    <cellStyle name="Percent 4 14 2 7 2" xfId="9582"/>
    <cellStyle name="Percent 4 14 2 8" xfId="9583"/>
    <cellStyle name="Percent 4 14 2 8 2" xfId="9584"/>
    <cellStyle name="Percent 4 14 2 9" xfId="9585"/>
    <cellStyle name="Percent 4 14 3" xfId="9586"/>
    <cellStyle name="Percent 4 14 3 2" xfId="9587"/>
    <cellStyle name="Percent 4 14 3 2 2" xfId="9588"/>
    <cellStyle name="Percent 4 14 3 3" xfId="9589"/>
    <cellStyle name="Percent 4 14 3 3 2" xfId="9590"/>
    <cellStyle name="Percent 4 14 3 4" xfId="9591"/>
    <cellStyle name="Percent 4 14 4" xfId="9592"/>
    <cellStyle name="Percent 4 14 4 2" xfId="9593"/>
    <cellStyle name="Percent 4 14 4 2 2" xfId="9594"/>
    <cellStyle name="Percent 4 14 4 3" xfId="9595"/>
    <cellStyle name="Percent 4 14 4 3 2" xfId="9596"/>
    <cellStyle name="Percent 4 14 4 4" xfId="9597"/>
    <cellStyle name="Percent 4 14 5" xfId="9598"/>
    <cellStyle name="Percent 4 14 5 2" xfId="9599"/>
    <cellStyle name="Percent 4 14 5 2 2" xfId="9600"/>
    <cellStyle name="Percent 4 14 5 3" xfId="9601"/>
    <cellStyle name="Percent 4 14 5 3 2" xfId="9602"/>
    <cellStyle name="Percent 4 14 5 4" xfId="9603"/>
    <cellStyle name="Percent 4 14 6" xfId="9604"/>
    <cellStyle name="Percent 4 14 6 2" xfId="9605"/>
    <cellStyle name="Percent 4 14 6 2 2" xfId="9606"/>
    <cellStyle name="Percent 4 14 6 3" xfId="9607"/>
    <cellStyle name="Percent 4 14 6 3 2" xfId="9608"/>
    <cellStyle name="Percent 4 14 6 4" xfId="9609"/>
    <cellStyle name="Percent 4 14 6 4 2" xfId="9610"/>
    <cellStyle name="Percent 4 14 6 5" xfId="9611"/>
    <cellStyle name="Percent 4 14 7" xfId="9612"/>
    <cellStyle name="Percent 4 14 7 2" xfId="9613"/>
    <cellStyle name="Percent 4 14 7 2 2" xfId="9614"/>
    <cellStyle name="Percent 4 14 7 3" xfId="9615"/>
    <cellStyle name="Percent 4 14 7 3 2" xfId="9616"/>
    <cellStyle name="Percent 4 14 7 4" xfId="9617"/>
    <cellStyle name="Percent 4 14 8" xfId="9618"/>
    <cellStyle name="Percent 4 14 8 2" xfId="9619"/>
    <cellStyle name="Percent 4 14 9" xfId="9620"/>
    <cellStyle name="Percent 4 14 9 2" xfId="9621"/>
    <cellStyle name="Percent 4 15" xfId="9622"/>
    <cellStyle name="Percent 4 15 10" xfId="9623"/>
    <cellStyle name="Percent 4 15 10 2" xfId="9624"/>
    <cellStyle name="Percent 4 15 11" xfId="9625"/>
    <cellStyle name="Percent 4 15 2" xfId="9626"/>
    <cellStyle name="Percent 4 15 2 2" xfId="9627"/>
    <cellStyle name="Percent 4 15 2 2 2" xfId="9628"/>
    <cellStyle name="Percent 4 15 2 3" xfId="9629"/>
    <cellStyle name="Percent 4 15 2 3 2" xfId="9630"/>
    <cellStyle name="Percent 4 15 2 4" xfId="9631"/>
    <cellStyle name="Percent 4 15 3" xfId="9632"/>
    <cellStyle name="Percent 4 15 3 2" xfId="9633"/>
    <cellStyle name="Percent 4 15 3 2 2" xfId="9634"/>
    <cellStyle name="Percent 4 15 3 3" xfId="9635"/>
    <cellStyle name="Percent 4 15 3 3 2" xfId="9636"/>
    <cellStyle name="Percent 4 15 3 4" xfId="9637"/>
    <cellStyle name="Percent 4 15 4" xfId="9638"/>
    <cellStyle name="Percent 4 15 4 2" xfId="9639"/>
    <cellStyle name="Percent 4 15 4 2 2" xfId="9640"/>
    <cellStyle name="Percent 4 15 4 3" xfId="9641"/>
    <cellStyle name="Percent 4 15 4 3 2" xfId="9642"/>
    <cellStyle name="Percent 4 15 4 4" xfId="9643"/>
    <cellStyle name="Percent 4 15 5" xfId="9644"/>
    <cellStyle name="Percent 4 15 5 2" xfId="9645"/>
    <cellStyle name="Percent 4 15 5 2 2" xfId="9646"/>
    <cellStyle name="Percent 4 15 5 3" xfId="9647"/>
    <cellStyle name="Percent 4 15 5 3 2" xfId="9648"/>
    <cellStyle name="Percent 4 15 5 4" xfId="9649"/>
    <cellStyle name="Percent 4 15 5 4 2" xfId="9650"/>
    <cellStyle name="Percent 4 15 5 5" xfId="9651"/>
    <cellStyle name="Percent 4 15 6" xfId="9652"/>
    <cellStyle name="Percent 4 15 6 2" xfId="9653"/>
    <cellStyle name="Percent 4 15 6 2 2" xfId="9654"/>
    <cellStyle name="Percent 4 15 6 3" xfId="9655"/>
    <cellStyle name="Percent 4 15 6 3 2" xfId="9656"/>
    <cellStyle name="Percent 4 15 6 4" xfId="9657"/>
    <cellStyle name="Percent 4 15 7" xfId="9658"/>
    <cellStyle name="Percent 4 15 7 2" xfId="9659"/>
    <cellStyle name="Percent 4 15 8" xfId="9660"/>
    <cellStyle name="Percent 4 15 8 2" xfId="9661"/>
    <cellStyle name="Percent 4 15 9" xfId="9662"/>
    <cellStyle name="Percent 4 15 9 2" xfId="9663"/>
    <cellStyle name="Percent 4 16" xfId="9664"/>
    <cellStyle name="Percent 4 16 10" xfId="9665"/>
    <cellStyle name="Percent 4 16 10 2" xfId="9666"/>
    <cellStyle name="Percent 4 16 11" xfId="9667"/>
    <cellStyle name="Percent 4 16 2" xfId="9668"/>
    <cellStyle name="Percent 4 16 2 2" xfId="9669"/>
    <cellStyle name="Percent 4 16 2 2 2" xfId="9670"/>
    <cellStyle name="Percent 4 16 2 3" xfId="9671"/>
    <cellStyle name="Percent 4 16 2 3 2" xfId="9672"/>
    <cellStyle name="Percent 4 16 2 4" xfId="9673"/>
    <cellStyle name="Percent 4 16 3" xfId="9674"/>
    <cellStyle name="Percent 4 16 3 2" xfId="9675"/>
    <cellStyle name="Percent 4 16 3 2 2" xfId="9676"/>
    <cellStyle name="Percent 4 16 3 3" xfId="9677"/>
    <cellStyle name="Percent 4 16 3 3 2" xfId="9678"/>
    <cellStyle name="Percent 4 16 3 4" xfId="9679"/>
    <cellStyle name="Percent 4 16 4" xfId="9680"/>
    <cellStyle name="Percent 4 16 4 2" xfId="9681"/>
    <cellStyle name="Percent 4 16 4 2 2" xfId="9682"/>
    <cellStyle name="Percent 4 16 4 3" xfId="9683"/>
    <cellStyle name="Percent 4 16 4 3 2" xfId="9684"/>
    <cellStyle name="Percent 4 16 4 4" xfId="9685"/>
    <cellStyle name="Percent 4 16 5" xfId="9686"/>
    <cellStyle name="Percent 4 16 5 2" xfId="9687"/>
    <cellStyle name="Percent 4 16 5 2 2" xfId="9688"/>
    <cellStyle name="Percent 4 16 5 3" xfId="9689"/>
    <cellStyle name="Percent 4 16 5 3 2" xfId="9690"/>
    <cellStyle name="Percent 4 16 5 4" xfId="9691"/>
    <cellStyle name="Percent 4 16 5 4 2" xfId="9692"/>
    <cellStyle name="Percent 4 16 5 5" xfId="9693"/>
    <cellStyle name="Percent 4 16 6" xfId="9694"/>
    <cellStyle name="Percent 4 16 6 2" xfId="9695"/>
    <cellStyle name="Percent 4 16 6 2 2" xfId="9696"/>
    <cellStyle name="Percent 4 16 6 3" xfId="9697"/>
    <cellStyle name="Percent 4 16 6 3 2" xfId="9698"/>
    <cellStyle name="Percent 4 16 6 4" xfId="9699"/>
    <cellStyle name="Percent 4 16 7" xfId="9700"/>
    <cellStyle name="Percent 4 16 7 2" xfId="9701"/>
    <cellStyle name="Percent 4 16 8" xfId="9702"/>
    <cellStyle name="Percent 4 16 8 2" xfId="9703"/>
    <cellStyle name="Percent 4 16 9" xfId="9704"/>
    <cellStyle name="Percent 4 16 9 2" xfId="9705"/>
    <cellStyle name="Percent 4 17" xfId="9706"/>
    <cellStyle name="Percent 4 17 10" xfId="9707"/>
    <cellStyle name="Percent 4 17 10 2" xfId="9708"/>
    <cellStyle name="Percent 4 17 11" xfId="9709"/>
    <cellStyle name="Percent 4 17 2" xfId="9710"/>
    <cellStyle name="Percent 4 17 2 2" xfId="9711"/>
    <cellStyle name="Percent 4 17 2 2 2" xfId="9712"/>
    <cellStyle name="Percent 4 17 2 3" xfId="9713"/>
    <cellStyle name="Percent 4 17 2 3 2" xfId="9714"/>
    <cellStyle name="Percent 4 17 2 4" xfId="9715"/>
    <cellStyle name="Percent 4 17 3" xfId="9716"/>
    <cellStyle name="Percent 4 17 3 2" xfId="9717"/>
    <cellStyle name="Percent 4 17 3 2 2" xfId="9718"/>
    <cellStyle name="Percent 4 17 3 3" xfId="9719"/>
    <cellStyle name="Percent 4 17 3 3 2" xfId="9720"/>
    <cellStyle name="Percent 4 17 3 4" xfId="9721"/>
    <cellStyle name="Percent 4 17 4" xfId="9722"/>
    <cellStyle name="Percent 4 17 4 2" xfId="9723"/>
    <cellStyle name="Percent 4 17 4 2 2" xfId="9724"/>
    <cellStyle name="Percent 4 17 4 3" xfId="9725"/>
    <cellStyle name="Percent 4 17 4 3 2" xfId="9726"/>
    <cellStyle name="Percent 4 17 4 4" xfId="9727"/>
    <cellStyle name="Percent 4 17 5" xfId="9728"/>
    <cellStyle name="Percent 4 17 5 2" xfId="9729"/>
    <cellStyle name="Percent 4 17 5 2 2" xfId="9730"/>
    <cellStyle name="Percent 4 17 5 3" xfId="9731"/>
    <cellStyle name="Percent 4 17 5 3 2" xfId="9732"/>
    <cellStyle name="Percent 4 17 5 4" xfId="9733"/>
    <cellStyle name="Percent 4 17 5 4 2" xfId="9734"/>
    <cellStyle name="Percent 4 17 5 5" xfId="9735"/>
    <cellStyle name="Percent 4 17 6" xfId="9736"/>
    <cellStyle name="Percent 4 17 6 2" xfId="9737"/>
    <cellStyle name="Percent 4 17 6 2 2" xfId="9738"/>
    <cellStyle name="Percent 4 17 6 3" xfId="9739"/>
    <cellStyle name="Percent 4 17 6 3 2" xfId="9740"/>
    <cellStyle name="Percent 4 17 6 4" xfId="9741"/>
    <cellStyle name="Percent 4 17 7" xfId="9742"/>
    <cellStyle name="Percent 4 17 7 2" xfId="9743"/>
    <cellStyle name="Percent 4 17 8" xfId="9744"/>
    <cellStyle name="Percent 4 17 8 2" xfId="9745"/>
    <cellStyle name="Percent 4 17 9" xfId="9746"/>
    <cellStyle name="Percent 4 17 9 2" xfId="9747"/>
    <cellStyle name="Percent 4 18" xfId="9748"/>
    <cellStyle name="Percent 4 18 10" xfId="9749"/>
    <cellStyle name="Percent 4 18 10 2" xfId="9750"/>
    <cellStyle name="Percent 4 18 11" xfId="9751"/>
    <cellStyle name="Percent 4 18 2" xfId="9752"/>
    <cellStyle name="Percent 4 18 2 2" xfId="9753"/>
    <cellStyle name="Percent 4 18 2 2 2" xfId="9754"/>
    <cellStyle name="Percent 4 18 2 3" xfId="9755"/>
    <cellStyle name="Percent 4 18 2 3 2" xfId="9756"/>
    <cellStyle name="Percent 4 18 2 4" xfId="9757"/>
    <cellStyle name="Percent 4 18 3" xfId="9758"/>
    <cellStyle name="Percent 4 18 3 2" xfId="9759"/>
    <cellStyle name="Percent 4 18 3 2 2" xfId="9760"/>
    <cellStyle name="Percent 4 18 3 3" xfId="9761"/>
    <cellStyle name="Percent 4 18 3 3 2" xfId="9762"/>
    <cellStyle name="Percent 4 18 3 4" xfId="9763"/>
    <cellStyle name="Percent 4 18 4" xfId="9764"/>
    <cellStyle name="Percent 4 18 4 2" xfId="9765"/>
    <cellStyle name="Percent 4 18 4 2 2" xfId="9766"/>
    <cellStyle name="Percent 4 18 4 3" xfId="9767"/>
    <cellStyle name="Percent 4 18 4 3 2" xfId="9768"/>
    <cellStyle name="Percent 4 18 4 4" xfId="9769"/>
    <cellStyle name="Percent 4 18 5" xfId="9770"/>
    <cellStyle name="Percent 4 18 5 2" xfId="9771"/>
    <cellStyle name="Percent 4 18 5 2 2" xfId="9772"/>
    <cellStyle name="Percent 4 18 5 3" xfId="9773"/>
    <cellStyle name="Percent 4 18 5 3 2" xfId="9774"/>
    <cellStyle name="Percent 4 18 5 4" xfId="9775"/>
    <cellStyle name="Percent 4 18 5 4 2" xfId="9776"/>
    <cellStyle name="Percent 4 18 5 5" xfId="9777"/>
    <cellStyle name="Percent 4 18 6" xfId="9778"/>
    <cellStyle name="Percent 4 18 6 2" xfId="9779"/>
    <cellStyle name="Percent 4 18 6 2 2" xfId="9780"/>
    <cellStyle name="Percent 4 18 6 3" xfId="9781"/>
    <cellStyle name="Percent 4 18 6 3 2" xfId="9782"/>
    <cellStyle name="Percent 4 18 6 4" xfId="9783"/>
    <cellStyle name="Percent 4 18 7" xfId="9784"/>
    <cellStyle name="Percent 4 18 7 2" xfId="9785"/>
    <cellStyle name="Percent 4 18 8" xfId="9786"/>
    <cellStyle name="Percent 4 18 8 2" xfId="9787"/>
    <cellStyle name="Percent 4 18 9" xfId="9788"/>
    <cellStyle name="Percent 4 18 9 2" xfId="9789"/>
    <cellStyle name="Percent 4 19" xfId="9790"/>
    <cellStyle name="Percent 4 19 10" xfId="9791"/>
    <cellStyle name="Percent 4 19 10 2" xfId="9792"/>
    <cellStyle name="Percent 4 19 11" xfId="9793"/>
    <cellStyle name="Percent 4 19 2" xfId="9794"/>
    <cellStyle name="Percent 4 19 2 2" xfId="9795"/>
    <cellStyle name="Percent 4 19 2 2 2" xfId="9796"/>
    <cellStyle name="Percent 4 19 2 3" xfId="9797"/>
    <cellStyle name="Percent 4 19 2 3 2" xfId="9798"/>
    <cellStyle name="Percent 4 19 2 4" xfId="9799"/>
    <cellStyle name="Percent 4 19 3" xfId="9800"/>
    <cellStyle name="Percent 4 19 3 2" xfId="9801"/>
    <cellStyle name="Percent 4 19 3 2 2" xfId="9802"/>
    <cellStyle name="Percent 4 19 3 3" xfId="9803"/>
    <cellStyle name="Percent 4 19 3 3 2" xfId="9804"/>
    <cellStyle name="Percent 4 19 3 4" xfId="9805"/>
    <cellStyle name="Percent 4 19 4" xfId="9806"/>
    <cellStyle name="Percent 4 19 4 2" xfId="9807"/>
    <cellStyle name="Percent 4 19 4 2 2" xfId="9808"/>
    <cellStyle name="Percent 4 19 4 3" xfId="9809"/>
    <cellStyle name="Percent 4 19 4 3 2" xfId="9810"/>
    <cellStyle name="Percent 4 19 4 4" xfId="9811"/>
    <cellStyle name="Percent 4 19 5" xfId="9812"/>
    <cellStyle name="Percent 4 19 5 2" xfId="9813"/>
    <cellStyle name="Percent 4 19 5 2 2" xfId="9814"/>
    <cellStyle name="Percent 4 19 5 3" xfId="9815"/>
    <cellStyle name="Percent 4 19 5 3 2" xfId="9816"/>
    <cellStyle name="Percent 4 19 5 4" xfId="9817"/>
    <cellStyle name="Percent 4 19 5 4 2" xfId="9818"/>
    <cellStyle name="Percent 4 19 5 5" xfId="9819"/>
    <cellStyle name="Percent 4 19 6" xfId="9820"/>
    <cellStyle name="Percent 4 19 6 2" xfId="9821"/>
    <cellStyle name="Percent 4 19 6 2 2" xfId="9822"/>
    <cellStyle name="Percent 4 19 6 3" xfId="9823"/>
    <cellStyle name="Percent 4 19 6 3 2" xfId="9824"/>
    <cellStyle name="Percent 4 19 6 4" xfId="9825"/>
    <cellStyle name="Percent 4 19 7" xfId="9826"/>
    <cellStyle name="Percent 4 19 7 2" xfId="9827"/>
    <cellStyle name="Percent 4 19 8" xfId="9828"/>
    <cellStyle name="Percent 4 19 8 2" xfId="9829"/>
    <cellStyle name="Percent 4 19 9" xfId="9830"/>
    <cellStyle name="Percent 4 19 9 2" xfId="9831"/>
    <cellStyle name="Percent 4 2" xfId="9832"/>
    <cellStyle name="Percent 4 2 10" xfId="9833"/>
    <cellStyle name="Percent 4 2 10 2" xfId="9834"/>
    <cellStyle name="Percent 4 2 10 2 2" xfId="9835"/>
    <cellStyle name="Percent 4 2 10 3" xfId="9836"/>
    <cellStyle name="Percent 4 2 10 3 2" xfId="9837"/>
    <cellStyle name="Percent 4 2 10 4" xfId="9838"/>
    <cellStyle name="Percent 4 2 11" xfId="9839"/>
    <cellStyle name="Percent 4 2 11 2" xfId="9840"/>
    <cellStyle name="Percent 4 2 11 2 2" xfId="9841"/>
    <cellStyle name="Percent 4 2 11 3" xfId="9842"/>
    <cellStyle name="Percent 4 2 11 3 2" xfId="9843"/>
    <cellStyle name="Percent 4 2 11 4" xfId="9844"/>
    <cellStyle name="Percent 4 2 12" xfId="9845"/>
    <cellStyle name="Percent 4 2 12 2" xfId="9846"/>
    <cellStyle name="Percent 4 2 12 2 2" xfId="9847"/>
    <cellStyle name="Percent 4 2 12 3" xfId="9848"/>
    <cellStyle name="Percent 4 2 12 3 2" xfId="9849"/>
    <cellStyle name="Percent 4 2 12 4" xfId="9850"/>
    <cellStyle name="Percent 4 2 12 4 2" xfId="9851"/>
    <cellStyle name="Percent 4 2 12 5" xfId="9852"/>
    <cellStyle name="Percent 4 2 13" xfId="9853"/>
    <cellStyle name="Percent 4 2 13 2" xfId="9854"/>
    <cellStyle name="Percent 4 2 13 2 2" xfId="9855"/>
    <cellStyle name="Percent 4 2 13 3" xfId="9856"/>
    <cellStyle name="Percent 4 2 13 3 2" xfId="9857"/>
    <cellStyle name="Percent 4 2 13 4" xfId="9858"/>
    <cellStyle name="Percent 4 2 14" xfId="9859"/>
    <cellStyle name="Percent 4 2 14 2" xfId="9860"/>
    <cellStyle name="Percent 4 2 15" xfId="9861"/>
    <cellStyle name="Percent 4 2 15 2" xfId="9862"/>
    <cellStyle name="Percent 4 2 16" xfId="9863"/>
    <cellStyle name="Percent 4 2 16 2" xfId="9864"/>
    <cellStyle name="Percent 4 2 17" xfId="9865"/>
    <cellStyle name="Percent 4 2 17 2" xfId="9866"/>
    <cellStyle name="Percent 4 2 18" xfId="9867"/>
    <cellStyle name="Percent 4 2 19" xfId="9868"/>
    <cellStyle name="Percent 4 2 2" xfId="9869"/>
    <cellStyle name="Percent 4 2 2 10" xfId="9870"/>
    <cellStyle name="Percent 4 2 2 2" xfId="9871"/>
    <cellStyle name="Percent 4 2 2 2 2" xfId="9872"/>
    <cellStyle name="Percent 4 2 2 2 2 2" xfId="9873"/>
    <cellStyle name="Percent 4 2 2 2 3" xfId="9874"/>
    <cellStyle name="Percent 4 2 2 2 3 2" xfId="9875"/>
    <cellStyle name="Percent 4 2 2 2 4" xfId="9876"/>
    <cellStyle name="Percent 4 2 2 3" xfId="9877"/>
    <cellStyle name="Percent 4 2 2 3 2" xfId="9878"/>
    <cellStyle name="Percent 4 2 2 3 2 2" xfId="9879"/>
    <cellStyle name="Percent 4 2 2 3 3" xfId="9880"/>
    <cellStyle name="Percent 4 2 2 3 3 2" xfId="9881"/>
    <cellStyle name="Percent 4 2 2 3 4" xfId="9882"/>
    <cellStyle name="Percent 4 2 2 4" xfId="9883"/>
    <cellStyle name="Percent 4 2 2 4 2" xfId="9884"/>
    <cellStyle name="Percent 4 2 2 4 2 2" xfId="9885"/>
    <cellStyle name="Percent 4 2 2 4 3" xfId="9886"/>
    <cellStyle name="Percent 4 2 2 4 3 2" xfId="9887"/>
    <cellStyle name="Percent 4 2 2 4 4" xfId="9888"/>
    <cellStyle name="Percent 4 2 2 4 4 2" xfId="9889"/>
    <cellStyle name="Percent 4 2 2 4 5" xfId="9890"/>
    <cellStyle name="Percent 4 2 2 5" xfId="9891"/>
    <cellStyle name="Percent 4 2 2 5 2" xfId="9892"/>
    <cellStyle name="Percent 4 2 2 5 2 2" xfId="9893"/>
    <cellStyle name="Percent 4 2 2 5 3" xfId="9894"/>
    <cellStyle name="Percent 4 2 2 5 3 2" xfId="9895"/>
    <cellStyle name="Percent 4 2 2 5 4" xfId="9896"/>
    <cellStyle name="Percent 4 2 2 6" xfId="9897"/>
    <cellStyle name="Percent 4 2 2 6 2" xfId="9898"/>
    <cellStyle name="Percent 4 2 2 7" xfId="9899"/>
    <cellStyle name="Percent 4 2 2 7 2" xfId="9900"/>
    <cellStyle name="Percent 4 2 2 8" xfId="9901"/>
    <cellStyle name="Percent 4 2 2 8 2" xfId="9902"/>
    <cellStyle name="Percent 4 2 2 9" xfId="9903"/>
    <cellStyle name="Percent 4 2 2 9 2" xfId="9904"/>
    <cellStyle name="Percent 4 2 3" xfId="9905"/>
    <cellStyle name="Percent 4 2 3 10" xfId="9906"/>
    <cellStyle name="Percent 4 2 3 2" xfId="9907"/>
    <cellStyle name="Percent 4 2 3 2 2" xfId="9908"/>
    <cellStyle name="Percent 4 2 3 2 2 2" xfId="9909"/>
    <cellStyle name="Percent 4 2 3 2 3" xfId="9910"/>
    <cellStyle name="Percent 4 2 3 2 3 2" xfId="9911"/>
    <cellStyle name="Percent 4 2 3 2 4" xfId="9912"/>
    <cellStyle name="Percent 4 2 3 3" xfId="9913"/>
    <cellStyle name="Percent 4 2 3 3 2" xfId="9914"/>
    <cellStyle name="Percent 4 2 3 3 2 2" xfId="9915"/>
    <cellStyle name="Percent 4 2 3 3 3" xfId="9916"/>
    <cellStyle name="Percent 4 2 3 3 3 2" xfId="9917"/>
    <cellStyle name="Percent 4 2 3 3 4" xfId="9918"/>
    <cellStyle name="Percent 4 2 3 4" xfId="9919"/>
    <cellStyle name="Percent 4 2 3 4 2" xfId="9920"/>
    <cellStyle name="Percent 4 2 3 4 2 2" xfId="9921"/>
    <cellStyle name="Percent 4 2 3 4 3" xfId="9922"/>
    <cellStyle name="Percent 4 2 3 4 3 2" xfId="9923"/>
    <cellStyle name="Percent 4 2 3 4 4" xfId="9924"/>
    <cellStyle name="Percent 4 2 3 4 4 2" xfId="9925"/>
    <cellStyle name="Percent 4 2 3 4 5" xfId="9926"/>
    <cellStyle name="Percent 4 2 3 5" xfId="9927"/>
    <cellStyle name="Percent 4 2 3 5 2" xfId="9928"/>
    <cellStyle name="Percent 4 2 3 5 2 2" xfId="9929"/>
    <cellStyle name="Percent 4 2 3 5 3" xfId="9930"/>
    <cellStyle name="Percent 4 2 3 5 3 2" xfId="9931"/>
    <cellStyle name="Percent 4 2 3 5 4" xfId="9932"/>
    <cellStyle name="Percent 4 2 3 6" xfId="9933"/>
    <cellStyle name="Percent 4 2 3 6 2" xfId="9934"/>
    <cellStyle name="Percent 4 2 3 7" xfId="9935"/>
    <cellStyle name="Percent 4 2 3 7 2" xfId="9936"/>
    <cellStyle name="Percent 4 2 3 8" xfId="9937"/>
    <cellStyle name="Percent 4 2 3 8 2" xfId="9938"/>
    <cellStyle name="Percent 4 2 3 9" xfId="9939"/>
    <cellStyle name="Percent 4 2 3 9 2" xfId="9940"/>
    <cellStyle name="Percent 4 2 4" xfId="9941"/>
    <cellStyle name="Percent 4 2 4 10" xfId="9942"/>
    <cellStyle name="Percent 4 2 4 2" xfId="9943"/>
    <cellStyle name="Percent 4 2 4 2 2" xfId="9944"/>
    <cellStyle name="Percent 4 2 4 2 2 2" xfId="9945"/>
    <cellStyle name="Percent 4 2 4 2 3" xfId="9946"/>
    <cellStyle name="Percent 4 2 4 2 3 2" xfId="9947"/>
    <cellStyle name="Percent 4 2 4 2 4" xfId="9948"/>
    <cellStyle name="Percent 4 2 4 3" xfId="9949"/>
    <cellStyle name="Percent 4 2 4 3 2" xfId="9950"/>
    <cellStyle name="Percent 4 2 4 3 2 2" xfId="9951"/>
    <cellStyle name="Percent 4 2 4 3 3" xfId="9952"/>
    <cellStyle name="Percent 4 2 4 3 3 2" xfId="9953"/>
    <cellStyle name="Percent 4 2 4 3 4" xfId="9954"/>
    <cellStyle name="Percent 4 2 4 4" xfId="9955"/>
    <cellStyle name="Percent 4 2 4 4 2" xfId="9956"/>
    <cellStyle name="Percent 4 2 4 4 2 2" xfId="9957"/>
    <cellStyle name="Percent 4 2 4 4 3" xfId="9958"/>
    <cellStyle name="Percent 4 2 4 4 3 2" xfId="9959"/>
    <cellStyle name="Percent 4 2 4 4 4" xfId="9960"/>
    <cellStyle name="Percent 4 2 4 4 4 2" xfId="9961"/>
    <cellStyle name="Percent 4 2 4 4 5" xfId="9962"/>
    <cellStyle name="Percent 4 2 4 5" xfId="9963"/>
    <cellStyle name="Percent 4 2 4 5 2" xfId="9964"/>
    <cellStyle name="Percent 4 2 4 5 2 2" xfId="9965"/>
    <cellStyle name="Percent 4 2 4 5 3" xfId="9966"/>
    <cellStyle name="Percent 4 2 4 5 3 2" xfId="9967"/>
    <cellStyle name="Percent 4 2 4 5 4" xfId="9968"/>
    <cellStyle name="Percent 4 2 4 6" xfId="9969"/>
    <cellStyle name="Percent 4 2 4 6 2" xfId="9970"/>
    <cellStyle name="Percent 4 2 4 7" xfId="9971"/>
    <cellStyle name="Percent 4 2 4 7 2" xfId="9972"/>
    <cellStyle name="Percent 4 2 4 8" xfId="9973"/>
    <cellStyle name="Percent 4 2 4 8 2" xfId="9974"/>
    <cellStyle name="Percent 4 2 4 9" xfId="9975"/>
    <cellStyle name="Percent 4 2 4 9 2" xfId="9976"/>
    <cellStyle name="Percent 4 2 5" xfId="9977"/>
    <cellStyle name="Percent 4 2 5 2" xfId="9978"/>
    <cellStyle name="Percent 4 2 5 2 2" xfId="9979"/>
    <cellStyle name="Percent 4 2 5 2 2 2" xfId="9980"/>
    <cellStyle name="Percent 4 2 5 2 3" xfId="9981"/>
    <cellStyle name="Percent 4 2 5 2 3 2" xfId="9982"/>
    <cellStyle name="Percent 4 2 5 2 4" xfId="9983"/>
    <cellStyle name="Percent 4 2 5 3" xfId="9984"/>
    <cellStyle name="Percent 4 2 5 3 2" xfId="9985"/>
    <cellStyle name="Percent 4 2 5 3 2 2" xfId="9986"/>
    <cellStyle name="Percent 4 2 5 3 3" xfId="9987"/>
    <cellStyle name="Percent 4 2 5 3 3 2" xfId="9988"/>
    <cellStyle name="Percent 4 2 5 3 4" xfId="9989"/>
    <cellStyle name="Percent 4 2 5 4" xfId="9990"/>
    <cellStyle name="Percent 4 2 5 4 2" xfId="9991"/>
    <cellStyle name="Percent 4 2 5 4 2 2" xfId="9992"/>
    <cellStyle name="Percent 4 2 5 4 3" xfId="9993"/>
    <cellStyle name="Percent 4 2 5 4 3 2" xfId="9994"/>
    <cellStyle name="Percent 4 2 5 4 4" xfId="9995"/>
    <cellStyle name="Percent 4 2 5 4 4 2" xfId="9996"/>
    <cellStyle name="Percent 4 2 5 4 5" xfId="9997"/>
    <cellStyle name="Percent 4 2 5 5" xfId="9998"/>
    <cellStyle name="Percent 4 2 5 5 2" xfId="9999"/>
    <cellStyle name="Percent 4 2 5 5 2 2" xfId="10000"/>
    <cellStyle name="Percent 4 2 5 5 3" xfId="10001"/>
    <cellStyle name="Percent 4 2 5 5 3 2" xfId="10002"/>
    <cellStyle name="Percent 4 2 5 5 4" xfId="10003"/>
    <cellStyle name="Percent 4 2 5 6" xfId="10004"/>
    <cellStyle name="Percent 4 2 5 6 2" xfId="10005"/>
    <cellStyle name="Percent 4 2 5 7" xfId="10006"/>
    <cellStyle name="Percent 4 2 5 7 2" xfId="10007"/>
    <cellStyle name="Percent 4 2 5 8" xfId="10008"/>
    <cellStyle name="Percent 4 2 5 8 2" xfId="10009"/>
    <cellStyle name="Percent 4 2 5 9" xfId="10010"/>
    <cellStyle name="Percent 4 2 6" xfId="10011"/>
    <cellStyle name="Percent 4 2 6 2" xfId="10012"/>
    <cellStyle name="Percent 4 2 6 2 2" xfId="10013"/>
    <cellStyle name="Percent 4 2 6 2 2 2" xfId="10014"/>
    <cellStyle name="Percent 4 2 6 2 3" xfId="10015"/>
    <cellStyle name="Percent 4 2 6 2 3 2" xfId="10016"/>
    <cellStyle name="Percent 4 2 6 2 4" xfId="10017"/>
    <cellStyle name="Percent 4 2 6 3" xfId="10018"/>
    <cellStyle name="Percent 4 2 6 3 2" xfId="10019"/>
    <cellStyle name="Percent 4 2 6 3 2 2" xfId="10020"/>
    <cellStyle name="Percent 4 2 6 3 3" xfId="10021"/>
    <cellStyle name="Percent 4 2 6 3 3 2" xfId="10022"/>
    <cellStyle name="Percent 4 2 6 3 4" xfId="10023"/>
    <cellStyle name="Percent 4 2 6 4" xfId="10024"/>
    <cellStyle name="Percent 4 2 6 4 2" xfId="10025"/>
    <cellStyle name="Percent 4 2 6 4 2 2" xfId="10026"/>
    <cellStyle name="Percent 4 2 6 4 3" xfId="10027"/>
    <cellStyle name="Percent 4 2 6 4 3 2" xfId="10028"/>
    <cellStyle name="Percent 4 2 6 4 4" xfId="10029"/>
    <cellStyle name="Percent 4 2 6 4 4 2" xfId="10030"/>
    <cellStyle name="Percent 4 2 6 4 5" xfId="10031"/>
    <cellStyle name="Percent 4 2 6 5" xfId="10032"/>
    <cellStyle name="Percent 4 2 6 5 2" xfId="10033"/>
    <cellStyle name="Percent 4 2 6 5 2 2" xfId="10034"/>
    <cellStyle name="Percent 4 2 6 5 3" xfId="10035"/>
    <cellStyle name="Percent 4 2 6 5 3 2" xfId="10036"/>
    <cellStyle name="Percent 4 2 6 5 4" xfId="10037"/>
    <cellStyle name="Percent 4 2 6 6" xfId="10038"/>
    <cellStyle name="Percent 4 2 6 6 2" xfId="10039"/>
    <cellStyle name="Percent 4 2 6 7" xfId="10040"/>
    <cellStyle name="Percent 4 2 6 7 2" xfId="10041"/>
    <cellStyle name="Percent 4 2 6 8" xfId="10042"/>
    <cellStyle name="Percent 4 2 6 8 2" xfId="10043"/>
    <cellStyle name="Percent 4 2 6 9" xfId="10044"/>
    <cellStyle name="Percent 4 2 7" xfId="10045"/>
    <cellStyle name="Percent 4 2 7 2" xfId="10046"/>
    <cellStyle name="Percent 4 2 7 2 2" xfId="10047"/>
    <cellStyle name="Percent 4 2 7 2 2 2" xfId="10048"/>
    <cellStyle name="Percent 4 2 7 2 3" xfId="10049"/>
    <cellStyle name="Percent 4 2 7 2 3 2" xfId="10050"/>
    <cellStyle name="Percent 4 2 7 2 4" xfId="10051"/>
    <cellStyle name="Percent 4 2 7 3" xfId="10052"/>
    <cellStyle name="Percent 4 2 7 3 2" xfId="10053"/>
    <cellStyle name="Percent 4 2 7 3 2 2" xfId="10054"/>
    <cellStyle name="Percent 4 2 7 3 3" xfId="10055"/>
    <cellStyle name="Percent 4 2 7 3 3 2" xfId="10056"/>
    <cellStyle name="Percent 4 2 7 3 4" xfId="10057"/>
    <cellStyle name="Percent 4 2 7 4" xfId="10058"/>
    <cellStyle name="Percent 4 2 7 4 2" xfId="10059"/>
    <cellStyle name="Percent 4 2 7 4 2 2" xfId="10060"/>
    <cellStyle name="Percent 4 2 7 4 3" xfId="10061"/>
    <cellStyle name="Percent 4 2 7 4 3 2" xfId="10062"/>
    <cellStyle name="Percent 4 2 7 4 4" xfId="10063"/>
    <cellStyle name="Percent 4 2 7 4 4 2" xfId="10064"/>
    <cellStyle name="Percent 4 2 7 4 5" xfId="10065"/>
    <cellStyle name="Percent 4 2 7 5" xfId="10066"/>
    <cellStyle name="Percent 4 2 7 5 2" xfId="10067"/>
    <cellStyle name="Percent 4 2 7 5 2 2" xfId="10068"/>
    <cellStyle name="Percent 4 2 7 5 3" xfId="10069"/>
    <cellStyle name="Percent 4 2 7 5 3 2" xfId="10070"/>
    <cellStyle name="Percent 4 2 7 5 4" xfId="10071"/>
    <cellStyle name="Percent 4 2 7 6" xfId="10072"/>
    <cellStyle name="Percent 4 2 7 6 2" xfId="10073"/>
    <cellStyle name="Percent 4 2 7 7" xfId="10074"/>
    <cellStyle name="Percent 4 2 7 7 2" xfId="10075"/>
    <cellStyle name="Percent 4 2 7 8" xfId="10076"/>
    <cellStyle name="Percent 4 2 7 8 2" xfId="10077"/>
    <cellStyle name="Percent 4 2 7 9" xfId="10078"/>
    <cellStyle name="Percent 4 2 8" xfId="10079"/>
    <cellStyle name="Percent 4 2 8 2" xfId="10080"/>
    <cellStyle name="Percent 4 2 8 2 2" xfId="10081"/>
    <cellStyle name="Percent 4 2 8 2 2 2" xfId="10082"/>
    <cellStyle name="Percent 4 2 8 2 3" xfId="10083"/>
    <cellStyle name="Percent 4 2 8 2 3 2" xfId="10084"/>
    <cellStyle name="Percent 4 2 8 2 4" xfId="10085"/>
    <cellStyle name="Percent 4 2 8 3" xfId="10086"/>
    <cellStyle name="Percent 4 2 8 3 2" xfId="10087"/>
    <cellStyle name="Percent 4 2 8 3 2 2" xfId="10088"/>
    <cellStyle name="Percent 4 2 8 3 3" xfId="10089"/>
    <cellStyle name="Percent 4 2 8 3 3 2" xfId="10090"/>
    <cellStyle name="Percent 4 2 8 3 4" xfId="10091"/>
    <cellStyle name="Percent 4 2 8 4" xfId="10092"/>
    <cellStyle name="Percent 4 2 8 4 2" xfId="10093"/>
    <cellStyle name="Percent 4 2 8 4 2 2" xfId="10094"/>
    <cellStyle name="Percent 4 2 8 4 3" xfId="10095"/>
    <cellStyle name="Percent 4 2 8 4 3 2" xfId="10096"/>
    <cellStyle name="Percent 4 2 8 4 4" xfId="10097"/>
    <cellStyle name="Percent 4 2 8 4 4 2" xfId="10098"/>
    <cellStyle name="Percent 4 2 8 4 5" xfId="10099"/>
    <cellStyle name="Percent 4 2 8 5" xfId="10100"/>
    <cellStyle name="Percent 4 2 8 5 2" xfId="10101"/>
    <cellStyle name="Percent 4 2 8 5 2 2" xfId="10102"/>
    <cellStyle name="Percent 4 2 8 5 3" xfId="10103"/>
    <cellStyle name="Percent 4 2 8 5 3 2" xfId="10104"/>
    <cellStyle name="Percent 4 2 8 5 4" xfId="10105"/>
    <cellStyle name="Percent 4 2 8 6" xfId="10106"/>
    <cellStyle name="Percent 4 2 8 6 2" xfId="10107"/>
    <cellStyle name="Percent 4 2 8 7" xfId="10108"/>
    <cellStyle name="Percent 4 2 8 7 2" xfId="10109"/>
    <cellStyle name="Percent 4 2 8 8" xfId="10110"/>
    <cellStyle name="Percent 4 2 8 8 2" xfId="10111"/>
    <cellStyle name="Percent 4 2 8 9" xfId="10112"/>
    <cellStyle name="Percent 4 2 9" xfId="10113"/>
    <cellStyle name="Percent 4 2 9 2" xfId="10114"/>
    <cellStyle name="Percent 4 2 9 2 2" xfId="10115"/>
    <cellStyle name="Percent 4 2 9 3" xfId="10116"/>
    <cellStyle name="Percent 4 2 9 3 2" xfId="10117"/>
    <cellStyle name="Percent 4 2 9 4" xfId="10118"/>
    <cellStyle name="Percent 4 20" xfId="10119"/>
    <cellStyle name="Percent 4 20 10" xfId="10120"/>
    <cellStyle name="Percent 4 20 10 2" xfId="10121"/>
    <cellStyle name="Percent 4 20 11" xfId="10122"/>
    <cellStyle name="Percent 4 20 2" xfId="10123"/>
    <cellStyle name="Percent 4 20 2 2" xfId="10124"/>
    <cellStyle name="Percent 4 20 2 2 2" xfId="10125"/>
    <cellStyle name="Percent 4 20 2 3" xfId="10126"/>
    <cellStyle name="Percent 4 20 2 3 2" xfId="10127"/>
    <cellStyle name="Percent 4 20 2 4" xfId="10128"/>
    <cellStyle name="Percent 4 20 3" xfId="10129"/>
    <cellStyle name="Percent 4 20 3 2" xfId="10130"/>
    <cellStyle name="Percent 4 20 3 2 2" xfId="10131"/>
    <cellStyle name="Percent 4 20 3 3" xfId="10132"/>
    <cellStyle name="Percent 4 20 3 3 2" xfId="10133"/>
    <cellStyle name="Percent 4 20 3 4" xfId="10134"/>
    <cellStyle name="Percent 4 20 4" xfId="10135"/>
    <cellStyle name="Percent 4 20 4 2" xfId="10136"/>
    <cellStyle name="Percent 4 20 4 2 2" xfId="10137"/>
    <cellStyle name="Percent 4 20 4 3" xfId="10138"/>
    <cellStyle name="Percent 4 20 4 3 2" xfId="10139"/>
    <cellStyle name="Percent 4 20 4 4" xfId="10140"/>
    <cellStyle name="Percent 4 20 5" xfId="10141"/>
    <cellStyle name="Percent 4 20 5 2" xfId="10142"/>
    <cellStyle name="Percent 4 20 5 2 2" xfId="10143"/>
    <cellStyle name="Percent 4 20 5 3" xfId="10144"/>
    <cellStyle name="Percent 4 20 5 3 2" xfId="10145"/>
    <cellStyle name="Percent 4 20 5 4" xfId="10146"/>
    <cellStyle name="Percent 4 20 5 4 2" xfId="10147"/>
    <cellStyle name="Percent 4 20 5 5" xfId="10148"/>
    <cellStyle name="Percent 4 20 6" xfId="10149"/>
    <cellStyle name="Percent 4 20 6 2" xfId="10150"/>
    <cellStyle name="Percent 4 20 6 2 2" xfId="10151"/>
    <cellStyle name="Percent 4 20 6 3" xfId="10152"/>
    <cellStyle name="Percent 4 20 6 3 2" xfId="10153"/>
    <cellStyle name="Percent 4 20 6 4" xfId="10154"/>
    <cellStyle name="Percent 4 20 7" xfId="10155"/>
    <cellStyle name="Percent 4 20 7 2" xfId="10156"/>
    <cellStyle name="Percent 4 20 8" xfId="10157"/>
    <cellStyle name="Percent 4 20 8 2" xfId="10158"/>
    <cellStyle name="Percent 4 20 9" xfId="10159"/>
    <cellStyle name="Percent 4 20 9 2" xfId="10160"/>
    <cellStyle name="Percent 4 21" xfId="10161"/>
    <cellStyle name="Percent 4 21 10" xfId="10162"/>
    <cellStyle name="Percent 4 21 10 2" xfId="10163"/>
    <cellStyle name="Percent 4 21 11" xfId="10164"/>
    <cellStyle name="Percent 4 21 2" xfId="10165"/>
    <cellStyle name="Percent 4 21 2 2" xfId="10166"/>
    <cellStyle name="Percent 4 21 2 2 2" xfId="10167"/>
    <cellStyle name="Percent 4 21 2 3" xfId="10168"/>
    <cellStyle name="Percent 4 21 2 3 2" xfId="10169"/>
    <cellStyle name="Percent 4 21 2 4" xfId="10170"/>
    <cellStyle name="Percent 4 21 3" xfId="10171"/>
    <cellStyle name="Percent 4 21 3 2" xfId="10172"/>
    <cellStyle name="Percent 4 21 3 2 2" xfId="10173"/>
    <cellStyle name="Percent 4 21 3 3" xfId="10174"/>
    <cellStyle name="Percent 4 21 3 3 2" xfId="10175"/>
    <cellStyle name="Percent 4 21 3 4" xfId="10176"/>
    <cellStyle name="Percent 4 21 4" xfId="10177"/>
    <cellStyle name="Percent 4 21 4 2" xfId="10178"/>
    <cellStyle name="Percent 4 21 4 2 2" xfId="10179"/>
    <cellStyle name="Percent 4 21 4 3" xfId="10180"/>
    <cellStyle name="Percent 4 21 4 3 2" xfId="10181"/>
    <cellStyle name="Percent 4 21 4 4" xfId="10182"/>
    <cellStyle name="Percent 4 21 5" xfId="10183"/>
    <cellStyle name="Percent 4 21 5 2" xfId="10184"/>
    <cellStyle name="Percent 4 21 5 2 2" xfId="10185"/>
    <cellStyle name="Percent 4 21 5 3" xfId="10186"/>
    <cellStyle name="Percent 4 21 5 3 2" xfId="10187"/>
    <cellStyle name="Percent 4 21 5 4" xfId="10188"/>
    <cellStyle name="Percent 4 21 5 4 2" xfId="10189"/>
    <cellStyle name="Percent 4 21 5 5" xfId="10190"/>
    <cellStyle name="Percent 4 21 6" xfId="10191"/>
    <cellStyle name="Percent 4 21 6 2" xfId="10192"/>
    <cellStyle name="Percent 4 21 6 2 2" xfId="10193"/>
    <cellStyle name="Percent 4 21 6 3" xfId="10194"/>
    <cellStyle name="Percent 4 21 6 3 2" xfId="10195"/>
    <cellStyle name="Percent 4 21 6 4" xfId="10196"/>
    <cellStyle name="Percent 4 21 7" xfId="10197"/>
    <cellStyle name="Percent 4 21 7 2" xfId="10198"/>
    <cellStyle name="Percent 4 21 8" xfId="10199"/>
    <cellStyle name="Percent 4 21 8 2" xfId="10200"/>
    <cellStyle name="Percent 4 21 9" xfId="10201"/>
    <cellStyle name="Percent 4 21 9 2" xfId="10202"/>
    <cellStyle name="Percent 4 22" xfId="10203"/>
    <cellStyle name="Percent 4 22 10" xfId="10204"/>
    <cellStyle name="Percent 4 22 10 2" xfId="10205"/>
    <cellStyle name="Percent 4 22 11" xfId="10206"/>
    <cellStyle name="Percent 4 22 2" xfId="10207"/>
    <cellStyle name="Percent 4 22 2 2" xfId="10208"/>
    <cellStyle name="Percent 4 22 2 2 2" xfId="10209"/>
    <cellStyle name="Percent 4 22 2 3" xfId="10210"/>
    <cellStyle name="Percent 4 22 2 3 2" xfId="10211"/>
    <cellStyle name="Percent 4 22 2 4" xfId="10212"/>
    <cellStyle name="Percent 4 22 3" xfId="10213"/>
    <cellStyle name="Percent 4 22 3 2" xfId="10214"/>
    <cellStyle name="Percent 4 22 3 2 2" xfId="10215"/>
    <cellStyle name="Percent 4 22 3 3" xfId="10216"/>
    <cellStyle name="Percent 4 22 3 3 2" xfId="10217"/>
    <cellStyle name="Percent 4 22 3 4" xfId="10218"/>
    <cellStyle name="Percent 4 22 4" xfId="10219"/>
    <cellStyle name="Percent 4 22 4 2" xfId="10220"/>
    <cellStyle name="Percent 4 22 4 2 2" xfId="10221"/>
    <cellStyle name="Percent 4 22 4 3" xfId="10222"/>
    <cellStyle name="Percent 4 22 4 3 2" xfId="10223"/>
    <cellStyle name="Percent 4 22 4 4" xfId="10224"/>
    <cellStyle name="Percent 4 22 5" xfId="10225"/>
    <cellStyle name="Percent 4 22 5 2" xfId="10226"/>
    <cellStyle name="Percent 4 22 5 2 2" xfId="10227"/>
    <cellStyle name="Percent 4 22 5 3" xfId="10228"/>
    <cellStyle name="Percent 4 22 5 3 2" xfId="10229"/>
    <cellStyle name="Percent 4 22 5 4" xfId="10230"/>
    <cellStyle name="Percent 4 22 5 4 2" xfId="10231"/>
    <cellStyle name="Percent 4 22 5 5" xfId="10232"/>
    <cellStyle name="Percent 4 22 6" xfId="10233"/>
    <cellStyle name="Percent 4 22 6 2" xfId="10234"/>
    <cellStyle name="Percent 4 22 6 2 2" xfId="10235"/>
    <cellStyle name="Percent 4 22 6 3" xfId="10236"/>
    <cellStyle name="Percent 4 22 6 3 2" xfId="10237"/>
    <cellStyle name="Percent 4 22 6 4" xfId="10238"/>
    <cellStyle name="Percent 4 22 7" xfId="10239"/>
    <cellStyle name="Percent 4 22 7 2" xfId="10240"/>
    <cellStyle name="Percent 4 22 8" xfId="10241"/>
    <cellStyle name="Percent 4 22 8 2" xfId="10242"/>
    <cellStyle name="Percent 4 22 9" xfId="10243"/>
    <cellStyle name="Percent 4 22 9 2" xfId="10244"/>
    <cellStyle name="Percent 4 23" xfId="10245"/>
    <cellStyle name="Percent 4 23 10" xfId="10246"/>
    <cellStyle name="Percent 4 23 10 2" xfId="10247"/>
    <cellStyle name="Percent 4 23 11" xfId="10248"/>
    <cellStyle name="Percent 4 23 2" xfId="10249"/>
    <cellStyle name="Percent 4 23 2 2" xfId="10250"/>
    <cellStyle name="Percent 4 23 2 2 2" xfId="10251"/>
    <cellStyle name="Percent 4 23 2 3" xfId="10252"/>
    <cellStyle name="Percent 4 23 2 3 2" xfId="10253"/>
    <cellStyle name="Percent 4 23 2 4" xfId="10254"/>
    <cellStyle name="Percent 4 23 3" xfId="10255"/>
    <cellStyle name="Percent 4 23 3 2" xfId="10256"/>
    <cellStyle name="Percent 4 23 3 2 2" xfId="10257"/>
    <cellStyle name="Percent 4 23 3 3" xfId="10258"/>
    <cellStyle name="Percent 4 23 3 3 2" xfId="10259"/>
    <cellStyle name="Percent 4 23 3 4" xfId="10260"/>
    <cellStyle name="Percent 4 23 4" xfId="10261"/>
    <cellStyle name="Percent 4 23 4 2" xfId="10262"/>
    <cellStyle name="Percent 4 23 4 2 2" xfId="10263"/>
    <cellStyle name="Percent 4 23 4 3" xfId="10264"/>
    <cellStyle name="Percent 4 23 4 3 2" xfId="10265"/>
    <cellStyle name="Percent 4 23 4 4" xfId="10266"/>
    <cellStyle name="Percent 4 23 5" xfId="10267"/>
    <cellStyle name="Percent 4 23 5 2" xfId="10268"/>
    <cellStyle name="Percent 4 23 5 2 2" xfId="10269"/>
    <cellStyle name="Percent 4 23 5 3" xfId="10270"/>
    <cellStyle name="Percent 4 23 5 3 2" xfId="10271"/>
    <cellStyle name="Percent 4 23 5 4" xfId="10272"/>
    <cellStyle name="Percent 4 23 5 4 2" xfId="10273"/>
    <cellStyle name="Percent 4 23 5 5" xfId="10274"/>
    <cellStyle name="Percent 4 23 6" xfId="10275"/>
    <cellStyle name="Percent 4 23 6 2" xfId="10276"/>
    <cellStyle name="Percent 4 23 6 2 2" xfId="10277"/>
    <cellStyle name="Percent 4 23 6 3" xfId="10278"/>
    <cellStyle name="Percent 4 23 6 3 2" xfId="10279"/>
    <cellStyle name="Percent 4 23 6 4" xfId="10280"/>
    <cellStyle name="Percent 4 23 7" xfId="10281"/>
    <cellStyle name="Percent 4 23 7 2" xfId="10282"/>
    <cellStyle name="Percent 4 23 8" xfId="10283"/>
    <cellStyle name="Percent 4 23 8 2" xfId="10284"/>
    <cellStyle name="Percent 4 23 9" xfId="10285"/>
    <cellStyle name="Percent 4 23 9 2" xfId="10286"/>
    <cellStyle name="Percent 4 24" xfId="10287"/>
    <cellStyle name="Percent 4 24 10" xfId="10288"/>
    <cellStyle name="Percent 4 24 10 2" xfId="10289"/>
    <cellStyle name="Percent 4 24 11" xfId="10290"/>
    <cellStyle name="Percent 4 24 2" xfId="10291"/>
    <cellStyle name="Percent 4 24 2 2" xfId="10292"/>
    <cellStyle name="Percent 4 24 2 2 2" xfId="10293"/>
    <cellStyle name="Percent 4 24 2 3" xfId="10294"/>
    <cellStyle name="Percent 4 24 2 3 2" xfId="10295"/>
    <cellStyle name="Percent 4 24 2 4" xfId="10296"/>
    <cellStyle name="Percent 4 24 3" xfId="10297"/>
    <cellStyle name="Percent 4 24 3 2" xfId="10298"/>
    <cellStyle name="Percent 4 24 3 2 2" xfId="10299"/>
    <cellStyle name="Percent 4 24 3 3" xfId="10300"/>
    <cellStyle name="Percent 4 24 3 3 2" xfId="10301"/>
    <cellStyle name="Percent 4 24 3 4" xfId="10302"/>
    <cellStyle name="Percent 4 24 4" xfId="10303"/>
    <cellStyle name="Percent 4 24 4 2" xfId="10304"/>
    <cellStyle name="Percent 4 24 4 2 2" xfId="10305"/>
    <cellStyle name="Percent 4 24 4 3" xfId="10306"/>
    <cellStyle name="Percent 4 24 4 3 2" xfId="10307"/>
    <cellStyle name="Percent 4 24 4 4" xfId="10308"/>
    <cellStyle name="Percent 4 24 5" xfId="10309"/>
    <cellStyle name="Percent 4 24 5 2" xfId="10310"/>
    <cellStyle name="Percent 4 24 5 2 2" xfId="10311"/>
    <cellStyle name="Percent 4 24 5 3" xfId="10312"/>
    <cellStyle name="Percent 4 24 5 3 2" xfId="10313"/>
    <cellStyle name="Percent 4 24 5 4" xfId="10314"/>
    <cellStyle name="Percent 4 24 5 4 2" xfId="10315"/>
    <cellStyle name="Percent 4 24 5 5" xfId="10316"/>
    <cellStyle name="Percent 4 24 6" xfId="10317"/>
    <cellStyle name="Percent 4 24 6 2" xfId="10318"/>
    <cellStyle name="Percent 4 24 6 2 2" xfId="10319"/>
    <cellStyle name="Percent 4 24 6 3" xfId="10320"/>
    <cellStyle name="Percent 4 24 6 3 2" xfId="10321"/>
    <cellStyle name="Percent 4 24 6 4" xfId="10322"/>
    <cellStyle name="Percent 4 24 7" xfId="10323"/>
    <cellStyle name="Percent 4 24 7 2" xfId="10324"/>
    <cellStyle name="Percent 4 24 8" xfId="10325"/>
    <cellStyle name="Percent 4 24 8 2" xfId="10326"/>
    <cellStyle name="Percent 4 24 9" xfId="10327"/>
    <cellStyle name="Percent 4 24 9 2" xfId="10328"/>
    <cellStyle name="Percent 4 25" xfId="10329"/>
    <cellStyle name="Percent 4 25 10" xfId="10330"/>
    <cellStyle name="Percent 4 25 10 2" xfId="10331"/>
    <cellStyle name="Percent 4 25 11" xfId="10332"/>
    <cellStyle name="Percent 4 25 2" xfId="10333"/>
    <cellStyle name="Percent 4 25 2 2" xfId="10334"/>
    <cellStyle name="Percent 4 25 2 2 2" xfId="10335"/>
    <cellStyle name="Percent 4 25 2 3" xfId="10336"/>
    <cellStyle name="Percent 4 25 2 3 2" xfId="10337"/>
    <cellStyle name="Percent 4 25 2 4" xfId="10338"/>
    <cellStyle name="Percent 4 25 3" xfId="10339"/>
    <cellStyle name="Percent 4 25 3 2" xfId="10340"/>
    <cellStyle name="Percent 4 25 3 2 2" xfId="10341"/>
    <cellStyle name="Percent 4 25 3 3" xfId="10342"/>
    <cellStyle name="Percent 4 25 3 3 2" xfId="10343"/>
    <cellStyle name="Percent 4 25 3 4" xfId="10344"/>
    <cellStyle name="Percent 4 25 4" xfId="10345"/>
    <cellStyle name="Percent 4 25 4 2" xfId="10346"/>
    <cellStyle name="Percent 4 25 4 2 2" xfId="10347"/>
    <cellStyle name="Percent 4 25 4 3" xfId="10348"/>
    <cellStyle name="Percent 4 25 4 3 2" xfId="10349"/>
    <cellStyle name="Percent 4 25 4 4" xfId="10350"/>
    <cellStyle name="Percent 4 25 5" xfId="10351"/>
    <cellStyle name="Percent 4 25 5 2" xfId="10352"/>
    <cellStyle name="Percent 4 25 5 2 2" xfId="10353"/>
    <cellStyle name="Percent 4 25 5 3" xfId="10354"/>
    <cellStyle name="Percent 4 25 5 3 2" xfId="10355"/>
    <cellStyle name="Percent 4 25 5 4" xfId="10356"/>
    <cellStyle name="Percent 4 25 5 4 2" xfId="10357"/>
    <cellStyle name="Percent 4 25 5 5" xfId="10358"/>
    <cellStyle name="Percent 4 25 6" xfId="10359"/>
    <cellStyle name="Percent 4 25 6 2" xfId="10360"/>
    <cellStyle name="Percent 4 25 6 2 2" xfId="10361"/>
    <cellStyle name="Percent 4 25 6 3" xfId="10362"/>
    <cellStyle name="Percent 4 25 6 3 2" xfId="10363"/>
    <cellStyle name="Percent 4 25 6 4" xfId="10364"/>
    <cellStyle name="Percent 4 25 7" xfId="10365"/>
    <cellStyle name="Percent 4 25 7 2" xfId="10366"/>
    <cellStyle name="Percent 4 25 8" xfId="10367"/>
    <cellStyle name="Percent 4 25 8 2" xfId="10368"/>
    <cellStyle name="Percent 4 25 9" xfId="10369"/>
    <cellStyle name="Percent 4 25 9 2" xfId="10370"/>
    <cellStyle name="Percent 4 26" xfId="10371"/>
    <cellStyle name="Percent 4 26 10" xfId="10372"/>
    <cellStyle name="Percent 4 26 10 2" xfId="10373"/>
    <cellStyle name="Percent 4 26 11" xfId="10374"/>
    <cellStyle name="Percent 4 26 2" xfId="10375"/>
    <cellStyle name="Percent 4 26 2 2" xfId="10376"/>
    <cellStyle name="Percent 4 26 2 2 2" xfId="10377"/>
    <cellStyle name="Percent 4 26 2 3" xfId="10378"/>
    <cellStyle name="Percent 4 26 2 3 2" xfId="10379"/>
    <cellStyle name="Percent 4 26 2 4" xfId="10380"/>
    <cellStyle name="Percent 4 26 3" xfId="10381"/>
    <cellStyle name="Percent 4 26 3 2" xfId="10382"/>
    <cellStyle name="Percent 4 26 3 2 2" xfId="10383"/>
    <cellStyle name="Percent 4 26 3 3" xfId="10384"/>
    <cellStyle name="Percent 4 26 3 3 2" xfId="10385"/>
    <cellStyle name="Percent 4 26 3 4" xfId="10386"/>
    <cellStyle name="Percent 4 26 4" xfId="10387"/>
    <cellStyle name="Percent 4 26 4 2" xfId="10388"/>
    <cellStyle name="Percent 4 26 4 2 2" xfId="10389"/>
    <cellStyle name="Percent 4 26 4 3" xfId="10390"/>
    <cellStyle name="Percent 4 26 4 3 2" xfId="10391"/>
    <cellStyle name="Percent 4 26 4 4" xfId="10392"/>
    <cellStyle name="Percent 4 26 5" xfId="10393"/>
    <cellStyle name="Percent 4 26 5 2" xfId="10394"/>
    <cellStyle name="Percent 4 26 5 2 2" xfId="10395"/>
    <cellStyle name="Percent 4 26 5 3" xfId="10396"/>
    <cellStyle name="Percent 4 26 5 3 2" xfId="10397"/>
    <cellStyle name="Percent 4 26 5 4" xfId="10398"/>
    <cellStyle name="Percent 4 26 5 4 2" xfId="10399"/>
    <cellStyle name="Percent 4 26 5 5" xfId="10400"/>
    <cellStyle name="Percent 4 26 6" xfId="10401"/>
    <cellStyle name="Percent 4 26 6 2" xfId="10402"/>
    <cellStyle name="Percent 4 26 6 2 2" xfId="10403"/>
    <cellStyle name="Percent 4 26 6 3" xfId="10404"/>
    <cellStyle name="Percent 4 26 6 3 2" xfId="10405"/>
    <cellStyle name="Percent 4 26 6 4" xfId="10406"/>
    <cellStyle name="Percent 4 26 7" xfId="10407"/>
    <cellStyle name="Percent 4 26 7 2" xfId="10408"/>
    <cellStyle name="Percent 4 26 8" xfId="10409"/>
    <cellStyle name="Percent 4 26 8 2" xfId="10410"/>
    <cellStyle name="Percent 4 26 9" xfId="10411"/>
    <cellStyle name="Percent 4 26 9 2" xfId="10412"/>
    <cellStyle name="Percent 4 27" xfId="10413"/>
    <cellStyle name="Percent 4 27 10" xfId="10414"/>
    <cellStyle name="Percent 4 27 10 2" xfId="10415"/>
    <cellStyle name="Percent 4 27 11" xfId="10416"/>
    <cellStyle name="Percent 4 27 2" xfId="10417"/>
    <cellStyle name="Percent 4 27 2 2" xfId="10418"/>
    <cellStyle name="Percent 4 27 2 2 2" xfId="10419"/>
    <cellStyle name="Percent 4 27 2 3" xfId="10420"/>
    <cellStyle name="Percent 4 27 2 3 2" xfId="10421"/>
    <cellStyle name="Percent 4 27 2 4" xfId="10422"/>
    <cellStyle name="Percent 4 27 3" xfId="10423"/>
    <cellStyle name="Percent 4 27 3 2" xfId="10424"/>
    <cellStyle name="Percent 4 27 3 2 2" xfId="10425"/>
    <cellStyle name="Percent 4 27 3 3" xfId="10426"/>
    <cellStyle name="Percent 4 27 3 3 2" xfId="10427"/>
    <cellStyle name="Percent 4 27 3 4" xfId="10428"/>
    <cellStyle name="Percent 4 27 4" xfId="10429"/>
    <cellStyle name="Percent 4 27 4 2" xfId="10430"/>
    <cellStyle name="Percent 4 27 4 2 2" xfId="10431"/>
    <cellStyle name="Percent 4 27 4 3" xfId="10432"/>
    <cellStyle name="Percent 4 27 4 3 2" xfId="10433"/>
    <cellStyle name="Percent 4 27 4 4" xfId="10434"/>
    <cellStyle name="Percent 4 27 5" xfId="10435"/>
    <cellStyle name="Percent 4 27 5 2" xfId="10436"/>
    <cellStyle name="Percent 4 27 5 2 2" xfId="10437"/>
    <cellStyle name="Percent 4 27 5 3" xfId="10438"/>
    <cellStyle name="Percent 4 27 5 3 2" xfId="10439"/>
    <cellStyle name="Percent 4 27 5 4" xfId="10440"/>
    <cellStyle name="Percent 4 27 5 4 2" xfId="10441"/>
    <cellStyle name="Percent 4 27 5 5" xfId="10442"/>
    <cellStyle name="Percent 4 27 6" xfId="10443"/>
    <cellStyle name="Percent 4 27 6 2" xfId="10444"/>
    <cellStyle name="Percent 4 27 6 2 2" xfId="10445"/>
    <cellStyle name="Percent 4 27 6 3" xfId="10446"/>
    <cellStyle name="Percent 4 27 6 3 2" xfId="10447"/>
    <cellStyle name="Percent 4 27 6 4" xfId="10448"/>
    <cellStyle name="Percent 4 27 7" xfId="10449"/>
    <cellStyle name="Percent 4 27 7 2" xfId="10450"/>
    <cellStyle name="Percent 4 27 8" xfId="10451"/>
    <cellStyle name="Percent 4 27 8 2" xfId="10452"/>
    <cellStyle name="Percent 4 27 9" xfId="10453"/>
    <cellStyle name="Percent 4 27 9 2" xfId="10454"/>
    <cellStyle name="Percent 4 28" xfId="10455"/>
    <cellStyle name="Percent 4 28 10" xfId="10456"/>
    <cellStyle name="Percent 4 28 10 2" xfId="10457"/>
    <cellStyle name="Percent 4 28 11" xfId="10458"/>
    <cellStyle name="Percent 4 28 2" xfId="10459"/>
    <cellStyle name="Percent 4 28 2 2" xfId="10460"/>
    <cellStyle name="Percent 4 28 2 2 2" xfId="10461"/>
    <cellStyle name="Percent 4 28 2 3" xfId="10462"/>
    <cellStyle name="Percent 4 28 2 3 2" xfId="10463"/>
    <cellStyle name="Percent 4 28 2 4" xfId="10464"/>
    <cellStyle name="Percent 4 28 3" xfId="10465"/>
    <cellStyle name="Percent 4 28 3 2" xfId="10466"/>
    <cellStyle name="Percent 4 28 3 2 2" xfId="10467"/>
    <cellStyle name="Percent 4 28 3 3" xfId="10468"/>
    <cellStyle name="Percent 4 28 3 3 2" xfId="10469"/>
    <cellStyle name="Percent 4 28 3 4" xfId="10470"/>
    <cellStyle name="Percent 4 28 4" xfId="10471"/>
    <cellStyle name="Percent 4 28 4 2" xfId="10472"/>
    <cellStyle name="Percent 4 28 4 2 2" xfId="10473"/>
    <cellStyle name="Percent 4 28 4 3" xfId="10474"/>
    <cellStyle name="Percent 4 28 4 3 2" xfId="10475"/>
    <cellStyle name="Percent 4 28 4 4" xfId="10476"/>
    <cellStyle name="Percent 4 28 5" xfId="10477"/>
    <cellStyle name="Percent 4 28 5 2" xfId="10478"/>
    <cellStyle name="Percent 4 28 5 2 2" xfId="10479"/>
    <cellStyle name="Percent 4 28 5 3" xfId="10480"/>
    <cellStyle name="Percent 4 28 5 3 2" xfId="10481"/>
    <cellStyle name="Percent 4 28 5 4" xfId="10482"/>
    <cellStyle name="Percent 4 28 5 4 2" xfId="10483"/>
    <cellStyle name="Percent 4 28 5 5" xfId="10484"/>
    <cellStyle name="Percent 4 28 6" xfId="10485"/>
    <cellStyle name="Percent 4 28 6 2" xfId="10486"/>
    <cellStyle name="Percent 4 28 6 2 2" xfId="10487"/>
    <cellStyle name="Percent 4 28 6 3" xfId="10488"/>
    <cellStyle name="Percent 4 28 6 3 2" xfId="10489"/>
    <cellStyle name="Percent 4 28 6 4" xfId="10490"/>
    <cellStyle name="Percent 4 28 7" xfId="10491"/>
    <cellStyle name="Percent 4 28 7 2" xfId="10492"/>
    <cellStyle name="Percent 4 28 8" xfId="10493"/>
    <cellStyle name="Percent 4 28 8 2" xfId="10494"/>
    <cellStyle name="Percent 4 28 9" xfId="10495"/>
    <cellStyle name="Percent 4 28 9 2" xfId="10496"/>
    <cellStyle name="Percent 4 29" xfId="10497"/>
    <cellStyle name="Percent 4 29 10" xfId="10498"/>
    <cellStyle name="Percent 4 29 10 2" xfId="10499"/>
    <cellStyle name="Percent 4 29 11" xfId="10500"/>
    <cellStyle name="Percent 4 29 2" xfId="10501"/>
    <cellStyle name="Percent 4 29 2 2" xfId="10502"/>
    <cellStyle name="Percent 4 29 2 2 2" xfId="10503"/>
    <cellStyle name="Percent 4 29 2 2 2 2" xfId="10504"/>
    <cellStyle name="Percent 4 29 2 2 3" xfId="10505"/>
    <cellStyle name="Percent 4 29 2 3" xfId="10506"/>
    <cellStyle name="Percent 4 29 2 3 2" xfId="10507"/>
    <cellStyle name="Percent 4 29 2 4" xfId="10508"/>
    <cellStyle name="Percent 4 29 2 4 2" xfId="10509"/>
    <cellStyle name="Percent 4 29 2 5" xfId="10510"/>
    <cellStyle name="Percent 4 29 3" xfId="10511"/>
    <cellStyle name="Percent 4 29 3 2" xfId="10512"/>
    <cellStyle name="Percent 4 29 3 2 2" xfId="10513"/>
    <cellStyle name="Percent 4 29 3 3" xfId="10514"/>
    <cellStyle name="Percent 4 29 3 3 2" xfId="10515"/>
    <cellStyle name="Percent 4 29 3 4" xfId="10516"/>
    <cellStyle name="Percent 4 29 3 4 2" xfId="10517"/>
    <cellStyle name="Percent 4 29 3 5" xfId="10518"/>
    <cellStyle name="Percent 4 29 4" xfId="10519"/>
    <cellStyle name="Percent 4 29 4 2" xfId="10520"/>
    <cellStyle name="Percent 4 29 4 2 2" xfId="10521"/>
    <cellStyle name="Percent 4 29 4 3" xfId="10522"/>
    <cellStyle name="Percent 4 29 4 3 2" xfId="10523"/>
    <cellStyle name="Percent 4 29 4 4" xfId="10524"/>
    <cellStyle name="Percent 4 29 5" xfId="10525"/>
    <cellStyle name="Percent 4 29 5 2" xfId="10526"/>
    <cellStyle name="Percent 4 29 5 2 2" xfId="10527"/>
    <cellStyle name="Percent 4 29 5 3" xfId="10528"/>
    <cellStyle name="Percent 4 29 5 3 2" xfId="10529"/>
    <cellStyle name="Percent 4 29 5 4" xfId="10530"/>
    <cellStyle name="Percent 4 29 5 4 2" xfId="10531"/>
    <cellStyle name="Percent 4 29 5 5" xfId="10532"/>
    <cellStyle name="Percent 4 29 6" xfId="10533"/>
    <cellStyle name="Percent 4 29 6 2" xfId="10534"/>
    <cellStyle name="Percent 4 29 6 2 2" xfId="10535"/>
    <cellStyle name="Percent 4 29 6 3" xfId="10536"/>
    <cellStyle name="Percent 4 29 6 3 2" xfId="10537"/>
    <cellStyle name="Percent 4 29 6 4" xfId="10538"/>
    <cellStyle name="Percent 4 29 7" xfId="10539"/>
    <cellStyle name="Percent 4 29 7 2" xfId="10540"/>
    <cellStyle name="Percent 4 29 8" xfId="10541"/>
    <cellStyle name="Percent 4 29 8 2" xfId="10542"/>
    <cellStyle name="Percent 4 29 9" xfId="10543"/>
    <cellStyle name="Percent 4 29 9 2" xfId="10544"/>
    <cellStyle name="Percent 4 3" xfId="10545"/>
    <cellStyle name="Percent 4 3 10" xfId="10546"/>
    <cellStyle name="Percent 4 3 10 2" xfId="10547"/>
    <cellStyle name="Percent 4 3 10 2 2" xfId="10548"/>
    <cellStyle name="Percent 4 3 10 3" xfId="10549"/>
    <cellStyle name="Percent 4 3 10 3 2" xfId="10550"/>
    <cellStyle name="Percent 4 3 10 4" xfId="10551"/>
    <cellStyle name="Percent 4 3 11" xfId="10552"/>
    <cellStyle name="Percent 4 3 11 2" xfId="10553"/>
    <cellStyle name="Percent 4 3 11 2 2" xfId="10554"/>
    <cellStyle name="Percent 4 3 11 3" xfId="10555"/>
    <cellStyle name="Percent 4 3 11 3 2" xfId="10556"/>
    <cellStyle name="Percent 4 3 11 4" xfId="10557"/>
    <cellStyle name="Percent 4 3 12" xfId="10558"/>
    <cellStyle name="Percent 4 3 12 2" xfId="10559"/>
    <cellStyle name="Percent 4 3 12 2 2" xfId="10560"/>
    <cellStyle name="Percent 4 3 12 3" xfId="10561"/>
    <cellStyle name="Percent 4 3 12 3 2" xfId="10562"/>
    <cellStyle name="Percent 4 3 12 4" xfId="10563"/>
    <cellStyle name="Percent 4 3 12 4 2" xfId="10564"/>
    <cellStyle name="Percent 4 3 12 5" xfId="10565"/>
    <cellStyle name="Percent 4 3 13" xfId="10566"/>
    <cellStyle name="Percent 4 3 13 2" xfId="10567"/>
    <cellStyle name="Percent 4 3 13 2 2" xfId="10568"/>
    <cellStyle name="Percent 4 3 13 3" xfId="10569"/>
    <cellStyle name="Percent 4 3 13 3 2" xfId="10570"/>
    <cellStyle name="Percent 4 3 13 4" xfId="10571"/>
    <cellStyle name="Percent 4 3 14" xfId="10572"/>
    <cellStyle name="Percent 4 3 14 2" xfId="10573"/>
    <cellStyle name="Percent 4 3 15" xfId="10574"/>
    <cellStyle name="Percent 4 3 15 2" xfId="10575"/>
    <cellStyle name="Percent 4 3 16" xfId="10576"/>
    <cellStyle name="Percent 4 3 16 2" xfId="10577"/>
    <cellStyle name="Percent 4 3 17" xfId="10578"/>
    <cellStyle name="Percent 4 3 17 2" xfId="10579"/>
    <cellStyle name="Percent 4 3 18" xfId="10580"/>
    <cellStyle name="Percent 4 3 2" xfId="10581"/>
    <cellStyle name="Percent 4 3 2 2" xfId="10582"/>
    <cellStyle name="Percent 4 3 2 2 2" xfId="10583"/>
    <cellStyle name="Percent 4 3 2 2 2 2" xfId="10584"/>
    <cellStyle name="Percent 4 3 2 2 3" xfId="10585"/>
    <cellStyle name="Percent 4 3 2 2 3 2" xfId="10586"/>
    <cellStyle name="Percent 4 3 2 2 4" xfId="10587"/>
    <cellStyle name="Percent 4 3 2 3" xfId="10588"/>
    <cellStyle name="Percent 4 3 2 3 2" xfId="10589"/>
    <cellStyle name="Percent 4 3 2 3 2 2" xfId="10590"/>
    <cellStyle name="Percent 4 3 2 3 3" xfId="10591"/>
    <cellStyle name="Percent 4 3 2 3 3 2" xfId="10592"/>
    <cellStyle name="Percent 4 3 2 3 4" xfId="10593"/>
    <cellStyle name="Percent 4 3 2 4" xfId="10594"/>
    <cellStyle name="Percent 4 3 2 4 2" xfId="10595"/>
    <cellStyle name="Percent 4 3 2 4 2 2" xfId="10596"/>
    <cellStyle name="Percent 4 3 2 4 3" xfId="10597"/>
    <cellStyle name="Percent 4 3 2 4 3 2" xfId="10598"/>
    <cellStyle name="Percent 4 3 2 4 4" xfId="10599"/>
    <cellStyle name="Percent 4 3 2 4 4 2" xfId="10600"/>
    <cellStyle name="Percent 4 3 2 4 5" xfId="10601"/>
    <cellStyle name="Percent 4 3 2 5" xfId="10602"/>
    <cellStyle name="Percent 4 3 2 5 2" xfId="10603"/>
    <cellStyle name="Percent 4 3 2 5 2 2" xfId="10604"/>
    <cellStyle name="Percent 4 3 2 5 3" xfId="10605"/>
    <cellStyle name="Percent 4 3 2 5 3 2" xfId="10606"/>
    <cellStyle name="Percent 4 3 2 5 4" xfId="10607"/>
    <cellStyle name="Percent 4 3 2 6" xfId="10608"/>
    <cellStyle name="Percent 4 3 2 6 2" xfId="10609"/>
    <cellStyle name="Percent 4 3 2 7" xfId="10610"/>
    <cellStyle name="Percent 4 3 2 7 2" xfId="10611"/>
    <cellStyle name="Percent 4 3 2 8" xfId="10612"/>
    <cellStyle name="Percent 4 3 2 8 2" xfId="10613"/>
    <cellStyle name="Percent 4 3 2 9" xfId="10614"/>
    <cellStyle name="Percent 4 3 3" xfId="10615"/>
    <cellStyle name="Percent 4 3 3 2" xfId="10616"/>
    <cellStyle name="Percent 4 3 3 2 2" xfId="10617"/>
    <cellStyle name="Percent 4 3 3 2 2 2" xfId="10618"/>
    <cellStyle name="Percent 4 3 3 2 3" xfId="10619"/>
    <cellStyle name="Percent 4 3 3 2 3 2" xfId="10620"/>
    <cellStyle name="Percent 4 3 3 2 4" xfId="10621"/>
    <cellStyle name="Percent 4 3 3 3" xfId="10622"/>
    <cellStyle name="Percent 4 3 3 3 2" xfId="10623"/>
    <cellStyle name="Percent 4 3 3 3 2 2" xfId="10624"/>
    <cellStyle name="Percent 4 3 3 3 3" xfId="10625"/>
    <cellStyle name="Percent 4 3 3 3 3 2" xfId="10626"/>
    <cellStyle name="Percent 4 3 3 3 4" xfId="10627"/>
    <cellStyle name="Percent 4 3 3 4" xfId="10628"/>
    <cellStyle name="Percent 4 3 3 4 2" xfId="10629"/>
    <cellStyle name="Percent 4 3 3 4 2 2" xfId="10630"/>
    <cellStyle name="Percent 4 3 3 4 3" xfId="10631"/>
    <cellStyle name="Percent 4 3 3 4 3 2" xfId="10632"/>
    <cellStyle name="Percent 4 3 3 4 4" xfId="10633"/>
    <cellStyle name="Percent 4 3 3 4 4 2" xfId="10634"/>
    <cellStyle name="Percent 4 3 3 4 5" xfId="10635"/>
    <cellStyle name="Percent 4 3 3 5" xfId="10636"/>
    <cellStyle name="Percent 4 3 3 5 2" xfId="10637"/>
    <cellStyle name="Percent 4 3 3 5 2 2" xfId="10638"/>
    <cellStyle name="Percent 4 3 3 5 3" xfId="10639"/>
    <cellStyle name="Percent 4 3 3 5 3 2" xfId="10640"/>
    <cellStyle name="Percent 4 3 3 5 4" xfId="10641"/>
    <cellStyle name="Percent 4 3 3 6" xfId="10642"/>
    <cellStyle name="Percent 4 3 3 6 2" xfId="10643"/>
    <cellStyle name="Percent 4 3 3 7" xfId="10644"/>
    <cellStyle name="Percent 4 3 3 7 2" xfId="10645"/>
    <cellStyle name="Percent 4 3 3 8" xfId="10646"/>
    <cellStyle name="Percent 4 3 3 8 2" xfId="10647"/>
    <cellStyle name="Percent 4 3 3 9" xfId="10648"/>
    <cellStyle name="Percent 4 3 4" xfId="10649"/>
    <cellStyle name="Percent 4 3 4 2" xfId="10650"/>
    <cellStyle name="Percent 4 3 4 2 2" xfId="10651"/>
    <cellStyle name="Percent 4 3 4 2 2 2" xfId="10652"/>
    <cellStyle name="Percent 4 3 4 2 3" xfId="10653"/>
    <cellStyle name="Percent 4 3 4 2 3 2" xfId="10654"/>
    <cellStyle name="Percent 4 3 4 2 4" xfId="10655"/>
    <cellStyle name="Percent 4 3 4 3" xfId="10656"/>
    <cellStyle name="Percent 4 3 4 3 2" xfId="10657"/>
    <cellStyle name="Percent 4 3 4 3 2 2" xfId="10658"/>
    <cellStyle name="Percent 4 3 4 3 3" xfId="10659"/>
    <cellStyle name="Percent 4 3 4 3 3 2" xfId="10660"/>
    <cellStyle name="Percent 4 3 4 3 4" xfId="10661"/>
    <cellStyle name="Percent 4 3 4 4" xfId="10662"/>
    <cellStyle name="Percent 4 3 4 4 2" xfId="10663"/>
    <cellStyle name="Percent 4 3 4 4 2 2" xfId="10664"/>
    <cellStyle name="Percent 4 3 4 4 3" xfId="10665"/>
    <cellStyle name="Percent 4 3 4 4 3 2" xfId="10666"/>
    <cellStyle name="Percent 4 3 4 4 4" xfId="10667"/>
    <cellStyle name="Percent 4 3 4 4 4 2" xfId="10668"/>
    <cellStyle name="Percent 4 3 4 4 5" xfId="10669"/>
    <cellStyle name="Percent 4 3 4 5" xfId="10670"/>
    <cellStyle name="Percent 4 3 4 5 2" xfId="10671"/>
    <cellStyle name="Percent 4 3 4 5 2 2" xfId="10672"/>
    <cellStyle name="Percent 4 3 4 5 3" xfId="10673"/>
    <cellStyle name="Percent 4 3 4 5 3 2" xfId="10674"/>
    <cellStyle name="Percent 4 3 4 5 4" xfId="10675"/>
    <cellStyle name="Percent 4 3 4 6" xfId="10676"/>
    <cellStyle name="Percent 4 3 4 6 2" xfId="10677"/>
    <cellStyle name="Percent 4 3 4 7" xfId="10678"/>
    <cellStyle name="Percent 4 3 4 7 2" xfId="10679"/>
    <cellStyle name="Percent 4 3 4 8" xfId="10680"/>
    <cellStyle name="Percent 4 3 4 8 2" xfId="10681"/>
    <cellStyle name="Percent 4 3 4 9" xfId="10682"/>
    <cellStyle name="Percent 4 3 5" xfId="10683"/>
    <cellStyle name="Percent 4 3 5 2" xfId="10684"/>
    <cellStyle name="Percent 4 3 5 2 2" xfId="10685"/>
    <cellStyle name="Percent 4 3 5 2 2 2" xfId="10686"/>
    <cellStyle name="Percent 4 3 5 2 3" xfId="10687"/>
    <cellStyle name="Percent 4 3 5 2 3 2" xfId="10688"/>
    <cellStyle name="Percent 4 3 5 2 4" xfId="10689"/>
    <cellStyle name="Percent 4 3 5 3" xfId="10690"/>
    <cellStyle name="Percent 4 3 5 3 2" xfId="10691"/>
    <cellStyle name="Percent 4 3 5 3 2 2" xfId="10692"/>
    <cellStyle name="Percent 4 3 5 3 3" xfId="10693"/>
    <cellStyle name="Percent 4 3 5 3 3 2" xfId="10694"/>
    <cellStyle name="Percent 4 3 5 3 4" xfId="10695"/>
    <cellStyle name="Percent 4 3 5 4" xfId="10696"/>
    <cellStyle name="Percent 4 3 5 4 2" xfId="10697"/>
    <cellStyle name="Percent 4 3 5 4 2 2" xfId="10698"/>
    <cellStyle name="Percent 4 3 5 4 3" xfId="10699"/>
    <cellStyle name="Percent 4 3 5 4 3 2" xfId="10700"/>
    <cellStyle name="Percent 4 3 5 4 4" xfId="10701"/>
    <cellStyle name="Percent 4 3 5 4 4 2" xfId="10702"/>
    <cellStyle name="Percent 4 3 5 4 5" xfId="10703"/>
    <cellStyle name="Percent 4 3 5 5" xfId="10704"/>
    <cellStyle name="Percent 4 3 5 5 2" xfId="10705"/>
    <cellStyle name="Percent 4 3 5 5 2 2" xfId="10706"/>
    <cellStyle name="Percent 4 3 5 5 3" xfId="10707"/>
    <cellStyle name="Percent 4 3 5 5 3 2" xfId="10708"/>
    <cellStyle name="Percent 4 3 5 5 4" xfId="10709"/>
    <cellStyle name="Percent 4 3 5 6" xfId="10710"/>
    <cellStyle name="Percent 4 3 5 6 2" xfId="10711"/>
    <cellStyle name="Percent 4 3 5 7" xfId="10712"/>
    <cellStyle name="Percent 4 3 5 7 2" xfId="10713"/>
    <cellStyle name="Percent 4 3 5 8" xfId="10714"/>
    <cellStyle name="Percent 4 3 5 8 2" xfId="10715"/>
    <cellStyle name="Percent 4 3 5 9" xfId="10716"/>
    <cellStyle name="Percent 4 3 6" xfId="10717"/>
    <cellStyle name="Percent 4 3 6 2" xfId="10718"/>
    <cellStyle name="Percent 4 3 6 2 2" xfId="10719"/>
    <cellStyle name="Percent 4 3 6 2 2 2" xfId="10720"/>
    <cellStyle name="Percent 4 3 6 2 3" xfId="10721"/>
    <cellStyle name="Percent 4 3 6 2 3 2" xfId="10722"/>
    <cellStyle name="Percent 4 3 6 2 4" xfId="10723"/>
    <cellStyle name="Percent 4 3 6 3" xfId="10724"/>
    <cellStyle name="Percent 4 3 6 3 2" xfId="10725"/>
    <cellStyle name="Percent 4 3 6 3 2 2" xfId="10726"/>
    <cellStyle name="Percent 4 3 6 3 3" xfId="10727"/>
    <cellStyle name="Percent 4 3 6 3 3 2" xfId="10728"/>
    <cellStyle name="Percent 4 3 6 3 4" xfId="10729"/>
    <cellStyle name="Percent 4 3 6 4" xfId="10730"/>
    <cellStyle name="Percent 4 3 6 4 2" xfId="10731"/>
    <cellStyle name="Percent 4 3 6 4 2 2" xfId="10732"/>
    <cellStyle name="Percent 4 3 6 4 3" xfId="10733"/>
    <cellStyle name="Percent 4 3 6 4 3 2" xfId="10734"/>
    <cellStyle name="Percent 4 3 6 4 4" xfId="10735"/>
    <cellStyle name="Percent 4 3 6 4 4 2" xfId="10736"/>
    <cellStyle name="Percent 4 3 6 4 5" xfId="10737"/>
    <cellStyle name="Percent 4 3 6 5" xfId="10738"/>
    <cellStyle name="Percent 4 3 6 5 2" xfId="10739"/>
    <cellStyle name="Percent 4 3 6 5 2 2" xfId="10740"/>
    <cellStyle name="Percent 4 3 6 5 3" xfId="10741"/>
    <cellStyle name="Percent 4 3 6 5 3 2" xfId="10742"/>
    <cellStyle name="Percent 4 3 6 5 4" xfId="10743"/>
    <cellStyle name="Percent 4 3 6 6" xfId="10744"/>
    <cellStyle name="Percent 4 3 6 6 2" xfId="10745"/>
    <cellStyle name="Percent 4 3 6 7" xfId="10746"/>
    <cellStyle name="Percent 4 3 6 7 2" xfId="10747"/>
    <cellStyle name="Percent 4 3 6 8" xfId="10748"/>
    <cellStyle name="Percent 4 3 6 8 2" xfId="10749"/>
    <cellStyle name="Percent 4 3 6 9" xfId="10750"/>
    <cellStyle name="Percent 4 3 7" xfId="10751"/>
    <cellStyle name="Percent 4 3 7 2" xfId="10752"/>
    <cellStyle name="Percent 4 3 7 2 2" xfId="10753"/>
    <cellStyle name="Percent 4 3 7 2 2 2" xfId="10754"/>
    <cellStyle name="Percent 4 3 7 2 3" xfId="10755"/>
    <cellStyle name="Percent 4 3 7 2 3 2" xfId="10756"/>
    <cellStyle name="Percent 4 3 7 2 4" xfId="10757"/>
    <cellStyle name="Percent 4 3 7 3" xfId="10758"/>
    <cellStyle name="Percent 4 3 7 3 2" xfId="10759"/>
    <cellStyle name="Percent 4 3 7 3 2 2" xfId="10760"/>
    <cellStyle name="Percent 4 3 7 3 3" xfId="10761"/>
    <cellStyle name="Percent 4 3 7 3 3 2" xfId="10762"/>
    <cellStyle name="Percent 4 3 7 3 4" xfId="10763"/>
    <cellStyle name="Percent 4 3 7 4" xfId="10764"/>
    <cellStyle name="Percent 4 3 7 4 2" xfId="10765"/>
    <cellStyle name="Percent 4 3 7 4 2 2" xfId="10766"/>
    <cellStyle name="Percent 4 3 7 4 3" xfId="10767"/>
    <cellStyle name="Percent 4 3 7 4 3 2" xfId="10768"/>
    <cellStyle name="Percent 4 3 7 4 4" xfId="10769"/>
    <cellStyle name="Percent 4 3 7 4 4 2" xfId="10770"/>
    <cellStyle name="Percent 4 3 7 4 5" xfId="10771"/>
    <cellStyle name="Percent 4 3 7 5" xfId="10772"/>
    <cellStyle name="Percent 4 3 7 5 2" xfId="10773"/>
    <cellStyle name="Percent 4 3 7 5 2 2" xfId="10774"/>
    <cellStyle name="Percent 4 3 7 5 3" xfId="10775"/>
    <cellStyle name="Percent 4 3 7 5 3 2" xfId="10776"/>
    <cellStyle name="Percent 4 3 7 5 4" xfId="10777"/>
    <cellStyle name="Percent 4 3 7 6" xfId="10778"/>
    <cellStyle name="Percent 4 3 7 6 2" xfId="10779"/>
    <cellStyle name="Percent 4 3 7 7" xfId="10780"/>
    <cellStyle name="Percent 4 3 7 7 2" xfId="10781"/>
    <cellStyle name="Percent 4 3 7 8" xfId="10782"/>
    <cellStyle name="Percent 4 3 7 8 2" xfId="10783"/>
    <cellStyle name="Percent 4 3 7 9" xfId="10784"/>
    <cellStyle name="Percent 4 3 8" xfId="10785"/>
    <cellStyle name="Percent 4 3 8 2" xfId="10786"/>
    <cellStyle name="Percent 4 3 8 2 2" xfId="10787"/>
    <cellStyle name="Percent 4 3 8 2 2 2" xfId="10788"/>
    <cellStyle name="Percent 4 3 8 2 3" xfId="10789"/>
    <cellStyle name="Percent 4 3 8 2 3 2" xfId="10790"/>
    <cellStyle name="Percent 4 3 8 2 4" xfId="10791"/>
    <cellStyle name="Percent 4 3 8 3" xfId="10792"/>
    <cellStyle name="Percent 4 3 8 3 2" xfId="10793"/>
    <cellStyle name="Percent 4 3 8 3 2 2" xfId="10794"/>
    <cellStyle name="Percent 4 3 8 3 3" xfId="10795"/>
    <cellStyle name="Percent 4 3 8 3 3 2" xfId="10796"/>
    <cellStyle name="Percent 4 3 8 3 4" xfId="10797"/>
    <cellStyle name="Percent 4 3 8 4" xfId="10798"/>
    <cellStyle name="Percent 4 3 8 4 2" xfId="10799"/>
    <cellStyle name="Percent 4 3 8 4 2 2" xfId="10800"/>
    <cellStyle name="Percent 4 3 8 4 3" xfId="10801"/>
    <cellStyle name="Percent 4 3 8 4 3 2" xfId="10802"/>
    <cellStyle name="Percent 4 3 8 4 4" xfId="10803"/>
    <cellStyle name="Percent 4 3 8 4 4 2" xfId="10804"/>
    <cellStyle name="Percent 4 3 8 4 5" xfId="10805"/>
    <cellStyle name="Percent 4 3 8 5" xfId="10806"/>
    <cellStyle name="Percent 4 3 8 5 2" xfId="10807"/>
    <cellStyle name="Percent 4 3 8 5 2 2" xfId="10808"/>
    <cellStyle name="Percent 4 3 8 5 3" xfId="10809"/>
    <cellStyle name="Percent 4 3 8 5 3 2" xfId="10810"/>
    <cellStyle name="Percent 4 3 8 5 4" xfId="10811"/>
    <cellStyle name="Percent 4 3 8 6" xfId="10812"/>
    <cellStyle name="Percent 4 3 8 6 2" xfId="10813"/>
    <cellStyle name="Percent 4 3 8 7" xfId="10814"/>
    <cellStyle name="Percent 4 3 8 7 2" xfId="10815"/>
    <cellStyle name="Percent 4 3 8 8" xfId="10816"/>
    <cellStyle name="Percent 4 3 8 8 2" xfId="10817"/>
    <cellStyle name="Percent 4 3 8 9" xfId="10818"/>
    <cellStyle name="Percent 4 3 9" xfId="10819"/>
    <cellStyle name="Percent 4 3 9 2" xfId="10820"/>
    <cellStyle name="Percent 4 3 9 2 2" xfId="10821"/>
    <cellStyle name="Percent 4 3 9 3" xfId="10822"/>
    <cellStyle name="Percent 4 3 9 3 2" xfId="10823"/>
    <cellStyle name="Percent 4 3 9 4" xfId="10824"/>
    <cellStyle name="Percent 4 30" xfId="10825"/>
    <cellStyle name="Percent 4 30 2" xfId="10826"/>
    <cellStyle name="Percent 4 30 2 2" xfId="10827"/>
    <cellStyle name="Percent 4 30 3" xfId="10828"/>
    <cellStyle name="Percent 4 30 3 2" xfId="10829"/>
    <cellStyle name="Percent 4 30 4" xfId="10830"/>
    <cellStyle name="Percent 4 30 4 2" xfId="10831"/>
    <cellStyle name="Percent 4 30 5" xfId="10832"/>
    <cellStyle name="Percent 4 31" xfId="10833"/>
    <cellStyle name="Percent 4 31 2" xfId="10834"/>
    <cellStyle name="Percent 4 31 2 2" xfId="10835"/>
    <cellStyle name="Percent 4 31 3" xfId="10836"/>
    <cellStyle name="Percent 4 31 3 2" xfId="10837"/>
    <cellStyle name="Percent 4 31 4" xfId="10838"/>
    <cellStyle name="Percent 4 32" xfId="10839"/>
    <cellStyle name="Percent 4 32 2" xfId="10840"/>
    <cellStyle name="Percent 4 32 2 2" xfId="10841"/>
    <cellStyle name="Percent 4 32 3" xfId="10842"/>
    <cellStyle name="Percent 4 32 3 2" xfId="10843"/>
    <cellStyle name="Percent 4 32 4" xfId="10844"/>
    <cellStyle name="Percent 4 33" xfId="10845"/>
    <cellStyle name="Percent 4 33 2" xfId="10846"/>
    <cellStyle name="Percent 4 33 2 2" xfId="10847"/>
    <cellStyle name="Percent 4 33 3" xfId="10848"/>
    <cellStyle name="Percent 4 33 3 2" xfId="10849"/>
    <cellStyle name="Percent 4 33 4" xfId="10850"/>
    <cellStyle name="Percent 4 33 4 2" xfId="10851"/>
    <cellStyle name="Percent 4 33 5" xfId="10852"/>
    <cellStyle name="Percent 4 34" xfId="10853"/>
    <cellStyle name="Percent 4 34 2" xfId="10854"/>
    <cellStyle name="Percent 4 34 2 2" xfId="10855"/>
    <cellStyle name="Percent 4 34 3" xfId="10856"/>
    <cellStyle name="Percent 4 34 3 2" xfId="10857"/>
    <cellStyle name="Percent 4 34 4" xfId="10858"/>
    <cellStyle name="Percent 4 35" xfId="10859"/>
    <cellStyle name="Percent 4 35 2" xfId="10860"/>
    <cellStyle name="Percent 4 36" xfId="10861"/>
    <cellStyle name="Percent 4 36 2" xfId="10862"/>
    <cellStyle name="Percent 4 37" xfId="10863"/>
    <cellStyle name="Percent 4 37 2" xfId="10864"/>
    <cellStyle name="Percent 4 38" xfId="10865"/>
    <cellStyle name="Percent 4 38 2" xfId="10866"/>
    <cellStyle name="Percent 4 39" xfId="10867"/>
    <cellStyle name="Percent 4 4" xfId="10868"/>
    <cellStyle name="Percent 4 4 10" xfId="10869"/>
    <cellStyle name="Percent 4 4 10 2" xfId="10870"/>
    <cellStyle name="Percent 4 4 10 2 2" xfId="10871"/>
    <cellStyle name="Percent 4 4 10 3" xfId="10872"/>
    <cellStyle name="Percent 4 4 10 3 2" xfId="10873"/>
    <cellStyle name="Percent 4 4 10 4" xfId="10874"/>
    <cellStyle name="Percent 4 4 11" xfId="10875"/>
    <cellStyle name="Percent 4 4 11 2" xfId="10876"/>
    <cellStyle name="Percent 4 4 11 2 2" xfId="10877"/>
    <cellStyle name="Percent 4 4 11 3" xfId="10878"/>
    <cellStyle name="Percent 4 4 11 3 2" xfId="10879"/>
    <cellStyle name="Percent 4 4 11 4" xfId="10880"/>
    <cellStyle name="Percent 4 4 12" xfId="10881"/>
    <cellStyle name="Percent 4 4 12 2" xfId="10882"/>
    <cellStyle name="Percent 4 4 12 2 2" xfId="10883"/>
    <cellStyle name="Percent 4 4 12 3" xfId="10884"/>
    <cellStyle name="Percent 4 4 12 3 2" xfId="10885"/>
    <cellStyle name="Percent 4 4 12 4" xfId="10886"/>
    <cellStyle name="Percent 4 4 12 4 2" xfId="10887"/>
    <cellStyle name="Percent 4 4 12 5" xfId="10888"/>
    <cellStyle name="Percent 4 4 13" xfId="10889"/>
    <cellStyle name="Percent 4 4 13 2" xfId="10890"/>
    <cellStyle name="Percent 4 4 13 2 2" xfId="10891"/>
    <cellStyle name="Percent 4 4 13 3" xfId="10892"/>
    <cellStyle name="Percent 4 4 13 3 2" xfId="10893"/>
    <cellStyle name="Percent 4 4 13 4" xfId="10894"/>
    <cellStyle name="Percent 4 4 14" xfId="10895"/>
    <cellStyle name="Percent 4 4 14 2" xfId="10896"/>
    <cellStyle name="Percent 4 4 15" xfId="10897"/>
    <cellStyle name="Percent 4 4 15 2" xfId="10898"/>
    <cellStyle name="Percent 4 4 16" xfId="10899"/>
    <cellStyle name="Percent 4 4 16 2" xfId="10900"/>
    <cellStyle name="Percent 4 4 17" xfId="10901"/>
    <cellStyle name="Percent 4 4 17 2" xfId="10902"/>
    <cellStyle name="Percent 4 4 18" xfId="10903"/>
    <cellStyle name="Percent 4 4 2" xfId="10904"/>
    <cellStyle name="Percent 4 4 2 10" xfId="10905"/>
    <cellStyle name="Percent 4 4 2 2" xfId="10906"/>
    <cellStyle name="Percent 4 4 2 2 2" xfId="10907"/>
    <cellStyle name="Percent 4 4 2 2 2 2" xfId="10908"/>
    <cellStyle name="Percent 4 4 2 2 3" xfId="10909"/>
    <cellStyle name="Percent 4 4 2 2 3 2" xfId="10910"/>
    <cellStyle name="Percent 4 4 2 2 4" xfId="10911"/>
    <cellStyle name="Percent 4 4 2 3" xfId="10912"/>
    <cellStyle name="Percent 4 4 2 3 2" xfId="10913"/>
    <cellStyle name="Percent 4 4 2 3 2 2" xfId="10914"/>
    <cellStyle name="Percent 4 4 2 3 3" xfId="10915"/>
    <cellStyle name="Percent 4 4 2 3 3 2" xfId="10916"/>
    <cellStyle name="Percent 4 4 2 3 4" xfId="10917"/>
    <cellStyle name="Percent 4 4 2 4" xfId="10918"/>
    <cellStyle name="Percent 4 4 2 4 2" xfId="10919"/>
    <cellStyle name="Percent 4 4 2 4 2 2" xfId="10920"/>
    <cellStyle name="Percent 4 4 2 4 3" xfId="10921"/>
    <cellStyle name="Percent 4 4 2 4 3 2" xfId="10922"/>
    <cellStyle name="Percent 4 4 2 4 4" xfId="10923"/>
    <cellStyle name="Percent 4 4 2 4 4 2" xfId="10924"/>
    <cellStyle name="Percent 4 4 2 4 5" xfId="10925"/>
    <cellStyle name="Percent 4 4 2 5" xfId="10926"/>
    <cellStyle name="Percent 4 4 2 5 2" xfId="10927"/>
    <cellStyle name="Percent 4 4 2 5 2 2" xfId="10928"/>
    <cellStyle name="Percent 4 4 2 5 3" xfId="10929"/>
    <cellStyle name="Percent 4 4 2 5 3 2" xfId="10930"/>
    <cellStyle name="Percent 4 4 2 5 4" xfId="10931"/>
    <cellStyle name="Percent 4 4 2 6" xfId="10932"/>
    <cellStyle name="Percent 4 4 2 6 2" xfId="10933"/>
    <cellStyle name="Percent 4 4 2 7" xfId="10934"/>
    <cellStyle name="Percent 4 4 2 7 2" xfId="10935"/>
    <cellStyle name="Percent 4 4 2 8" xfId="10936"/>
    <cellStyle name="Percent 4 4 2 8 2" xfId="10937"/>
    <cellStyle name="Percent 4 4 2 9" xfId="10938"/>
    <cellStyle name="Percent 4 4 2 9 2" xfId="10939"/>
    <cellStyle name="Percent 4 4 3" xfId="10940"/>
    <cellStyle name="Percent 4 4 3 2" xfId="10941"/>
    <cellStyle name="Percent 4 4 3 2 2" xfId="10942"/>
    <cellStyle name="Percent 4 4 3 2 2 2" xfId="10943"/>
    <cellStyle name="Percent 4 4 3 2 3" xfId="10944"/>
    <cellStyle name="Percent 4 4 3 2 3 2" xfId="10945"/>
    <cellStyle name="Percent 4 4 3 2 4" xfId="10946"/>
    <cellStyle name="Percent 4 4 3 3" xfId="10947"/>
    <cellStyle name="Percent 4 4 3 3 2" xfId="10948"/>
    <cellStyle name="Percent 4 4 3 3 2 2" xfId="10949"/>
    <cellStyle name="Percent 4 4 3 3 3" xfId="10950"/>
    <cellStyle name="Percent 4 4 3 3 3 2" xfId="10951"/>
    <cellStyle name="Percent 4 4 3 3 4" xfId="10952"/>
    <cellStyle name="Percent 4 4 3 4" xfId="10953"/>
    <cellStyle name="Percent 4 4 3 4 2" xfId="10954"/>
    <cellStyle name="Percent 4 4 3 4 2 2" xfId="10955"/>
    <cellStyle name="Percent 4 4 3 4 3" xfId="10956"/>
    <cellStyle name="Percent 4 4 3 4 3 2" xfId="10957"/>
    <cellStyle name="Percent 4 4 3 4 4" xfId="10958"/>
    <cellStyle name="Percent 4 4 3 4 4 2" xfId="10959"/>
    <cellStyle name="Percent 4 4 3 4 5" xfId="10960"/>
    <cellStyle name="Percent 4 4 3 5" xfId="10961"/>
    <cellStyle name="Percent 4 4 3 5 2" xfId="10962"/>
    <cellStyle name="Percent 4 4 3 5 2 2" xfId="10963"/>
    <cellStyle name="Percent 4 4 3 5 3" xfId="10964"/>
    <cellStyle name="Percent 4 4 3 5 3 2" xfId="10965"/>
    <cellStyle name="Percent 4 4 3 5 4" xfId="10966"/>
    <cellStyle name="Percent 4 4 3 6" xfId="10967"/>
    <cellStyle name="Percent 4 4 3 6 2" xfId="10968"/>
    <cellStyle name="Percent 4 4 3 7" xfId="10969"/>
    <cellStyle name="Percent 4 4 3 7 2" xfId="10970"/>
    <cellStyle name="Percent 4 4 3 8" xfId="10971"/>
    <cellStyle name="Percent 4 4 3 8 2" xfId="10972"/>
    <cellStyle name="Percent 4 4 3 9" xfId="10973"/>
    <cellStyle name="Percent 4 4 4" xfId="10974"/>
    <cellStyle name="Percent 4 4 4 2" xfId="10975"/>
    <cellStyle name="Percent 4 4 4 2 2" xfId="10976"/>
    <cellStyle name="Percent 4 4 4 2 2 2" xfId="10977"/>
    <cellStyle name="Percent 4 4 4 2 3" xfId="10978"/>
    <cellStyle name="Percent 4 4 4 2 3 2" xfId="10979"/>
    <cellStyle name="Percent 4 4 4 2 4" xfId="10980"/>
    <cellStyle name="Percent 4 4 4 3" xfId="10981"/>
    <cellStyle name="Percent 4 4 4 3 2" xfId="10982"/>
    <cellStyle name="Percent 4 4 4 3 2 2" xfId="10983"/>
    <cellStyle name="Percent 4 4 4 3 3" xfId="10984"/>
    <cellStyle name="Percent 4 4 4 3 3 2" xfId="10985"/>
    <cellStyle name="Percent 4 4 4 3 4" xfId="10986"/>
    <cellStyle name="Percent 4 4 4 4" xfId="10987"/>
    <cellStyle name="Percent 4 4 4 4 2" xfId="10988"/>
    <cellStyle name="Percent 4 4 4 4 2 2" xfId="10989"/>
    <cellStyle name="Percent 4 4 4 4 3" xfId="10990"/>
    <cellStyle name="Percent 4 4 4 4 3 2" xfId="10991"/>
    <cellStyle name="Percent 4 4 4 4 4" xfId="10992"/>
    <cellStyle name="Percent 4 4 4 4 4 2" xfId="10993"/>
    <cellStyle name="Percent 4 4 4 4 5" xfId="10994"/>
    <cellStyle name="Percent 4 4 4 5" xfId="10995"/>
    <cellStyle name="Percent 4 4 4 5 2" xfId="10996"/>
    <cellStyle name="Percent 4 4 4 5 2 2" xfId="10997"/>
    <cellStyle name="Percent 4 4 4 5 3" xfId="10998"/>
    <cellStyle name="Percent 4 4 4 5 3 2" xfId="10999"/>
    <cellStyle name="Percent 4 4 4 5 4" xfId="11000"/>
    <cellStyle name="Percent 4 4 4 6" xfId="11001"/>
    <cellStyle name="Percent 4 4 4 6 2" xfId="11002"/>
    <cellStyle name="Percent 4 4 4 7" xfId="11003"/>
    <cellStyle name="Percent 4 4 4 7 2" xfId="11004"/>
    <cellStyle name="Percent 4 4 4 8" xfId="11005"/>
    <cellStyle name="Percent 4 4 4 8 2" xfId="11006"/>
    <cellStyle name="Percent 4 4 4 9" xfId="11007"/>
    <cellStyle name="Percent 4 4 5" xfId="11008"/>
    <cellStyle name="Percent 4 4 5 2" xfId="11009"/>
    <cellStyle name="Percent 4 4 5 2 2" xfId="11010"/>
    <cellStyle name="Percent 4 4 5 2 2 2" xfId="11011"/>
    <cellStyle name="Percent 4 4 5 2 3" xfId="11012"/>
    <cellStyle name="Percent 4 4 5 2 3 2" xfId="11013"/>
    <cellStyle name="Percent 4 4 5 2 4" xfId="11014"/>
    <cellStyle name="Percent 4 4 5 3" xfId="11015"/>
    <cellStyle name="Percent 4 4 5 3 2" xfId="11016"/>
    <cellStyle name="Percent 4 4 5 3 2 2" xfId="11017"/>
    <cellStyle name="Percent 4 4 5 3 3" xfId="11018"/>
    <cellStyle name="Percent 4 4 5 3 3 2" xfId="11019"/>
    <cellStyle name="Percent 4 4 5 3 4" xfId="11020"/>
    <cellStyle name="Percent 4 4 5 4" xfId="11021"/>
    <cellStyle name="Percent 4 4 5 4 2" xfId="11022"/>
    <cellStyle name="Percent 4 4 5 4 2 2" xfId="11023"/>
    <cellStyle name="Percent 4 4 5 4 3" xfId="11024"/>
    <cellStyle name="Percent 4 4 5 4 3 2" xfId="11025"/>
    <cellStyle name="Percent 4 4 5 4 4" xfId="11026"/>
    <cellStyle name="Percent 4 4 5 4 4 2" xfId="11027"/>
    <cellStyle name="Percent 4 4 5 4 5" xfId="11028"/>
    <cellStyle name="Percent 4 4 5 5" xfId="11029"/>
    <cellStyle name="Percent 4 4 5 5 2" xfId="11030"/>
    <cellStyle name="Percent 4 4 5 5 2 2" xfId="11031"/>
    <cellStyle name="Percent 4 4 5 5 3" xfId="11032"/>
    <cellStyle name="Percent 4 4 5 5 3 2" xfId="11033"/>
    <cellStyle name="Percent 4 4 5 5 4" xfId="11034"/>
    <cellStyle name="Percent 4 4 5 6" xfId="11035"/>
    <cellStyle name="Percent 4 4 5 6 2" xfId="11036"/>
    <cellStyle name="Percent 4 4 5 7" xfId="11037"/>
    <cellStyle name="Percent 4 4 5 7 2" xfId="11038"/>
    <cellStyle name="Percent 4 4 5 8" xfId="11039"/>
    <cellStyle name="Percent 4 4 5 8 2" xfId="11040"/>
    <cellStyle name="Percent 4 4 5 9" xfId="11041"/>
    <cellStyle name="Percent 4 4 6" xfId="11042"/>
    <cellStyle name="Percent 4 4 6 2" xfId="11043"/>
    <cellStyle name="Percent 4 4 6 2 2" xfId="11044"/>
    <cellStyle name="Percent 4 4 6 2 2 2" xfId="11045"/>
    <cellStyle name="Percent 4 4 6 2 3" xfId="11046"/>
    <cellStyle name="Percent 4 4 6 2 3 2" xfId="11047"/>
    <cellStyle name="Percent 4 4 6 2 4" xfId="11048"/>
    <cellStyle name="Percent 4 4 6 3" xfId="11049"/>
    <cellStyle name="Percent 4 4 6 3 2" xfId="11050"/>
    <cellStyle name="Percent 4 4 6 3 2 2" xfId="11051"/>
    <cellStyle name="Percent 4 4 6 3 3" xfId="11052"/>
    <cellStyle name="Percent 4 4 6 3 3 2" xfId="11053"/>
    <cellStyle name="Percent 4 4 6 3 4" xfId="11054"/>
    <cellStyle name="Percent 4 4 6 4" xfId="11055"/>
    <cellStyle name="Percent 4 4 6 4 2" xfId="11056"/>
    <cellStyle name="Percent 4 4 6 4 2 2" xfId="11057"/>
    <cellStyle name="Percent 4 4 6 4 3" xfId="11058"/>
    <cellStyle name="Percent 4 4 6 4 3 2" xfId="11059"/>
    <cellStyle name="Percent 4 4 6 4 4" xfId="11060"/>
    <cellStyle name="Percent 4 4 6 4 4 2" xfId="11061"/>
    <cellStyle name="Percent 4 4 6 4 5" xfId="11062"/>
    <cellStyle name="Percent 4 4 6 5" xfId="11063"/>
    <cellStyle name="Percent 4 4 6 5 2" xfId="11064"/>
    <cellStyle name="Percent 4 4 6 5 2 2" xfId="11065"/>
    <cellStyle name="Percent 4 4 6 5 3" xfId="11066"/>
    <cellStyle name="Percent 4 4 6 5 3 2" xfId="11067"/>
    <cellStyle name="Percent 4 4 6 5 4" xfId="11068"/>
    <cellStyle name="Percent 4 4 6 6" xfId="11069"/>
    <cellStyle name="Percent 4 4 6 6 2" xfId="11070"/>
    <cellStyle name="Percent 4 4 6 7" xfId="11071"/>
    <cellStyle name="Percent 4 4 6 7 2" xfId="11072"/>
    <cellStyle name="Percent 4 4 6 8" xfId="11073"/>
    <cellStyle name="Percent 4 4 6 8 2" xfId="11074"/>
    <cellStyle name="Percent 4 4 6 9" xfId="11075"/>
    <cellStyle name="Percent 4 4 7" xfId="11076"/>
    <cellStyle name="Percent 4 4 7 2" xfId="11077"/>
    <cellStyle name="Percent 4 4 7 2 2" xfId="11078"/>
    <cellStyle name="Percent 4 4 7 2 2 2" xfId="11079"/>
    <cellStyle name="Percent 4 4 7 2 3" xfId="11080"/>
    <cellStyle name="Percent 4 4 7 2 3 2" xfId="11081"/>
    <cellStyle name="Percent 4 4 7 2 4" xfId="11082"/>
    <cellStyle name="Percent 4 4 7 3" xfId="11083"/>
    <cellStyle name="Percent 4 4 7 3 2" xfId="11084"/>
    <cellStyle name="Percent 4 4 7 3 2 2" xfId="11085"/>
    <cellStyle name="Percent 4 4 7 3 3" xfId="11086"/>
    <cellStyle name="Percent 4 4 7 3 3 2" xfId="11087"/>
    <cellStyle name="Percent 4 4 7 3 4" xfId="11088"/>
    <cellStyle name="Percent 4 4 7 4" xfId="11089"/>
    <cellStyle name="Percent 4 4 7 4 2" xfId="11090"/>
    <cellStyle name="Percent 4 4 7 4 2 2" xfId="11091"/>
    <cellStyle name="Percent 4 4 7 4 3" xfId="11092"/>
    <cellStyle name="Percent 4 4 7 4 3 2" xfId="11093"/>
    <cellStyle name="Percent 4 4 7 4 4" xfId="11094"/>
    <cellStyle name="Percent 4 4 7 4 4 2" xfId="11095"/>
    <cellStyle name="Percent 4 4 7 4 5" xfId="11096"/>
    <cellStyle name="Percent 4 4 7 5" xfId="11097"/>
    <cellStyle name="Percent 4 4 7 5 2" xfId="11098"/>
    <cellStyle name="Percent 4 4 7 5 2 2" xfId="11099"/>
    <cellStyle name="Percent 4 4 7 5 3" xfId="11100"/>
    <cellStyle name="Percent 4 4 7 5 3 2" xfId="11101"/>
    <cellStyle name="Percent 4 4 7 5 4" xfId="11102"/>
    <cellStyle name="Percent 4 4 7 6" xfId="11103"/>
    <cellStyle name="Percent 4 4 7 6 2" xfId="11104"/>
    <cellStyle name="Percent 4 4 7 7" xfId="11105"/>
    <cellStyle name="Percent 4 4 7 7 2" xfId="11106"/>
    <cellStyle name="Percent 4 4 7 8" xfId="11107"/>
    <cellStyle name="Percent 4 4 7 8 2" xfId="11108"/>
    <cellStyle name="Percent 4 4 7 9" xfId="11109"/>
    <cellStyle name="Percent 4 4 8" xfId="11110"/>
    <cellStyle name="Percent 4 4 8 2" xfId="11111"/>
    <cellStyle name="Percent 4 4 8 2 2" xfId="11112"/>
    <cellStyle name="Percent 4 4 8 2 2 2" xfId="11113"/>
    <cellStyle name="Percent 4 4 8 2 3" xfId="11114"/>
    <cellStyle name="Percent 4 4 8 2 3 2" xfId="11115"/>
    <cellStyle name="Percent 4 4 8 2 4" xfId="11116"/>
    <cellStyle name="Percent 4 4 8 3" xfId="11117"/>
    <cellStyle name="Percent 4 4 8 3 2" xfId="11118"/>
    <cellStyle name="Percent 4 4 8 3 2 2" xfId="11119"/>
    <cellStyle name="Percent 4 4 8 3 3" xfId="11120"/>
    <cellStyle name="Percent 4 4 8 3 3 2" xfId="11121"/>
    <cellStyle name="Percent 4 4 8 3 4" xfId="11122"/>
    <cellStyle name="Percent 4 4 8 4" xfId="11123"/>
    <cellStyle name="Percent 4 4 8 4 2" xfId="11124"/>
    <cellStyle name="Percent 4 4 8 4 2 2" xfId="11125"/>
    <cellStyle name="Percent 4 4 8 4 3" xfId="11126"/>
    <cellStyle name="Percent 4 4 8 4 3 2" xfId="11127"/>
    <cellStyle name="Percent 4 4 8 4 4" xfId="11128"/>
    <cellStyle name="Percent 4 4 8 4 4 2" xfId="11129"/>
    <cellStyle name="Percent 4 4 8 4 5" xfId="11130"/>
    <cellStyle name="Percent 4 4 8 5" xfId="11131"/>
    <cellStyle name="Percent 4 4 8 5 2" xfId="11132"/>
    <cellStyle name="Percent 4 4 8 5 2 2" xfId="11133"/>
    <cellStyle name="Percent 4 4 8 5 3" xfId="11134"/>
    <cellStyle name="Percent 4 4 8 5 3 2" xfId="11135"/>
    <cellStyle name="Percent 4 4 8 5 4" xfId="11136"/>
    <cellStyle name="Percent 4 4 8 6" xfId="11137"/>
    <cellStyle name="Percent 4 4 8 6 2" xfId="11138"/>
    <cellStyle name="Percent 4 4 8 7" xfId="11139"/>
    <cellStyle name="Percent 4 4 8 7 2" xfId="11140"/>
    <cellStyle name="Percent 4 4 8 8" xfId="11141"/>
    <cellStyle name="Percent 4 4 8 8 2" xfId="11142"/>
    <cellStyle name="Percent 4 4 8 9" xfId="11143"/>
    <cellStyle name="Percent 4 4 9" xfId="11144"/>
    <cellStyle name="Percent 4 4 9 2" xfId="11145"/>
    <cellStyle name="Percent 4 4 9 2 2" xfId="11146"/>
    <cellStyle name="Percent 4 4 9 3" xfId="11147"/>
    <cellStyle name="Percent 4 4 9 3 2" xfId="11148"/>
    <cellStyle name="Percent 4 4 9 4" xfId="11149"/>
    <cellStyle name="Percent 4 40" xfId="11150"/>
    <cellStyle name="Percent 4 5" xfId="11151"/>
    <cellStyle name="Percent 4 5 10" xfId="11152"/>
    <cellStyle name="Percent 4 5 10 2" xfId="11153"/>
    <cellStyle name="Percent 4 5 10 2 2" xfId="11154"/>
    <cellStyle name="Percent 4 5 10 3" xfId="11155"/>
    <cellStyle name="Percent 4 5 10 3 2" xfId="11156"/>
    <cellStyle name="Percent 4 5 10 4" xfId="11157"/>
    <cellStyle name="Percent 4 5 11" xfId="11158"/>
    <cellStyle name="Percent 4 5 11 2" xfId="11159"/>
    <cellStyle name="Percent 4 5 11 2 2" xfId="11160"/>
    <cellStyle name="Percent 4 5 11 3" xfId="11161"/>
    <cellStyle name="Percent 4 5 11 3 2" xfId="11162"/>
    <cellStyle name="Percent 4 5 11 4" xfId="11163"/>
    <cellStyle name="Percent 4 5 12" xfId="11164"/>
    <cellStyle name="Percent 4 5 12 2" xfId="11165"/>
    <cellStyle name="Percent 4 5 12 2 2" xfId="11166"/>
    <cellStyle name="Percent 4 5 12 3" xfId="11167"/>
    <cellStyle name="Percent 4 5 12 3 2" xfId="11168"/>
    <cellStyle name="Percent 4 5 12 4" xfId="11169"/>
    <cellStyle name="Percent 4 5 12 4 2" xfId="11170"/>
    <cellStyle name="Percent 4 5 12 5" xfId="11171"/>
    <cellStyle name="Percent 4 5 13" xfId="11172"/>
    <cellStyle name="Percent 4 5 13 2" xfId="11173"/>
    <cellStyle name="Percent 4 5 13 2 2" xfId="11174"/>
    <cellStyle name="Percent 4 5 13 3" xfId="11175"/>
    <cellStyle name="Percent 4 5 13 3 2" xfId="11176"/>
    <cellStyle name="Percent 4 5 13 4" xfId="11177"/>
    <cellStyle name="Percent 4 5 14" xfId="11178"/>
    <cellStyle name="Percent 4 5 14 2" xfId="11179"/>
    <cellStyle name="Percent 4 5 15" xfId="11180"/>
    <cellStyle name="Percent 4 5 15 2" xfId="11181"/>
    <cellStyle name="Percent 4 5 16" xfId="11182"/>
    <cellStyle name="Percent 4 5 16 2" xfId="11183"/>
    <cellStyle name="Percent 4 5 17" xfId="11184"/>
    <cellStyle name="Percent 4 5 17 2" xfId="11185"/>
    <cellStyle name="Percent 4 5 18" xfId="11186"/>
    <cellStyle name="Percent 4 5 2" xfId="11187"/>
    <cellStyle name="Percent 4 5 2 10" xfId="11188"/>
    <cellStyle name="Percent 4 5 2 2" xfId="11189"/>
    <cellStyle name="Percent 4 5 2 2 2" xfId="11190"/>
    <cellStyle name="Percent 4 5 2 2 2 2" xfId="11191"/>
    <cellStyle name="Percent 4 5 2 2 3" xfId="11192"/>
    <cellStyle name="Percent 4 5 2 2 3 2" xfId="11193"/>
    <cellStyle name="Percent 4 5 2 2 4" xfId="11194"/>
    <cellStyle name="Percent 4 5 2 3" xfId="11195"/>
    <cellStyle name="Percent 4 5 2 3 2" xfId="11196"/>
    <cellStyle name="Percent 4 5 2 3 2 2" xfId="11197"/>
    <cellStyle name="Percent 4 5 2 3 3" xfId="11198"/>
    <cellStyle name="Percent 4 5 2 3 3 2" xfId="11199"/>
    <cellStyle name="Percent 4 5 2 3 4" xfId="11200"/>
    <cellStyle name="Percent 4 5 2 4" xfId="11201"/>
    <cellStyle name="Percent 4 5 2 4 2" xfId="11202"/>
    <cellStyle name="Percent 4 5 2 4 2 2" xfId="11203"/>
    <cellStyle name="Percent 4 5 2 4 3" xfId="11204"/>
    <cellStyle name="Percent 4 5 2 4 3 2" xfId="11205"/>
    <cellStyle name="Percent 4 5 2 4 4" xfId="11206"/>
    <cellStyle name="Percent 4 5 2 4 4 2" xfId="11207"/>
    <cellStyle name="Percent 4 5 2 4 5" xfId="11208"/>
    <cellStyle name="Percent 4 5 2 5" xfId="11209"/>
    <cellStyle name="Percent 4 5 2 5 2" xfId="11210"/>
    <cellStyle name="Percent 4 5 2 5 2 2" xfId="11211"/>
    <cellStyle name="Percent 4 5 2 5 3" xfId="11212"/>
    <cellStyle name="Percent 4 5 2 5 3 2" xfId="11213"/>
    <cellStyle name="Percent 4 5 2 5 4" xfId="11214"/>
    <cellStyle name="Percent 4 5 2 6" xfId="11215"/>
    <cellStyle name="Percent 4 5 2 6 2" xfId="11216"/>
    <cellStyle name="Percent 4 5 2 7" xfId="11217"/>
    <cellStyle name="Percent 4 5 2 7 2" xfId="11218"/>
    <cellStyle name="Percent 4 5 2 8" xfId="11219"/>
    <cellStyle name="Percent 4 5 2 8 2" xfId="11220"/>
    <cellStyle name="Percent 4 5 2 9" xfId="11221"/>
    <cellStyle name="Percent 4 5 2 9 2" xfId="11222"/>
    <cellStyle name="Percent 4 5 3" xfId="11223"/>
    <cellStyle name="Percent 4 5 3 2" xfId="11224"/>
    <cellStyle name="Percent 4 5 3 2 2" xfId="11225"/>
    <cellStyle name="Percent 4 5 3 2 2 2" xfId="11226"/>
    <cellStyle name="Percent 4 5 3 2 3" xfId="11227"/>
    <cellStyle name="Percent 4 5 3 2 3 2" xfId="11228"/>
    <cellStyle name="Percent 4 5 3 2 4" xfId="11229"/>
    <cellStyle name="Percent 4 5 3 3" xfId="11230"/>
    <cellStyle name="Percent 4 5 3 3 2" xfId="11231"/>
    <cellStyle name="Percent 4 5 3 3 2 2" xfId="11232"/>
    <cellStyle name="Percent 4 5 3 3 3" xfId="11233"/>
    <cellStyle name="Percent 4 5 3 3 3 2" xfId="11234"/>
    <cellStyle name="Percent 4 5 3 3 4" xfId="11235"/>
    <cellStyle name="Percent 4 5 3 4" xfId="11236"/>
    <cellStyle name="Percent 4 5 3 4 2" xfId="11237"/>
    <cellStyle name="Percent 4 5 3 4 2 2" xfId="11238"/>
    <cellStyle name="Percent 4 5 3 4 3" xfId="11239"/>
    <cellStyle name="Percent 4 5 3 4 3 2" xfId="11240"/>
    <cellStyle name="Percent 4 5 3 4 4" xfId="11241"/>
    <cellStyle name="Percent 4 5 3 4 4 2" xfId="11242"/>
    <cellStyle name="Percent 4 5 3 4 5" xfId="11243"/>
    <cellStyle name="Percent 4 5 3 5" xfId="11244"/>
    <cellStyle name="Percent 4 5 3 5 2" xfId="11245"/>
    <cellStyle name="Percent 4 5 3 5 2 2" xfId="11246"/>
    <cellStyle name="Percent 4 5 3 5 3" xfId="11247"/>
    <cellStyle name="Percent 4 5 3 5 3 2" xfId="11248"/>
    <cellStyle name="Percent 4 5 3 5 4" xfId="11249"/>
    <cellStyle name="Percent 4 5 3 6" xfId="11250"/>
    <cellStyle name="Percent 4 5 3 6 2" xfId="11251"/>
    <cellStyle name="Percent 4 5 3 7" xfId="11252"/>
    <cellStyle name="Percent 4 5 3 7 2" xfId="11253"/>
    <cellStyle name="Percent 4 5 3 8" xfId="11254"/>
    <cellStyle name="Percent 4 5 3 8 2" xfId="11255"/>
    <cellStyle name="Percent 4 5 3 9" xfId="11256"/>
    <cellStyle name="Percent 4 5 4" xfId="11257"/>
    <cellStyle name="Percent 4 5 4 2" xfId="11258"/>
    <cellStyle name="Percent 4 5 4 2 2" xfId="11259"/>
    <cellStyle name="Percent 4 5 4 2 2 2" xfId="11260"/>
    <cellStyle name="Percent 4 5 4 2 3" xfId="11261"/>
    <cellStyle name="Percent 4 5 4 2 3 2" xfId="11262"/>
    <cellStyle name="Percent 4 5 4 2 4" xfId="11263"/>
    <cellStyle name="Percent 4 5 4 3" xfId="11264"/>
    <cellStyle name="Percent 4 5 4 3 2" xfId="11265"/>
    <cellStyle name="Percent 4 5 4 3 2 2" xfId="11266"/>
    <cellStyle name="Percent 4 5 4 3 3" xfId="11267"/>
    <cellStyle name="Percent 4 5 4 3 3 2" xfId="11268"/>
    <cellStyle name="Percent 4 5 4 3 4" xfId="11269"/>
    <cellStyle name="Percent 4 5 4 4" xfId="11270"/>
    <cellStyle name="Percent 4 5 4 4 2" xfId="11271"/>
    <cellStyle name="Percent 4 5 4 4 2 2" xfId="11272"/>
    <cellStyle name="Percent 4 5 4 4 3" xfId="11273"/>
    <cellStyle name="Percent 4 5 4 4 3 2" xfId="11274"/>
    <cellStyle name="Percent 4 5 4 4 4" xfId="11275"/>
    <cellStyle name="Percent 4 5 4 4 4 2" xfId="11276"/>
    <cellStyle name="Percent 4 5 4 4 5" xfId="11277"/>
    <cellStyle name="Percent 4 5 4 5" xfId="11278"/>
    <cellStyle name="Percent 4 5 4 5 2" xfId="11279"/>
    <cellStyle name="Percent 4 5 4 5 2 2" xfId="11280"/>
    <cellStyle name="Percent 4 5 4 5 3" xfId="11281"/>
    <cellStyle name="Percent 4 5 4 5 3 2" xfId="11282"/>
    <cellStyle name="Percent 4 5 4 5 4" xfId="11283"/>
    <cellStyle name="Percent 4 5 4 6" xfId="11284"/>
    <cellStyle name="Percent 4 5 4 6 2" xfId="11285"/>
    <cellStyle name="Percent 4 5 4 7" xfId="11286"/>
    <cellStyle name="Percent 4 5 4 7 2" xfId="11287"/>
    <cellStyle name="Percent 4 5 4 8" xfId="11288"/>
    <cellStyle name="Percent 4 5 4 8 2" xfId="11289"/>
    <cellStyle name="Percent 4 5 4 9" xfId="11290"/>
    <cellStyle name="Percent 4 5 5" xfId="11291"/>
    <cellStyle name="Percent 4 5 5 2" xfId="11292"/>
    <cellStyle name="Percent 4 5 5 2 2" xfId="11293"/>
    <cellStyle name="Percent 4 5 5 2 2 2" xfId="11294"/>
    <cellStyle name="Percent 4 5 5 2 3" xfId="11295"/>
    <cellStyle name="Percent 4 5 5 2 3 2" xfId="11296"/>
    <cellStyle name="Percent 4 5 5 2 4" xfId="11297"/>
    <cellStyle name="Percent 4 5 5 3" xfId="11298"/>
    <cellStyle name="Percent 4 5 5 3 2" xfId="11299"/>
    <cellStyle name="Percent 4 5 5 3 2 2" xfId="11300"/>
    <cellStyle name="Percent 4 5 5 3 3" xfId="11301"/>
    <cellStyle name="Percent 4 5 5 3 3 2" xfId="11302"/>
    <cellStyle name="Percent 4 5 5 3 4" xfId="11303"/>
    <cellStyle name="Percent 4 5 5 4" xfId="11304"/>
    <cellStyle name="Percent 4 5 5 4 2" xfId="11305"/>
    <cellStyle name="Percent 4 5 5 4 2 2" xfId="11306"/>
    <cellStyle name="Percent 4 5 5 4 3" xfId="11307"/>
    <cellStyle name="Percent 4 5 5 4 3 2" xfId="11308"/>
    <cellStyle name="Percent 4 5 5 4 4" xfId="11309"/>
    <cellStyle name="Percent 4 5 5 4 4 2" xfId="11310"/>
    <cellStyle name="Percent 4 5 5 4 5" xfId="11311"/>
    <cellStyle name="Percent 4 5 5 5" xfId="11312"/>
    <cellStyle name="Percent 4 5 5 5 2" xfId="11313"/>
    <cellStyle name="Percent 4 5 5 5 2 2" xfId="11314"/>
    <cellStyle name="Percent 4 5 5 5 3" xfId="11315"/>
    <cellStyle name="Percent 4 5 5 5 3 2" xfId="11316"/>
    <cellStyle name="Percent 4 5 5 5 4" xfId="11317"/>
    <cellStyle name="Percent 4 5 5 6" xfId="11318"/>
    <cellStyle name="Percent 4 5 5 6 2" xfId="11319"/>
    <cellStyle name="Percent 4 5 5 7" xfId="11320"/>
    <cellStyle name="Percent 4 5 5 7 2" xfId="11321"/>
    <cellStyle name="Percent 4 5 5 8" xfId="11322"/>
    <cellStyle name="Percent 4 5 5 8 2" xfId="11323"/>
    <cellStyle name="Percent 4 5 5 9" xfId="11324"/>
    <cellStyle name="Percent 4 5 6" xfId="11325"/>
    <cellStyle name="Percent 4 5 6 2" xfId="11326"/>
    <cellStyle name="Percent 4 5 6 2 2" xfId="11327"/>
    <cellStyle name="Percent 4 5 6 2 2 2" xfId="11328"/>
    <cellStyle name="Percent 4 5 6 2 3" xfId="11329"/>
    <cellStyle name="Percent 4 5 6 2 3 2" xfId="11330"/>
    <cellStyle name="Percent 4 5 6 2 4" xfId="11331"/>
    <cellStyle name="Percent 4 5 6 3" xfId="11332"/>
    <cellStyle name="Percent 4 5 6 3 2" xfId="11333"/>
    <cellStyle name="Percent 4 5 6 3 2 2" xfId="11334"/>
    <cellStyle name="Percent 4 5 6 3 3" xfId="11335"/>
    <cellStyle name="Percent 4 5 6 3 3 2" xfId="11336"/>
    <cellStyle name="Percent 4 5 6 3 4" xfId="11337"/>
    <cellStyle name="Percent 4 5 6 4" xfId="11338"/>
    <cellStyle name="Percent 4 5 6 4 2" xfId="11339"/>
    <cellStyle name="Percent 4 5 6 4 2 2" xfId="11340"/>
    <cellStyle name="Percent 4 5 6 4 3" xfId="11341"/>
    <cellStyle name="Percent 4 5 6 4 3 2" xfId="11342"/>
    <cellStyle name="Percent 4 5 6 4 4" xfId="11343"/>
    <cellStyle name="Percent 4 5 6 4 4 2" xfId="11344"/>
    <cellStyle name="Percent 4 5 6 4 5" xfId="11345"/>
    <cellStyle name="Percent 4 5 6 5" xfId="11346"/>
    <cellStyle name="Percent 4 5 6 5 2" xfId="11347"/>
    <cellStyle name="Percent 4 5 6 5 2 2" xfId="11348"/>
    <cellStyle name="Percent 4 5 6 5 3" xfId="11349"/>
    <cellStyle name="Percent 4 5 6 5 3 2" xfId="11350"/>
    <cellStyle name="Percent 4 5 6 5 4" xfId="11351"/>
    <cellStyle name="Percent 4 5 6 6" xfId="11352"/>
    <cellStyle name="Percent 4 5 6 6 2" xfId="11353"/>
    <cellStyle name="Percent 4 5 6 7" xfId="11354"/>
    <cellStyle name="Percent 4 5 6 7 2" xfId="11355"/>
    <cellStyle name="Percent 4 5 6 8" xfId="11356"/>
    <cellStyle name="Percent 4 5 6 8 2" xfId="11357"/>
    <cellStyle name="Percent 4 5 6 9" xfId="11358"/>
    <cellStyle name="Percent 4 5 7" xfId="11359"/>
    <cellStyle name="Percent 4 5 7 2" xfId="11360"/>
    <cellStyle name="Percent 4 5 7 2 2" xfId="11361"/>
    <cellStyle name="Percent 4 5 7 2 2 2" xfId="11362"/>
    <cellStyle name="Percent 4 5 7 2 3" xfId="11363"/>
    <cellStyle name="Percent 4 5 7 2 3 2" xfId="11364"/>
    <cellStyle name="Percent 4 5 7 2 4" xfId="11365"/>
    <cellStyle name="Percent 4 5 7 3" xfId="11366"/>
    <cellStyle name="Percent 4 5 7 3 2" xfId="11367"/>
    <cellStyle name="Percent 4 5 7 3 2 2" xfId="11368"/>
    <cellStyle name="Percent 4 5 7 3 3" xfId="11369"/>
    <cellStyle name="Percent 4 5 7 3 3 2" xfId="11370"/>
    <cellStyle name="Percent 4 5 7 3 4" xfId="11371"/>
    <cellStyle name="Percent 4 5 7 4" xfId="11372"/>
    <cellStyle name="Percent 4 5 7 4 2" xfId="11373"/>
    <cellStyle name="Percent 4 5 7 4 2 2" xfId="11374"/>
    <cellStyle name="Percent 4 5 7 4 3" xfId="11375"/>
    <cellStyle name="Percent 4 5 7 4 3 2" xfId="11376"/>
    <cellStyle name="Percent 4 5 7 4 4" xfId="11377"/>
    <cellStyle name="Percent 4 5 7 4 4 2" xfId="11378"/>
    <cellStyle name="Percent 4 5 7 4 5" xfId="11379"/>
    <cellStyle name="Percent 4 5 7 5" xfId="11380"/>
    <cellStyle name="Percent 4 5 7 5 2" xfId="11381"/>
    <cellStyle name="Percent 4 5 7 5 2 2" xfId="11382"/>
    <cellStyle name="Percent 4 5 7 5 3" xfId="11383"/>
    <cellStyle name="Percent 4 5 7 5 3 2" xfId="11384"/>
    <cellStyle name="Percent 4 5 7 5 4" xfId="11385"/>
    <cellStyle name="Percent 4 5 7 6" xfId="11386"/>
    <cellStyle name="Percent 4 5 7 6 2" xfId="11387"/>
    <cellStyle name="Percent 4 5 7 7" xfId="11388"/>
    <cellStyle name="Percent 4 5 7 7 2" xfId="11389"/>
    <cellStyle name="Percent 4 5 7 8" xfId="11390"/>
    <cellStyle name="Percent 4 5 7 8 2" xfId="11391"/>
    <cellStyle name="Percent 4 5 7 9" xfId="11392"/>
    <cellStyle name="Percent 4 5 8" xfId="11393"/>
    <cellStyle name="Percent 4 5 8 2" xfId="11394"/>
    <cellStyle name="Percent 4 5 8 2 2" xfId="11395"/>
    <cellStyle name="Percent 4 5 8 2 2 2" xfId="11396"/>
    <cellStyle name="Percent 4 5 8 2 3" xfId="11397"/>
    <cellStyle name="Percent 4 5 8 2 3 2" xfId="11398"/>
    <cellStyle name="Percent 4 5 8 2 4" xfId="11399"/>
    <cellStyle name="Percent 4 5 8 3" xfId="11400"/>
    <cellStyle name="Percent 4 5 8 3 2" xfId="11401"/>
    <cellStyle name="Percent 4 5 8 3 2 2" xfId="11402"/>
    <cellStyle name="Percent 4 5 8 3 3" xfId="11403"/>
    <cellStyle name="Percent 4 5 8 3 3 2" xfId="11404"/>
    <cellStyle name="Percent 4 5 8 3 4" xfId="11405"/>
    <cellStyle name="Percent 4 5 8 4" xfId="11406"/>
    <cellStyle name="Percent 4 5 8 4 2" xfId="11407"/>
    <cellStyle name="Percent 4 5 8 4 2 2" xfId="11408"/>
    <cellStyle name="Percent 4 5 8 4 3" xfId="11409"/>
    <cellStyle name="Percent 4 5 8 4 3 2" xfId="11410"/>
    <cellStyle name="Percent 4 5 8 4 4" xfId="11411"/>
    <cellStyle name="Percent 4 5 8 4 4 2" xfId="11412"/>
    <cellStyle name="Percent 4 5 8 4 5" xfId="11413"/>
    <cellStyle name="Percent 4 5 8 5" xfId="11414"/>
    <cellStyle name="Percent 4 5 8 5 2" xfId="11415"/>
    <cellStyle name="Percent 4 5 8 5 2 2" xfId="11416"/>
    <cellStyle name="Percent 4 5 8 5 3" xfId="11417"/>
    <cellStyle name="Percent 4 5 8 5 3 2" xfId="11418"/>
    <cellStyle name="Percent 4 5 8 5 4" xfId="11419"/>
    <cellStyle name="Percent 4 5 8 6" xfId="11420"/>
    <cellStyle name="Percent 4 5 8 6 2" xfId="11421"/>
    <cellStyle name="Percent 4 5 8 7" xfId="11422"/>
    <cellStyle name="Percent 4 5 8 7 2" xfId="11423"/>
    <cellStyle name="Percent 4 5 8 8" xfId="11424"/>
    <cellStyle name="Percent 4 5 8 8 2" xfId="11425"/>
    <cellStyle name="Percent 4 5 8 9" xfId="11426"/>
    <cellStyle name="Percent 4 5 9" xfId="11427"/>
    <cellStyle name="Percent 4 5 9 2" xfId="11428"/>
    <cellStyle name="Percent 4 5 9 2 2" xfId="11429"/>
    <cellStyle name="Percent 4 5 9 3" xfId="11430"/>
    <cellStyle name="Percent 4 5 9 3 2" xfId="11431"/>
    <cellStyle name="Percent 4 5 9 4" xfId="11432"/>
    <cellStyle name="Percent 4 6" xfId="11433"/>
    <cellStyle name="Percent 4 6 10" xfId="11434"/>
    <cellStyle name="Percent 4 6 10 2" xfId="11435"/>
    <cellStyle name="Percent 4 6 10 2 2" xfId="11436"/>
    <cellStyle name="Percent 4 6 10 3" xfId="11437"/>
    <cellStyle name="Percent 4 6 10 3 2" xfId="11438"/>
    <cellStyle name="Percent 4 6 10 4" xfId="11439"/>
    <cellStyle name="Percent 4 6 11" xfId="11440"/>
    <cellStyle name="Percent 4 6 11 2" xfId="11441"/>
    <cellStyle name="Percent 4 6 11 2 2" xfId="11442"/>
    <cellStyle name="Percent 4 6 11 3" xfId="11443"/>
    <cellStyle name="Percent 4 6 11 3 2" xfId="11444"/>
    <cellStyle name="Percent 4 6 11 4" xfId="11445"/>
    <cellStyle name="Percent 4 6 12" xfId="11446"/>
    <cellStyle name="Percent 4 6 12 2" xfId="11447"/>
    <cellStyle name="Percent 4 6 12 2 2" xfId="11448"/>
    <cellStyle name="Percent 4 6 12 3" xfId="11449"/>
    <cellStyle name="Percent 4 6 12 3 2" xfId="11450"/>
    <cellStyle name="Percent 4 6 12 4" xfId="11451"/>
    <cellStyle name="Percent 4 6 12 4 2" xfId="11452"/>
    <cellStyle name="Percent 4 6 12 5" xfId="11453"/>
    <cellStyle name="Percent 4 6 13" xfId="11454"/>
    <cellStyle name="Percent 4 6 13 2" xfId="11455"/>
    <cellStyle name="Percent 4 6 13 2 2" xfId="11456"/>
    <cellStyle name="Percent 4 6 13 3" xfId="11457"/>
    <cellStyle name="Percent 4 6 13 3 2" xfId="11458"/>
    <cellStyle name="Percent 4 6 13 4" xfId="11459"/>
    <cellStyle name="Percent 4 6 14" xfId="11460"/>
    <cellStyle name="Percent 4 6 14 2" xfId="11461"/>
    <cellStyle name="Percent 4 6 15" xfId="11462"/>
    <cellStyle name="Percent 4 6 15 2" xfId="11463"/>
    <cellStyle name="Percent 4 6 16" xfId="11464"/>
    <cellStyle name="Percent 4 6 16 2" xfId="11465"/>
    <cellStyle name="Percent 4 6 17" xfId="11466"/>
    <cellStyle name="Percent 4 6 17 2" xfId="11467"/>
    <cellStyle name="Percent 4 6 18" xfId="11468"/>
    <cellStyle name="Percent 4 6 2" xfId="11469"/>
    <cellStyle name="Percent 4 6 2 2" xfId="11470"/>
    <cellStyle name="Percent 4 6 2 2 2" xfId="11471"/>
    <cellStyle name="Percent 4 6 2 2 2 2" xfId="11472"/>
    <cellStyle name="Percent 4 6 2 2 3" xfId="11473"/>
    <cellStyle name="Percent 4 6 2 2 3 2" xfId="11474"/>
    <cellStyle name="Percent 4 6 2 2 4" xfId="11475"/>
    <cellStyle name="Percent 4 6 2 3" xfId="11476"/>
    <cellStyle name="Percent 4 6 2 3 2" xfId="11477"/>
    <cellStyle name="Percent 4 6 2 3 2 2" xfId="11478"/>
    <cellStyle name="Percent 4 6 2 3 3" xfId="11479"/>
    <cellStyle name="Percent 4 6 2 3 3 2" xfId="11480"/>
    <cellStyle name="Percent 4 6 2 3 4" xfId="11481"/>
    <cellStyle name="Percent 4 6 2 4" xfId="11482"/>
    <cellStyle name="Percent 4 6 2 4 2" xfId="11483"/>
    <cellStyle name="Percent 4 6 2 4 2 2" xfId="11484"/>
    <cellStyle name="Percent 4 6 2 4 3" xfId="11485"/>
    <cellStyle name="Percent 4 6 2 4 3 2" xfId="11486"/>
    <cellStyle name="Percent 4 6 2 4 4" xfId="11487"/>
    <cellStyle name="Percent 4 6 2 4 4 2" xfId="11488"/>
    <cellStyle name="Percent 4 6 2 4 5" xfId="11489"/>
    <cellStyle name="Percent 4 6 2 5" xfId="11490"/>
    <cellStyle name="Percent 4 6 2 5 2" xfId="11491"/>
    <cellStyle name="Percent 4 6 2 5 2 2" xfId="11492"/>
    <cellStyle name="Percent 4 6 2 5 3" xfId="11493"/>
    <cellStyle name="Percent 4 6 2 5 3 2" xfId="11494"/>
    <cellStyle name="Percent 4 6 2 5 4" xfId="11495"/>
    <cellStyle name="Percent 4 6 2 6" xfId="11496"/>
    <cellStyle name="Percent 4 6 2 6 2" xfId="11497"/>
    <cellStyle name="Percent 4 6 2 7" xfId="11498"/>
    <cellStyle name="Percent 4 6 2 7 2" xfId="11499"/>
    <cellStyle name="Percent 4 6 2 8" xfId="11500"/>
    <cellStyle name="Percent 4 6 2 8 2" xfId="11501"/>
    <cellStyle name="Percent 4 6 2 9" xfId="11502"/>
    <cellStyle name="Percent 4 6 3" xfId="11503"/>
    <cellStyle name="Percent 4 6 3 2" xfId="11504"/>
    <cellStyle name="Percent 4 6 3 2 2" xfId="11505"/>
    <cellStyle name="Percent 4 6 3 2 2 2" xfId="11506"/>
    <cellStyle name="Percent 4 6 3 2 3" xfId="11507"/>
    <cellStyle name="Percent 4 6 3 2 3 2" xfId="11508"/>
    <cellStyle name="Percent 4 6 3 2 4" xfId="11509"/>
    <cellStyle name="Percent 4 6 3 3" xfId="11510"/>
    <cellStyle name="Percent 4 6 3 3 2" xfId="11511"/>
    <cellStyle name="Percent 4 6 3 3 2 2" xfId="11512"/>
    <cellStyle name="Percent 4 6 3 3 3" xfId="11513"/>
    <cellStyle name="Percent 4 6 3 3 3 2" xfId="11514"/>
    <cellStyle name="Percent 4 6 3 3 4" xfId="11515"/>
    <cellStyle name="Percent 4 6 3 4" xfId="11516"/>
    <cellStyle name="Percent 4 6 3 4 2" xfId="11517"/>
    <cellStyle name="Percent 4 6 3 4 2 2" xfId="11518"/>
    <cellStyle name="Percent 4 6 3 4 3" xfId="11519"/>
    <cellStyle name="Percent 4 6 3 4 3 2" xfId="11520"/>
    <cellStyle name="Percent 4 6 3 4 4" xfId="11521"/>
    <cellStyle name="Percent 4 6 3 4 4 2" xfId="11522"/>
    <cellStyle name="Percent 4 6 3 4 5" xfId="11523"/>
    <cellStyle name="Percent 4 6 3 5" xfId="11524"/>
    <cellStyle name="Percent 4 6 3 5 2" xfId="11525"/>
    <cellStyle name="Percent 4 6 3 5 2 2" xfId="11526"/>
    <cellStyle name="Percent 4 6 3 5 3" xfId="11527"/>
    <cellStyle name="Percent 4 6 3 5 3 2" xfId="11528"/>
    <cellStyle name="Percent 4 6 3 5 4" xfId="11529"/>
    <cellStyle name="Percent 4 6 3 6" xfId="11530"/>
    <cellStyle name="Percent 4 6 3 6 2" xfId="11531"/>
    <cellStyle name="Percent 4 6 3 7" xfId="11532"/>
    <cellStyle name="Percent 4 6 3 7 2" xfId="11533"/>
    <cellStyle name="Percent 4 6 3 8" xfId="11534"/>
    <cellStyle name="Percent 4 6 3 8 2" xfId="11535"/>
    <cellStyle name="Percent 4 6 3 9" xfId="11536"/>
    <cellStyle name="Percent 4 6 4" xfId="11537"/>
    <cellStyle name="Percent 4 6 4 2" xfId="11538"/>
    <cellStyle name="Percent 4 6 4 2 2" xfId="11539"/>
    <cellStyle name="Percent 4 6 4 2 2 2" xfId="11540"/>
    <cellStyle name="Percent 4 6 4 2 3" xfId="11541"/>
    <cellStyle name="Percent 4 6 4 2 3 2" xfId="11542"/>
    <cellStyle name="Percent 4 6 4 2 4" xfId="11543"/>
    <cellStyle name="Percent 4 6 4 3" xfId="11544"/>
    <cellStyle name="Percent 4 6 4 3 2" xfId="11545"/>
    <cellStyle name="Percent 4 6 4 3 2 2" xfId="11546"/>
    <cellStyle name="Percent 4 6 4 3 3" xfId="11547"/>
    <cellStyle name="Percent 4 6 4 3 3 2" xfId="11548"/>
    <cellStyle name="Percent 4 6 4 3 4" xfId="11549"/>
    <cellStyle name="Percent 4 6 4 4" xfId="11550"/>
    <cellStyle name="Percent 4 6 4 4 2" xfId="11551"/>
    <cellStyle name="Percent 4 6 4 4 2 2" xfId="11552"/>
    <cellStyle name="Percent 4 6 4 4 3" xfId="11553"/>
    <cellStyle name="Percent 4 6 4 4 3 2" xfId="11554"/>
    <cellStyle name="Percent 4 6 4 4 4" xfId="11555"/>
    <cellStyle name="Percent 4 6 4 4 4 2" xfId="11556"/>
    <cellStyle name="Percent 4 6 4 4 5" xfId="11557"/>
    <cellStyle name="Percent 4 6 4 5" xfId="11558"/>
    <cellStyle name="Percent 4 6 4 5 2" xfId="11559"/>
    <cellStyle name="Percent 4 6 4 5 2 2" xfId="11560"/>
    <cellStyle name="Percent 4 6 4 5 3" xfId="11561"/>
    <cellStyle name="Percent 4 6 4 5 3 2" xfId="11562"/>
    <cellStyle name="Percent 4 6 4 5 4" xfId="11563"/>
    <cellStyle name="Percent 4 6 4 6" xfId="11564"/>
    <cellStyle name="Percent 4 6 4 6 2" xfId="11565"/>
    <cellStyle name="Percent 4 6 4 7" xfId="11566"/>
    <cellStyle name="Percent 4 6 4 7 2" xfId="11567"/>
    <cellStyle name="Percent 4 6 4 8" xfId="11568"/>
    <cellStyle name="Percent 4 6 4 8 2" xfId="11569"/>
    <cellStyle name="Percent 4 6 4 9" xfId="11570"/>
    <cellStyle name="Percent 4 6 5" xfId="11571"/>
    <cellStyle name="Percent 4 6 5 2" xfId="11572"/>
    <cellStyle name="Percent 4 6 5 2 2" xfId="11573"/>
    <cellStyle name="Percent 4 6 5 2 2 2" xfId="11574"/>
    <cellStyle name="Percent 4 6 5 2 3" xfId="11575"/>
    <cellStyle name="Percent 4 6 5 2 3 2" xfId="11576"/>
    <cellStyle name="Percent 4 6 5 2 4" xfId="11577"/>
    <cellStyle name="Percent 4 6 5 3" xfId="11578"/>
    <cellStyle name="Percent 4 6 5 3 2" xfId="11579"/>
    <cellStyle name="Percent 4 6 5 3 2 2" xfId="11580"/>
    <cellStyle name="Percent 4 6 5 3 3" xfId="11581"/>
    <cellStyle name="Percent 4 6 5 3 3 2" xfId="11582"/>
    <cellStyle name="Percent 4 6 5 3 4" xfId="11583"/>
    <cellStyle name="Percent 4 6 5 4" xfId="11584"/>
    <cellStyle name="Percent 4 6 5 4 2" xfId="11585"/>
    <cellStyle name="Percent 4 6 5 4 2 2" xfId="11586"/>
    <cellStyle name="Percent 4 6 5 4 3" xfId="11587"/>
    <cellStyle name="Percent 4 6 5 4 3 2" xfId="11588"/>
    <cellStyle name="Percent 4 6 5 4 4" xfId="11589"/>
    <cellStyle name="Percent 4 6 5 4 4 2" xfId="11590"/>
    <cellStyle name="Percent 4 6 5 4 5" xfId="11591"/>
    <cellStyle name="Percent 4 6 5 5" xfId="11592"/>
    <cellStyle name="Percent 4 6 5 5 2" xfId="11593"/>
    <cellStyle name="Percent 4 6 5 5 2 2" xfId="11594"/>
    <cellStyle name="Percent 4 6 5 5 3" xfId="11595"/>
    <cellStyle name="Percent 4 6 5 5 3 2" xfId="11596"/>
    <cellStyle name="Percent 4 6 5 5 4" xfId="11597"/>
    <cellStyle name="Percent 4 6 5 6" xfId="11598"/>
    <cellStyle name="Percent 4 6 5 6 2" xfId="11599"/>
    <cellStyle name="Percent 4 6 5 7" xfId="11600"/>
    <cellStyle name="Percent 4 6 5 7 2" xfId="11601"/>
    <cellStyle name="Percent 4 6 5 8" xfId="11602"/>
    <cellStyle name="Percent 4 6 5 8 2" xfId="11603"/>
    <cellStyle name="Percent 4 6 5 9" xfId="11604"/>
    <cellStyle name="Percent 4 6 6" xfId="11605"/>
    <cellStyle name="Percent 4 6 6 2" xfId="11606"/>
    <cellStyle name="Percent 4 6 6 2 2" xfId="11607"/>
    <cellStyle name="Percent 4 6 6 2 2 2" xfId="11608"/>
    <cellStyle name="Percent 4 6 6 2 3" xfId="11609"/>
    <cellStyle name="Percent 4 6 6 2 3 2" xfId="11610"/>
    <cellStyle name="Percent 4 6 6 2 4" xfId="11611"/>
    <cellStyle name="Percent 4 6 6 3" xfId="11612"/>
    <cellStyle name="Percent 4 6 6 3 2" xfId="11613"/>
    <cellStyle name="Percent 4 6 6 3 2 2" xfId="11614"/>
    <cellStyle name="Percent 4 6 6 3 3" xfId="11615"/>
    <cellStyle name="Percent 4 6 6 3 3 2" xfId="11616"/>
    <cellStyle name="Percent 4 6 6 3 4" xfId="11617"/>
    <cellStyle name="Percent 4 6 6 4" xfId="11618"/>
    <cellStyle name="Percent 4 6 6 4 2" xfId="11619"/>
    <cellStyle name="Percent 4 6 6 4 2 2" xfId="11620"/>
    <cellStyle name="Percent 4 6 6 4 3" xfId="11621"/>
    <cellStyle name="Percent 4 6 6 4 3 2" xfId="11622"/>
    <cellStyle name="Percent 4 6 6 4 4" xfId="11623"/>
    <cellStyle name="Percent 4 6 6 4 4 2" xfId="11624"/>
    <cellStyle name="Percent 4 6 6 4 5" xfId="11625"/>
    <cellStyle name="Percent 4 6 6 5" xfId="11626"/>
    <cellStyle name="Percent 4 6 6 5 2" xfId="11627"/>
    <cellStyle name="Percent 4 6 6 5 2 2" xfId="11628"/>
    <cellStyle name="Percent 4 6 6 5 3" xfId="11629"/>
    <cellStyle name="Percent 4 6 6 5 3 2" xfId="11630"/>
    <cellStyle name="Percent 4 6 6 5 4" xfId="11631"/>
    <cellStyle name="Percent 4 6 6 6" xfId="11632"/>
    <cellStyle name="Percent 4 6 6 6 2" xfId="11633"/>
    <cellStyle name="Percent 4 6 6 7" xfId="11634"/>
    <cellStyle name="Percent 4 6 6 7 2" xfId="11635"/>
    <cellStyle name="Percent 4 6 6 8" xfId="11636"/>
    <cellStyle name="Percent 4 6 6 8 2" xfId="11637"/>
    <cellStyle name="Percent 4 6 6 9" xfId="11638"/>
    <cellStyle name="Percent 4 6 7" xfId="11639"/>
    <cellStyle name="Percent 4 6 7 2" xfId="11640"/>
    <cellStyle name="Percent 4 6 7 2 2" xfId="11641"/>
    <cellStyle name="Percent 4 6 7 2 2 2" xfId="11642"/>
    <cellStyle name="Percent 4 6 7 2 3" xfId="11643"/>
    <cellStyle name="Percent 4 6 7 2 3 2" xfId="11644"/>
    <cellStyle name="Percent 4 6 7 2 4" xfId="11645"/>
    <cellStyle name="Percent 4 6 7 3" xfId="11646"/>
    <cellStyle name="Percent 4 6 7 3 2" xfId="11647"/>
    <cellStyle name="Percent 4 6 7 3 2 2" xfId="11648"/>
    <cellStyle name="Percent 4 6 7 3 3" xfId="11649"/>
    <cellStyle name="Percent 4 6 7 3 3 2" xfId="11650"/>
    <cellStyle name="Percent 4 6 7 3 4" xfId="11651"/>
    <cellStyle name="Percent 4 6 7 4" xfId="11652"/>
    <cellStyle name="Percent 4 6 7 4 2" xfId="11653"/>
    <cellStyle name="Percent 4 6 7 4 2 2" xfId="11654"/>
    <cellStyle name="Percent 4 6 7 4 3" xfId="11655"/>
    <cellStyle name="Percent 4 6 7 4 3 2" xfId="11656"/>
    <cellStyle name="Percent 4 6 7 4 4" xfId="11657"/>
    <cellStyle name="Percent 4 6 7 4 4 2" xfId="11658"/>
    <cellStyle name="Percent 4 6 7 4 5" xfId="11659"/>
    <cellStyle name="Percent 4 6 7 5" xfId="11660"/>
    <cellStyle name="Percent 4 6 7 5 2" xfId="11661"/>
    <cellStyle name="Percent 4 6 7 5 2 2" xfId="11662"/>
    <cellStyle name="Percent 4 6 7 5 3" xfId="11663"/>
    <cellStyle name="Percent 4 6 7 5 3 2" xfId="11664"/>
    <cellStyle name="Percent 4 6 7 5 4" xfId="11665"/>
    <cellStyle name="Percent 4 6 7 6" xfId="11666"/>
    <cellStyle name="Percent 4 6 7 6 2" xfId="11667"/>
    <cellStyle name="Percent 4 6 7 7" xfId="11668"/>
    <cellStyle name="Percent 4 6 7 7 2" xfId="11669"/>
    <cellStyle name="Percent 4 6 7 8" xfId="11670"/>
    <cellStyle name="Percent 4 6 7 8 2" xfId="11671"/>
    <cellStyle name="Percent 4 6 7 9" xfId="11672"/>
    <cellStyle name="Percent 4 6 8" xfId="11673"/>
    <cellStyle name="Percent 4 6 8 2" xfId="11674"/>
    <cellStyle name="Percent 4 6 8 2 2" xfId="11675"/>
    <cellStyle name="Percent 4 6 8 2 2 2" xfId="11676"/>
    <cellStyle name="Percent 4 6 8 2 3" xfId="11677"/>
    <cellStyle name="Percent 4 6 8 2 3 2" xfId="11678"/>
    <cellStyle name="Percent 4 6 8 2 4" xfId="11679"/>
    <cellStyle name="Percent 4 6 8 3" xfId="11680"/>
    <cellStyle name="Percent 4 6 8 3 2" xfId="11681"/>
    <cellStyle name="Percent 4 6 8 3 2 2" xfId="11682"/>
    <cellStyle name="Percent 4 6 8 3 3" xfId="11683"/>
    <cellStyle name="Percent 4 6 8 3 3 2" xfId="11684"/>
    <cellStyle name="Percent 4 6 8 3 4" xfId="11685"/>
    <cellStyle name="Percent 4 6 8 4" xfId="11686"/>
    <cellStyle name="Percent 4 6 8 4 2" xfId="11687"/>
    <cellStyle name="Percent 4 6 8 4 2 2" xfId="11688"/>
    <cellStyle name="Percent 4 6 8 4 3" xfId="11689"/>
    <cellStyle name="Percent 4 6 8 4 3 2" xfId="11690"/>
    <cellStyle name="Percent 4 6 8 4 4" xfId="11691"/>
    <cellStyle name="Percent 4 6 8 4 4 2" xfId="11692"/>
    <cellStyle name="Percent 4 6 8 4 5" xfId="11693"/>
    <cellStyle name="Percent 4 6 8 5" xfId="11694"/>
    <cellStyle name="Percent 4 6 8 5 2" xfId="11695"/>
    <cellStyle name="Percent 4 6 8 5 2 2" xfId="11696"/>
    <cellStyle name="Percent 4 6 8 5 3" xfId="11697"/>
    <cellStyle name="Percent 4 6 8 5 3 2" xfId="11698"/>
    <cellStyle name="Percent 4 6 8 5 4" xfId="11699"/>
    <cellStyle name="Percent 4 6 8 6" xfId="11700"/>
    <cellStyle name="Percent 4 6 8 6 2" xfId="11701"/>
    <cellStyle name="Percent 4 6 8 7" xfId="11702"/>
    <cellStyle name="Percent 4 6 8 7 2" xfId="11703"/>
    <cellStyle name="Percent 4 6 8 8" xfId="11704"/>
    <cellStyle name="Percent 4 6 8 8 2" xfId="11705"/>
    <cellStyle name="Percent 4 6 8 9" xfId="11706"/>
    <cellStyle name="Percent 4 6 9" xfId="11707"/>
    <cellStyle name="Percent 4 6 9 2" xfId="11708"/>
    <cellStyle name="Percent 4 6 9 2 2" xfId="11709"/>
    <cellStyle name="Percent 4 6 9 3" xfId="11710"/>
    <cellStyle name="Percent 4 6 9 3 2" xfId="11711"/>
    <cellStyle name="Percent 4 6 9 4" xfId="11712"/>
    <cellStyle name="Percent 4 7" xfId="11713"/>
    <cellStyle name="Percent 4 7 10" xfId="11714"/>
    <cellStyle name="Percent 4 7 10 2" xfId="11715"/>
    <cellStyle name="Percent 4 7 11" xfId="11716"/>
    <cellStyle name="Percent 4 7 2" xfId="11717"/>
    <cellStyle name="Percent 4 7 2 2" xfId="11718"/>
    <cellStyle name="Percent 4 7 2 2 2" xfId="11719"/>
    <cellStyle name="Percent 4 7 2 3" xfId="11720"/>
    <cellStyle name="Percent 4 7 2 3 2" xfId="11721"/>
    <cellStyle name="Percent 4 7 2 4" xfId="11722"/>
    <cellStyle name="Percent 4 7 3" xfId="11723"/>
    <cellStyle name="Percent 4 7 3 2" xfId="11724"/>
    <cellStyle name="Percent 4 7 3 2 2" xfId="11725"/>
    <cellStyle name="Percent 4 7 3 3" xfId="11726"/>
    <cellStyle name="Percent 4 7 3 3 2" xfId="11727"/>
    <cellStyle name="Percent 4 7 3 4" xfId="11728"/>
    <cellStyle name="Percent 4 7 4" xfId="11729"/>
    <cellStyle name="Percent 4 7 4 2" xfId="11730"/>
    <cellStyle name="Percent 4 7 4 2 2" xfId="11731"/>
    <cellStyle name="Percent 4 7 4 3" xfId="11732"/>
    <cellStyle name="Percent 4 7 4 3 2" xfId="11733"/>
    <cellStyle name="Percent 4 7 4 4" xfId="11734"/>
    <cellStyle name="Percent 4 7 5" xfId="11735"/>
    <cellStyle name="Percent 4 7 5 2" xfId="11736"/>
    <cellStyle name="Percent 4 7 5 2 2" xfId="11737"/>
    <cellStyle name="Percent 4 7 5 3" xfId="11738"/>
    <cellStyle name="Percent 4 7 5 3 2" xfId="11739"/>
    <cellStyle name="Percent 4 7 5 4" xfId="11740"/>
    <cellStyle name="Percent 4 7 5 4 2" xfId="11741"/>
    <cellStyle name="Percent 4 7 5 5" xfId="11742"/>
    <cellStyle name="Percent 4 7 6" xfId="11743"/>
    <cellStyle name="Percent 4 7 6 2" xfId="11744"/>
    <cellStyle name="Percent 4 7 6 2 2" xfId="11745"/>
    <cellStyle name="Percent 4 7 6 3" xfId="11746"/>
    <cellStyle name="Percent 4 7 6 3 2" xfId="11747"/>
    <cellStyle name="Percent 4 7 6 4" xfId="11748"/>
    <cellStyle name="Percent 4 7 7" xfId="11749"/>
    <cellStyle name="Percent 4 7 7 2" xfId="11750"/>
    <cellStyle name="Percent 4 7 8" xfId="11751"/>
    <cellStyle name="Percent 4 7 8 2" xfId="11752"/>
    <cellStyle name="Percent 4 7 9" xfId="11753"/>
    <cellStyle name="Percent 4 7 9 2" xfId="11754"/>
    <cellStyle name="Percent 4 8" xfId="11755"/>
    <cellStyle name="Percent 4 8 10" xfId="11756"/>
    <cellStyle name="Percent 4 8 10 2" xfId="11757"/>
    <cellStyle name="Percent 4 8 11" xfId="11758"/>
    <cellStyle name="Percent 4 8 2" xfId="11759"/>
    <cellStyle name="Percent 4 8 2 2" xfId="11760"/>
    <cellStyle name="Percent 4 8 2 2 2" xfId="11761"/>
    <cellStyle name="Percent 4 8 2 3" xfId="11762"/>
    <cellStyle name="Percent 4 8 2 3 2" xfId="11763"/>
    <cellStyle name="Percent 4 8 2 4" xfId="11764"/>
    <cellStyle name="Percent 4 8 3" xfId="11765"/>
    <cellStyle name="Percent 4 8 3 2" xfId="11766"/>
    <cellStyle name="Percent 4 8 3 2 2" xfId="11767"/>
    <cellStyle name="Percent 4 8 3 3" xfId="11768"/>
    <cellStyle name="Percent 4 8 3 3 2" xfId="11769"/>
    <cellStyle name="Percent 4 8 3 4" xfId="11770"/>
    <cellStyle name="Percent 4 8 4" xfId="11771"/>
    <cellStyle name="Percent 4 8 4 2" xfId="11772"/>
    <cellStyle name="Percent 4 8 4 2 2" xfId="11773"/>
    <cellStyle name="Percent 4 8 4 3" xfId="11774"/>
    <cellStyle name="Percent 4 8 4 3 2" xfId="11775"/>
    <cellStyle name="Percent 4 8 4 4" xfId="11776"/>
    <cellStyle name="Percent 4 8 5" xfId="11777"/>
    <cellStyle name="Percent 4 8 5 2" xfId="11778"/>
    <cellStyle name="Percent 4 8 5 2 2" xfId="11779"/>
    <cellStyle name="Percent 4 8 5 3" xfId="11780"/>
    <cellStyle name="Percent 4 8 5 3 2" xfId="11781"/>
    <cellStyle name="Percent 4 8 5 4" xfId="11782"/>
    <cellStyle name="Percent 4 8 5 4 2" xfId="11783"/>
    <cellStyle name="Percent 4 8 5 5" xfId="11784"/>
    <cellStyle name="Percent 4 8 6" xfId="11785"/>
    <cellStyle name="Percent 4 8 6 2" xfId="11786"/>
    <cellStyle name="Percent 4 8 6 2 2" xfId="11787"/>
    <cellStyle name="Percent 4 8 6 3" xfId="11788"/>
    <cellStyle name="Percent 4 8 6 3 2" xfId="11789"/>
    <cellStyle name="Percent 4 8 6 4" xfId="11790"/>
    <cellStyle name="Percent 4 8 7" xfId="11791"/>
    <cellStyle name="Percent 4 8 7 2" xfId="11792"/>
    <cellStyle name="Percent 4 8 8" xfId="11793"/>
    <cellStyle name="Percent 4 8 8 2" xfId="11794"/>
    <cellStyle name="Percent 4 8 9" xfId="11795"/>
    <cellStyle name="Percent 4 8 9 2" xfId="11796"/>
    <cellStyle name="Percent 4 9" xfId="11797"/>
    <cellStyle name="Percent 4 9 10" xfId="11798"/>
    <cellStyle name="Percent 4 9 10 2" xfId="11799"/>
    <cellStyle name="Percent 4 9 11" xfId="11800"/>
    <cellStyle name="Percent 4 9 2" xfId="11801"/>
    <cellStyle name="Percent 4 9 2 2" xfId="11802"/>
    <cellStyle name="Percent 4 9 2 2 2" xfId="11803"/>
    <cellStyle name="Percent 4 9 2 3" xfId="11804"/>
    <cellStyle name="Percent 4 9 2 3 2" xfId="11805"/>
    <cellStyle name="Percent 4 9 2 4" xfId="11806"/>
    <cellStyle name="Percent 4 9 3" xfId="11807"/>
    <cellStyle name="Percent 4 9 3 2" xfId="11808"/>
    <cellStyle name="Percent 4 9 3 2 2" xfId="11809"/>
    <cellStyle name="Percent 4 9 3 3" xfId="11810"/>
    <cellStyle name="Percent 4 9 3 3 2" xfId="11811"/>
    <cellStyle name="Percent 4 9 3 4" xfId="11812"/>
    <cellStyle name="Percent 4 9 4" xfId="11813"/>
    <cellStyle name="Percent 4 9 4 2" xfId="11814"/>
    <cellStyle name="Percent 4 9 4 2 2" xfId="11815"/>
    <cellStyle name="Percent 4 9 4 3" xfId="11816"/>
    <cellStyle name="Percent 4 9 4 3 2" xfId="11817"/>
    <cellStyle name="Percent 4 9 4 4" xfId="11818"/>
    <cellStyle name="Percent 4 9 5" xfId="11819"/>
    <cellStyle name="Percent 4 9 5 2" xfId="11820"/>
    <cellStyle name="Percent 4 9 5 2 2" xfId="11821"/>
    <cellStyle name="Percent 4 9 5 3" xfId="11822"/>
    <cellStyle name="Percent 4 9 5 3 2" xfId="11823"/>
    <cellStyle name="Percent 4 9 5 4" xfId="11824"/>
    <cellStyle name="Percent 4 9 5 4 2" xfId="11825"/>
    <cellStyle name="Percent 4 9 5 5" xfId="11826"/>
    <cellStyle name="Percent 4 9 6" xfId="11827"/>
    <cellStyle name="Percent 4 9 6 2" xfId="11828"/>
    <cellStyle name="Percent 4 9 6 2 2" xfId="11829"/>
    <cellStyle name="Percent 4 9 6 3" xfId="11830"/>
    <cellStyle name="Percent 4 9 6 3 2" xfId="11831"/>
    <cellStyle name="Percent 4 9 6 4" xfId="11832"/>
    <cellStyle name="Percent 4 9 7" xfId="11833"/>
    <cellStyle name="Percent 4 9 7 2" xfId="11834"/>
    <cellStyle name="Percent 4 9 8" xfId="11835"/>
    <cellStyle name="Percent 4 9 8 2" xfId="11836"/>
    <cellStyle name="Percent 4 9 9" xfId="11837"/>
    <cellStyle name="Percent 4 9 9 2" xfId="11838"/>
    <cellStyle name="Percent 5" xfId="11839"/>
    <cellStyle name="Percent 5 10" xfId="11840"/>
    <cellStyle name="Percent 5 10 2" xfId="11841"/>
    <cellStyle name="Percent 5 10 2 2" xfId="11842"/>
    <cellStyle name="Percent 5 10 3" xfId="11843"/>
    <cellStyle name="Percent 5 10 3 2" xfId="11844"/>
    <cellStyle name="Percent 5 10 4" xfId="11845"/>
    <cellStyle name="Percent 5 11" xfId="11846"/>
    <cellStyle name="Percent 5 11 2" xfId="11847"/>
    <cellStyle name="Percent 5 11 2 2" xfId="11848"/>
    <cellStyle name="Percent 5 11 3" xfId="11849"/>
    <cellStyle name="Percent 5 11 3 2" xfId="11850"/>
    <cellStyle name="Percent 5 11 4" xfId="11851"/>
    <cellStyle name="Percent 5 12" xfId="11852"/>
    <cellStyle name="Percent 5 12 2" xfId="11853"/>
    <cellStyle name="Percent 5 12 2 2" xfId="11854"/>
    <cellStyle name="Percent 5 12 3" xfId="11855"/>
    <cellStyle name="Percent 5 12 3 2" xfId="11856"/>
    <cellStyle name="Percent 5 12 4" xfId="11857"/>
    <cellStyle name="Percent 5 13" xfId="11858"/>
    <cellStyle name="Percent 5 13 2" xfId="11859"/>
    <cellStyle name="Percent 5 13 2 2" xfId="11860"/>
    <cellStyle name="Percent 5 13 3" xfId="11861"/>
    <cellStyle name="Percent 5 13 3 2" xfId="11862"/>
    <cellStyle name="Percent 5 13 4" xfId="11863"/>
    <cellStyle name="Percent 5 13 4 2" xfId="11864"/>
    <cellStyle name="Percent 5 13 5" xfId="11865"/>
    <cellStyle name="Percent 5 14" xfId="11866"/>
    <cellStyle name="Percent 5 14 2" xfId="11867"/>
    <cellStyle name="Percent 5 14 2 2" xfId="11868"/>
    <cellStyle name="Percent 5 14 3" xfId="11869"/>
    <cellStyle name="Percent 5 14 3 2" xfId="11870"/>
    <cellStyle name="Percent 5 14 4" xfId="11871"/>
    <cellStyle name="Percent 5 15" xfId="11872"/>
    <cellStyle name="Percent 5 15 2" xfId="11873"/>
    <cellStyle name="Percent 5 16" xfId="11874"/>
    <cellStyle name="Percent 5 16 2" xfId="11875"/>
    <cellStyle name="Percent 5 17" xfId="11876"/>
    <cellStyle name="Percent 5 17 2" xfId="11877"/>
    <cellStyle name="Percent 5 18" xfId="11878"/>
    <cellStyle name="Percent 5 18 2" xfId="11879"/>
    <cellStyle name="Percent 5 19" xfId="11880"/>
    <cellStyle name="Percent 5 2" xfId="11881"/>
    <cellStyle name="Percent 5 2 10" xfId="11882"/>
    <cellStyle name="Percent 5 2 2" xfId="11883"/>
    <cellStyle name="Percent 5 2 2 2" xfId="11884"/>
    <cellStyle name="Percent 5 2 2 2 2" xfId="11885"/>
    <cellStyle name="Percent 5 2 2 3" xfId="11886"/>
    <cellStyle name="Percent 5 2 2 3 2" xfId="11887"/>
    <cellStyle name="Percent 5 2 2 4" xfId="11888"/>
    <cellStyle name="Percent 5 2 3" xfId="11889"/>
    <cellStyle name="Percent 5 2 3 2" xfId="11890"/>
    <cellStyle name="Percent 5 2 3 2 2" xfId="11891"/>
    <cellStyle name="Percent 5 2 3 3" xfId="11892"/>
    <cellStyle name="Percent 5 2 3 3 2" xfId="11893"/>
    <cellStyle name="Percent 5 2 3 4" xfId="11894"/>
    <cellStyle name="Percent 5 2 4" xfId="11895"/>
    <cellStyle name="Percent 5 2 4 2" xfId="11896"/>
    <cellStyle name="Percent 5 2 4 2 2" xfId="11897"/>
    <cellStyle name="Percent 5 2 4 3" xfId="11898"/>
    <cellStyle name="Percent 5 2 4 3 2" xfId="11899"/>
    <cellStyle name="Percent 5 2 4 4" xfId="11900"/>
    <cellStyle name="Percent 5 2 4 4 2" xfId="11901"/>
    <cellStyle name="Percent 5 2 4 5" xfId="11902"/>
    <cellStyle name="Percent 5 2 5" xfId="11903"/>
    <cellStyle name="Percent 5 2 5 2" xfId="11904"/>
    <cellStyle name="Percent 5 2 5 2 2" xfId="11905"/>
    <cellStyle name="Percent 5 2 5 3" xfId="11906"/>
    <cellStyle name="Percent 5 2 5 3 2" xfId="11907"/>
    <cellStyle name="Percent 5 2 5 4" xfId="11908"/>
    <cellStyle name="Percent 5 2 6" xfId="11909"/>
    <cellStyle name="Percent 5 2 6 2" xfId="11910"/>
    <cellStyle name="Percent 5 2 7" xfId="11911"/>
    <cellStyle name="Percent 5 2 7 2" xfId="11912"/>
    <cellStyle name="Percent 5 2 8" xfId="11913"/>
    <cellStyle name="Percent 5 2 8 2" xfId="11914"/>
    <cellStyle name="Percent 5 2 9" xfId="11915"/>
    <cellStyle name="Percent 5 2 9 2" xfId="11916"/>
    <cellStyle name="Percent 5 20" xfId="11917"/>
    <cellStyle name="Percent 5 3" xfId="11918"/>
    <cellStyle name="Percent 5 3 10" xfId="11919"/>
    <cellStyle name="Percent 5 3 10 2" xfId="11920"/>
    <cellStyle name="Percent 5 3 11" xfId="11921"/>
    <cellStyle name="Percent 5 3 2" xfId="11922"/>
    <cellStyle name="Percent 5 3 2 2" xfId="11923"/>
    <cellStyle name="Percent 5 3 2 2 2" xfId="11924"/>
    <cellStyle name="Percent 5 3 2 2 2 2" xfId="11925"/>
    <cellStyle name="Percent 5 3 2 2 3" xfId="11926"/>
    <cellStyle name="Percent 5 3 2 2 3 2" xfId="11927"/>
    <cellStyle name="Percent 5 3 2 2 4" xfId="11928"/>
    <cellStyle name="Percent 5 3 2 3" xfId="11929"/>
    <cellStyle name="Percent 5 3 2 3 2" xfId="11930"/>
    <cellStyle name="Percent 5 3 2 3 2 2" xfId="11931"/>
    <cellStyle name="Percent 5 3 2 3 3" xfId="11932"/>
    <cellStyle name="Percent 5 3 2 3 3 2" xfId="11933"/>
    <cellStyle name="Percent 5 3 2 3 4" xfId="11934"/>
    <cellStyle name="Percent 5 3 2 4" xfId="11935"/>
    <cellStyle name="Percent 5 3 2 4 2" xfId="11936"/>
    <cellStyle name="Percent 5 3 2 4 2 2" xfId="11937"/>
    <cellStyle name="Percent 5 3 2 4 3" xfId="11938"/>
    <cellStyle name="Percent 5 3 2 4 3 2" xfId="11939"/>
    <cellStyle name="Percent 5 3 2 4 4" xfId="11940"/>
    <cellStyle name="Percent 5 3 2 4 4 2" xfId="11941"/>
    <cellStyle name="Percent 5 3 2 4 5" xfId="11942"/>
    <cellStyle name="Percent 5 3 2 5" xfId="11943"/>
    <cellStyle name="Percent 5 3 2 5 2" xfId="11944"/>
    <cellStyle name="Percent 5 3 2 5 2 2" xfId="11945"/>
    <cellStyle name="Percent 5 3 2 5 3" xfId="11946"/>
    <cellStyle name="Percent 5 3 2 5 3 2" xfId="11947"/>
    <cellStyle name="Percent 5 3 2 5 4" xfId="11948"/>
    <cellStyle name="Percent 5 3 2 6" xfId="11949"/>
    <cellStyle name="Percent 5 3 2 6 2" xfId="11950"/>
    <cellStyle name="Percent 5 3 2 7" xfId="11951"/>
    <cellStyle name="Percent 5 3 2 7 2" xfId="11952"/>
    <cellStyle name="Percent 5 3 2 8" xfId="11953"/>
    <cellStyle name="Percent 5 3 2 8 2" xfId="11954"/>
    <cellStyle name="Percent 5 3 2 9" xfId="11955"/>
    <cellStyle name="Percent 5 3 3" xfId="11956"/>
    <cellStyle name="Percent 5 3 3 2" xfId="11957"/>
    <cellStyle name="Percent 5 3 3 2 2" xfId="11958"/>
    <cellStyle name="Percent 5 3 3 3" xfId="11959"/>
    <cellStyle name="Percent 5 3 3 3 2" xfId="11960"/>
    <cellStyle name="Percent 5 3 3 4" xfId="11961"/>
    <cellStyle name="Percent 5 3 4" xfId="11962"/>
    <cellStyle name="Percent 5 3 4 2" xfId="11963"/>
    <cellStyle name="Percent 5 3 4 2 2" xfId="11964"/>
    <cellStyle name="Percent 5 3 4 3" xfId="11965"/>
    <cellStyle name="Percent 5 3 4 3 2" xfId="11966"/>
    <cellStyle name="Percent 5 3 4 4" xfId="11967"/>
    <cellStyle name="Percent 5 3 5" xfId="11968"/>
    <cellStyle name="Percent 5 3 5 2" xfId="11969"/>
    <cellStyle name="Percent 5 3 5 2 2" xfId="11970"/>
    <cellStyle name="Percent 5 3 5 3" xfId="11971"/>
    <cellStyle name="Percent 5 3 5 3 2" xfId="11972"/>
    <cellStyle name="Percent 5 3 5 4" xfId="11973"/>
    <cellStyle name="Percent 5 3 5 4 2" xfId="11974"/>
    <cellStyle name="Percent 5 3 5 5" xfId="11975"/>
    <cellStyle name="Percent 5 3 6" xfId="11976"/>
    <cellStyle name="Percent 5 3 6 2" xfId="11977"/>
    <cellStyle name="Percent 5 3 6 2 2" xfId="11978"/>
    <cellStyle name="Percent 5 3 6 3" xfId="11979"/>
    <cellStyle name="Percent 5 3 6 3 2" xfId="11980"/>
    <cellStyle name="Percent 5 3 6 4" xfId="11981"/>
    <cellStyle name="Percent 5 3 7" xfId="11982"/>
    <cellStyle name="Percent 5 3 7 2" xfId="11983"/>
    <cellStyle name="Percent 5 3 8" xfId="11984"/>
    <cellStyle name="Percent 5 3 8 2" xfId="11985"/>
    <cellStyle name="Percent 5 3 9" xfId="11986"/>
    <cellStyle name="Percent 5 3 9 2" xfId="11987"/>
    <cellStyle name="Percent 5 4" xfId="11988"/>
    <cellStyle name="Percent 5 4 2" xfId="11989"/>
    <cellStyle name="Percent 5 4 2 2" xfId="11990"/>
    <cellStyle name="Percent 5 4 2 2 2" xfId="11991"/>
    <cellStyle name="Percent 5 4 2 3" xfId="11992"/>
    <cellStyle name="Percent 5 4 2 3 2" xfId="11993"/>
    <cellStyle name="Percent 5 4 2 4" xfId="11994"/>
    <cellStyle name="Percent 5 4 3" xfId="11995"/>
    <cellStyle name="Percent 5 4 3 2" xfId="11996"/>
    <cellStyle name="Percent 5 4 3 2 2" xfId="11997"/>
    <cellStyle name="Percent 5 4 3 3" xfId="11998"/>
    <cellStyle name="Percent 5 4 3 3 2" xfId="11999"/>
    <cellStyle name="Percent 5 4 3 4" xfId="12000"/>
    <cellStyle name="Percent 5 4 4" xfId="12001"/>
    <cellStyle name="Percent 5 4 4 2" xfId="12002"/>
    <cellStyle name="Percent 5 4 4 2 2" xfId="12003"/>
    <cellStyle name="Percent 5 4 4 3" xfId="12004"/>
    <cellStyle name="Percent 5 4 4 3 2" xfId="12005"/>
    <cellStyle name="Percent 5 4 4 4" xfId="12006"/>
    <cellStyle name="Percent 5 4 4 4 2" xfId="12007"/>
    <cellStyle name="Percent 5 4 4 5" xfId="12008"/>
    <cellStyle name="Percent 5 4 5" xfId="12009"/>
    <cellStyle name="Percent 5 4 5 2" xfId="12010"/>
    <cellStyle name="Percent 5 4 5 2 2" xfId="12011"/>
    <cellStyle name="Percent 5 4 5 3" xfId="12012"/>
    <cellStyle name="Percent 5 4 5 3 2" xfId="12013"/>
    <cellStyle name="Percent 5 4 5 4" xfId="12014"/>
    <cellStyle name="Percent 5 4 6" xfId="12015"/>
    <cellStyle name="Percent 5 4 6 2" xfId="12016"/>
    <cellStyle name="Percent 5 4 7" xfId="12017"/>
    <cellStyle name="Percent 5 4 7 2" xfId="12018"/>
    <cellStyle name="Percent 5 4 8" xfId="12019"/>
    <cellStyle name="Percent 5 4 8 2" xfId="12020"/>
    <cellStyle name="Percent 5 4 9" xfId="12021"/>
    <cellStyle name="Percent 5 5" xfId="12022"/>
    <cellStyle name="Percent 5 5 2" xfId="12023"/>
    <cellStyle name="Percent 5 5 2 2" xfId="12024"/>
    <cellStyle name="Percent 5 5 2 2 2" xfId="12025"/>
    <cellStyle name="Percent 5 5 2 3" xfId="12026"/>
    <cellStyle name="Percent 5 5 2 3 2" xfId="12027"/>
    <cellStyle name="Percent 5 5 2 4" xfId="12028"/>
    <cellStyle name="Percent 5 5 3" xfId="12029"/>
    <cellStyle name="Percent 5 5 3 2" xfId="12030"/>
    <cellStyle name="Percent 5 5 3 2 2" xfId="12031"/>
    <cellStyle name="Percent 5 5 3 3" xfId="12032"/>
    <cellStyle name="Percent 5 5 3 3 2" xfId="12033"/>
    <cellStyle name="Percent 5 5 3 4" xfId="12034"/>
    <cellStyle name="Percent 5 5 4" xfId="12035"/>
    <cellStyle name="Percent 5 5 4 2" xfId="12036"/>
    <cellStyle name="Percent 5 5 4 2 2" xfId="12037"/>
    <cellStyle name="Percent 5 5 4 3" xfId="12038"/>
    <cellStyle name="Percent 5 5 4 3 2" xfId="12039"/>
    <cellStyle name="Percent 5 5 4 4" xfId="12040"/>
    <cellStyle name="Percent 5 5 4 4 2" xfId="12041"/>
    <cellStyle name="Percent 5 5 4 5" xfId="12042"/>
    <cellStyle name="Percent 5 5 5" xfId="12043"/>
    <cellStyle name="Percent 5 5 5 2" xfId="12044"/>
    <cellStyle name="Percent 5 5 5 2 2" xfId="12045"/>
    <cellStyle name="Percent 5 5 5 3" xfId="12046"/>
    <cellStyle name="Percent 5 5 5 3 2" xfId="12047"/>
    <cellStyle name="Percent 5 5 5 4" xfId="12048"/>
    <cellStyle name="Percent 5 5 6" xfId="12049"/>
    <cellStyle name="Percent 5 5 6 2" xfId="12050"/>
    <cellStyle name="Percent 5 5 7" xfId="12051"/>
    <cellStyle name="Percent 5 5 7 2" xfId="12052"/>
    <cellStyle name="Percent 5 5 8" xfId="12053"/>
    <cellStyle name="Percent 5 5 8 2" xfId="12054"/>
    <cellStyle name="Percent 5 5 9" xfId="12055"/>
    <cellStyle name="Percent 5 6" xfId="12056"/>
    <cellStyle name="Percent 5 6 2" xfId="12057"/>
    <cellStyle name="Percent 5 6 2 2" xfId="12058"/>
    <cellStyle name="Percent 5 6 2 2 2" xfId="12059"/>
    <cellStyle name="Percent 5 6 2 3" xfId="12060"/>
    <cellStyle name="Percent 5 6 2 3 2" xfId="12061"/>
    <cellStyle name="Percent 5 6 2 4" xfId="12062"/>
    <cellStyle name="Percent 5 6 3" xfId="12063"/>
    <cellStyle name="Percent 5 6 3 2" xfId="12064"/>
    <cellStyle name="Percent 5 6 3 2 2" xfId="12065"/>
    <cellStyle name="Percent 5 6 3 3" xfId="12066"/>
    <cellStyle name="Percent 5 6 3 3 2" xfId="12067"/>
    <cellStyle name="Percent 5 6 3 4" xfId="12068"/>
    <cellStyle name="Percent 5 6 4" xfId="12069"/>
    <cellStyle name="Percent 5 6 4 2" xfId="12070"/>
    <cellStyle name="Percent 5 6 4 2 2" xfId="12071"/>
    <cellStyle name="Percent 5 6 4 3" xfId="12072"/>
    <cellStyle name="Percent 5 6 4 3 2" xfId="12073"/>
    <cellStyle name="Percent 5 6 4 4" xfId="12074"/>
    <cellStyle name="Percent 5 6 4 4 2" xfId="12075"/>
    <cellStyle name="Percent 5 6 4 5" xfId="12076"/>
    <cellStyle name="Percent 5 6 5" xfId="12077"/>
    <cellStyle name="Percent 5 6 5 2" xfId="12078"/>
    <cellStyle name="Percent 5 6 5 2 2" xfId="12079"/>
    <cellStyle name="Percent 5 6 5 3" xfId="12080"/>
    <cellStyle name="Percent 5 6 5 3 2" xfId="12081"/>
    <cellStyle name="Percent 5 6 5 4" xfId="12082"/>
    <cellStyle name="Percent 5 6 6" xfId="12083"/>
    <cellStyle name="Percent 5 6 6 2" xfId="12084"/>
    <cellStyle name="Percent 5 6 7" xfId="12085"/>
    <cellStyle name="Percent 5 6 7 2" xfId="12086"/>
    <cellStyle name="Percent 5 6 8" xfId="12087"/>
    <cellStyle name="Percent 5 6 8 2" xfId="12088"/>
    <cellStyle name="Percent 5 6 9" xfId="12089"/>
    <cellStyle name="Percent 5 7" xfId="12090"/>
    <cellStyle name="Percent 5 7 2" xfId="12091"/>
    <cellStyle name="Percent 5 7 2 2" xfId="12092"/>
    <cellStyle name="Percent 5 7 2 2 2" xfId="12093"/>
    <cellStyle name="Percent 5 7 2 3" xfId="12094"/>
    <cellStyle name="Percent 5 7 2 3 2" xfId="12095"/>
    <cellStyle name="Percent 5 7 2 4" xfId="12096"/>
    <cellStyle name="Percent 5 7 3" xfId="12097"/>
    <cellStyle name="Percent 5 7 3 2" xfId="12098"/>
    <cellStyle name="Percent 5 7 3 2 2" xfId="12099"/>
    <cellStyle name="Percent 5 7 3 3" xfId="12100"/>
    <cellStyle name="Percent 5 7 3 3 2" xfId="12101"/>
    <cellStyle name="Percent 5 7 3 4" xfId="12102"/>
    <cellStyle name="Percent 5 7 4" xfId="12103"/>
    <cellStyle name="Percent 5 7 4 2" xfId="12104"/>
    <cellStyle name="Percent 5 7 4 2 2" xfId="12105"/>
    <cellStyle name="Percent 5 7 4 3" xfId="12106"/>
    <cellStyle name="Percent 5 7 4 3 2" xfId="12107"/>
    <cellStyle name="Percent 5 7 4 4" xfId="12108"/>
    <cellStyle name="Percent 5 7 4 4 2" xfId="12109"/>
    <cellStyle name="Percent 5 7 4 5" xfId="12110"/>
    <cellStyle name="Percent 5 7 5" xfId="12111"/>
    <cellStyle name="Percent 5 7 5 2" xfId="12112"/>
    <cellStyle name="Percent 5 7 5 2 2" xfId="12113"/>
    <cellStyle name="Percent 5 7 5 3" xfId="12114"/>
    <cellStyle name="Percent 5 7 5 3 2" xfId="12115"/>
    <cellStyle name="Percent 5 7 5 4" xfId="12116"/>
    <cellStyle name="Percent 5 7 6" xfId="12117"/>
    <cellStyle name="Percent 5 7 6 2" xfId="12118"/>
    <cellStyle name="Percent 5 7 7" xfId="12119"/>
    <cellStyle name="Percent 5 7 7 2" xfId="12120"/>
    <cellStyle name="Percent 5 7 8" xfId="12121"/>
    <cellStyle name="Percent 5 7 8 2" xfId="12122"/>
    <cellStyle name="Percent 5 7 9" xfId="12123"/>
    <cellStyle name="Percent 5 8" xfId="12124"/>
    <cellStyle name="Percent 5 8 2" xfId="12125"/>
    <cellStyle name="Percent 5 8 2 2" xfId="12126"/>
    <cellStyle name="Percent 5 8 2 2 2" xfId="12127"/>
    <cellStyle name="Percent 5 8 2 3" xfId="12128"/>
    <cellStyle name="Percent 5 8 2 3 2" xfId="12129"/>
    <cellStyle name="Percent 5 8 2 4" xfId="12130"/>
    <cellStyle name="Percent 5 8 3" xfId="12131"/>
    <cellStyle name="Percent 5 8 3 2" xfId="12132"/>
    <cellStyle name="Percent 5 8 3 2 2" xfId="12133"/>
    <cellStyle name="Percent 5 8 3 3" xfId="12134"/>
    <cellStyle name="Percent 5 8 3 3 2" xfId="12135"/>
    <cellStyle name="Percent 5 8 3 4" xfId="12136"/>
    <cellStyle name="Percent 5 8 4" xfId="12137"/>
    <cellStyle name="Percent 5 8 4 2" xfId="12138"/>
    <cellStyle name="Percent 5 8 4 2 2" xfId="12139"/>
    <cellStyle name="Percent 5 8 4 3" xfId="12140"/>
    <cellStyle name="Percent 5 8 4 3 2" xfId="12141"/>
    <cellStyle name="Percent 5 8 4 4" xfId="12142"/>
    <cellStyle name="Percent 5 8 4 4 2" xfId="12143"/>
    <cellStyle name="Percent 5 8 4 5" xfId="12144"/>
    <cellStyle name="Percent 5 8 5" xfId="12145"/>
    <cellStyle name="Percent 5 8 5 2" xfId="12146"/>
    <cellStyle name="Percent 5 8 5 2 2" xfId="12147"/>
    <cellStyle name="Percent 5 8 5 3" xfId="12148"/>
    <cellStyle name="Percent 5 8 5 3 2" xfId="12149"/>
    <cellStyle name="Percent 5 8 5 4" xfId="12150"/>
    <cellStyle name="Percent 5 8 6" xfId="12151"/>
    <cellStyle name="Percent 5 8 6 2" xfId="12152"/>
    <cellStyle name="Percent 5 8 7" xfId="12153"/>
    <cellStyle name="Percent 5 8 7 2" xfId="12154"/>
    <cellStyle name="Percent 5 8 8" xfId="12155"/>
    <cellStyle name="Percent 5 8 8 2" xfId="12156"/>
    <cellStyle name="Percent 5 8 9" xfId="12157"/>
    <cellStyle name="Percent 5 9" xfId="12158"/>
    <cellStyle name="Percent 5 9 2" xfId="12159"/>
    <cellStyle name="Percent 5 9 2 2" xfId="12160"/>
    <cellStyle name="Percent 5 9 2 2 2" xfId="12161"/>
    <cellStyle name="Percent 5 9 2 3" xfId="12162"/>
    <cellStyle name="Percent 5 9 2 3 2" xfId="12163"/>
    <cellStyle name="Percent 5 9 2 4" xfId="12164"/>
    <cellStyle name="Percent 5 9 3" xfId="12165"/>
    <cellStyle name="Percent 5 9 3 2" xfId="12166"/>
    <cellStyle name="Percent 5 9 3 2 2" xfId="12167"/>
    <cellStyle name="Percent 5 9 3 3" xfId="12168"/>
    <cellStyle name="Percent 5 9 3 3 2" xfId="12169"/>
    <cellStyle name="Percent 5 9 3 4" xfId="12170"/>
    <cellStyle name="Percent 5 9 4" xfId="12171"/>
    <cellStyle name="Percent 5 9 4 2" xfId="12172"/>
    <cellStyle name="Percent 5 9 4 2 2" xfId="12173"/>
    <cellStyle name="Percent 5 9 4 3" xfId="12174"/>
    <cellStyle name="Percent 5 9 4 3 2" xfId="12175"/>
    <cellStyle name="Percent 5 9 4 4" xfId="12176"/>
    <cellStyle name="Percent 5 9 4 4 2" xfId="12177"/>
    <cellStyle name="Percent 5 9 4 5" xfId="12178"/>
    <cellStyle name="Percent 5 9 5" xfId="12179"/>
    <cellStyle name="Percent 5 9 5 2" xfId="12180"/>
    <cellStyle name="Percent 5 9 5 2 2" xfId="12181"/>
    <cellStyle name="Percent 5 9 5 3" xfId="12182"/>
    <cellStyle name="Percent 5 9 5 3 2" xfId="12183"/>
    <cellStyle name="Percent 5 9 5 4" xfId="12184"/>
    <cellStyle name="Percent 5 9 6" xfId="12185"/>
    <cellStyle name="Percent 5 9 6 2" xfId="12186"/>
    <cellStyle name="Percent 5 9 7" xfId="12187"/>
    <cellStyle name="Percent 5 9 7 2" xfId="12188"/>
    <cellStyle name="Percent 5 9 8" xfId="12189"/>
    <cellStyle name="Percent 5 9 8 2" xfId="12190"/>
    <cellStyle name="Percent 5 9 9" xfId="12191"/>
    <cellStyle name="Percent 6" xfId="12192"/>
    <cellStyle name="Percent 6 10" xfId="12193"/>
    <cellStyle name="Percent 6 10 2" xfId="12194"/>
    <cellStyle name="Percent 6 10 2 2" xfId="12195"/>
    <cellStyle name="Percent 6 10 3" xfId="12196"/>
    <cellStyle name="Percent 6 10 3 2" xfId="12197"/>
    <cellStyle name="Percent 6 10 4" xfId="12198"/>
    <cellStyle name="Percent 6 11" xfId="12199"/>
    <cellStyle name="Percent 6 11 2" xfId="12200"/>
    <cellStyle name="Percent 6 11 2 2" xfId="12201"/>
    <cellStyle name="Percent 6 11 3" xfId="12202"/>
    <cellStyle name="Percent 6 11 3 2" xfId="12203"/>
    <cellStyle name="Percent 6 11 4" xfId="12204"/>
    <cellStyle name="Percent 6 12" xfId="12205"/>
    <cellStyle name="Percent 6 12 2" xfId="12206"/>
    <cellStyle name="Percent 6 12 2 2" xfId="12207"/>
    <cellStyle name="Percent 6 12 3" xfId="12208"/>
    <cellStyle name="Percent 6 12 3 2" xfId="12209"/>
    <cellStyle name="Percent 6 12 4" xfId="12210"/>
    <cellStyle name="Percent 6 13" xfId="12211"/>
    <cellStyle name="Percent 6 13 2" xfId="12212"/>
    <cellStyle name="Percent 6 13 2 2" xfId="12213"/>
    <cellStyle name="Percent 6 13 3" xfId="12214"/>
    <cellStyle name="Percent 6 13 3 2" xfId="12215"/>
    <cellStyle name="Percent 6 13 4" xfId="12216"/>
    <cellStyle name="Percent 6 13 4 2" xfId="12217"/>
    <cellStyle name="Percent 6 13 5" xfId="12218"/>
    <cellStyle name="Percent 6 14" xfId="12219"/>
    <cellStyle name="Percent 6 14 2" xfId="12220"/>
    <cellStyle name="Percent 6 14 2 2" xfId="12221"/>
    <cellStyle name="Percent 6 14 3" xfId="12222"/>
    <cellStyle name="Percent 6 14 3 2" xfId="12223"/>
    <cellStyle name="Percent 6 14 4" xfId="12224"/>
    <cellStyle name="Percent 6 15" xfId="12225"/>
    <cellStyle name="Percent 6 15 2" xfId="12226"/>
    <cellStyle name="Percent 6 16" xfId="12227"/>
    <cellStyle name="Percent 6 16 2" xfId="12228"/>
    <cellStyle name="Percent 6 17" xfId="12229"/>
    <cellStyle name="Percent 6 17 2" xfId="12230"/>
    <cellStyle name="Percent 6 18" xfId="12231"/>
    <cellStyle name="Percent 6 18 2" xfId="12232"/>
    <cellStyle name="Percent 6 19" xfId="12233"/>
    <cellStyle name="Percent 6 2" xfId="12234"/>
    <cellStyle name="Percent 6 2 10" xfId="12235"/>
    <cellStyle name="Percent 6 2 2" xfId="12236"/>
    <cellStyle name="Percent 6 2 2 2" xfId="12237"/>
    <cellStyle name="Percent 6 2 2 2 2" xfId="12238"/>
    <cellStyle name="Percent 6 2 2 3" xfId="12239"/>
    <cellStyle name="Percent 6 2 2 3 2" xfId="12240"/>
    <cellStyle name="Percent 6 2 2 4" xfId="12241"/>
    <cellStyle name="Percent 6 2 3" xfId="12242"/>
    <cellStyle name="Percent 6 2 3 2" xfId="12243"/>
    <cellStyle name="Percent 6 2 3 2 2" xfId="12244"/>
    <cellStyle name="Percent 6 2 3 3" xfId="12245"/>
    <cellStyle name="Percent 6 2 3 3 2" xfId="12246"/>
    <cellStyle name="Percent 6 2 3 4" xfId="12247"/>
    <cellStyle name="Percent 6 2 4" xfId="12248"/>
    <cellStyle name="Percent 6 2 4 2" xfId="12249"/>
    <cellStyle name="Percent 6 2 4 2 2" xfId="12250"/>
    <cellStyle name="Percent 6 2 4 3" xfId="12251"/>
    <cellStyle name="Percent 6 2 4 3 2" xfId="12252"/>
    <cellStyle name="Percent 6 2 4 4" xfId="12253"/>
    <cellStyle name="Percent 6 2 4 4 2" xfId="12254"/>
    <cellStyle name="Percent 6 2 4 5" xfId="12255"/>
    <cellStyle name="Percent 6 2 5" xfId="12256"/>
    <cellStyle name="Percent 6 2 5 2" xfId="12257"/>
    <cellStyle name="Percent 6 2 5 2 2" xfId="12258"/>
    <cellStyle name="Percent 6 2 5 3" xfId="12259"/>
    <cellStyle name="Percent 6 2 5 3 2" xfId="12260"/>
    <cellStyle name="Percent 6 2 5 4" xfId="12261"/>
    <cellStyle name="Percent 6 2 6" xfId="12262"/>
    <cellStyle name="Percent 6 2 6 2" xfId="12263"/>
    <cellStyle name="Percent 6 2 7" xfId="12264"/>
    <cellStyle name="Percent 6 2 7 2" xfId="12265"/>
    <cellStyle name="Percent 6 2 8" xfId="12266"/>
    <cellStyle name="Percent 6 2 8 2" xfId="12267"/>
    <cellStyle name="Percent 6 2 9" xfId="12268"/>
    <cellStyle name="Percent 6 2 9 2" xfId="12269"/>
    <cellStyle name="Percent 6 3" xfId="12270"/>
    <cellStyle name="Percent 6 3 2" xfId="12271"/>
    <cellStyle name="Percent 6 3 2 2" xfId="12272"/>
    <cellStyle name="Percent 6 3 2 2 2" xfId="12273"/>
    <cellStyle name="Percent 6 3 2 3" xfId="12274"/>
    <cellStyle name="Percent 6 3 2 3 2" xfId="12275"/>
    <cellStyle name="Percent 6 3 2 4" xfId="12276"/>
    <cellStyle name="Percent 6 3 3" xfId="12277"/>
    <cellStyle name="Percent 6 3 3 2" xfId="12278"/>
    <cellStyle name="Percent 6 3 3 2 2" xfId="12279"/>
    <cellStyle name="Percent 6 3 3 3" xfId="12280"/>
    <cellStyle name="Percent 6 3 3 3 2" xfId="12281"/>
    <cellStyle name="Percent 6 3 3 4" xfId="12282"/>
    <cellStyle name="Percent 6 3 4" xfId="12283"/>
    <cellStyle name="Percent 6 3 4 2" xfId="12284"/>
    <cellStyle name="Percent 6 3 4 2 2" xfId="12285"/>
    <cellStyle name="Percent 6 3 4 3" xfId="12286"/>
    <cellStyle name="Percent 6 3 4 3 2" xfId="12287"/>
    <cellStyle name="Percent 6 3 4 4" xfId="12288"/>
    <cellStyle name="Percent 6 3 4 4 2" xfId="12289"/>
    <cellStyle name="Percent 6 3 4 5" xfId="12290"/>
    <cellStyle name="Percent 6 3 5" xfId="12291"/>
    <cellStyle name="Percent 6 3 5 2" xfId="12292"/>
    <cellStyle name="Percent 6 3 5 2 2" xfId="12293"/>
    <cellStyle name="Percent 6 3 5 3" xfId="12294"/>
    <cellStyle name="Percent 6 3 5 3 2" xfId="12295"/>
    <cellStyle name="Percent 6 3 5 4" xfId="12296"/>
    <cellStyle name="Percent 6 3 6" xfId="12297"/>
    <cellStyle name="Percent 6 3 6 2" xfId="12298"/>
    <cellStyle name="Percent 6 3 7" xfId="12299"/>
    <cellStyle name="Percent 6 3 7 2" xfId="12300"/>
    <cellStyle name="Percent 6 3 8" xfId="12301"/>
    <cellStyle name="Percent 6 3 8 2" xfId="12302"/>
    <cellStyle name="Percent 6 3 9" xfId="12303"/>
    <cellStyle name="Percent 6 4" xfId="12304"/>
    <cellStyle name="Percent 6 4 2" xfId="12305"/>
    <cellStyle name="Percent 6 4 2 2" xfId="12306"/>
    <cellStyle name="Percent 6 4 2 2 2" xfId="12307"/>
    <cellStyle name="Percent 6 4 2 3" xfId="12308"/>
    <cellStyle name="Percent 6 4 2 3 2" xfId="12309"/>
    <cellStyle name="Percent 6 4 2 4" xfId="12310"/>
    <cellStyle name="Percent 6 4 3" xfId="12311"/>
    <cellStyle name="Percent 6 4 3 2" xfId="12312"/>
    <cellStyle name="Percent 6 4 3 2 2" xfId="12313"/>
    <cellStyle name="Percent 6 4 3 3" xfId="12314"/>
    <cellStyle name="Percent 6 4 3 3 2" xfId="12315"/>
    <cellStyle name="Percent 6 4 3 4" xfId="12316"/>
    <cellStyle name="Percent 6 4 4" xfId="12317"/>
    <cellStyle name="Percent 6 4 4 2" xfId="12318"/>
    <cellStyle name="Percent 6 4 4 2 2" xfId="12319"/>
    <cellStyle name="Percent 6 4 4 3" xfId="12320"/>
    <cellStyle name="Percent 6 4 4 3 2" xfId="12321"/>
    <cellStyle name="Percent 6 4 4 4" xfId="12322"/>
    <cellStyle name="Percent 6 4 4 4 2" xfId="12323"/>
    <cellStyle name="Percent 6 4 4 5" xfId="12324"/>
    <cellStyle name="Percent 6 4 5" xfId="12325"/>
    <cellStyle name="Percent 6 4 5 2" xfId="12326"/>
    <cellStyle name="Percent 6 4 5 2 2" xfId="12327"/>
    <cellStyle name="Percent 6 4 5 3" xfId="12328"/>
    <cellStyle name="Percent 6 4 5 3 2" xfId="12329"/>
    <cellStyle name="Percent 6 4 5 4" xfId="12330"/>
    <cellStyle name="Percent 6 4 6" xfId="12331"/>
    <cellStyle name="Percent 6 4 6 2" xfId="12332"/>
    <cellStyle name="Percent 6 4 7" xfId="12333"/>
    <cellStyle name="Percent 6 4 7 2" xfId="12334"/>
    <cellStyle name="Percent 6 4 8" xfId="12335"/>
    <cellStyle name="Percent 6 4 8 2" xfId="12336"/>
    <cellStyle name="Percent 6 4 9" xfId="12337"/>
    <cellStyle name="Percent 6 5" xfId="12338"/>
    <cellStyle name="Percent 6 5 2" xfId="12339"/>
    <cellStyle name="Percent 6 5 2 2" xfId="12340"/>
    <cellStyle name="Percent 6 5 2 2 2" xfId="12341"/>
    <cellStyle name="Percent 6 5 2 3" xfId="12342"/>
    <cellStyle name="Percent 6 5 2 3 2" xfId="12343"/>
    <cellStyle name="Percent 6 5 2 4" xfId="12344"/>
    <cellStyle name="Percent 6 5 3" xfId="12345"/>
    <cellStyle name="Percent 6 5 3 2" xfId="12346"/>
    <cellStyle name="Percent 6 5 3 2 2" xfId="12347"/>
    <cellStyle name="Percent 6 5 3 3" xfId="12348"/>
    <cellStyle name="Percent 6 5 3 3 2" xfId="12349"/>
    <cellStyle name="Percent 6 5 3 4" xfId="12350"/>
    <cellStyle name="Percent 6 5 4" xfId="12351"/>
    <cellStyle name="Percent 6 5 4 2" xfId="12352"/>
    <cellStyle name="Percent 6 5 4 2 2" xfId="12353"/>
    <cellStyle name="Percent 6 5 4 3" xfId="12354"/>
    <cellStyle name="Percent 6 5 4 3 2" xfId="12355"/>
    <cellStyle name="Percent 6 5 4 4" xfId="12356"/>
    <cellStyle name="Percent 6 5 4 4 2" xfId="12357"/>
    <cellStyle name="Percent 6 5 4 5" xfId="12358"/>
    <cellStyle name="Percent 6 5 5" xfId="12359"/>
    <cellStyle name="Percent 6 5 5 2" xfId="12360"/>
    <cellStyle name="Percent 6 5 5 2 2" xfId="12361"/>
    <cellStyle name="Percent 6 5 5 3" xfId="12362"/>
    <cellStyle name="Percent 6 5 5 3 2" xfId="12363"/>
    <cellStyle name="Percent 6 5 5 4" xfId="12364"/>
    <cellStyle name="Percent 6 5 6" xfId="12365"/>
    <cellStyle name="Percent 6 5 6 2" xfId="12366"/>
    <cellStyle name="Percent 6 5 7" xfId="12367"/>
    <cellStyle name="Percent 6 5 7 2" xfId="12368"/>
    <cellStyle name="Percent 6 5 8" xfId="12369"/>
    <cellStyle name="Percent 6 5 8 2" xfId="12370"/>
    <cellStyle name="Percent 6 5 9" xfId="12371"/>
    <cellStyle name="Percent 6 6" xfId="12372"/>
    <cellStyle name="Percent 6 6 2" xfId="12373"/>
    <cellStyle name="Percent 6 6 2 2" xfId="12374"/>
    <cellStyle name="Percent 6 6 2 2 2" xfId="12375"/>
    <cellStyle name="Percent 6 6 2 3" xfId="12376"/>
    <cellStyle name="Percent 6 6 2 3 2" xfId="12377"/>
    <cellStyle name="Percent 6 6 2 4" xfId="12378"/>
    <cellStyle name="Percent 6 6 3" xfId="12379"/>
    <cellStyle name="Percent 6 6 3 2" xfId="12380"/>
    <cellStyle name="Percent 6 6 3 2 2" xfId="12381"/>
    <cellStyle name="Percent 6 6 3 3" xfId="12382"/>
    <cellStyle name="Percent 6 6 3 3 2" xfId="12383"/>
    <cellStyle name="Percent 6 6 3 4" xfId="12384"/>
    <cellStyle name="Percent 6 6 4" xfId="12385"/>
    <cellStyle name="Percent 6 6 4 2" xfId="12386"/>
    <cellStyle name="Percent 6 6 4 2 2" xfId="12387"/>
    <cellStyle name="Percent 6 6 4 3" xfId="12388"/>
    <cellStyle name="Percent 6 6 4 3 2" xfId="12389"/>
    <cellStyle name="Percent 6 6 4 4" xfId="12390"/>
    <cellStyle name="Percent 6 6 4 4 2" xfId="12391"/>
    <cellStyle name="Percent 6 6 4 5" xfId="12392"/>
    <cellStyle name="Percent 6 6 5" xfId="12393"/>
    <cellStyle name="Percent 6 6 5 2" xfId="12394"/>
    <cellStyle name="Percent 6 6 5 2 2" xfId="12395"/>
    <cellStyle name="Percent 6 6 5 3" xfId="12396"/>
    <cellStyle name="Percent 6 6 5 3 2" xfId="12397"/>
    <cellStyle name="Percent 6 6 5 4" xfId="12398"/>
    <cellStyle name="Percent 6 6 6" xfId="12399"/>
    <cellStyle name="Percent 6 6 6 2" xfId="12400"/>
    <cellStyle name="Percent 6 6 7" xfId="12401"/>
    <cellStyle name="Percent 6 6 7 2" xfId="12402"/>
    <cellStyle name="Percent 6 6 8" xfId="12403"/>
    <cellStyle name="Percent 6 6 8 2" xfId="12404"/>
    <cellStyle name="Percent 6 6 9" xfId="12405"/>
    <cellStyle name="Percent 6 7" xfId="12406"/>
    <cellStyle name="Percent 6 7 2" xfId="12407"/>
    <cellStyle name="Percent 6 7 2 2" xfId="12408"/>
    <cellStyle name="Percent 6 7 2 2 2" xfId="12409"/>
    <cellStyle name="Percent 6 7 2 3" xfId="12410"/>
    <cellStyle name="Percent 6 7 2 3 2" xfId="12411"/>
    <cellStyle name="Percent 6 7 2 4" xfId="12412"/>
    <cellStyle name="Percent 6 7 3" xfId="12413"/>
    <cellStyle name="Percent 6 7 3 2" xfId="12414"/>
    <cellStyle name="Percent 6 7 3 2 2" xfId="12415"/>
    <cellStyle name="Percent 6 7 3 3" xfId="12416"/>
    <cellStyle name="Percent 6 7 3 3 2" xfId="12417"/>
    <cellStyle name="Percent 6 7 3 4" xfId="12418"/>
    <cellStyle name="Percent 6 7 4" xfId="12419"/>
    <cellStyle name="Percent 6 7 4 2" xfId="12420"/>
    <cellStyle name="Percent 6 7 4 2 2" xfId="12421"/>
    <cellStyle name="Percent 6 7 4 3" xfId="12422"/>
    <cellStyle name="Percent 6 7 4 3 2" xfId="12423"/>
    <cellStyle name="Percent 6 7 4 4" xfId="12424"/>
    <cellStyle name="Percent 6 7 4 4 2" xfId="12425"/>
    <cellStyle name="Percent 6 7 4 5" xfId="12426"/>
    <cellStyle name="Percent 6 7 5" xfId="12427"/>
    <cellStyle name="Percent 6 7 5 2" xfId="12428"/>
    <cellStyle name="Percent 6 7 5 2 2" xfId="12429"/>
    <cellStyle name="Percent 6 7 5 3" xfId="12430"/>
    <cellStyle name="Percent 6 7 5 3 2" xfId="12431"/>
    <cellStyle name="Percent 6 7 5 4" xfId="12432"/>
    <cellStyle name="Percent 6 7 6" xfId="12433"/>
    <cellStyle name="Percent 6 7 6 2" xfId="12434"/>
    <cellStyle name="Percent 6 7 7" xfId="12435"/>
    <cellStyle name="Percent 6 7 7 2" xfId="12436"/>
    <cellStyle name="Percent 6 7 8" xfId="12437"/>
    <cellStyle name="Percent 6 7 8 2" xfId="12438"/>
    <cellStyle name="Percent 6 7 9" xfId="12439"/>
    <cellStyle name="Percent 6 8" xfId="12440"/>
    <cellStyle name="Percent 6 8 2" xfId="12441"/>
    <cellStyle name="Percent 6 8 2 2" xfId="12442"/>
    <cellStyle name="Percent 6 8 2 2 2" xfId="12443"/>
    <cellStyle name="Percent 6 8 2 3" xfId="12444"/>
    <cellStyle name="Percent 6 8 2 3 2" xfId="12445"/>
    <cellStyle name="Percent 6 8 2 4" xfId="12446"/>
    <cellStyle name="Percent 6 8 3" xfId="12447"/>
    <cellStyle name="Percent 6 8 3 2" xfId="12448"/>
    <cellStyle name="Percent 6 8 3 2 2" xfId="12449"/>
    <cellStyle name="Percent 6 8 3 3" xfId="12450"/>
    <cellStyle name="Percent 6 8 3 3 2" xfId="12451"/>
    <cellStyle name="Percent 6 8 3 4" xfId="12452"/>
    <cellStyle name="Percent 6 8 4" xfId="12453"/>
    <cellStyle name="Percent 6 8 4 2" xfId="12454"/>
    <cellStyle name="Percent 6 8 4 2 2" xfId="12455"/>
    <cellStyle name="Percent 6 8 4 3" xfId="12456"/>
    <cellStyle name="Percent 6 8 4 3 2" xfId="12457"/>
    <cellStyle name="Percent 6 8 4 4" xfId="12458"/>
    <cellStyle name="Percent 6 8 4 4 2" xfId="12459"/>
    <cellStyle name="Percent 6 8 4 5" xfId="12460"/>
    <cellStyle name="Percent 6 8 5" xfId="12461"/>
    <cellStyle name="Percent 6 8 5 2" xfId="12462"/>
    <cellStyle name="Percent 6 8 5 2 2" xfId="12463"/>
    <cellStyle name="Percent 6 8 5 3" xfId="12464"/>
    <cellStyle name="Percent 6 8 5 3 2" xfId="12465"/>
    <cellStyle name="Percent 6 8 5 4" xfId="12466"/>
    <cellStyle name="Percent 6 8 6" xfId="12467"/>
    <cellStyle name="Percent 6 8 6 2" xfId="12468"/>
    <cellStyle name="Percent 6 8 7" xfId="12469"/>
    <cellStyle name="Percent 6 8 7 2" xfId="12470"/>
    <cellStyle name="Percent 6 8 8" xfId="12471"/>
    <cellStyle name="Percent 6 8 8 2" xfId="12472"/>
    <cellStyle name="Percent 6 8 9" xfId="12473"/>
    <cellStyle name="Percent 6 9" xfId="12474"/>
    <cellStyle name="Percent 6 9 2" xfId="12475"/>
    <cellStyle name="Percent 6 9 2 2" xfId="12476"/>
    <cellStyle name="Percent 6 9 2 2 2" xfId="12477"/>
    <cellStyle name="Percent 6 9 2 3" xfId="12478"/>
    <cellStyle name="Percent 6 9 2 3 2" xfId="12479"/>
    <cellStyle name="Percent 6 9 2 4" xfId="12480"/>
    <cellStyle name="Percent 6 9 3" xfId="12481"/>
    <cellStyle name="Percent 6 9 3 2" xfId="12482"/>
    <cellStyle name="Percent 6 9 3 2 2" xfId="12483"/>
    <cellStyle name="Percent 6 9 3 3" xfId="12484"/>
    <cellStyle name="Percent 6 9 3 3 2" xfId="12485"/>
    <cellStyle name="Percent 6 9 3 4" xfId="12486"/>
    <cellStyle name="Percent 6 9 4" xfId="12487"/>
    <cellStyle name="Percent 6 9 4 2" xfId="12488"/>
    <cellStyle name="Percent 6 9 4 2 2" xfId="12489"/>
    <cellStyle name="Percent 6 9 4 3" xfId="12490"/>
    <cellStyle name="Percent 6 9 4 3 2" xfId="12491"/>
    <cellStyle name="Percent 6 9 4 4" xfId="12492"/>
    <cellStyle name="Percent 6 9 4 4 2" xfId="12493"/>
    <cellStyle name="Percent 6 9 4 5" xfId="12494"/>
    <cellStyle name="Percent 6 9 5" xfId="12495"/>
    <cellStyle name="Percent 6 9 5 2" xfId="12496"/>
    <cellStyle name="Percent 6 9 5 2 2" xfId="12497"/>
    <cellStyle name="Percent 6 9 5 3" xfId="12498"/>
    <cellStyle name="Percent 6 9 5 3 2" xfId="12499"/>
    <cellStyle name="Percent 6 9 5 4" xfId="12500"/>
    <cellStyle name="Percent 6 9 6" xfId="12501"/>
    <cellStyle name="Percent 6 9 6 2" xfId="12502"/>
    <cellStyle name="Percent 6 9 7" xfId="12503"/>
    <cellStyle name="Percent 6 9 7 2" xfId="12504"/>
    <cellStyle name="Percent 6 9 8" xfId="12505"/>
    <cellStyle name="Percent 6 9 8 2" xfId="12506"/>
    <cellStyle name="Percent 6 9 9" xfId="12507"/>
    <cellStyle name="Percent 7" xfId="12508"/>
    <cellStyle name="Percent 7 10" xfId="12509"/>
    <cellStyle name="Percent 7 10 2" xfId="12510"/>
    <cellStyle name="Percent 7 10 2 2" xfId="12511"/>
    <cellStyle name="Percent 7 10 3" xfId="12512"/>
    <cellStyle name="Percent 7 10 3 2" xfId="12513"/>
    <cellStyle name="Percent 7 10 4" xfId="12514"/>
    <cellStyle name="Percent 7 11" xfId="12515"/>
    <cellStyle name="Percent 7 11 2" xfId="12516"/>
    <cellStyle name="Percent 7 11 2 2" xfId="12517"/>
    <cellStyle name="Percent 7 11 3" xfId="12518"/>
    <cellStyle name="Percent 7 11 3 2" xfId="12519"/>
    <cellStyle name="Percent 7 11 4" xfId="12520"/>
    <cellStyle name="Percent 7 12" xfId="12521"/>
    <cellStyle name="Percent 7 12 2" xfId="12522"/>
    <cellStyle name="Percent 7 12 2 2" xfId="12523"/>
    <cellStyle name="Percent 7 12 3" xfId="12524"/>
    <cellStyle name="Percent 7 12 3 2" xfId="12525"/>
    <cellStyle name="Percent 7 12 4" xfId="12526"/>
    <cellStyle name="Percent 7 13" xfId="12527"/>
    <cellStyle name="Percent 7 13 2" xfId="12528"/>
    <cellStyle name="Percent 7 13 2 2" xfId="12529"/>
    <cellStyle name="Percent 7 13 3" xfId="12530"/>
    <cellStyle name="Percent 7 13 3 2" xfId="12531"/>
    <cellStyle name="Percent 7 13 4" xfId="12532"/>
    <cellStyle name="Percent 7 13 4 2" xfId="12533"/>
    <cellStyle name="Percent 7 13 5" xfId="12534"/>
    <cellStyle name="Percent 7 14" xfId="12535"/>
    <cellStyle name="Percent 7 14 2" xfId="12536"/>
    <cellStyle name="Percent 7 14 2 2" xfId="12537"/>
    <cellStyle name="Percent 7 14 3" xfId="12538"/>
    <cellStyle name="Percent 7 14 3 2" xfId="12539"/>
    <cellStyle name="Percent 7 14 4" xfId="12540"/>
    <cellStyle name="Percent 7 15" xfId="12541"/>
    <cellStyle name="Percent 7 15 2" xfId="12542"/>
    <cellStyle name="Percent 7 16" xfId="12543"/>
    <cellStyle name="Percent 7 16 2" xfId="12544"/>
    <cellStyle name="Percent 7 17" xfId="12545"/>
    <cellStyle name="Percent 7 17 2" xfId="12546"/>
    <cellStyle name="Percent 7 18" xfId="12547"/>
    <cellStyle name="Percent 7 2" xfId="12548"/>
    <cellStyle name="Percent 7 2 2" xfId="12549"/>
    <cellStyle name="Percent 7 2 2 2" xfId="12550"/>
    <cellStyle name="Percent 7 2 2 2 2" xfId="12551"/>
    <cellStyle name="Percent 7 2 2 3" xfId="12552"/>
    <cellStyle name="Percent 7 2 2 3 2" xfId="12553"/>
    <cellStyle name="Percent 7 2 2 4" xfId="12554"/>
    <cellStyle name="Percent 7 2 3" xfId="12555"/>
    <cellStyle name="Percent 7 2 3 2" xfId="12556"/>
    <cellStyle name="Percent 7 2 3 2 2" xfId="12557"/>
    <cellStyle name="Percent 7 2 3 3" xfId="12558"/>
    <cellStyle name="Percent 7 2 3 3 2" xfId="12559"/>
    <cellStyle name="Percent 7 2 3 4" xfId="12560"/>
    <cellStyle name="Percent 7 2 4" xfId="12561"/>
    <cellStyle name="Percent 7 2 4 2" xfId="12562"/>
    <cellStyle name="Percent 7 2 4 2 2" xfId="12563"/>
    <cellStyle name="Percent 7 2 4 3" xfId="12564"/>
    <cellStyle name="Percent 7 2 4 3 2" xfId="12565"/>
    <cellStyle name="Percent 7 2 4 4" xfId="12566"/>
    <cellStyle name="Percent 7 2 4 4 2" xfId="12567"/>
    <cellStyle name="Percent 7 2 4 5" xfId="12568"/>
    <cellStyle name="Percent 7 2 5" xfId="12569"/>
    <cellStyle name="Percent 7 2 5 2" xfId="12570"/>
    <cellStyle name="Percent 7 2 5 2 2" xfId="12571"/>
    <cellStyle name="Percent 7 2 5 3" xfId="12572"/>
    <cellStyle name="Percent 7 2 5 3 2" xfId="12573"/>
    <cellStyle name="Percent 7 2 5 4" xfId="12574"/>
    <cellStyle name="Percent 7 2 6" xfId="12575"/>
    <cellStyle name="Percent 7 2 6 2" xfId="12576"/>
    <cellStyle name="Percent 7 2 7" xfId="12577"/>
    <cellStyle name="Percent 7 2 7 2" xfId="12578"/>
    <cellStyle name="Percent 7 2 8" xfId="12579"/>
    <cellStyle name="Percent 7 2 8 2" xfId="12580"/>
    <cellStyle name="Percent 7 2 9" xfId="12581"/>
    <cellStyle name="Percent 7 3" xfId="12582"/>
    <cellStyle name="Percent 7 3 2" xfId="12583"/>
    <cellStyle name="Percent 7 3 2 2" xfId="12584"/>
    <cellStyle name="Percent 7 3 2 2 2" xfId="12585"/>
    <cellStyle name="Percent 7 3 2 3" xfId="12586"/>
    <cellStyle name="Percent 7 3 2 3 2" xfId="12587"/>
    <cellStyle name="Percent 7 3 2 4" xfId="12588"/>
    <cellStyle name="Percent 7 3 3" xfId="12589"/>
    <cellStyle name="Percent 7 3 3 2" xfId="12590"/>
    <cellStyle name="Percent 7 3 3 2 2" xfId="12591"/>
    <cellStyle name="Percent 7 3 3 3" xfId="12592"/>
    <cellStyle name="Percent 7 3 3 3 2" xfId="12593"/>
    <cellStyle name="Percent 7 3 3 4" xfId="12594"/>
    <cellStyle name="Percent 7 3 4" xfId="12595"/>
    <cellStyle name="Percent 7 3 4 2" xfId="12596"/>
    <cellStyle name="Percent 7 3 4 2 2" xfId="12597"/>
    <cellStyle name="Percent 7 3 4 3" xfId="12598"/>
    <cellStyle name="Percent 7 3 4 3 2" xfId="12599"/>
    <cellStyle name="Percent 7 3 4 4" xfId="12600"/>
    <cellStyle name="Percent 7 3 4 4 2" xfId="12601"/>
    <cellStyle name="Percent 7 3 4 5" xfId="12602"/>
    <cellStyle name="Percent 7 3 5" xfId="12603"/>
    <cellStyle name="Percent 7 3 5 2" xfId="12604"/>
    <cellStyle name="Percent 7 3 5 2 2" xfId="12605"/>
    <cellStyle name="Percent 7 3 5 3" xfId="12606"/>
    <cellStyle name="Percent 7 3 5 3 2" xfId="12607"/>
    <cellStyle name="Percent 7 3 5 4" xfId="12608"/>
    <cellStyle name="Percent 7 3 6" xfId="12609"/>
    <cellStyle name="Percent 7 3 6 2" xfId="12610"/>
    <cellStyle name="Percent 7 3 7" xfId="12611"/>
    <cellStyle name="Percent 7 3 7 2" xfId="12612"/>
    <cellStyle name="Percent 7 3 8" xfId="12613"/>
    <cellStyle name="Percent 7 3 8 2" xfId="12614"/>
    <cellStyle name="Percent 7 3 9" xfId="12615"/>
    <cellStyle name="Percent 7 4" xfId="12616"/>
    <cellStyle name="Percent 7 4 2" xfId="12617"/>
    <cellStyle name="Percent 7 4 2 2" xfId="12618"/>
    <cellStyle name="Percent 7 4 2 2 2" xfId="12619"/>
    <cellStyle name="Percent 7 4 2 3" xfId="12620"/>
    <cellStyle name="Percent 7 4 2 3 2" xfId="12621"/>
    <cellStyle name="Percent 7 4 2 4" xfId="12622"/>
    <cellStyle name="Percent 7 4 3" xfId="12623"/>
    <cellStyle name="Percent 7 4 3 2" xfId="12624"/>
    <cellStyle name="Percent 7 4 3 2 2" xfId="12625"/>
    <cellStyle name="Percent 7 4 3 3" xfId="12626"/>
    <cellStyle name="Percent 7 4 3 3 2" xfId="12627"/>
    <cellStyle name="Percent 7 4 3 4" xfId="12628"/>
    <cellStyle name="Percent 7 4 4" xfId="12629"/>
    <cellStyle name="Percent 7 4 4 2" xfId="12630"/>
    <cellStyle name="Percent 7 4 4 2 2" xfId="12631"/>
    <cellStyle name="Percent 7 4 4 3" xfId="12632"/>
    <cellStyle name="Percent 7 4 4 3 2" xfId="12633"/>
    <cellStyle name="Percent 7 4 4 4" xfId="12634"/>
    <cellStyle name="Percent 7 4 4 4 2" xfId="12635"/>
    <cellStyle name="Percent 7 4 4 5" xfId="12636"/>
    <cellStyle name="Percent 7 4 5" xfId="12637"/>
    <cellStyle name="Percent 7 4 5 2" xfId="12638"/>
    <cellStyle name="Percent 7 4 5 2 2" xfId="12639"/>
    <cellStyle name="Percent 7 4 5 3" xfId="12640"/>
    <cellStyle name="Percent 7 4 5 3 2" xfId="12641"/>
    <cellStyle name="Percent 7 4 5 4" xfId="12642"/>
    <cellStyle name="Percent 7 4 6" xfId="12643"/>
    <cellStyle name="Percent 7 4 6 2" xfId="12644"/>
    <cellStyle name="Percent 7 4 7" xfId="12645"/>
    <cellStyle name="Percent 7 4 7 2" xfId="12646"/>
    <cellStyle name="Percent 7 4 8" xfId="12647"/>
    <cellStyle name="Percent 7 4 8 2" xfId="12648"/>
    <cellStyle name="Percent 7 4 9" xfId="12649"/>
    <cellStyle name="Percent 7 5" xfId="12650"/>
    <cellStyle name="Percent 7 5 2" xfId="12651"/>
    <cellStyle name="Percent 7 5 2 2" xfId="12652"/>
    <cellStyle name="Percent 7 5 2 2 2" xfId="12653"/>
    <cellStyle name="Percent 7 5 2 3" xfId="12654"/>
    <cellStyle name="Percent 7 5 2 3 2" xfId="12655"/>
    <cellStyle name="Percent 7 5 2 4" xfId="12656"/>
    <cellStyle name="Percent 7 5 3" xfId="12657"/>
    <cellStyle name="Percent 7 5 3 2" xfId="12658"/>
    <cellStyle name="Percent 7 5 3 2 2" xfId="12659"/>
    <cellStyle name="Percent 7 5 3 3" xfId="12660"/>
    <cellStyle name="Percent 7 5 3 3 2" xfId="12661"/>
    <cellStyle name="Percent 7 5 3 4" xfId="12662"/>
    <cellStyle name="Percent 7 5 4" xfId="12663"/>
    <cellStyle name="Percent 7 5 4 2" xfId="12664"/>
    <cellStyle name="Percent 7 5 4 2 2" xfId="12665"/>
    <cellStyle name="Percent 7 5 4 3" xfId="12666"/>
    <cellStyle name="Percent 7 5 4 3 2" xfId="12667"/>
    <cellStyle name="Percent 7 5 4 4" xfId="12668"/>
    <cellStyle name="Percent 7 5 4 4 2" xfId="12669"/>
    <cellStyle name="Percent 7 5 4 5" xfId="12670"/>
    <cellStyle name="Percent 7 5 5" xfId="12671"/>
    <cellStyle name="Percent 7 5 5 2" xfId="12672"/>
    <cellStyle name="Percent 7 5 5 2 2" xfId="12673"/>
    <cellStyle name="Percent 7 5 5 3" xfId="12674"/>
    <cellStyle name="Percent 7 5 5 3 2" xfId="12675"/>
    <cellStyle name="Percent 7 5 5 4" xfId="12676"/>
    <cellStyle name="Percent 7 5 6" xfId="12677"/>
    <cellStyle name="Percent 7 5 6 2" xfId="12678"/>
    <cellStyle name="Percent 7 5 7" xfId="12679"/>
    <cellStyle name="Percent 7 5 7 2" xfId="12680"/>
    <cellStyle name="Percent 7 5 8" xfId="12681"/>
    <cellStyle name="Percent 7 5 8 2" xfId="12682"/>
    <cellStyle name="Percent 7 5 9" xfId="12683"/>
    <cellStyle name="Percent 7 6" xfId="12684"/>
    <cellStyle name="Percent 7 6 2" xfId="12685"/>
    <cellStyle name="Percent 7 6 2 2" xfId="12686"/>
    <cellStyle name="Percent 7 6 2 2 2" xfId="12687"/>
    <cellStyle name="Percent 7 6 2 3" xfId="12688"/>
    <cellStyle name="Percent 7 6 2 3 2" xfId="12689"/>
    <cellStyle name="Percent 7 6 2 4" xfId="12690"/>
    <cellStyle name="Percent 7 6 3" xfId="12691"/>
    <cellStyle name="Percent 7 6 3 2" xfId="12692"/>
    <cellStyle name="Percent 7 6 3 2 2" xfId="12693"/>
    <cellStyle name="Percent 7 6 3 3" xfId="12694"/>
    <cellStyle name="Percent 7 6 3 3 2" xfId="12695"/>
    <cellStyle name="Percent 7 6 3 4" xfId="12696"/>
    <cellStyle name="Percent 7 6 4" xfId="12697"/>
    <cellStyle name="Percent 7 6 4 2" xfId="12698"/>
    <cellStyle name="Percent 7 6 4 2 2" xfId="12699"/>
    <cellStyle name="Percent 7 6 4 3" xfId="12700"/>
    <cellStyle name="Percent 7 6 4 3 2" xfId="12701"/>
    <cellStyle name="Percent 7 6 4 4" xfId="12702"/>
    <cellStyle name="Percent 7 6 4 4 2" xfId="12703"/>
    <cellStyle name="Percent 7 6 4 5" xfId="12704"/>
    <cellStyle name="Percent 7 6 5" xfId="12705"/>
    <cellStyle name="Percent 7 6 5 2" xfId="12706"/>
    <cellStyle name="Percent 7 6 5 2 2" xfId="12707"/>
    <cellStyle name="Percent 7 6 5 3" xfId="12708"/>
    <cellStyle name="Percent 7 6 5 3 2" xfId="12709"/>
    <cellStyle name="Percent 7 6 5 4" xfId="12710"/>
    <cellStyle name="Percent 7 6 6" xfId="12711"/>
    <cellStyle name="Percent 7 6 6 2" xfId="12712"/>
    <cellStyle name="Percent 7 6 7" xfId="12713"/>
    <cellStyle name="Percent 7 6 7 2" xfId="12714"/>
    <cellStyle name="Percent 7 6 8" xfId="12715"/>
    <cellStyle name="Percent 7 6 8 2" xfId="12716"/>
    <cellStyle name="Percent 7 6 9" xfId="12717"/>
    <cellStyle name="Percent 7 7" xfId="12718"/>
    <cellStyle name="Percent 7 7 2" xfId="12719"/>
    <cellStyle name="Percent 7 7 2 2" xfId="12720"/>
    <cellStyle name="Percent 7 7 2 2 2" xfId="12721"/>
    <cellStyle name="Percent 7 7 2 3" xfId="12722"/>
    <cellStyle name="Percent 7 7 2 3 2" xfId="12723"/>
    <cellStyle name="Percent 7 7 2 4" xfId="12724"/>
    <cellStyle name="Percent 7 7 3" xfId="12725"/>
    <cellStyle name="Percent 7 7 3 2" xfId="12726"/>
    <cellStyle name="Percent 7 7 3 2 2" xfId="12727"/>
    <cellStyle name="Percent 7 7 3 3" xfId="12728"/>
    <cellStyle name="Percent 7 7 3 3 2" xfId="12729"/>
    <cellStyle name="Percent 7 7 3 4" xfId="12730"/>
    <cellStyle name="Percent 7 7 4" xfId="12731"/>
    <cellStyle name="Percent 7 7 4 2" xfId="12732"/>
    <cellStyle name="Percent 7 7 4 2 2" xfId="12733"/>
    <cellStyle name="Percent 7 7 4 3" xfId="12734"/>
    <cellStyle name="Percent 7 7 4 3 2" xfId="12735"/>
    <cellStyle name="Percent 7 7 4 4" xfId="12736"/>
    <cellStyle name="Percent 7 7 4 4 2" xfId="12737"/>
    <cellStyle name="Percent 7 7 4 5" xfId="12738"/>
    <cellStyle name="Percent 7 7 5" xfId="12739"/>
    <cellStyle name="Percent 7 7 5 2" xfId="12740"/>
    <cellStyle name="Percent 7 7 5 2 2" xfId="12741"/>
    <cellStyle name="Percent 7 7 5 3" xfId="12742"/>
    <cellStyle name="Percent 7 7 5 3 2" xfId="12743"/>
    <cellStyle name="Percent 7 7 5 4" xfId="12744"/>
    <cellStyle name="Percent 7 7 6" xfId="12745"/>
    <cellStyle name="Percent 7 7 6 2" xfId="12746"/>
    <cellStyle name="Percent 7 7 7" xfId="12747"/>
    <cellStyle name="Percent 7 7 7 2" xfId="12748"/>
    <cellStyle name="Percent 7 7 8" xfId="12749"/>
    <cellStyle name="Percent 7 7 8 2" xfId="12750"/>
    <cellStyle name="Percent 7 7 9" xfId="12751"/>
    <cellStyle name="Percent 7 8" xfId="12752"/>
    <cellStyle name="Percent 7 8 2" xfId="12753"/>
    <cellStyle name="Percent 7 8 2 2" xfId="12754"/>
    <cellStyle name="Percent 7 8 2 2 2" xfId="12755"/>
    <cellStyle name="Percent 7 8 2 3" xfId="12756"/>
    <cellStyle name="Percent 7 8 2 3 2" xfId="12757"/>
    <cellStyle name="Percent 7 8 2 4" xfId="12758"/>
    <cellStyle name="Percent 7 8 3" xfId="12759"/>
    <cellStyle name="Percent 7 8 3 2" xfId="12760"/>
    <cellStyle name="Percent 7 8 3 2 2" xfId="12761"/>
    <cellStyle name="Percent 7 8 3 3" xfId="12762"/>
    <cellStyle name="Percent 7 8 3 3 2" xfId="12763"/>
    <cellStyle name="Percent 7 8 3 4" xfId="12764"/>
    <cellStyle name="Percent 7 8 4" xfId="12765"/>
    <cellStyle name="Percent 7 8 4 2" xfId="12766"/>
    <cellStyle name="Percent 7 8 4 2 2" xfId="12767"/>
    <cellStyle name="Percent 7 8 4 3" xfId="12768"/>
    <cellStyle name="Percent 7 8 4 3 2" xfId="12769"/>
    <cellStyle name="Percent 7 8 4 4" xfId="12770"/>
    <cellStyle name="Percent 7 8 4 4 2" xfId="12771"/>
    <cellStyle name="Percent 7 8 4 5" xfId="12772"/>
    <cellStyle name="Percent 7 8 5" xfId="12773"/>
    <cellStyle name="Percent 7 8 5 2" xfId="12774"/>
    <cellStyle name="Percent 7 8 5 2 2" xfId="12775"/>
    <cellStyle name="Percent 7 8 5 3" xfId="12776"/>
    <cellStyle name="Percent 7 8 5 3 2" xfId="12777"/>
    <cellStyle name="Percent 7 8 5 4" xfId="12778"/>
    <cellStyle name="Percent 7 8 6" xfId="12779"/>
    <cellStyle name="Percent 7 8 6 2" xfId="12780"/>
    <cellStyle name="Percent 7 8 7" xfId="12781"/>
    <cellStyle name="Percent 7 8 7 2" xfId="12782"/>
    <cellStyle name="Percent 7 8 8" xfId="12783"/>
    <cellStyle name="Percent 7 8 8 2" xfId="12784"/>
    <cellStyle name="Percent 7 8 9" xfId="12785"/>
    <cellStyle name="Percent 7 9" xfId="12786"/>
    <cellStyle name="Percent 7 9 2" xfId="12787"/>
    <cellStyle name="Percent 7 9 2 2" xfId="12788"/>
    <cellStyle name="Percent 7 9 2 2 2" xfId="12789"/>
    <cellStyle name="Percent 7 9 2 3" xfId="12790"/>
    <cellStyle name="Percent 7 9 2 3 2" xfId="12791"/>
    <cellStyle name="Percent 7 9 2 4" xfId="12792"/>
    <cellStyle name="Percent 7 9 3" xfId="12793"/>
    <cellStyle name="Percent 7 9 3 2" xfId="12794"/>
    <cellStyle name="Percent 7 9 3 2 2" xfId="12795"/>
    <cellStyle name="Percent 7 9 3 3" xfId="12796"/>
    <cellStyle name="Percent 7 9 3 3 2" xfId="12797"/>
    <cellStyle name="Percent 7 9 3 4" xfId="12798"/>
    <cellStyle name="Percent 7 9 4" xfId="12799"/>
    <cellStyle name="Percent 7 9 4 2" xfId="12800"/>
    <cellStyle name="Percent 7 9 4 2 2" xfId="12801"/>
    <cellStyle name="Percent 7 9 4 3" xfId="12802"/>
    <cellStyle name="Percent 7 9 4 3 2" xfId="12803"/>
    <cellStyle name="Percent 7 9 4 4" xfId="12804"/>
    <cellStyle name="Percent 7 9 4 4 2" xfId="12805"/>
    <cellStyle name="Percent 7 9 4 5" xfId="12806"/>
    <cellStyle name="Percent 7 9 5" xfId="12807"/>
    <cellStyle name="Percent 7 9 5 2" xfId="12808"/>
    <cellStyle name="Percent 7 9 5 2 2" xfId="12809"/>
    <cellStyle name="Percent 7 9 5 3" xfId="12810"/>
    <cellStyle name="Percent 7 9 5 3 2" xfId="12811"/>
    <cellStyle name="Percent 7 9 5 4" xfId="12812"/>
    <cellStyle name="Percent 7 9 6" xfId="12813"/>
    <cellStyle name="Percent 7 9 6 2" xfId="12814"/>
    <cellStyle name="Percent 7 9 7" xfId="12815"/>
    <cellStyle name="Percent 7 9 7 2" xfId="12816"/>
    <cellStyle name="Percent 7 9 8" xfId="12817"/>
    <cellStyle name="Percent 7 9 8 2" xfId="12818"/>
    <cellStyle name="Percent 7 9 9" xfId="12819"/>
    <cellStyle name="Percent 8" xfId="12820"/>
    <cellStyle name="Percent 8 10" xfId="12821"/>
    <cellStyle name="Percent 8 10 2" xfId="12822"/>
    <cellStyle name="Percent 8 10 2 2" xfId="12823"/>
    <cellStyle name="Percent 8 10 3" xfId="12824"/>
    <cellStyle name="Percent 8 10 3 2" xfId="12825"/>
    <cellStyle name="Percent 8 10 4" xfId="12826"/>
    <cellStyle name="Percent 8 11" xfId="12827"/>
    <cellStyle name="Percent 8 11 2" xfId="12828"/>
    <cellStyle name="Percent 8 11 2 2" xfId="12829"/>
    <cellStyle name="Percent 8 11 3" xfId="12830"/>
    <cellStyle name="Percent 8 11 3 2" xfId="12831"/>
    <cellStyle name="Percent 8 11 4" xfId="12832"/>
    <cellStyle name="Percent 8 11 4 2" xfId="12833"/>
    <cellStyle name="Percent 8 11 5" xfId="12834"/>
    <cellStyle name="Percent 8 12" xfId="12835"/>
    <cellStyle name="Percent 8 12 2" xfId="12836"/>
    <cellStyle name="Percent 8 12 2 2" xfId="12837"/>
    <cellStyle name="Percent 8 12 3" xfId="12838"/>
    <cellStyle name="Percent 8 12 3 2" xfId="12839"/>
    <cellStyle name="Percent 8 12 4" xfId="12840"/>
    <cellStyle name="Percent 8 13" xfId="12841"/>
    <cellStyle name="Percent 8 13 2" xfId="12842"/>
    <cellStyle name="Percent 8 14" xfId="12843"/>
    <cellStyle name="Percent 8 14 2" xfId="12844"/>
    <cellStyle name="Percent 8 15" xfId="12845"/>
    <cellStyle name="Percent 8 15 2" xfId="12846"/>
    <cellStyle name="Percent 8 16" xfId="12847"/>
    <cellStyle name="Percent 8 2" xfId="12848"/>
    <cellStyle name="Percent 8 2 2" xfId="12849"/>
    <cellStyle name="Percent 8 2 2 2" xfId="12850"/>
    <cellStyle name="Percent 8 2 2 2 2" xfId="12851"/>
    <cellStyle name="Percent 8 2 2 3" xfId="12852"/>
    <cellStyle name="Percent 8 2 2 3 2" xfId="12853"/>
    <cellStyle name="Percent 8 2 2 4" xfId="12854"/>
    <cellStyle name="Percent 8 2 3" xfId="12855"/>
    <cellStyle name="Percent 8 2 3 2" xfId="12856"/>
    <cellStyle name="Percent 8 2 3 2 2" xfId="12857"/>
    <cellStyle name="Percent 8 2 3 3" xfId="12858"/>
    <cellStyle name="Percent 8 2 3 3 2" xfId="12859"/>
    <cellStyle name="Percent 8 2 3 4" xfId="12860"/>
    <cellStyle name="Percent 8 2 4" xfId="12861"/>
    <cellStyle name="Percent 8 2 4 2" xfId="12862"/>
    <cellStyle name="Percent 8 2 4 2 2" xfId="12863"/>
    <cellStyle name="Percent 8 2 4 3" xfId="12864"/>
    <cellStyle name="Percent 8 2 4 3 2" xfId="12865"/>
    <cellStyle name="Percent 8 2 4 4" xfId="12866"/>
    <cellStyle name="Percent 8 2 4 4 2" xfId="12867"/>
    <cellStyle name="Percent 8 2 4 5" xfId="12868"/>
    <cellStyle name="Percent 8 2 5" xfId="12869"/>
    <cellStyle name="Percent 8 2 5 2" xfId="12870"/>
    <cellStyle name="Percent 8 2 5 2 2" xfId="12871"/>
    <cellStyle name="Percent 8 2 5 3" xfId="12872"/>
    <cellStyle name="Percent 8 2 5 3 2" xfId="12873"/>
    <cellStyle name="Percent 8 2 5 4" xfId="12874"/>
    <cellStyle name="Percent 8 2 6" xfId="12875"/>
    <cellStyle name="Percent 8 2 6 2" xfId="12876"/>
    <cellStyle name="Percent 8 2 7" xfId="12877"/>
    <cellStyle name="Percent 8 2 7 2" xfId="12878"/>
    <cellStyle name="Percent 8 2 8" xfId="12879"/>
    <cellStyle name="Percent 8 2 8 2" xfId="12880"/>
    <cellStyle name="Percent 8 2 9" xfId="12881"/>
    <cellStyle name="Percent 8 3" xfId="12882"/>
    <cellStyle name="Percent 8 3 2" xfId="12883"/>
    <cellStyle name="Percent 8 3 2 2" xfId="12884"/>
    <cellStyle name="Percent 8 3 2 2 2" xfId="12885"/>
    <cellStyle name="Percent 8 3 2 3" xfId="12886"/>
    <cellStyle name="Percent 8 3 2 3 2" xfId="12887"/>
    <cellStyle name="Percent 8 3 2 4" xfId="12888"/>
    <cellStyle name="Percent 8 3 3" xfId="12889"/>
    <cellStyle name="Percent 8 3 3 2" xfId="12890"/>
    <cellStyle name="Percent 8 3 3 2 2" xfId="12891"/>
    <cellStyle name="Percent 8 3 3 3" xfId="12892"/>
    <cellStyle name="Percent 8 3 3 3 2" xfId="12893"/>
    <cellStyle name="Percent 8 3 3 4" xfId="12894"/>
    <cellStyle name="Percent 8 3 4" xfId="12895"/>
    <cellStyle name="Percent 8 3 4 2" xfId="12896"/>
    <cellStyle name="Percent 8 3 4 2 2" xfId="12897"/>
    <cellStyle name="Percent 8 3 4 3" xfId="12898"/>
    <cellStyle name="Percent 8 3 4 3 2" xfId="12899"/>
    <cellStyle name="Percent 8 3 4 4" xfId="12900"/>
    <cellStyle name="Percent 8 3 4 4 2" xfId="12901"/>
    <cellStyle name="Percent 8 3 4 5" xfId="12902"/>
    <cellStyle name="Percent 8 3 5" xfId="12903"/>
    <cellStyle name="Percent 8 3 5 2" xfId="12904"/>
    <cellStyle name="Percent 8 3 5 2 2" xfId="12905"/>
    <cellStyle name="Percent 8 3 5 3" xfId="12906"/>
    <cellStyle name="Percent 8 3 5 3 2" xfId="12907"/>
    <cellStyle name="Percent 8 3 5 4" xfId="12908"/>
    <cellStyle name="Percent 8 3 6" xfId="12909"/>
    <cellStyle name="Percent 8 3 6 2" xfId="12910"/>
    <cellStyle name="Percent 8 3 7" xfId="12911"/>
    <cellStyle name="Percent 8 3 7 2" xfId="12912"/>
    <cellStyle name="Percent 8 3 8" xfId="12913"/>
    <cellStyle name="Percent 8 3 8 2" xfId="12914"/>
    <cellStyle name="Percent 8 3 9" xfId="12915"/>
    <cellStyle name="Percent 8 4" xfId="12916"/>
    <cellStyle name="Percent 8 4 2" xfId="12917"/>
    <cellStyle name="Percent 8 4 2 2" xfId="12918"/>
    <cellStyle name="Percent 8 4 2 2 2" xfId="12919"/>
    <cellStyle name="Percent 8 4 2 3" xfId="12920"/>
    <cellStyle name="Percent 8 4 2 3 2" xfId="12921"/>
    <cellStyle name="Percent 8 4 2 4" xfId="12922"/>
    <cellStyle name="Percent 8 4 3" xfId="12923"/>
    <cellStyle name="Percent 8 4 3 2" xfId="12924"/>
    <cellStyle name="Percent 8 4 3 2 2" xfId="12925"/>
    <cellStyle name="Percent 8 4 3 3" xfId="12926"/>
    <cellStyle name="Percent 8 4 3 3 2" xfId="12927"/>
    <cellStyle name="Percent 8 4 3 4" xfId="12928"/>
    <cellStyle name="Percent 8 4 4" xfId="12929"/>
    <cellStyle name="Percent 8 4 4 2" xfId="12930"/>
    <cellStyle name="Percent 8 4 4 2 2" xfId="12931"/>
    <cellStyle name="Percent 8 4 4 3" xfId="12932"/>
    <cellStyle name="Percent 8 4 4 3 2" xfId="12933"/>
    <cellStyle name="Percent 8 4 4 4" xfId="12934"/>
    <cellStyle name="Percent 8 4 4 4 2" xfId="12935"/>
    <cellStyle name="Percent 8 4 4 5" xfId="12936"/>
    <cellStyle name="Percent 8 4 5" xfId="12937"/>
    <cellStyle name="Percent 8 4 5 2" xfId="12938"/>
    <cellStyle name="Percent 8 4 5 2 2" xfId="12939"/>
    <cellStyle name="Percent 8 4 5 3" xfId="12940"/>
    <cellStyle name="Percent 8 4 5 3 2" xfId="12941"/>
    <cellStyle name="Percent 8 4 5 4" xfId="12942"/>
    <cellStyle name="Percent 8 4 6" xfId="12943"/>
    <cellStyle name="Percent 8 4 6 2" xfId="12944"/>
    <cellStyle name="Percent 8 4 7" xfId="12945"/>
    <cellStyle name="Percent 8 4 7 2" xfId="12946"/>
    <cellStyle name="Percent 8 4 8" xfId="12947"/>
    <cellStyle name="Percent 8 4 8 2" xfId="12948"/>
    <cellStyle name="Percent 8 4 9" xfId="12949"/>
    <cellStyle name="Percent 8 5" xfId="12950"/>
    <cellStyle name="Percent 8 5 2" xfId="12951"/>
    <cellStyle name="Percent 8 5 2 2" xfId="12952"/>
    <cellStyle name="Percent 8 5 2 2 2" xfId="12953"/>
    <cellStyle name="Percent 8 5 2 3" xfId="12954"/>
    <cellStyle name="Percent 8 5 2 3 2" xfId="12955"/>
    <cellStyle name="Percent 8 5 2 4" xfId="12956"/>
    <cellStyle name="Percent 8 5 3" xfId="12957"/>
    <cellStyle name="Percent 8 5 3 2" xfId="12958"/>
    <cellStyle name="Percent 8 5 3 2 2" xfId="12959"/>
    <cellStyle name="Percent 8 5 3 3" xfId="12960"/>
    <cellStyle name="Percent 8 5 3 3 2" xfId="12961"/>
    <cellStyle name="Percent 8 5 3 4" xfId="12962"/>
    <cellStyle name="Percent 8 5 4" xfId="12963"/>
    <cellStyle name="Percent 8 5 4 2" xfId="12964"/>
    <cellStyle name="Percent 8 5 4 2 2" xfId="12965"/>
    <cellStyle name="Percent 8 5 4 3" xfId="12966"/>
    <cellStyle name="Percent 8 5 4 3 2" xfId="12967"/>
    <cellStyle name="Percent 8 5 4 4" xfId="12968"/>
    <cellStyle name="Percent 8 5 4 4 2" xfId="12969"/>
    <cellStyle name="Percent 8 5 4 5" xfId="12970"/>
    <cellStyle name="Percent 8 5 5" xfId="12971"/>
    <cellStyle name="Percent 8 5 5 2" xfId="12972"/>
    <cellStyle name="Percent 8 5 5 2 2" xfId="12973"/>
    <cellStyle name="Percent 8 5 5 3" xfId="12974"/>
    <cellStyle name="Percent 8 5 5 3 2" xfId="12975"/>
    <cellStyle name="Percent 8 5 5 4" xfId="12976"/>
    <cellStyle name="Percent 8 5 6" xfId="12977"/>
    <cellStyle name="Percent 8 5 6 2" xfId="12978"/>
    <cellStyle name="Percent 8 5 7" xfId="12979"/>
    <cellStyle name="Percent 8 5 7 2" xfId="12980"/>
    <cellStyle name="Percent 8 5 8" xfId="12981"/>
    <cellStyle name="Percent 8 5 8 2" xfId="12982"/>
    <cellStyle name="Percent 8 5 9" xfId="12983"/>
    <cellStyle name="Percent 8 6" xfId="12984"/>
    <cellStyle name="Percent 8 6 2" xfId="12985"/>
    <cellStyle name="Percent 8 6 2 2" xfId="12986"/>
    <cellStyle name="Percent 8 6 2 2 2" xfId="12987"/>
    <cellStyle name="Percent 8 6 2 3" xfId="12988"/>
    <cellStyle name="Percent 8 6 2 3 2" xfId="12989"/>
    <cellStyle name="Percent 8 6 2 4" xfId="12990"/>
    <cellStyle name="Percent 8 6 3" xfId="12991"/>
    <cellStyle name="Percent 8 6 3 2" xfId="12992"/>
    <cellStyle name="Percent 8 6 3 2 2" xfId="12993"/>
    <cellStyle name="Percent 8 6 3 3" xfId="12994"/>
    <cellStyle name="Percent 8 6 3 3 2" xfId="12995"/>
    <cellStyle name="Percent 8 6 3 4" xfId="12996"/>
    <cellStyle name="Percent 8 6 4" xfId="12997"/>
    <cellStyle name="Percent 8 6 4 2" xfId="12998"/>
    <cellStyle name="Percent 8 6 4 2 2" xfId="12999"/>
    <cellStyle name="Percent 8 6 4 3" xfId="13000"/>
    <cellStyle name="Percent 8 6 4 3 2" xfId="13001"/>
    <cellStyle name="Percent 8 6 4 4" xfId="13002"/>
    <cellStyle name="Percent 8 6 4 4 2" xfId="13003"/>
    <cellStyle name="Percent 8 6 4 5" xfId="13004"/>
    <cellStyle name="Percent 8 6 5" xfId="13005"/>
    <cellStyle name="Percent 8 6 5 2" xfId="13006"/>
    <cellStyle name="Percent 8 6 5 2 2" xfId="13007"/>
    <cellStyle name="Percent 8 6 5 3" xfId="13008"/>
    <cellStyle name="Percent 8 6 5 3 2" xfId="13009"/>
    <cellStyle name="Percent 8 6 5 4" xfId="13010"/>
    <cellStyle name="Percent 8 6 6" xfId="13011"/>
    <cellStyle name="Percent 8 6 6 2" xfId="13012"/>
    <cellStyle name="Percent 8 6 7" xfId="13013"/>
    <cellStyle name="Percent 8 6 7 2" xfId="13014"/>
    <cellStyle name="Percent 8 6 8" xfId="13015"/>
    <cellStyle name="Percent 8 6 8 2" xfId="13016"/>
    <cellStyle name="Percent 8 6 9" xfId="13017"/>
    <cellStyle name="Percent 8 7" xfId="13018"/>
    <cellStyle name="Percent 8 7 2" xfId="13019"/>
    <cellStyle name="Percent 8 7 2 2" xfId="13020"/>
    <cellStyle name="Percent 8 7 2 2 2" xfId="13021"/>
    <cellStyle name="Percent 8 7 2 3" xfId="13022"/>
    <cellStyle name="Percent 8 7 2 3 2" xfId="13023"/>
    <cellStyle name="Percent 8 7 2 4" xfId="13024"/>
    <cellStyle name="Percent 8 7 3" xfId="13025"/>
    <cellStyle name="Percent 8 7 3 2" xfId="13026"/>
    <cellStyle name="Percent 8 7 3 2 2" xfId="13027"/>
    <cellStyle name="Percent 8 7 3 3" xfId="13028"/>
    <cellStyle name="Percent 8 7 3 3 2" xfId="13029"/>
    <cellStyle name="Percent 8 7 3 4" xfId="13030"/>
    <cellStyle name="Percent 8 7 4" xfId="13031"/>
    <cellStyle name="Percent 8 7 4 2" xfId="13032"/>
    <cellStyle name="Percent 8 7 4 2 2" xfId="13033"/>
    <cellStyle name="Percent 8 7 4 3" xfId="13034"/>
    <cellStyle name="Percent 8 7 4 3 2" xfId="13035"/>
    <cellStyle name="Percent 8 7 4 4" xfId="13036"/>
    <cellStyle name="Percent 8 7 4 4 2" xfId="13037"/>
    <cellStyle name="Percent 8 7 4 5" xfId="13038"/>
    <cellStyle name="Percent 8 7 5" xfId="13039"/>
    <cellStyle name="Percent 8 7 5 2" xfId="13040"/>
    <cellStyle name="Percent 8 7 5 2 2" xfId="13041"/>
    <cellStyle name="Percent 8 7 5 3" xfId="13042"/>
    <cellStyle name="Percent 8 7 5 3 2" xfId="13043"/>
    <cellStyle name="Percent 8 7 5 4" xfId="13044"/>
    <cellStyle name="Percent 8 7 6" xfId="13045"/>
    <cellStyle name="Percent 8 7 6 2" xfId="13046"/>
    <cellStyle name="Percent 8 7 7" xfId="13047"/>
    <cellStyle name="Percent 8 7 7 2" xfId="13048"/>
    <cellStyle name="Percent 8 7 8" xfId="13049"/>
    <cellStyle name="Percent 8 7 8 2" xfId="13050"/>
    <cellStyle name="Percent 8 7 9" xfId="13051"/>
    <cellStyle name="Percent 8 8" xfId="13052"/>
    <cellStyle name="Percent 8 8 2" xfId="13053"/>
    <cellStyle name="Percent 8 8 2 2" xfId="13054"/>
    <cellStyle name="Percent 8 8 2 2 2" xfId="13055"/>
    <cellStyle name="Percent 8 8 2 3" xfId="13056"/>
    <cellStyle name="Percent 8 8 2 3 2" xfId="13057"/>
    <cellStyle name="Percent 8 8 2 4" xfId="13058"/>
    <cellStyle name="Percent 8 8 3" xfId="13059"/>
    <cellStyle name="Percent 8 8 3 2" xfId="13060"/>
    <cellStyle name="Percent 8 8 3 2 2" xfId="13061"/>
    <cellStyle name="Percent 8 8 3 3" xfId="13062"/>
    <cellStyle name="Percent 8 8 3 3 2" xfId="13063"/>
    <cellStyle name="Percent 8 8 3 4" xfId="13064"/>
    <cellStyle name="Percent 8 8 4" xfId="13065"/>
    <cellStyle name="Percent 8 8 4 2" xfId="13066"/>
    <cellStyle name="Percent 8 8 4 2 2" xfId="13067"/>
    <cellStyle name="Percent 8 8 4 3" xfId="13068"/>
    <cellStyle name="Percent 8 8 4 3 2" xfId="13069"/>
    <cellStyle name="Percent 8 8 4 4" xfId="13070"/>
    <cellStyle name="Percent 8 8 4 4 2" xfId="13071"/>
    <cellStyle name="Percent 8 8 4 5" xfId="13072"/>
    <cellStyle name="Percent 8 8 5" xfId="13073"/>
    <cellStyle name="Percent 8 8 5 2" xfId="13074"/>
    <cellStyle name="Percent 8 8 5 2 2" xfId="13075"/>
    <cellStyle name="Percent 8 8 5 3" xfId="13076"/>
    <cellStyle name="Percent 8 8 5 3 2" xfId="13077"/>
    <cellStyle name="Percent 8 8 5 4" xfId="13078"/>
    <cellStyle name="Percent 8 8 6" xfId="13079"/>
    <cellStyle name="Percent 8 8 6 2" xfId="13080"/>
    <cellStyle name="Percent 8 8 7" xfId="13081"/>
    <cellStyle name="Percent 8 8 7 2" xfId="13082"/>
    <cellStyle name="Percent 8 8 8" xfId="13083"/>
    <cellStyle name="Percent 8 8 8 2" xfId="13084"/>
    <cellStyle name="Percent 8 8 9" xfId="13085"/>
    <cellStyle name="Percent 8 9" xfId="13086"/>
    <cellStyle name="Percent 8 9 2" xfId="13087"/>
    <cellStyle name="Percent 8 9 2 2" xfId="13088"/>
    <cellStyle name="Percent 8 9 3" xfId="13089"/>
    <cellStyle name="Percent 8 9 3 2" xfId="13090"/>
    <cellStyle name="Percent 8 9 4" xfId="13091"/>
    <cellStyle name="Percent 9" xfId="13092"/>
    <cellStyle name="Percent 9 10" xfId="13093"/>
    <cellStyle name="Percent 9 10 10" xfId="13094"/>
    <cellStyle name="Percent 9 10 10 2" xfId="13095"/>
    <cellStyle name="Percent 9 10 11" xfId="13096"/>
    <cellStyle name="Percent 9 10 2" xfId="13097"/>
    <cellStyle name="Percent 9 10 2 2" xfId="13098"/>
    <cellStyle name="Percent 9 10 2 2 2" xfId="13099"/>
    <cellStyle name="Percent 9 10 2 3" xfId="13100"/>
    <cellStyle name="Percent 9 10 2 3 2" xfId="13101"/>
    <cellStyle name="Percent 9 10 2 4" xfId="13102"/>
    <cellStyle name="Percent 9 10 3" xfId="13103"/>
    <cellStyle name="Percent 9 10 3 2" xfId="13104"/>
    <cellStyle name="Percent 9 10 3 2 2" xfId="13105"/>
    <cellStyle name="Percent 9 10 3 3" xfId="13106"/>
    <cellStyle name="Percent 9 10 3 3 2" xfId="13107"/>
    <cellStyle name="Percent 9 10 3 4" xfId="13108"/>
    <cellStyle name="Percent 9 10 4" xfId="13109"/>
    <cellStyle name="Percent 9 10 4 2" xfId="13110"/>
    <cellStyle name="Percent 9 10 4 2 2" xfId="13111"/>
    <cellStyle name="Percent 9 10 4 3" xfId="13112"/>
    <cellStyle name="Percent 9 10 4 3 2" xfId="13113"/>
    <cellStyle name="Percent 9 10 4 4" xfId="13114"/>
    <cellStyle name="Percent 9 10 5" xfId="13115"/>
    <cellStyle name="Percent 9 10 5 2" xfId="13116"/>
    <cellStyle name="Percent 9 10 5 2 2" xfId="13117"/>
    <cellStyle name="Percent 9 10 5 3" xfId="13118"/>
    <cellStyle name="Percent 9 10 5 3 2" xfId="13119"/>
    <cellStyle name="Percent 9 10 5 4" xfId="13120"/>
    <cellStyle name="Percent 9 10 5 4 2" xfId="13121"/>
    <cellStyle name="Percent 9 10 5 5" xfId="13122"/>
    <cellStyle name="Percent 9 10 6" xfId="13123"/>
    <cellStyle name="Percent 9 10 6 2" xfId="13124"/>
    <cellStyle name="Percent 9 10 6 2 2" xfId="13125"/>
    <cellStyle name="Percent 9 10 6 3" xfId="13126"/>
    <cellStyle name="Percent 9 10 6 3 2" xfId="13127"/>
    <cellStyle name="Percent 9 10 6 4" xfId="13128"/>
    <cellStyle name="Percent 9 10 7" xfId="13129"/>
    <cellStyle name="Percent 9 10 7 2" xfId="13130"/>
    <cellStyle name="Percent 9 10 8" xfId="13131"/>
    <cellStyle name="Percent 9 10 8 2" xfId="13132"/>
    <cellStyle name="Percent 9 10 9" xfId="13133"/>
    <cellStyle name="Percent 9 10 9 2" xfId="13134"/>
    <cellStyle name="Percent 9 11" xfId="13135"/>
    <cellStyle name="Percent 9 11 10" xfId="13136"/>
    <cellStyle name="Percent 9 11 10 2" xfId="13137"/>
    <cellStyle name="Percent 9 11 11" xfId="13138"/>
    <cellStyle name="Percent 9 11 2" xfId="13139"/>
    <cellStyle name="Percent 9 11 2 2" xfId="13140"/>
    <cellStyle name="Percent 9 11 2 2 2" xfId="13141"/>
    <cellStyle name="Percent 9 11 2 3" xfId="13142"/>
    <cellStyle name="Percent 9 11 2 3 2" xfId="13143"/>
    <cellStyle name="Percent 9 11 2 4" xfId="13144"/>
    <cellStyle name="Percent 9 11 3" xfId="13145"/>
    <cellStyle name="Percent 9 11 3 2" xfId="13146"/>
    <cellStyle name="Percent 9 11 3 2 2" xfId="13147"/>
    <cellStyle name="Percent 9 11 3 3" xfId="13148"/>
    <cellStyle name="Percent 9 11 3 3 2" xfId="13149"/>
    <cellStyle name="Percent 9 11 3 4" xfId="13150"/>
    <cellStyle name="Percent 9 11 4" xfId="13151"/>
    <cellStyle name="Percent 9 11 4 2" xfId="13152"/>
    <cellStyle name="Percent 9 11 4 2 2" xfId="13153"/>
    <cellStyle name="Percent 9 11 4 3" xfId="13154"/>
    <cellStyle name="Percent 9 11 4 3 2" xfId="13155"/>
    <cellStyle name="Percent 9 11 4 4" xfId="13156"/>
    <cellStyle name="Percent 9 11 5" xfId="13157"/>
    <cellStyle name="Percent 9 11 5 2" xfId="13158"/>
    <cellStyle name="Percent 9 11 5 2 2" xfId="13159"/>
    <cellStyle name="Percent 9 11 5 3" xfId="13160"/>
    <cellStyle name="Percent 9 11 5 3 2" xfId="13161"/>
    <cellStyle name="Percent 9 11 5 4" xfId="13162"/>
    <cellStyle name="Percent 9 11 5 4 2" xfId="13163"/>
    <cellStyle name="Percent 9 11 5 5" xfId="13164"/>
    <cellStyle name="Percent 9 11 6" xfId="13165"/>
    <cellStyle name="Percent 9 11 6 2" xfId="13166"/>
    <cellStyle name="Percent 9 11 6 2 2" xfId="13167"/>
    <cellStyle name="Percent 9 11 6 3" xfId="13168"/>
    <cellStyle name="Percent 9 11 6 3 2" xfId="13169"/>
    <cellStyle name="Percent 9 11 6 4" xfId="13170"/>
    <cellStyle name="Percent 9 11 7" xfId="13171"/>
    <cellStyle name="Percent 9 11 7 2" xfId="13172"/>
    <cellStyle name="Percent 9 11 8" xfId="13173"/>
    <cellStyle name="Percent 9 11 8 2" xfId="13174"/>
    <cellStyle name="Percent 9 11 9" xfId="13175"/>
    <cellStyle name="Percent 9 11 9 2" xfId="13176"/>
    <cellStyle name="Percent 9 12" xfId="13177"/>
    <cellStyle name="Percent 9 12 10" xfId="13178"/>
    <cellStyle name="Percent 9 12 10 2" xfId="13179"/>
    <cellStyle name="Percent 9 12 11" xfId="13180"/>
    <cellStyle name="Percent 9 12 2" xfId="13181"/>
    <cellStyle name="Percent 9 12 2 2" xfId="13182"/>
    <cellStyle name="Percent 9 12 2 2 2" xfId="13183"/>
    <cellStyle name="Percent 9 12 2 3" xfId="13184"/>
    <cellStyle name="Percent 9 12 2 3 2" xfId="13185"/>
    <cellStyle name="Percent 9 12 2 4" xfId="13186"/>
    <cellStyle name="Percent 9 12 3" xfId="13187"/>
    <cellStyle name="Percent 9 12 3 2" xfId="13188"/>
    <cellStyle name="Percent 9 12 3 2 2" xfId="13189"/>
    <cellStyle name="Percent 9 12 3 3" xfId="13190"/>
    <cellStyle name="Percent 9 12 3 3 2" xfId="13191"/>
    <cellStyle name="Percent 9 12 3 4" xfId="13192"/>
    <cellStyle name="Percent 9 12 4" xfId="13193"/>
    <cellStyle name="Percent 9 12 4 2" xfId="13194"/>
    <cellStyle name="Percent 9 12 4 2 2" xfId="13195"/>
    <cellStyle name="Percent 9 12 4 3" xfId="13196"/>
    <cellStyle name="Percent 9 12 4 3 2" xfId="13197"/>
    <cellStyle name="Percent 9 12 4 4" xfId="13198"/>
    <cellStyle name="Percent 9 12 5" xfId="13199"/>
    <cellStyle name="Percent 9 12 5 2" xfId="13200"/>
    <cellStyle name="Percent 9 12 5 2 2" xfId="13201"/>
    <cellStyle name="Percent 9 12 5 3" xfId="13202"/>
    <cellStyle name="Percent 9 12 5 3 2" xfId="13203"/>
    <cellStyle name="Percent 9 12 5 4" xfId="13204"/>
    <cellStyle name="Percent 9 12 5 4 2" xfId="13205"/>
    <cellStyle name="Percent 9 12 5 5" xfId="13206"/>
    <cellStyle name="Percent 9 12 6" xfId="13207"/>
    <cellStyle name="Percent 9 12 6 2" xfId="13208"/>
    <cellStyle name="Percent 9 12 6 2 2" xfId="13209"/>
    <cellStyle name="Percent 9 12 6 3" xfId="13210"/>
    <cellStyle name="Percent 9 12 6 3 2" xfId="13211"/>
    <cellStyle name="Percent 9 12 6 4" xfId="13212"/>
    <cellStyle name="Percent 9 12 7" xfId="13213"/>
    <cellStyle name="Percent 9 12 7 2" xfId="13214"/>
    <cellStyle name="Percent 9 12 8" xfId="13215"/>
    <cellStyle name="Percent 9 12 8 2" xfId="13216"/>
    <cellStyle name="Percent 9 12 9" xfId="13217"/>
    <cellStyle name="Percent 9 12 9 2" xfId="13218"/>
    <cellStyle name="Percent 9 13" xfId="13219"/>
    <cellStyle name="Percent 9 13 10" xfId="13220"/>
    <cellStyle name="Percent 9 13 10 2" xfId="13221"/>
    <cellStyle name="Percent 9 13 11" xfId="13222"/>
    <cellStyle name="Percent 9 13 2" xfId="13223"/>
    <cellStyle name="Percent 9 13 2 2" xfId="13224"/>
    <cellStyle name="Percent 9 13 2 2 2" xfId="13225"/>
    <cellStyle name="Percent 9 13 2 3" xfId="13226"/>
    <cellStyle name="Percent 9 13 2 3 2" xfId="13227"/>
    <cellStyle name="Percent 9 13 2 4" xfId="13228"/>
    <cellStyle name="Percent 9 13 3" xfId="13229"/>
    <cellStyle name="Percent 9 13 3 2" xfId="13230"/>
    <cellStyle name="Percent 9 13 3 2 2" xfId="13231"/>
    <cellStyle name="Percent 9 13 3 3" xfId="13232"/>
    <cellStyle name="Percent 9 13 3 3 2" xfId="13233"/>
    <cellStyle name="Percent 9 13 3 4" xfId="13234"/>
    <cellStyle name="Percent 9 13 4" xfId="13235"/>
    <cellStyle name="Percent 9 13 4 2" xfId="13236"/>
    <cellStyle name="Percent 9 13 4 2 2" xfId="13237"/>
    <cellStyle name="Percent 9 13 4 3" xfId="13238"/>
    <cellStyle name="Percent 9 13 4 3 2" xfId="13239"/>
    <cellStyle name="Percent 9 13 4 4" xfId="13240"/>
    <cellStyle name="Percent 9 13 5" xfId="13241"/>
    <cellStyle name="Percent 9 13 5 2" xfId="13242"/>
    <cellStyle name="Percent 9 13 5 2 2" xfId="13243"/>
    <cellStyle name="Percent 9 13 5 3" xfId="13244"/>
    <cellStyle name="Percent 9 13 5 3 2" xfId="13245"/>
    <cellStyle name="Percent 9 13 5 4" xfId="13246"/>
    <cellStyle name="Percent 9 13 5 4 2" xfId="13247"/>
    <cellStyle name="Percent 9 13 5 5" xfId="13248"/>
    <cellStyle name="Percent 9 13 6" xfId="13249"/>
    <cellStyle name="Percent 9 13 6 2" xfId="13250"/>
    <cellStyle name="Percent 9 13 6 2 2" xfId="13251"/>
    <cellStyle name="Percent 9 13 6 3" xfId="13252"/>
    <cellStyle name="Percent 9 13 6 3 2" xfId="13253"/>
    <cellStyle name="Percent 9 13 6 4" xfId="13254"/>
    <cellStyle name="Percent 9 13 7" xfId="13255"/>
    <cellStyle name="Percent 9 13 7 2" xfId="13256"/>
    <cellStyle name="Percent 9 13 8" xfId="13257"/>
    <cellStyle name="Percent 9 13 8 2" xfId="13258"/>
    <cellStyle name="Percent 9 13 9" xfId="13259"/>
    <cellStyle name="Percent 9 13 9 2" xfId="13260"/>
    <cellStyle name="Percent 9 14" xfId="13261"/>
    <cellStyle name="Percent 9 14 10" xfId="13262"/>
    <cellStyle name="Percent 9 14 10 2" xfId="13263"/>
    <cellStyle name="Percent 9 14 11" xfId="13264"/>
    <cellStyle name="Percent 9 14 2" xfId="13265"/>
    <cellStyle name="Percent 9 14 2 2" xfId="13266"/>
    <cellStyle name="Percent 9 14 2 2 2" xfId="13267"/>
    <cellStyle name="Percent 9 14 2 3" xfId="13268"/>
    <cellStyle name="Percent 9 14 2 3 2" xfId="13269"/>
    <cellStyle name="Percent 9 14 2 4" xfId="13270"/>
    <cellStyle name="Percent 9 14 3" xfId="13271"/>
    <cellStyle name="Percent 9 14 3 2" xfId="13272"/>
    <cellStyle name="Percent 9 14 3 2 2" xfId="13273"/>
    <cellStyle name="Percent 9 14 3 3" xfId="13274"/>
    <cellStyle name="Percent 9 14 3 3 2" xfId="13275"/>
    <cellStyle name="Percent 9 14 3 4" xfId="13276"/>
    <cellStyle name="Percent 9 14 4" xfId="13277"/>
    <cellStyle name="Percent 9 14 4 2" xfId="13278"/>
    <cellStyle name="Percent 9 14 4 2 2" xfId="13279"/>
    <cellStyle name="Percent 9 14 4 3" xfId="13280"/>
    <cellStyle name="Percent 9 14 4 3 2" xfId="13281"/>
    <cellStyle name="Percent 9 14 4 4" xfId="13282"/>
    <cellStyle name="Percent 9 14 5" xfId="13283"/>
    <cellStyle name="Percent 9 14 5 2" xfId="13284"/>
    <cellStyle name="Percent 9 14 5 2 2" xfId="13285"/>
    <cellStyle name="Percent 9 14 5 3" xfId="13286"/>
    <cellStyle name="Percent 9 14 5 3 2" xfId="13287"/>
    <cellStyle name="Percent 9 14 5 4" xfId="13288"/>
    <cellStyle name="Percent 9 14 5 4 2" xfId="13289"/>
    <cellStyle name="Percent 9 14 5 5" xfId="13290"/>
    <cellStyle name="Percent 9 14 6" xfId="13291"/>
    <cellStyle name="Percent 9 14 6 2" xfId="13292"/>
    <cellStyle name="Percent 9 14 6 2 2" xfId="13293"/>
    <cellStyle name="Percent 9 14 6 3" xfId="13294"/>
    <cellStyle name="Percent 9 14 6 3 2" xfId="13295"/>
    <cellStyle name="Percent 9 14 6 4" xfId="13296"/>
    <cellStyle name="Percent 9 14 7" xfId="13297"/>
    <cellStyle name="Percent 9 14 7 2" xfId="13298"/>
    <cellStyle name="Percent 9 14 8" xfId="13299"/>
    <cellStyle name="Percent 9 14 8 2" xfId="13300"/>
    <cellStyle name="Percent 9 14 9" xfId="13301"/>
    <cellStyle name="Percent 9 14 9 2" xfId="13302"/>
    <cellStyle name="Percent 9 15" xfId="13303"/>
    <cellStyle name="Percent 9 15 10" xfId="13304"/>
    <cellStyle name="Percent 9 15 10 2" xfId="13305"/>
    <cellStyle name="Percent 9 15 11" xfId="13306"/>
    <cellStyle name="Percent 9 15 2" xfId="13307"/>
    <cellStyle name="Percent 9 15 2 2" xfId="13308"/>
    <cellStyle name="Percent 9 15 2 2 2" xfId="13309"/>
    <cellStyle name="Percent 9 15 2 3" xfId="13310"/>
    <cellStyle name="Percent 9 15 2 3 2" xfId="13311"/>
    <cellStyle name="Percent 9 15 2 4" xfId="13312"/>
    <cellStyle name="Percent 9 15 3" xfId="13313"/>
    <cellStyle name="Percent 9 15 3 2" xfId="13314"/>
    <cellStyle name="Percent 9 15 3 2 2" xfId="13315"/>
    <cellStyle name="Percent 9 15 3 3" xfId="13316"/>
    <cellStyle name="Percent 9 15 3 3 2" xfId="13317"/>
    <cellStyle name="Percent 9 15 3 4" xfId="13318"/>
    <cellStyle name="Percent 9 15 4" xfId="13319"/>
    <cellStyle name="Percent 9 15 4 2" xfId="13320"/>
    <cellStyle name="Percent 9 15 4 2 2" xfId="13321"/>
    <cellStyle name="Percent 9 15 4 3" xfId="13322"/>
    <cellStyle name="Percent 9 15 4 3 2" xfId="13323"/>
    <cellStyle name="Percent 9 15 4 4" xfId="13324"/>
    <cellStyle name="Percent 9 15 5" xfId="13325"/>
    <cellStyle name="Percent 9 15 5 2" xfId="13326"/>
    <cellStyle name="Percent 9 15 5 2 2" xfId="13327"/>
    <cellStyle name="Percent 9 15 5 3" xfId="13328"/>
    <cellStyle name="Percent 9 15 5 3 2" xfId="13329"/>
    <cellStyle name="Percent 9 15 5 4" xfId="13330"/>
    <cellStyle name="Percent 9 15 5 4 2" xfId="13331"/>
    <cellStyle name="Percent 9 15 5 5" xfId="13332"/>
    <cellStyle name="Percent 9 15 6" xfId="13333"/>
    <cellStyle name="Percent 9 15 6 2" xfId="13334"/>
    <cellStyle name="Percent 9 15 6 2 2" xfId="13335"/>
    <cellStyle name="Percent 9 15 6 3" xfId="13336"/>
    <cellStyle name="Percent 9 15 6 3 2" xfId="13337"/>
    <cellStyle name="Percent 9 15 6 4" xfId="13338"/>
    <cellStyle name="Percent 9 15 7" xfId="13339"/>
    <cellStyle name="Percent 9 15 7 2" xfId="13340"/>
    <cellStyle name="Percent 9 15 8" xfId="13341"/>
    <cellStyle name="Percent 9 15 8 2" xfId="13342"/>
    <cellStyle name="Percent 9 15 9" xfId="13343"/>
    <cellStyle name="Percent 9 15 9 2" xfId="13344"/>
    <cellStyle name="Percent 9 16" xfId="13345"/>
    <cellStyle name="Percent 9 16 10" xfId="13346"/>
    <cellStyle name="Percent 9 16 10 2" xfId="13347"/>
    <cellStyle name="Percent 9 16 11" xfId="13348"/>
    <cellStyle name="Percent 9 16 2" xfId="13349"/>
    <cellStyle name="Percent 9 16 2 2" xfId="13350"/>
    <cellStyle name="Percent 9 16 2 2 2" xfId="13351"/>
    <cellStyle name="Percent 9 16 2 3" xfId="13352"/>
    <cellStyle name="Percent 9 16 2 3 2" xfId="13353"/>
    <cellStyle name="Percent 9 16 2 4" xfId="13354"/>
    <cellStyle name="Percent 9 16 3" xfId="13355"/>
    <cellStyle name="Percent 9 16 3 2" xfId="13356"/>
    <cellStyle name="Percent 9 16 3 2 2" xfId="13357"/>
    <cellStyle name="Percent 9 16 3 3" xfId="13358"/>
    <cellStyle name="Percent 9 16 3 3 2" xfId="13359"/>
    <cellStyle name="Percent 9 16 3 4" xfId="13360"/>
    <cellStyle name="Percent 9 16 4" xfId="13361"/>
    <cellStyle name="Percent 9 16 4 2" xfId="13362"/>
    <cellStyle name="Percent 9 16 4 2 2" xfId="13363"/>
    <cellStyle name="Percent 9 16 4 3" xfId="13364"/>
    <cellStyle name="Percent 9 16 4 3 2" xfId="13365"/>
    <cellStyle name="Percent 9 16 4 4" xfId="13366"/>
    <cellStyle name="Percent 9 16 5" xfId="13367"/>
    <cellStyle name="Percent 9 16 5 2" xfId="13368"/>
    <cellStyle name="Percent 9 16 5 2 2" xfId="13369"/>
    <cellStyle name="Percent 9 16 5 3" xfId="13370"/>
    <cellStyle name="Percent 9 16 5 3 2" xfId="13371"/>
    <cellStyle name="Percent 9 16 5 4" xfId="13372"/>
    <cellStyle name="Percent 9 16 5 4 2" xfId="13373"/>
    <cellStyle name="Percent 9 16 5 5" xfId="13374"/>
    <cellStyle name="Percent 9 16 6" xfId="13375"/>
    <cellStyle name="Percent 9 16 6 2" xfId="13376"/>
    <cellStyle name="Percent 9 16 6 2 2" xfId="13377"/>
    <cellStyle name="Percent 9 16 6 3" xfId="13378"/>
    <cellStyle name="Percent 9 16 6 3 2" xfId="13379"/>
    <cellStyle name="Percent 9 16 6 4" xfId="13380"/>
    <cellStyle name="Percent 9 16 7" xfId="13381"/>
    <cellStyle name="Percent 9 16 7 2" xfId="13382"/>
    <cellStyle name="Percent 9 16 8" xfId="13383"/>
    <cellStyle name="Percent 9 16 8 2" xfId="13384"/>
    <cellStyle name="Percent 9 16 9" xfId="13385"/>
    <cellStyle name="Percent 9 16 9 2" xfId="13386"/>
    <cellStyle name="Percent 9 17" xfId="13387"/>
    <cellStyle name="Percent 9 17 10" xfId="13388"/>
    <cellStyle name="Percent 9 17 10 2" xfId="13389"/>
    <cellStyle name="Percent 9 17 11" xfId="13390"/>
    <cellStyle name="Percent 9 17 2" xfId="13391"/>
    <cellStyle name="Percent 9 17 2 2" xfId="13392"/>
    <cellStyle name="Percent 9 17 2 2 2" xfId="13393"/>
    <cellStyle name="Percent 9 17 2 3" xfId="13394"/>
    <cellStyle name="Percent 9 17 2 3 2" xfId="13395"/>
    <cellStyle name="Percent 9 17 2 4" xfId="13396"/>
    <cellStyle name="Percent 9 17 3" xfId="13397"/>
    <cellStyle name="Percent 9 17 3 2" xfId="13398"/>
    <cellStyle name="Percent 9 17 3 2 2" xfId="13399"/>
    <cellStyle name="Percent 9 17 3 3" xfId="13400"/>
    <cellStyle name="Percent 9 17 3 3 2" xfId="13401"/>
    <cellStyle name="Percent 9 17 3 4" xfId="13402"/>
    <cellStyle name="Percent 9 17 4" xfId="13403"/>
    <cellStyle name="Percent 9 17 4 2" xfId="13404"/>
    <cellStyle name="Percent 9 17 4 2 2" xfId="13405"/>
    <cellStyle name="Percent 9 17 4 3" xfId="13406"/>
    <cellStyle name="Percent 9 17 4 3 2" xfId="13407"/>
    <cellStyle name="Percent 9 17 4 4" xfId="13408"/>
    <cellStyle name="Percent 9 17 5" xfId="13409"/>
    <cellStyle name="Percent 9 17 5 2" xfId="13410"/>
    <cellStyle name="Percent 9 17 5 2 2" xfId="13411"/>
    <cellStyle name="Percent 9 17 5 3" xfId="13412"/>
    <cellStyle name="Percent 9 17 5 3 2" xfId="13413"/>
    <cellStyle name="Percent 9 17 5 4" xfId="13414"/>
    <cellStyle name="Percent 9 17 5 4 2" xfId="13415"/>
    <cellStyle name="Percent 9 17 5 5" xfId="13416"/>
    <cellStyle name="Percent 9 17 6" xfId="13417"/>
    <cellStyle name="Percent 9 17 6 2" xfId="13418"/>
    <cellStyle name="Percent 9 17 6 2 2" xfId="13419"/>
    <cellStyle name="Percent 9 17 6 3" xfId="13420"/>
    <cellStyle name="Percent 9 17 6 3 2" xfId="13421"/>
    <cellStyle name="Percent 9 17 6 4" xfId="13422"/>
    <cellStyle name="Percent 9 17 7" xfId="13423"/>
    <cellStyle name="Percent 9 17 7 2" xfId="13424"/>
    <cellStyle name="Percent 9 17 8" xfId="13425"/>
    <cellStyle name="Percent 9 17 8 2" xfId="13426"/>
    <cellStyle name="Percent 9 17 9" xfId="13427"/>
    <cellStyle name="Percent 9 17 9 2" xfId="13428"/>
    <cellStyle name="Percent 9 18" xfId="13429"/>
    <cellStyle name="Percent 9 18 10" xfId="13430"/>
    <cellStyle name="Percent 9 18 10 2" xfId="13431"/>
    <cellStyle name="Percent 9 18 11" xfId="13432"/>
    <cellStyle name="Percent 9 18 2" xfId="13433"/>
    <cellStyle name="Percent 9 18 2 2" xfId="13434"/>
    <cellStyle name="Percent 9 18 2 2 2" xfId="13435"/>
    <cellStyle name="Percent 9 18 2 3" xfId="13436"/>
    <cellStyle name="Percent 9 18 2 3 2" xfId="13437"/>
    <cellStyle name="Percent 9 18 2 4" xfId="13438"/>
    <cellStyle name="Percent 9 18 3" xfId="13439"/>
    <cellStyle name="Percent 9 18 3 2" xfId="13440"/>
    <cellStyle name="Percent 9 18 3 2 2" xfId="13441"/>
    <cellStyle name="Percent 9 18 3 3" xfId="13442"/>
    <cellStyle name="Percent 9 18 3 3 2" xfId="13443"/>
    <cellStyle name="Percent 9 18 3 4" xfId="13444"/>
    <cellStyle name="Percent 9 18 4" xfId="13445"/>
    <cellStyle name="Percent 9 18 4 2" xfId="13446"/>
    <cellStyle name="Percent 9 18 4 2 2" xfId="13447"/>
    <cellStyle name="Percent 9 18 4 3" xfId="13448"/>
    <cellStyle name="Percent 9 18 4 3 2" xfId="13449"/>
    <cellStyle name="Percent 9 18 4 4" xfId="13450"/>
    <cellStyle name="Percent 9 18 5" xfId="13451"/>
    <cellStyle name="Percent 9 18 5 2" xfId="13452"/>
    <cellStyle name="Percent 9 18 5 2 2" xfId="13453"/>
    <cellStyle name="Percent 9 18 5 3" xfId="13454"/>
    <cellStyle name="Percent 9 18 5 3 2" xfId="13455"/>
    <cellStyle name="Percent 9 18 5 4" xfId="13456"/>
    <cellStyle name="Percent 9 18 5 4 2" xfId="13457"/>
    <cellStyle name="Percent 9 18 5 5" xfId="13458"/>
    <cellStyle name="Percent 9 18 6" xfId="13459"/>
    <cellStyle name="Percent 9 18 6 2" xfId="13460"/>
    <cellStyle name="Percent 9 18 6 2 2" xfId="13461"/>
    <cellStyle name="Percent 9 18 6 3" xfId="13462"/>
    <cellStyle name="Percent 9 18 6 3 2" xfId="13463"/>
    <cellStyle name="Percent 9 18 6 4" xfId="13464"/>
    <cellStyle name="Percent 9 18 7" xfId="13465"/>
    <cellStyle name="Percent 9 18 7 2" xfId="13466"/>
    <cellStyle name="Percent 9 18 8" xfId="13467"/>
    <cellStyle name="Percent 9 18 8 2" xfId="13468"/>
    <cellStyle name="Percent 9 18 9" xfId="13469"/>
    <cellStyle name="Percent 9 18 9 2" xfId="13470"/>
    <cellStyle name="Percent 9 19" xfId="13471"/>
    <cellStyle name="Percent 9 19 10" xfId="13472"/>
    <cellStyle name="Percent 9 19 10 2" xfId="13473"/>
    <cellStyle name="Percent 9 19 11" xfId="13474"/>
    <cellStyle name="Percent 9 19 2" xfId="13475"/>
    <cellStyle name="Percent 9 19 2 2" xfId="13476"/>
    <cellStyle name="Percent 9 19 2 2 2" xfId="13477"/>
    <cellStyle name="Percent 9 19 2 3" xfId="13478"/>
    <cellStyle name="Percent 9 19 2 3 2" xfId="13479"/>
    <cellStyle name="Percent 9 19 2 4" xfId="13480"/>
    <cellStyle name="Percent 9 19 3" xfId="13481"/>
    <cellStyle name="Percent 9 19 3 2" xfId="13482"/>
    <cellStyle name="Percent 9 19 3 2 2" xfId="13483"/>
    <cellStyle name="Percent 9 19 3 3" xfId="13484"/>
    <cellStyle name="Percent 9 19 3 3 2" xfId="13485"/>
    <cellStyle name="Percent 9 19 3 4" xfId="13486"/>
    <cellStyle name="Percent 9 19 4" xfId="13487"/>
    <cellStyle name="Percent 9 19 4 2" xfId="13488"/>
    <cellStyle name="Percent 9 19 4 2 2" xfId="13489"/>
    <cellStyle name="Percent 9 19 4 3" xfId="13490"/>
    <cellStyle name="Percent 9 19 4 3 2" xfId="13491"/>
    <cellStyle name="Percent 9 19 4 4" xfId="13492"/>
    <cellStyle name="Percent 9 19 5" xfId="13493"/>
    <cellStyle name="Percent 9 19 5 2" xfId="13494"/>
    <cellStyle name="Percent 9 19 5 2 2" xfId="13495"/>
    <cellStyle name="Percent 9 19 5 3" xfId="13496"/>
    <cellStyle name="Percent 9 19 5 3 2" xfId="13497"/>
    <cellStyle name="Percent 9 19 5 4" xfId="13498"/>
    <cellStyle name="Percent 9 19 5 4 2" xfId="13499"/>
    <cellStyle name="Percent 9 19 5 5" xfId="13500"/>
    <cellStyle name="Percent 9 19 6" xfId="13501"/>
    <cellStyle name="Percent 9 19 6 2" xfId="13502"/>
    <cellStyle name="Percent 9 19 6 2 2" xfId="13503"/>
    <cellStyle name="Percent 9 19 6 3" xfId="13504"/>
    <cellStyle name="Percent 9 19 6 3 2" xfId="13505"/>
    <cellStyle name="Percent 9 19 6 4" xfId="13506"/>
    <cellStyle name="Percent 9 19 7" xfId="13507"/>
    <cellStyle name="Percent 9 19 7 2" xfId="13508"/>
    <cellStyle name="Percent 9 19 8" xfId="13509"/>
    <cellStyle name="Percent 9 19 8 2" xfId="13510"/>
    <cellStyle name="Percent 9 19 9" xfId="13511"/>
    <cellStyle name="Percent 9 19 9 2" xfId="13512"/>
    <cellStyle name="Percent 9 2" xfId="13513"/>
    <cellStyle name="Percent 9 2 10" xfId="13514"/>
    <cellStyle name="Percent 9 2 10 2" xfId="13515"/>
    <cellStyle name="Percent 9 2 11" xfId="13516"/>
    <cellStyle name="Percent 9 2 11 2" xfId="13517"/>
    <cellStyle name="Percent 9 2 12" xfId="13518"/>
    <cellStyle name="Percent 9 2 2" xfId="13519"/>
    <cellStyle name="Percent 9 2 2 2" xfId="13520"/>
    <cellStyle name="Percent 9 2 2 2 2" xfId="13521"/>
    <cellStyle name="Percent 9 2 2 2 2 2" xfId="13522"/>
    <cellStyle name="Percent 9 2 2 2 3" xfId="13523"/>
    <cellStyle name="Percent 9 2 2 2 3 2" xfId="13524"/>
    <cellStyle name="Percent 9 2 2 2 4" xfId="13525"/>
    <cellStyle name="Percent 9 2 2 3" xfId="13526"/>
    <cellStyle name="Percent 9 2 2 3 2" xfId="13527"/>
    <cellStyle name="Percent 9 2 2 3 2 2" xfId="13528"/>
    <cellStyle name="Percent 9 2 2 3 3" xfId="13529"/>
    <cellStyle name="Percent 9 2 2 3 3 2" xfId="13530"/>
    <cellStyle name="Percent 9 2 2 3 4" xfId="13531"/>
    <cellStyle name="Percent 9 2 2 4" xfId="13532"/>
    <cellStyle name="Percent 9 2 2 4 2" xfId="13533"/>
    <cellStyle name="Percent 9 2 2 4 2 2" xfId="13534"/>
    <cellStyle name="Percent 9 2 2 4 3" xfId="13535"/>
    <cellStyle name="Percent 9 2 2 4 3 2" xfId="13536"/>
    <cellStyle name="Percent 9 2 2 4 4" xfId="13537"/>
    <cellStyle name="Percent 9 2 2 4 4 2" xfId="13538"/>
    <cellStyle name="Percent 9 2 2 4 5" xfId="13539"/>
    <cellStyle name="Percent 9 2 2 5" xfId="13540"/>
    <cellStyle name="Percent 9 2 2 5 2" xfId="13541"/>
    <cellStyle name="Percent 9 2 2 5 2 2" xfId="13542"/>
    <cellStyle name="Percent 9 2 2 5 3" xfId="13543"/>
    <cellStyle name="Percent 9 2 2 5 3 2" xfId="13544"/>
    <cellStyle name="Percent 9 2 2 5 4" xfId="13545"/>
    <cellStyle name="Percent 9 2 2 6" xfId="13546"/>
    <cellStyle name="Percent 9 2 2 6 2" xfId="13547"/>
    <cellStyle name="Percent 9 2 2 7" xfId="13548"/>
    <cellStyle name="Percent 9 2 2 7 2" xfId="13549"/>
    <cellStyle name="Percent 9 2 2 8" xfId="13550"/>
    <cellStyle name="Percent 9 2 2 8 2" xfId="13551"/>
    <cellStyle name="Percent 9 2 2 9" xfId="13552"/>
    <cellStyle name="Percent 9 2 3" xfId="13553"/>
    <cellStyle name="Percent 9 2 3 2" xfId="13554"/>
    <cellStyle name="Percent 9 2 3 2 2" xfId="13555"/>
    <cellStyle name="Percent 9 2 3 3" xfId="13556"/>
    <cellStyle name="Percent 9 2 3 3 2" xfId="13557"/>
    <cellStyle name="Percent 9 2 3 4" xfId="13558"/>
    <cellStyle name="Percent 9 2 4" xfId="13559"/>
    <cellStyle name="Percent 9 2 4 2" xfId="13560"/>
    <cellStyle name="Percent 9 2 4 2 2" xfId="13561"/>
    <cellStyle name="Percent 9 2 4 3" xfId="13562"/>
    <cellStyle name="Percent 9 2 4 3 2" xfId="13563"/>
    <cellStyle name="Percent 9 2 4 4" xfId="13564"/>
    <cellStyle name="Percent 9 2 5" xfId="13565"/>
    <cellStyle name="Percent 9 2 5 2" xfId="13566"/>
    <cellStyle name="Percent 9 2 5 2 2" xfId="13567"/>
    <cellStyle name="Percent 9 2 5 3" xfId="13568"/>
    <cellStyle name="Percent 9 2 5 3 2" xfId="13569"/>
    <cellStyle name="Percent 9 2 5 4" xfId="13570"/>
    <cellStyle name="Percent 9 2 6" xfId="13571"/>
    <cellStyle name="Percent 9 2 6 2" xfId="13572"/>
    <cellStyle name="Percent 9 2 6 2 2" xfId="13573"/>
    <cellStyle name="Percent 9 2 6 3" xfId="13574"/>
    <cellStyle name="Percent 9 2 6 3 2" xfId="13575"/>
    <cellStyle name="Percent 9 2 6 4" xfId="13576"/>
    <cellStyle name="Percent 9 2 6 4 2" xfId="13577"/>
    <cellStyle name="Percent 9 2 6 5" xfId="13578"/>
    <cellStyle name="Percent 9 2 7" xfId="13579"/>
    <cellStyle name="Percent 9 2 7 2" xfId="13580"/>
    <cellStyle name="Percent 9 2 7 2 2" xfId="13581"/>
    <cellStyle name="Percent 9 2 7 3" xfId="13582"/>
    <cellStyle name="Percent 9 2 7 3 2" xfId="13583"/>
    <cellStyle name="Percent 9 2 7 4" xfId="13584"/>
    <cellStyle name="Percent 9 2 8" xfId="13585"/>
    <cellStyle name="Percent 9 2 8 2" xfId="13586"/>
    <cellStyle name="Percent 9 2 9" xfId="13587"/>
    <cellStyle name="Percent 9 2 9 2" xfId="13588"/>
    <cellStyle name="Percent 9 20" xfId="13589"/>
    <cellStyle name="Percent 9 20 10" xfId="13590"/>
    <cellStyle name="Percent 9 20 10 2" xfId="13591"/>
    <cellStyle name="Percent 9 20 11" xfId="13592"/>
    <cellStyle name="Percent 9 20 2" xfId="13593"/>
    <cellStyle name="Percent 9 20 2 2" xfId="13594"/>
    <cellStyle name="Percent 9 20 2 2 2" xfId="13595"/>
    <cellStyle name="Percent 9 20 2 3" xfId="13596"/>
    <cellStyle name="Percent 9 20 2 3 2" xfId="13597"/>
    <cellStyle name="Percent 9 20 2 4" xfId="13598"/>
    <cellStyle name="Percent 9 20 3" xfId="13599"/>
    <cellStyle name="Percent 9 20 3 2" xfId="13600"/>
    <cellStyle name="Percent 9 20 3 2 2" xfId="13601"/>
    <cellStyle name="Percent 9 20 3 3" xfId="13602"/>
    <cellStyle name="Percent 9 20 3 3 2" xfId="13603"/>
    <cellStyle name="Percent 9 20 3 4" xfId="13604"/>
    <cellStyle name="Percent 9 20 4" xfId="13605"/>
    <cellStyle name="Percent 9 20 4 2" xfId="13606"/>
    <cellStyle name="Percent 9 20 4 2 2" xfId="13607"/>
    <cellStyle name="Percent 9 20 4 3" xfId="13608"/>
    <cellStyle name="Percent 9 20 4 3 2" xfId="13609"/>
    <cellStyle name="Percent 9 20 4 4" xfId="13610"/>
    <cellStyle name="Percent 9 20 5" xfId="13611"/>
    <cellStyle name="Percent 9 20 5 2" xfId="13612"/>
    <cellStyle name="Percent 9 20 5 2 2" xfId="13613"/>
    <cellStyle name="Percent 9 20 5 3" xfId="13614"/>
    <cellStyle name="Percent 9 20 5 3 2" xfId="13615"/>
    <cellStyle name="Percent 9 20 5 4" xfId="13616"/>
    <cellStyle name="Percent 9 20 5 4 2" xfId="13617"/>
    <cellStyle name="Percent 9 20 5 5" xfId="13618"/>
    <cellStyle name="Percent 9 20 6" xfId="13619"/>
    <cellStyle name="Percent 9 20 6 2" xfId="13620"/>
    <cellStyle name="Percent 9 20 6 2 2" xfId="13621"/>
    <cellStyle name="Percent 9 20 6 3" xfId="13622"/>
    <cellStyle name="Percent 9 20 6 3 2" xfId="13623"/>
    <cellStyle name="Percent 9 20 6 4" xfId="13624"/>
    <cellStyle name="Percent 9 20 7" xfId="13625"/>
    <cellStyle name="Percent 9 20 7 2" xfId="13626"/>
    <cellStyle name="Percent 9 20 8" xfId="13627"/>
    <cellStyle name="Percent 9 20 8 2" xfId="13628"/>
    <cellStyle name="Percent 9 20 9" xfId="13629"/>
    <cellStyle name="Percent 9 20 9 2" xfId="13630"/>
    <cellStyle name="Percent 9 21" xfId="13631"/>
    <cellStyle name="Percent 9 21 2" xfId="13632"/>
    <cellStyle name="Percent 9 21 2 2" xfId="13633"/>
    <cellStyle name="Percent 9 21 3" xfId="13634"/>
    <cellStyle name="Percent 9 21 3 2" xfId="13635"/>
    <cellStyle name="Percent 9 21 4" xfId="13636"/>
    <cellStyle name="Percent 9 22" xfId="13637"/>
    <cellStyle name="Percent 9 22 2" xfId="13638"/>
    <cellStyle name="Percent 9 22 2 2" xfId="13639"/>
    <cellStyle name="Percent 9 22 3" xfId="13640"/>
    <cellStyle name="Percent 9 22 3 2" xfId="13641"/>
    <cellStyle name="Percent 9 22 4" xfId="13642"/>
    <cellStyle name="Percent 9 23" xfId="13643"/>
    <cellStyle name="Percent 9 23 2" xfId="13644"/>
    <cellStyle name="Percent 9 23 2 2" xfId="13645"/>
    <cellStyle name="Percent 9 23 3" xfId="13646"/>
    <cellStyle name="Percent 9 23 3 2" xfId="13647"/>
    <cellStyle name="Percent 9 23 4" xfId="13648"/>
    <cellStyle name="Percent 9 23 4 2" xfId="13649"/>
    <cellStyle name="Percent 9 23 5" xfId="13650"/>
    <cellStyle name="Percent 9 24" xfId="13651"/>
    <cellStyle name="Percent 9 24 2" xfId="13652"/>
    <cellStyle name="Percent 9 24 2 2" xfId="13653"/>
    <cellStyle name="Percent 9 24 3" xfId="13654"/>
    <cellStyle name="Percent 9 24 3 2" xfId="13655"/>
    <cellStyle name="Percent 9 24 4" xfId="13656"/>
    <cellStyle name="Percent 9 25" xfId="13657"/>
    <cellStyle name="Percent 9 25 2" xfId="13658"/>
    <cellStyle name="Percent 9 26" xfId="13659"/>
    <cellStyle name="Percent 9 26 2" xfId="13660"/>
    <cellStyle name="Percent 9 27" xfId="13661"/>
    <cellStyle name="Percent 9 27 2" xfId="13662"/>
    <cellStyle name="Percent 9 28" xfId="13663"/>
    <cellStyle name="Percent 9 3" xfId="13664"/>
    <cellStyle name="Percent 9 3 10" xfId="13665"/>
    <cellStyle name="Percent 9 3 10 2" xfId="13666"/>
    <cellStyle name="Percent 9 3 11" xfId="13667"/>
    <cellStyle name="Percent 9 3 11 2" xfId="13668"/>
    <cellStyle name="Percent 9 3 12" xfId="13669"/>
    <cellStyle name="Percent 9 3 2" xfId="13670"/>
    <cellStyle name="Percent 9 3 2 2" xfId="13671"/>
    <cellStyle name="Percent 9 3 2 2 2" xfId="13672"/>
    <cellStyle name="Percent 9 3 2 2 2 2" xfId="13673"/>
    <cellStyle name="Percent 9 3 2 2 3" xfId="13674"/>
    <cellStyle name="Percent 9 3 2 2 3 2" xfId="13675"/>
    <cellStyle name="Percent 9 3 2 2 4" xfId="13676"/>
    <cellStyle name="Percent 9 3 2 3" xfId="13677"/>
    <cellStyle name="Percent 9 3 2 3 2" xfId="13678"/>
    <cellStyle name="Percent 9 3 2 3 2 2" xfId="13679"/>
    <cellStyle name="Percent 9 3 2 3 3" xfId="13680"/>
    <cellStyle name="Percent 9 3 2 3 3 2" xfId="13681"/>
    <cellStyle name="Percent 9 3 2 3 4" xfId="13682"/>
    <cellStyle name="Percent 9 3 2 4" xfId="13683"/>
    <cellStyle name="Percent 9 3 2 4 2" xfId="13684"/>
    <cellStyle name="Percent 9 3 2 4 2 2" xfId="13685"/>
    <cellStyle name="Percent 9 3 2 4 3" xfId="13686"/>
    <cellStyle name="Percent 9 3 2 4 3 2" xfId="13687"/>
    <cellStyle name="Percent 9 3 2 4 4" xfId="13688"/>
    <cellStyle name="Percent 9 3 2 4 4 2" xfId="13689"/>
    <cellStyle name="Percent 9 3 2 4 5" xfId="13690"/>
    <cellStyle name="Percent 9 3 2 5" xfId="13691"/>
    <cellStyle name="Percent 9 3 2 5 2" xfId="13692"/>
    <cellStyle name="Percent 9 3 2 5 2 2" xfId="13693"/>
    <cellStyle name="Percent 9 3 2 5 3" xfId="13694"/>
    <cellStyle name="Percent 9 3 2 5 3 2" xfId="13695"/>
    <cellStyle name="Percent 9 3 2 5 4" xfId="13696"/>
    <cellStyle name="Percent 9 3 2 6" xfId="13697"/>
    <cellStyle name="Percent 9 3 2 6 2" xfId="13698"/>
    <cellStyle name="Percent 9 3 2 7" xfId="13699"/>
    <cellStyle name="Percent 9 3 2 7 2" xfId="13700"/>
    <cellStyle name="Percent 9 3 2 8" xfId="13701"/>
    <cellStyle name="Percent 9 3 2 8 2" xfId="13702"/>
    <cellStyle name="Percent 9 3 2 9" xfId="13703"/>
    <cellStyle name="Percent 9 3 3" xfId="13704"/>
    <cellStyle name="Percent 9 3 3 2" xfId="13705"/>
    <cellStyle name="Percent 9 3 3 2 2" xfId="13706"/>
    <cellStyle name="Percent 9 3 3 3" xfId="13707"/>
    <cellStyle name="Percent 9 3 3 3 2" xfId="13708"/>
    <cellStyle name="Percent 9 3 3 4" xfId="13709"/>
    <cellStyle name="Percent 9 3 4" xfId="13710"/>
    <cellStyle name="Percent 9 3 4 2" xfId="13711"/>
    <cellStyle name="Percent 9 3 4 2 2" xfId="13712"/>
    <cellStyle name="Percent 9 3 4 3" xfId="13713"/>
    <cellStyle name="Percent 9 3 4 3 2" xfId="13714"/>
    <cellStyle name="Percent 9 3 4 4" xfId="13715"/>
    <cellStyle name="Percent 9 3 5" xfId="13716"/>
    <cellStyle name="Percent 9 3 5 2" xfId="13717"/>
    <cellStyle name="Percent 9 3 5 2 2" xfId="13718"/>
    <cellStyle name="Percent 9 3 5 3" xfId="13719"/>
    <cellStyle name="Percent 9 3 5 3 2" xfId="13720"/>
    <cellStyle name="Percent 9 3 5 4" xfId="13721"/>
    <cellStyle name="Percent 9 3 6" xfId="13722"/>
    <cellStyle name="Percent 9 3 6 2" xfId="13723"/>
    <cellStyle name="Percent 9 3 6 2 2" xfId="13724"/>
    <cellStyle name="Percent 9 3 6 3" xfId="13725"/>
    <cellStyle name="Percent 9 3 6 3 2" xfId="13726"/>
    <cellStyle name="Percent 9 3 6 4" xfId="13727"/>
    <cellStyle name="Percent 9 3 6 4 2" xfId="13728"/>
    <cellStyle name="Percent 9 3 6 5" xfId="13729"/>
    <cellStyle name="Percent 9 3 7" xfId="13730"/>
    <cellStyle name="Percent 9 3 7 2" xfId="13731"/>
    <cellStyle name="Percent 9 3 7 2 2" xfId="13732"/>
    <cellStyle name="Percent 9 3 7 3" xfId="13733"/>
    <cellStyle name="Percent 9 3 7 3 2" xfId="13734"/>
    <cellStyle name="Percent 9 3 7 4" xfId="13735"/>
    <cellStyle name="Percent 9 3 8" xfId="13736"/>
    <cellStyle name="Percent 9 3 8 2" xfId="13737"/>
    <cellStyle name="Percent 9 3 9" xfId="13738"/>
    <cellStyle name="Percent 9 3 9 2" xfId="13739"/>
    <cellStyle name="Percent 9 4" xfId="13740"/>
    <cellStyle name="Percent 9 4 10" xfId="13741"/>
    <cellStyle name="Percent 9 4 10 2" xfId="13742"/>
    <cellStyle name="Percent 9 4 11" xfId="13743"/>
    <cellStyle name="Percent 9 4 11 2" xfId="13744"/>
    <cellStyle name="Percent 9 4 12" xfId="13745"/>
    <cellStyle name="Percent 9 4 2" xfId="13746"/>
    <cellStyle name="Percent 9 4 2 2" xfId="13747"/>
    <cellStyle name="Percent 9 4 2 2 2" xfId="13748"/>
    <cellStyle name="Percent 9 4 2 2 2 2" xfId="13749"/>
    <cellStyle name="Percent 9 4 2 2 3" xfId="13750"/>
    <cellStyle name="Percent 9 4 2 2 3 2" xfId="13751"/>
    <cellStyle name="Percent 9 4 2 2 4" xfId="13752"/>
    <cellStyle name="Percent 9 4 2 3" xfId="13753"/>
    <cellStyle name="Percent 9 4 2 3 2" xfId="13754"/>
    <cellStyle name="Percent 9 4 2 3 2 2" xfId="13755"/>
    <cellStyle name="Percent 9 4 2 3 3" xfId="13756"/>
    <cellStyle name="Percent 9 4 2 3 3 2" xfId="13757"/>
    <cellStyle name="Percent 9 4 2 3 4" xfId="13758"/>
    <cellStyle name="Percent 9 4 2 4" xfId="13759"/>
    <cellStyle name="Percent 9 4 2 4 2" xfId="13760"/>
    <cellStyle name="Percent 9 4 2 4 2 2" xfId="13761"/>
    <cellStyle name="Percent 9 4 2 4 3" xfId="13762"/>
    <cellStyle name="Percent 9 4 2 4 3 2" xfId="13763"/>
    <cellStyle name="Percent 9 4 2 4 4" xfId="13764"/>
    <cellStyle name="Percent 9 4 2 4 4 2" xfId="13765"/>
    <cellStyle name="Percent 9 4 2 4 5" xfId="13766"/>
    <cellStyle name="Percent 9 4 2 5" xfId="13767"/>
    <cellStyle name="Percent 9 4 2 5 2" xfId="13768"/>
    <cellStyle name="Percent 9 4 2 5 2 2" xfId="13769"/>
    <cellStyle name="Percent 9 4 2 5 3" xfId="13770"/>
    <cellStyle name="Percent 9 4 2 5 3 2" xfId="13771"/>
    <cellStyle name="Percent 9 4 2 5 4" xfId="13772"/>
    <cellStyle name="Percent 9 4 2 6" xfId="13773"/>
    <cellStyle name="Percent 9 4 2 6 2" xfId="13774"/>
    <cellStyle name="Percent 9 4 2 7" xfId="13775"/>
    <cellStyle name="Percent 9 4 2 7 2" xfId="13776"/>
    <cellStyle name="Percent 9 4 2 8" xfId="13777"/>
    <cellStyle name="Percent 9 4 2 8 2" xfId="13778"/>
    <cellStyle name="Percent 9 4 2 9" xfId="13779"/>
    <cellStyle name="Percent 9 4 3" xfId="13780"/>
    <cellStyle name="Percent 9 4 3 2" xfId="13781"/>
    <cellStyle name="Percent 9 4 3 2 2" xfId="13782"/>
    <cellStyle name="Percent 9 4 3 3" xfId="13783"/>
    <cellStyle name="Percent 9 4 3 3 2" xfId="13784"/>
    <cellStyle name="Percent 9 4 3 4" xfId="13785"/>
    <cellStyle name="Percent 9 4 4" xfId="13786"/>
    <cellStyle name="Percent 9 4 4 2" xfId="13787"/>
    <cellStyle name="Percent 9 4 4 2 2" xfId="13788"/>
    <cellStyle name="Percent 9 4 4 3" xfId="13789"/>
    <cellStyle name="Percent 9 4 4 3 2" xfId="13790"/>
    <cellStyle name="Percent 9 4 4 4" xfId="13791"/>
    <cellStyle name="Percent 9 4 5" xfId="13792"/>
    <cellStyle name="Percent 9 4 5 2" xfId="13793"/>
    <cellStyle name="Percent 9 4 5 2 2" xfId="13794"/>
    <cellStyle name="Percent 9 4 5 3" xfId="13795"/>
    <cellStyle name="Percent 9 4 5 3 2" xfId="13796"/>
    <cellStyle name="Percent 9 4 5 4" xfId="13797"/>
    <cellStyle name="Percent 9 4 6" xfId="13798"/>
    <cellStyle name="Percent 9 4 6 2" xfId="13799"/>
    <cellStyle name="Percent 9 4 6 2 2" xfId="13800"/>
    <cellStyle name="Percent 9 4 6 3" xfId="13801"/>
    <cellStyle name="Percent 9 4 6 3 2" xfId="13802"/>
    <cellStyle name="Percent 9 4 6 4" xfId="13803"/>
    <cellStyle name="Percent 9 4 6 4 2" xfId="13804"/>
    <cellStyle name="Percent 9 4 6 5" xfId="13805"/>
    <cellStyle name="Percent 9 4 7" xfId="13806"/>
    <cellStyle name="Percent 9 4 7 2" xfId="13807"/>
    <cellStyle name="Percent 9 4 7 2 2" xfId="13808"/>
    <cellStyle name="Percent 9 4 7 3" xfId="13809"/>
    <cellStyle name="Percent 9 4 7 3 2" xfId="13810"/>
    <cellStyle name="Percent 9 4 7 4" xfId="13811"/>
    <cellStyle name="Percent 9 4 8" xfId="13812"/>
    <cellStyle name="Percent 9 4 8 2" xfId="13813"/>
    <cellStyle name="Percent 9 4 9" xfId="13814"/>
    <cellStyle name="Percent 9 4 9 2" xfId="13815"/>
    <cellStyle name="Percent 9 5" xfId="13816"/>
    <cellStyle name="Percent 9 5 10" xfId="13817"/>
    <cellStyle name="Percent 9 5 10 2" xfId="13818"/>
    <cellStyle name="Percent 9 5 11" xfId="13819"/>
    <cellStyle name="Percent 9 5 11 2" xfId="13820"/>
    <cellStyle name="Percent 9 5 12" xfId="13821"/>
    <cellStyle name="Percent 9 5 2" xfId="13822"/>
    <cellStyle name="Percent 9 5 2 2" xfId="13823"/>
    <cellStyle name="Percent 9 5 2 2 2" xfId="13824"/>
    <cellStyle name="Percent 9 5 2 2 2 2" xfId="13825"/>
    <cellStyle name="Percent 9 5 2 2 3" xfId="13826"/>
    <cellStyle name="Percent 9 5 2 2 3 2" xfId="13827"/>
    <cellStyle name="Percent 9 5 2 2 4" xfId="13828"/>
    <cellStyle name="Percent 9 5 2 3" xfId="13829"/>
    <cellStyle name="Percent 9 5 2 3 2" xfId="13830"/>
    <cellStyle name="Percent 9 5 2 3 2 2" xfId="13831"/>
    <cellStyle name="Percent 9 5 2 3 3" xfId="13832"/>
    <cellStyle name="Percent 9 5 2 3 3 2" xfId="13833"/>
    <cellStyle name="Percent 9 5 2 3 4" xfId="13834"/>
    <cellStyle name="Percent 9 5 2 4" xfId="13835"/>
    <cellStyle name="Percent 9 5 2 4 2" xfId="13836"/>
    <cellStyle name="Percent 9 5 2 4 2 2" xfId="13837"/>
    <cellStyle name="Percent 9 5 2 4 3" xfId="13838"/>
    <cellStyle name="Percent 9 5 2 4 3 2" xfId="13839"/>
    <cellStyle name="Percent 9 5 2 4 4" xfId="13840"/>
    <cellStyle name="Percent 9 5 2 4 4 2" xfId="13841"/>
    <cellStyle name="Percent 9 5 2 4 5" xfId="13842"/>
    <cellStyle name="Percent 9 5 2 5" xfId="13843"/>
    <cellStyle name="Percent 9 5 2 5 2" xfId="13844"/>
    <cellStyle name="Percent 9 5 2 5 2 2" xfId="13845"/>
    <cellStyle name="Percent 9 5 2 5 3" xfId="13846"/>
    <cellStyle name="Percent 9 5 2 5 3 2" xfId="13847"/>
    <cellStyle name="Percent 9 5 2 5 4" xfId="13848"/>
    <cellStyle name="Percent 9 5 2 6" xfId="13849"/>
    <cellStyle name="Percent 9 5 2 6 2" xfId="13850"/>
    <cellStyle name="Percent 9 5 2 7" xfId="13851"/>
    <cellStyle name="Percent 9 5 2 7 2" xfId="13852"/>
    <cellStyle name="Percent 9 5 2 8" xfId="13853"/>
    <cellStyle name="Percent 9 5 2 8 2" xfId="13854"/>
    <cellStyle name="Percent 9 5 2 9" xfId="13855"/>
    <cellStyle name="Percent 9 5 3" xfId="13856"/>
    <cellStyle name="Percent 9 5 3 2" xfId="13857"/>
    <cellStyle name="Percent 9 5 3 2 2" xfId="13858"/>
    <cellStyle name="Percent 9 5 3 3" xfId="13859"/>
    <cellStyle name="Percent 9 5 3 3 2" xfId="13860"/>
    <cellStyle name="Percent 9 5 3 4" xfId="13861"/>
    <cellStyle name="Percent 9 5 4" xfId="13862"/>
    <cellStyle name="Percent 9 5 4 2" xfId="13863"/>
    <cellStyle name="Percent 9 5 4 2 2" xfId="13864"/>
    <cellStyle name="Percent 9 5 4 3" xfId="13865"/>
    <cellStyle name="Percent 9 5 4 3 2" xfId="13866"/>
    <cellStyle name="Percent 9 5 4 4" xfId="13867"/>
    <cellStyle name="Percent 9 5 5" xfId="13868"/>
    <cellStyle name="Percent 9 5 5 2" xfId="13869"/>
    <cellStyle name="Percent 9 5 5 2 2" xfId="13870"/>
    <cellStyle name="Percent 9 5 5 3" xfId="13871"/>
    <cellStyle name="Percent 9 5 5 3 2" xfId="13872"/>
    <cellStyle name="Percent 9 5 5 4" xfId="13873"/>
    <cellStyle name="Percent 9 5 6" xfId="13874"/>
    <cellStyle name="Percent 9 5 6 2" xfId="13875"/>
    <cellStyle name="Percent 9 5 6 2 2" xfId="13876"/>
    <cellStyle name="Percent 9 5 6 3" xfId="13877"/>
    <cellStyle name="Percent 9 5 6 3 2" xfId="13878"/>
    <cellStyle name="Percent 9 5 6 4" xfId="13879"/>
    <cellStyle name="Percent 9 5 6 4 2" xfId="13880"/>
    <cellStyle name="Percent 9 5 6 5" xfId="13881"/>
    <cellStyle name="Percent 9 5 7" xfId="13882"/>
    <cellStyle name="Percent 9 5 7 2" xfId="13883"/>
    <cellStyle name="Percent 9 5 7 2 2" xfId="13884"/>
    <cellStyle name="Percent 9 5 7 3" xfId="13885"/>
    <cellStyle name="Percent 9 5 7 3 2" xfId="13886"/>
    <cellStyle name="Percent 9 5 7 4" xfId="13887"/>
    <cellStyle name="Percent 9 5 8" xfId="13888"/>
    <cellStyle name="Percent 9 5 8 2" xfId="13889"/>
    <cellStyle name="Percent 9 5 9" xfId="13890"/>
    <cellStyle name="Percent 9 5 9 2" xfId="13891"/>
    <cellStyle name="Percent 9 6" xfId="13892"/>
    <cellStyle name="Percent 9 6 10" xfId="13893"/>
    <cellStyle name="Percent 9 6 10 2" xfId="13894"/>
    <cellStyle name="Percent 9 6 11" xfId="13895"/>
    <cellStyle name="Percent 9 6 11 2" xfId="13896"/>
    <cellStyle name="Percent 9 6 12" xfId="13897"/>
    <cellStyle name="Percent 9 6 2" xfId="13898"/>
    <cellStyle name="Percent 9 6 2 2" xfId="13899"/>
    <cellStyle name="Percent 9 6 2 2 2" xfId="13900"/>
    <cellStyle name="Percent 9 6 2 2 2 2" xfId="13901"/>
    <cellStyle name="Percent 9 6 2 2 3" xfId="13902"/>
    <cellStyle name="Percent 9 6 2 2 3 2" xfId="13903"/>
    <cellStyle name="Percent 9 6 2 2 4" xfId="13904"/>
    <cellStyle name="Percent 9 6 2 3" xfId="13905"/>
    <cellStyle name="Percent 9 6 2 3 2" xfId="13906"/>
    <cellStyle name="Percent 9 6 2 3 2 2" xfId="13907"/>
    <cellStyle name="Percent 9 6 2 3 3" xfId="13908"/>
    <cellStyle name="Percent 9 6 2 3 3 2" xfId="13909"/>
    <cellStyle name="Percent 9 6 2 3 4" xfId="13910"/>
    <cellStyle name="Percent 9 6 2 4" xfId="13911"/>
    <cellStyle name="Percent 9 6 2 4 2" xfId="13912"/>
    <cellStyle name="Percent 9 6 2 4 2 2" xfId="13913"/>
    <cellStyle name="Percent 9 6 2 4 3" xfId="13914"/>
    <cellStyle name="Percent 9 6 2 4 3 2" xfId="13915"/>
    <cellStyle name="Percent 9 6 2 4 4" xfId="13916"/>
    <cellStyle name="Percent 9 6 2 4 4 2" xfId="13917"/>
    <cellStyle name="Percent 9 6 2 4 5" xfId="13918"/>
    <cellStyle name="Percent 9 6 2 5" xfId="13919"/>
    <cellStyle name="Percent 9 6 2 5 2" xfId="13920"/>
    <cellStyle name="Percent 9 6 2 5 2 2" xfId="13921"/>
    <cellStyle name="Percent 9 6 2 5 3" xfId="13922"/>
    <cellStyle name="Percent 9 6 2 5 3 2" xfId="13923"/>
    <cellStyle name="Percent 9 6 2 5 4" xfId="13924"/>
    <cellStyle name="Percent 9 6 2 6" xfId="13925"/>
    <cellStyle name="Percent 9 6 2 6 2" xfId="13926"/>
    <cellStyle name="Percent 9 6 2 7" xfId="13927"/>
    <cellStyle name="Percent 9 6 2 7 2" xfId="13928"/>
    <cellStyle name="Percent 9 6 2 8" xfId="13929"/>
    <cellStyle name="Percent 9 6 2 8 2" xfId="13930"/>
    <cellStyle name="Percent 9 6 2 9" xfId="13931"/>
    <cellStyle name="Percent 9 6 3" xfId="13932"/>
    <cellStyle name="Percent 9 6 3 2" xfId="13933"/>
    <cellStyle name="Percent 9 6 3 2 2" xfId="13934"/>
    <cellStyle name="Percent 9 6 3 3" xfId="13935"/>
    <cellStyle name="Percent 9 6 3 3 2" xfId="13936"/>
    <cellStyle name="Percent 9 6 3 4" xfId="13937"/>
    <cellStyle name="Percent 9 6 4" xfId="13938"/>
    <cellStyle name="Percent 9 6 4 2" xfId="13939"/>
    <cellStyle name="Percent 9 6 4 2 2" xfId="13940"/>
    <cellStyle name="Percent 9 6 4 3" xfId="13941"/>
    <cellStyle name="Percent 9 6 4 3 2" xfId="13942"/>
    <cellStyle name="Percent 9 6 4 4" xfId="13943"/>
    <cellStyle name="Percent 9 6 5" xfId="13944"/>
    <cellStyle name="Percent 9 6 5 2" xfId="13945"/>
    <cellStyle name="Percent 9 6 5 2 2" xfId="13946"/>
    <cellStyle name="Percent 9 6 5 3" xfId="13947"/>
    <cellStyle name="Percent 9 6 5 3 2" xfId="13948"/>
    <cellStyle name="Percent 9 6 5 4" xfId="13949"/>
    <cellStyle name="Percent 9 6 6" xfId="13950"/>
    <cellStyle name="Percent 9 6 6 2" xfId="13951"/>
    <cellStyle name="Percent 9 6 6 2 2" xfId="13952"/>
    <cellStyle name="Percent 9 6 6 3" xfId="13953"/>
    <cellStyle name="Percent 9 6 6 3 2" xfId="13954"/>
    <cellStyle name="Percent 9 6 6 4" xfId="13955"/>
    <cellStyle name="Percent 9 6 6 4 2" xfId="13956"/>
    <cellStyle name="Percent 9 6 6 5" xfId="13957"/>
    <cellStyle name="Percent 9 6 7" xfId="13958"/>
    <cellStyle name="Percent 9 6 7 2" xfId="13959"/>
    <cellStyle name="Percent 9 6 7 2 2" xfId="13960"/>
    <cellStyle name="Percent 9 6 7 3" xfId="13961"/>
    <cellStyle name="Percent 9 6 7 3 2" xfId="13962"/>
    <cellStyle name="Percent 9 6 7 4" xfId="13963"/>
    <cellStyle name="Percent 9 6 8" xfId="13964"/>
    <cellStyle name="Percent 9 6 8 2" xfId="13965"/>
    <cellStyle name="Percent 9 6 9" xfId="13966"/>
    <cellStyle name="Percent 9 6 9 2" xfId="13967"/>
    <cellStyle name="Percent 9 7" xfId="13968"/>
    <cellStyle name="Percent 9 7 10" xfId="13969"/>
    <cellStyle name="Percent 9 7 10 2" xfId="13970"/>
    <cellStyle name="Percent 9 7 11" xfId="13971"/>
    <cellStyle name="Percent 9 7 11 2" xfId="13972"/>
    <cellStyle name="Percent 9 7 12" xfId="13973"/>
    <cellStyle name="Percent 9 7 12 2" xfId="13974"/>
    <cellStyle name="Percent 9 7 13" xfId="13975"/>
    <cellStyle name="Percent 9 7 13 2" xfId="13976"/>
    <cellStyle name="Percent 9 7 14" xfId="13977"/>
    <cellStyle name="Percent 9 7 2" xfId="13978"/>
    <cellStyle name="Percent 9 7 2 10" xfId="13979"/>
    <cellStyle name="Percent 9 7 2 10 2" xfId="13980"/>
    <cellStyle name="Percent 9 7 2 11" xfId="13981"/>
    <cellStyle name="Percent 9 7 2 2" xfId="13982"/>
    <cellStyle name="Percent 9 7 2 2 2" xfId="13983"/>
    <cellStyle name="Percent 9 7 2 2 2 2" xfId="13984"/>
    <cellStyle name="Percent 9 7 2 2 3" xfId="13985"/>
    <cellStyle name="Percent 9 7 2 2 3 2" xfId="13986"/>
    <cellStyle name="Percent 9 7 2 2 4" xfId="13987"/>
    <cellStyle name="Percent 9 7 2 3" xfId="13988"/>
    <cellStyle name="Percent 9 7 2 3 2" xfId="13989"/>
    <cellStyle name="Percent 9 7 2 3 2 2" xfId="13990"/>
    <cellStyle name="Percent 9 7 2 3 3" xfId="13991"/>
    <cellStyle name="Percent 9 7 2 3 3 2" xfId="13992"/>
    <cellStyle name="Percent 9 7 2 3 4" xfId="13993"/>
    <cellStyle name="Percent 9 7 2 4" xfId="13994"/>
    <cellStyle name="Percent 9 7 2 4 2" xfId="13995"/>
    <cellStyle name="Percent 9 7 2 4 2 2" xfId="13996"/>
    <cellStyle name="Percent 9 7 2 4 3" xfId="13997"/>
    <cellStyle name="Percent 9 7 2 4 3 2" xfId="13998"/>
    <cellStyle name="Percent 9 7 2 4 4" xfId="13999"/>
    <cellStyle name="Percent 9 7 2 5" xfId="14000"/>
    <cellStyle name="Percent 9 7 2 5 2" xfId="14001"/>
    <cellStyle name="Percent 9 7 2 5 2 2" xfId="14002"/>
    <cellStyle name="Percent 9 7 2 5 3" xfId="14003"/>
    <cellStyle name="Percent 9 7 2 5 3 2" xfId="14004"/>
    <cellStyle name="Percent 9 7 2 5 4" xfId="14005"/>
    <cellStyle name="Percent 9 7 2 5 4 2" xfId="14006"/>
    <cellStyle name="Percent 9 7 2 5 5" xfId="14007"/>
    <cellStyle name="Percent 9 7 2 6" xfId="14008"/>
    <cellStyle name="Percent 9 7 2 6 2" xfId="14009"/>
    <cellStyle name="Percent 9 7 2 6 2 2" xfId="14010"/>
    <cellStyle name="Percent 9 7 2 6 3" xfId="14011"/>
    <cellStyle name="Percent 9 7 2 6 3 2" xfId="14012"/>
    <cellStyle name="Percent 9 7 2 6 4" xfId="14013"/>
    <cellStyle name="Percent 9 7 2 7" xfId="14014"/>
    <cellStyle name="Percent 9 7 2 7 2" xfId="14015"/>
    <cellStyle name="Percent 9 7 2 8" xfId="14016"/>
    <cellStyle name="Percent 9 7 2 8 2" xfId="14017"/>
    <cellStyle name="Percent 9 7 2 9" xfId="14018"/>
    <cellStyle name="Percent 9 7 2 9 2" xfId="14019"/>
    <cellStyle name="Percent 9 7 3" xfId="14020"/>
    <cellStyle name="Percent 9 7 3 10" xfId="14021"/>
    <cellStyle name="Percent 9 7 3 10 2" xfId="14022"/>
    <cellStyle name="Percent 9 7 3 11" xfId="14023"/>
    <cellStyle name="Percent 9 7 3 2" xfId="14024"/>
    <cellStyle name="Percent 9 7 3 2 2" xfId="14025"/>
    <cellStyle name="Percent 9 7 3 2 2 2" xfId="14026"/>
    <cellStyle name="Percent 9 7 3 2 3" xfId="14027"/>
    <cellStyle name="Percent 9 7 3 2 3 2" xfId="14028"/>
    <cellStyle name="Percent 9 7 3 2 4" xfId="14029"/>
    <cellStyle name="Percent 9 7 3 3" xfId="14030"/>
    <cellStyle name="Percent 9 7 3 3 2" xfId="14031"/>
    <cellStyle name="Percent 9 7 3 3 2 2" xfId="14032"/>
    <cellStyle name="Percent 9 7 3 3 3" xfId="14033"/>
    <cellStyle name="Percent 9 7 3 3 3 2" xfId="14034"/>
    <cellStyle name="Percent 9 7 3 3 4" xfId="14035"/>
    <cellStyle name="Percent 9 7 3 4" xfId="14036"/>
    <cellStyle name="Percent 9 7 3 4 2" xfId="14037"/>
    <cellStyle name="Percent 9 7 3 4 2 2" xfId="14038"/>
    <cellStyle name="Percent 9 7 3 4 3" xfId="14039"/>
    <cellStyle name="Percent 9 7 3 4 3 2" xfId="14040"/>
    <cellStyle name="Percent 9 7 3 4 4" xfId="14041"/>
    <cellStyle name="Percent 9 7 3 5" xfId="14042"/>
    <cellStyle name="Percent 9 7 3 5 2" xfId="14043"/>
    <cellStyle name="Percent 9 7 3 5 2 2" xfId="14044"/>
    <cellStyle name="Percent 9 7 3 5 3" xfId="14045"/>
    <cellStyle name="Percent 9 7 3 5 3 2" xfId="14046"/>
    <cellStyle name="Percent 9 7 3 5 4" xfId="14047"/>
    <cellStyle name="Percent 9 7 3 5 4 2" xfId="14048"/>
    <cellStyle name="Percent 9 7 3 5 5" xfId="14049"/>
    <cellStyle name="Percent 9 7 3 6" xfId="14050"/>
    <cellStyle name="Percent 9 7 3 6 2" xfId="14051"/>
    <cellStyle name="Percent 9 7 3 6 2 2" xfId="14052"/>
    <cellStyle name="Percent 9 7 3 6 3" xfId="14053"/>
    <cellStyle name="Percent 9 7 3 6 3 2" xfId="14054"/>
    <cellStyle name="Percent 9 7 3 6 4" xfId="14055"/>
    <cellStyle name="Percent 9 7 3 7" xfId="14056"/>
    <cellStyle name="Percent 9 7 3 7 2" xfId="14057"/>
    <cellStyle name="Percent 9 7 3 8" xfId="14058"/>
    <cellStyle name="Percent 9 7 3 8 2" xfId="14059"/>
    <cellStyle name="Percent 9 7 3 9" xfId="14060"/>
    <cellStyle name="Percent 9 7 3 9 2" xfId="14061"/>
    <cellStyle name="Percent 9 7 4" xfId="14062"/>
    <cellStyle name="Percent 9 7 4 2" xfId="14063"/>
    <cellStyle name="Percent 9 7 4 2 2" xfId="14064"/>
    <cellStyle name="Percent 9 7 4 2 2 2" xfId="14065"/>
    <cellStyle name="Percent 9 7 4 2 3" xfId="14066"/>
    <cellStyle name="Percent 9 7 4 2 3 2" xfId="14067"/>
    <cellStyle name="Percent 9 7 4 2 4" xfId="14068"/>
    <cellStyle name="Percent 9 7 4 3" xfId="14069"/>
    <cellStyle name="Percent 9 7 4 3 2" xfId="14070"/>
    <cellStyle name="Percent 9 7 4 3 2 2" xfId="14071"/>
    <cellStyle name="Percent 9 7 4 3 3" xfId="14072"/>
    <cellStyle name="Percent 9 7 4 3 3 2" xfId="14073"/>
    <cellStyle name="Percent 9 7 4 3 4" xfId="14074"/>
    <cellStyle name="Percent 9 7 4 4" xfId="14075"/>
    <cellStyle name="Percent 9 7 4 4 2" xfId="14076"/>
    <cellStyle name="Percent 9 7 4 4 2 2" xfId="14077"/>
    <cellStyle name="Percent 9 7 4 4 3" xfId="14078"/>
    <cellStyle name="Percent 9 7 4 4 3 2" xfId="14079"/>
    <cellStyle name="Percent 9 7 4 4 4" xfId="14080"/>
    <cellStyle name="Percent 9 7 4 4 4 2" xfId="14081"/>
    <cellStyle name="Percent 9 7 4 4 5" xfId="14082"/>
    <cellStyle name="Percent 9 7 4 5" xfId="14083"/>
    <cellStyle name="Percent 9 7 4 5 2" xfId="14084"/>
    <cellStyle name="Percent 9 7 4 5 2 2" xfId="14085"/>
    <cellStyle name="Percent 9 7 4 5 3" xfId="14086"/>
    <cellStyle name="Percent 9 7 4 5 3 2" xfId="14087"/>
    <cellStyle name="Percent 9 7 4 5 4" xfId="14088"/>
    <cellStyle name="Percent 9 7 4 6" xfId="14089"/>
    <cellStyle name="Percent 9 7 4 6 2" xfId="14090"/>
    <cellStyle name="Percent 9 7 4 7" xfId="14091"/>
    <cellStyle name="Percent 9 7 4 7 2" xfId="14092"/>
    <cellStyle name="Percent 9 7 4 8" xfId="14093"/>
    <cellStyle name="Percent 9 7 4 8 2" xfId="14094"/>
    <cellStyle name="Percent 9 7 4 9" xfId="14095"/>
    <cellStyle name="Percent 9 7 5" xfId="14096"/>
    <cellStyle name="Percent 9 7 5 2" xfId="14097"/>
    <cellStyle name="Percent 9 7 5 2 2" xfId="14098"/>
    <cellStyle name="Percent 9 7 5 3" xfId="14099"/>
    <cellStyle name="Percent 9 7 5 3 2" xfId="14100"/>
    <cellStyle name="Percent 9 7 5 4" xfId="14101"/>
    <cellStyle name="Percent 9 7 6" xfId="14102"/>
    <cellStyle name="Percent 9 7 6 2" xfId="14103"/>
    <cellStyle name="Percent 9 7 6 2 2" xfId="14104"/>
    <cellStyle name="Percent 9 7 6 3" xfId="14105"/>
    <cellStyle name="Percent 9 7 6 3 2" xfId="14106"/>
    <cellStyle name="Percent 9 7 6 4" xfId="14107"/>
    <cellStyle name="Percent 9 7 7" xfId="14108"/>
    <cellStyle name="Percent 9 7 7 2" xfId="14109"/>
    <cellStyle name="Percent 9 7 7 2 2" xfId="14110"/>
    <cellStyle name="Percent 9 7 7 3" xfId="14111"/>
    <cellStyle name="Percent 9 7 7 3 2" xfId="14112"/>
    <cellStyle name="Percent 9 7 7 4" xfId="14113"/>
    <cellStyle name="Percent 9 7 8" xfId="14114"/>
    <cellStyle name="Percent 9 7 8 2" xfId="14115"/>
    <cellStyle name="Percent 9 7 8 2 2" xfId="14116"/>
    <cellStyle name="Percent 9 7 8 3" xfId="14117"/>
    <cellStyle name="Percent 9 7 8 3 2" xfId="14118"/>
    <cellStyle name="Percent 9 7 8 4" xfId="14119"/>
    <cellStyle name="Percent 9 7 8 4 2" xfId="14120"/>
    <cellStyle name="Percent 9 7 8 5" xfId="14121"/>
    <cellStyle name="Percent 9 7 9" xfId="14122"/>
    <cellStyle name="Percent 9 7 9 2" xfId="14123"/>
    <cellStyle name="Percent 9 7 9 2 2" xfId="14124"/>
    <cellStyle name="Percent 9 7 9 3" xfId="14125"/>
    <cellStyle name="Percent 9 7 9 3 2" xfId="14126"/>
    <cellStyle name="Percent 9 7 9 4" xfId="14127"/>
    <cellStyle name="Percent 9 8" xfId="14128"/>
    <cellStyle name="Percent 9 8 10" xfId="14129"/>
    <cellStyle name="Percent 9 8 10 2" xfId="14130"/>
    <cellStyle name="Percent 9 8 11" xfId="14131"/>
    <cellStyle name="Percent 9 8 11 2" xfId="14132"/>
    <cellStyle name="Percent 9 8 12" xfId="14133"/>
    <cellStyle name="Percent 9 8 2" xfId="14134"/>
    <cellStyle name="Percent 9 8 2 2" xfId="14135"/>
    <cellStyle name="Percent 9 8 2 2 2" xfId="14136"/>
    <cellStyle name="Percent 9 8 2 2 2 2" xfId="14137"/>
    <cellStyle name="Percent 9 8 2 2 3" xfId="14138"/>
    <cellStyle name="Percent 9 8 2 2 3 2" xfId="14139"/>
    <cellStyle name="Percent 9 8 2 2 4" xfId="14140"/>
    <cellStyle name="Percent 9 8 2 3" xfId="14141"/>
    <cellStyle name="Percent 9 8 2 3 2" xfId="14142"/>
    <cellStyle name="Percent 9 8 2 3 2 2" xfId="14143"/>
    <cellStyle name="Percent 9 8 2 3 3" xfId="14144"/>
    <cellStyle name="Percent 9 8 2 3 3 2" xfId="14145"/>
    <cellStyle name="Percent 9 8 2 3 4" xfId="14146"/>
    <cellStyle name="Percent 9 8 2 4" xfId="14147"/>
    <cellStyle name="Percent 9 8 2 4 2" xfId="14148"/>
    <cellStyle name="Percent 9 8 2 4 2 2" xfId="14149"/>
    <cellStyle name="Percent 9 8 2 4 3" xfId="14150"/>
    <cellStyle name="Percent 9 8 2 4 3 2" xfId="14151"/>
    <cellStyle name="Percent 9 8 2 4 4" xfId="14152"/>
    <cellStyle name="Percent 9 8 2 4 4 2" xfId="14153"/>
    <cellStyle name="Percent 9 8 2 4 5" xfId="14154"/>
    <cellStyle name="Percent 9 8 2 5" xfId="14155"/>
    <cellStyle name="Percent 9 8 2 5 2" xfId="14156"/>
    <cellStyle name="Percent 9 8 2 5 2 2" xfId="14157"/>
    <cellStyle name="Percent 9 8 2 5 3" xfId="14158"/>
    <cellStyle name="Percent 9 8 2 5 3 2" xfId="14159"/>
    <cellStyle name="Percent 9 8 2 5 4" xfId="14160"/>
    <cellStyle name="Percent 9 8 2 6" xfId="14161"/>
    <cellStyle name="Percent 9 8 2 6 2" xfId="14162"/>
    <cellStyle name="Percent 9 8 2 7" xfId="14163"/>
    <cellStyle name="Percent 9 8 2 7 2" xfId="14164"/>
    <cellStyle name="Percent 9 8 2 8" xfId="14165"/>
    <cellStyle name="Percent 9 8 2 8 2" xfId="14166"/>
    <cellStyle name="Percent 9 8 2 9" xfId="14167"/>
    <cellStyle name="Percent 9 8 3" xfId="14168"/>
    <cellStyle name="Percent 9 8 3 2" xfId="14169"/>
    <cellStyle name="Percent 9 8 3 2 2" xfId="14170"/>
    <cellStyle name="Percent 9 8 3 3" xfId="14171"/>
    <cellStyle name="Percent 9 8 3 3 2" xfId="14172"/>
    <cellStyle name="Percent 9 8 3 4" xfId="14173"/>
    <cellStyle name="Percent 9 8 4" xfId="14174"/>
    <cellStyle name="Percent 9 8 4 2" xfId="14175"/>
    <cellStyle name="Percent 9 8 4 2 2" xfId="14176"/>
    <cellStyle name="Percent 9 8 4 3" xfId="14177"/>
    <cellStyle name="Percent 9 8 4 3 2" xfId="14178"/>
    <cellStyle name="Percent 9 8 4 4" xfId="14179"/>
    <cellStyle name="Percent 9 8 5" xfId="14180"/>
    <cellStyle name="Percent 9 8 5 2" xfId="14181"/>
    <cellStyle name="Percent 9 8 5 2 2" xfId="14182"/>
    <cellStyle name="Percent 9 8 5 3" xfId="14183"/>
    <cellStyle name="Percent 9 8 5 3 2" xfId="14184"/>
    <cellStyle name="Percent 9 8 5 4" xfId="14185"/>
    <cellStyle name="Percent 9 8 6" xfId="14186"/>
    <cellStyle name="Percent 9 8 6 2" xfId="14187"/>
    <cellStyle name="Percent 9 8 6 2 2" xfId="14188"/>
    <cellStyle name="Percent 9 8 6 3" xfId="14189"/>
    <cellStyle name="Percent 9 8 6 3 2" xfId="14190"/>
    <cellStyle name="Percent 9 8 6 4" xfId="14191"/>
    <cellStyle name="Percent 9 8 6 4 2" xfId="14192"/>
    <cellStyle name="Percent 9 8 6 5" xfId="14193"/>
    <cellStyle name="Percent 9 8 7" xfId="14194"/>
    <cellStyle name="Percent 9 8 7 2" xfId="14195"/>
    <cellStyle name="Percent 9 8 7 2 2" xfId="14196"/>
    <cellStyle name="Percent 9 8 7 3" xfId="14197"/>
    <cellStyle name="Percent 9 8 7 3 2" xfId="14198"/>
    <cellStyle name="Percent 9 8 7 4" xfId="14199"/>
    <cellStyle name="Percent 9 8 8" xfId="14200"/>
    <cellStyle name="Percent 9 8 8 2" xfId="14201"/>
    <cellStyle name="Percent 9 8 9" xfId="14202"/>
    <cellStyle name="Percent 9 8 9 2" xfId="14203"/>
    <cellStyle name="Percent 9 9" xfId="14204"/>
    <cellStyle name="Percent 9 9 10" xfId="14205"/>
    <cellStyle name="Percent 9 9 10 2" xfId="14206"/>
    <cellStyle name="Percent 9 9 11" xfId="14207"/>
    <cellStyle name="Percent 9 9 2" xfId="14208"/>
    <cellStyle name="Percent 9 9 2 2" xfId="14209"/>
    <cellStyle name="Percent 9 9 2 2 2" xfId="14210"/>
    <cellStyle name="Percent 9 9 2 3" xfId="14211"/>
    <cellStyle name="Percent 9 9 2 3 2" xfId="14212"/>
    <cellStyle name="Percent 9 9 2 4" xfId="14213"/>
    <cellStyle name="Percent 9 9 3" xfId="14214"/>
    <cellStyle name="Percent 9 9 3 2" xfId="14215"/>
    <cellStyle name="Percent 9 9 3 2 2" xfId="14216"/>
    <cellStyle name="Percent 9 9 3 3" xfId="14217"/>
    <cellStyle name="Percent 9 9 3 3 2" xfId="14218"/>
    <cellStyle name="Percent 9 9 3 4" xfId="14219"/>
    <cellStyle name="Percent 9 9 4" xfId="14220"/>
    <cellStyle name="Percent 9 9 4 2" xfId="14221"/>
    <cellStyle name="Percent 9 9 4 2 2" xfId="14222"/>
    <cellStyle name="Percent 9 9 4 3" xfId="14223"/>
    <cellStyle name="Percent 9 9 4 3 2" xfId="14224"/>
    <cellStyle name="Percent 9 9 4 4" xfId="14225"/>
    <cellStyle name="Percent 9 9 5" xfId="14226"/>
    <cellStyle name="Percent 9 9 5 2" xfId="14227"/>
    <cellStyle name="Percent 9 9 5 2 2" xfId="14228"/>
    <cellStyle name="Percent 9 9 5 3" xfId="14229"/>
    <cellStyle name="Percent 9 9 5 3 2" xfId="14230"/>
    <cellStyle name="Percent 9 9 5 4" xfId="14231"/>
    <cellStyle name="Percent 9 9 5 4 2" xfId="14232"/>
    <cellStyle name="Percent 9 9 5 5" xfId="14233"/>
    <cellStyle name="Percent 9 9 6" xfId="14234"/>
    <cellStyle name="Percent 9 9 6 2" xfId="14235"/>
    <cellStyle name="Percent 9 9 6 2 2" xfId="14236"/>
    <cellStyle name="Percent 9 9 6 3" xfId="14237"/>
    <cellStyle name="Percent 9 9 6 3 2" xfId="14238"/>
    <cellStyle name="Percent 9 9 6 4" xfId="14239"/>
    <cellStyle name="Percent 9 9 7" xfId="14240"/>
    <cellStyle name="Percent 9 9 7 2" xfId="14241"/>
    <cellStyle name="Percent 9 9 8" xfId="14242"/>
    <cellStyle name="Percent 9 9 8 2" xfId="14243"/>
    <cellStyle name="Percent 9 9 9" xfId="14244"/>
    <cellStyle name="Percent 9 9 9 2" xfId="14245"/>
    <cellStyle name="Percentagem 2 2" xfId="14246"/>
    <cellStyle name="Percentagem 2 2 10" xfId="14247"/>
    <cellStyle name="Percentagem 2 2 10 2" xfId="14248"/>
    <cellStyle name="Percentagem 2 2 11" xfId="14249"/>
    <cellStyle name="Percentagem 2 2 2" xfId="14250"/>
    <cellStyle name="Percentagem 2 2 2 2" xfId="14251"/>
    <cellStyle name="Percentagem 2 2 2 2 2" xfId="14252"/>
    <cellStyle name="Percentagem 2 2 2 3" xfId="14253"/>
    <cellStyle name="Percentagem 2 2 2 3 2" xfId="14254"/>
    <cellStyle name="Percentagem 2 2 2 4" xfId="14255"/>
    <cellStyle name="Percentagem 2 2 3" xfId="14256"/>
    <cellStyle name="Percentagem 2 2 3 2" xfId="14257"/>
    <cellStyle name="Percentagem 2 2 3 2 2" xfId="14258"/>
    <cellStyle name="Percentagem 2 2 3 3" xfId="14259"/>
    <cellStyle name="Percentagem 2 2 3 3 2" xfId="14260"/>
    <cellStyle name="Percentagem 2 2 3 4" xfId="14261"/>
    <cellStyle name="Percentagem 2 2 4" xfId="14262"/>
    <cellStyle name="Percentagem 2 2 4 2" xfId="14263"/>
    <cellStyle name="Percentagem 2 2 4 2 2" xfId="14264"/>
    <cellStyle name="Percentagem 2 2 4 3" xfId="14265"/>
    <cellStyle name="Percentagem 2 2 4 3 2" xfId="14266"/>
    <cellStyle name="Percentagem 2 2 4 4" xfId="14267"/>
    <cellStyle name="Percentagem 2 2 5" xfId="14268"/>
    <cellStyle name="Percentagem 2 2 5 2" xfId="14269"/>
    <cellStyle name="Percentagem 2 2 5 2 2" xfId="14270"/>
    <cellStyle name="Percentagem 2 2 5 3" xfId="14271"/>
    <cellStyle name="Percentagem 2 2 5 3 2" xfId="14272"/>
    <cellStyle name="Percentagem 2 2 5 4" xfId="14273"/>
    <cellStyle name="Percentagem 2 2 5 4 2" xfId="14274"/>
    <cellStyle name="Percentagem 2 2 5 5" xfId="14275"/>
    <cellStyle name="Percentagem 2 2 6" xfId="14276"/>
    <cellStyle name="Percentagem 2 2 6 2" xfId="14277"/>
    <cellStyle name="Percentagem 2 2 6 2 2" xfId="14278"/>
    <cellStyle name="Percentagem 2 2 6 3" xfId="14279"/>
    <cellStyle name="Percentagem 2 2 6 3 2" xfId="14280"/>
    <cellStyle name="Percentagem 2 2 6 4" xfId="14281"/>
    <cellStyle name="Percentagem 2 2 7" xfId="14282"/>
    <cellStyle name="Percentagem 2 2 7 2" xfId="14283"/>
    <cellStyle name="Percentagem 2 2 8" xfId="14284"/>
    <cellStyle name="Percentagem 2 2 8 2" xfId="14285"/>
    <cellStyle name="Percentagem 2 2 9" xfId="14286"/>
    <cellStyle name="Percentagem 2 2 9 2" xfId="14287"/>
    <cellStyle name="Percentagem 2 3" xfId="14288"/>
    <cellStyle name="Percentagem 2 3 10" xfId="14289"/>
    <cellStyle name="Percentagem 2 3 10 2" xfId="14290"/>
    <cellStyle name="Percentagem 2 3 11" xfId="14291"/>
    <cellStyle name="Percentagem 2 3 2" xfId="14292"/>
    <cellStyle name="Percentagem 2 3 2 2" xfId="14293"/>
    <cellStyle name="Percentagem 2 3 2 2 2" xfId="14294"/>
    <cellStyle name="Percentagem 2 3 2 3" xfId="14295"/>
    <cellStyle name="Percentagem 2 3 2 3 2" xfId="14296"/>
    <cellStyle name="Percentagem 2 3 2 4" xfId="14297"/>
    <cellStyle name="Percentagem 2 3 3" xfId="14298"/>
    <cellStyle name="Percentagem 2 3 3 2" xfId="14299"/>
    <cellStyle name="Percentagem 2 3 3 2 2" xfId="14300"/>
    <cellStyle name="Percentagem 2 3 3 3" xfId="14301"/>
    <cellStyle name="Percentagem 2 3 3 3 2" xfId="14302"/>
    <cellStyle name="Percentagem 2 3 3 4" xfId="14303"/>
    <cellStyle name="Percentagem 2 3 4" xfId="14304"/>
    <cellStyle name="Percentagem 2 3 4 2" xfId="14305"/>
    <cellStyle name="Percentagem 2 3 4 2 2" xfId="14306"/>
    <cellStyle name="Percentagem 2 3 4 3" xfId="14307"/>
    <cellStyle name="Percentagem 2 3 4 3 2" xfId="14308"/>
    <cellStyle name="Percentagem 2 3 4 4" xfId="14309"/>
    <cellStyle name="Percentagem 2 3 5" xfId="14310"/>
    <cellStyle name="Percentagem 2 3 5 2" xfId="14311"/>
    <cellStyle name="Percentagem 2 3 5 2 2" xfId="14312"/>
    <cellStyle name="Percentagem 2 3 5 3" xfId="14313"/>
    <cellStyle name="Percentagem 2 3 5 3 2" xfId="14314"/>
    <cellStyle name="Percentagem 2 3 5 4" xfId="14315"/>
    <cellStyle name="Percentagem 2 3 5 4 2" xfId="14316"/>
    <cellStyle name="Percentagem 2 3 5 5" xfId="14317"/>
    <cellStyle name="Percentagem 2 3 6" xfId="14318"/>
    <cellStyle name="Percentagem 2 3 6 2" xfId="14319"/>
    <cellStyle name="Percentagem 2 3 6 2 2" xfId="14320"/>
    <cellStyle name="Percentagem 2 3 6 3" xfId="14321"/>
    <cellStyle name="Percentagem 2 3 6 3 2" xfId="14322"/>
    <cellStyle name="Percentagem 2 3 6 4" xfId="14323"/>
    <cellStyle name="Percentagem 2 3 7" xfId="14324"/>
    <cellStyle name="Percentagem 2 3 7 2" xfId="14325"/>
    <cellStyle name="Percentagem 2 3 8" xfId="14326"/>
    <cellStyle name="Percentagem 2 3 8 2" xfId="14327"/>
    <cellStyle name="Percentagem 2 3 9" xfId="14328"/>
    <cellStyle name="Percentagem 2 3 9 2" xfId="14329"/>
    <cellStyle name="Pilkku_Layo9704" xfId="14330"/>
    <cellStyle name="Pyör. luku_Layo9704" xfId="14331"/>
    <cellStyle name="Pyör. valuutta_Layo9704" xfId="14332"/>
    <cellStyle name="Rossz" xfId="14333"/>
    <cellStyle name="Schlecht" xfId="14334"/>
    <cellStyle name="Schlecht 10" xfId="14335"/>
    <cellStyle name="Schlecht 10 2" xfId="14336"/>
    <cellStyle name="Schlecht 11" xfId="14337"/>
    <cellStyle name="Schlecht 2" xfId="14338"/>
    <cellStyle name="Schlecht 2 2" xfId="14339"/>
    <cellStyle name="Schlecht 2 2 2" xfId="14340"/>
    <cellStyle name="Schlecht 2 3" xfId="14341"/>
    <cellStyle name="Schlecht 2 3 2" xfId="14342"/>
    <cellStyle name="Schlecht 2 4" xfId="14343"/>
    <cellStyle name="Schlecht 3" xfId="14344"/>
    <cellStyle name="Schlecht 3 2" xfId="14345"/>
    <cellStyle name="Schlecht 3 2 2" xfId="14346"/>
    <cellStyle name="Schlecht 3 3" xfId="14347"/>
    <cellStyle name="Schlecht 3 3 2" xfId="14348"/>
    <cellStyle name="Schlecht 3 4" xfId="14349"/>
    <cellStyle name="Schlecht 4" xfId="14350"/>
    <cellStyle name="Schlecht 4 2" xfId="14351"/>
    <cellStyle name="Schlecht 4 2 2" xfId="14352"/>
    <cellStyle name="Schlecht 4 3" xfId="14353"/>
    <cellStyle name="Schlecht 4 3 2" xfId="14354"/>
    <cellStyle name="Schlecht 4 4" xfId="14355"/>
    <cellStyle name="Schlecht 5" xfId="14356"/>
    <cellStyle name="Schlecht 5 2" xfId="14357"/>
    <cellStyle name="Schlecht 5 2 2" xfId="14358"/>
    <cellStyle name="Schlecht 5 3" xfId="14359"/>
    <cellStyle name="Schlecht 5 3 2" xfId="14360"/>
    <cellStyle name="Schlecht 5 4" xfId="14361"/>
    <cellStyle name="Schlecht 5 4 2" xfId="14362"/>
    <cellStyle name="Schlecht 5 5" xfId="14363"/>
    <cellStyle name="Schlecht 6" xfId="14364"/>
    <cellStyle name="Schlecht 6 2" xfId="14365"/>
    <cellStyle name="Schlecht 6 2 2" xfId="14366"/>
    <cellStyle name="Schlecht 6 3" xfId="14367"/>
    <cellStyle name="Schlecht 6 3 2" xfId="14368"/>
    <cellStyle name="Schlecht 6 4" xfId="14369"/>
    <cellStyle name="Schlecht 7" xfId="14370"/>
    <cellStyle name="Schlecht 7 2" xfId="14371"/>
    <cellStyle name="Schlecht 8" xfId="14372"/>
    <cellStyle name="Schlecht 8 2" xfId="14373"/>
    <cellStyle name="Schlecht 9" xfId="14374"/>
    <cellStyle name="Schlecht 9 2" xfId="14375"/>
    <cellStyle name="Semleges" xfId="14376"/>
    <cellStyle name="Shade" xfId="14377"/>
    <cellStyle name="Shade 10" xfId="14378"/>
    <cellStyle name="Shade 10 2" xfId="14379"/>
    <cellStyle name="Shade 11" xfId="14380"/>
    <cellStyle name="Shade 2" xfId="14381"/>
    <cellStyle name="Shade 2 2" xfId="14382"/>
    <cellStyle name="Shade 2 2 2" xfId="14383"/>
    <cellStyle name="Shade 2 3" xfId="14384"/>
    <cellStyle name="Shade 2 3 2" xfId="14385"/>
    <cellStyle name="Shade 2 4" xfId="14386"/>
    <cellStyle name="Shade 3" xfId="14387"/>
    <cellStyle name="Shade 3 2" xfId="14388"/>
    <cellStyle name="Shade 3 2 2" xfId="14389"/>
    <cellStyle name="Shade 3 3" xfId="14390"/>
    <cellStyle name="Shade 3 3 2" xfId="14391"/>
    <cellStyle name="Shade 3 4" xfId="14392"/>
    <cellStyle name="Shade 4" xfId="14393"/>
    <cellStyle name="Shade 4 2" xfId="14394"/>
    <cellStyle name="Shade 4 2 2" xfId="14395"/>
    <cellStyle name="Shade 4 3" xfId="14396"/>
    <cellStyle name="Shade 4 3 2" xfId="14397"/>
    <cellStyle name="Shade 4 4" xfId="14398"/>
    <cellStyle name="Shade 5" xfId="14399"/>
    <cellStyle name="Shade 5 2" xfId="14400"/>
    <cellStyle name="Shade 5 2 2" xfId="14401"/>
    <cellStyle name="Shade 5 3" xfId="14402"/>
    <cellStyle name="Shade 5 3 2" xfId="14403"/>
    <cellStyle name="Shade 5 4" xfId="14404"/>
    <cellStyle name="Shade 5 4 2" xfId="14405"/>
    <cellStyle name="Shade 5 5" xfId="14406"/>
    <cellStyle name="Shade 6" xfId="14407"/>
    <cellStyle name="Shade 6 2" xfId="14408"/>
    <cellStyle name="Shade 6 2 2" xfId="14409"/>
    <cellStyle name="Shade 6 3" xfId="14410"/>
    <cellStyle name="Shade 6 3 2" xfId="14411"/>
    <cellStyle name="Shade 6 4" xfId="14412"/>
    <cellStyle name="Shade 7" xfId="14413"/>
    <cellStyle name="Shade 7 2" xfId="14414"/>
    <cellStyle name="Shade 8" xfId="14415"/>
    <cellStyle name="Shade 8 2" xfId="14416"/>
    <cellStyle name="Shade 9" xfId="14417"/>
    <cellStyle name="Shade 9 2" xfId="14418"/>
    <cellStyle name="source" xfId="14419"/>
    <cellStyle name="source 10" xfId="14420"/>
    <cellStyle name="source 10 2" xfId="14421"/>
    <cellStyle name="source 11" xfId="14422"/>
    <cellStyle name="source 2" xfId="14423"/>
    <cellStyle name="source 2 2" xfId="14424"/>
    <cellStyle name="source 2 2 2" xfId="14425"/>
    <cellStyle name="source 2 3" xfId="14426"/>
    <cellStyle name="source 2 3 2" xfId="14427"/>
    <cellStyle name="source 2 4" xfId="14428"/>
    <cellStyle name="source 3" xfId="14429"/>
    <cellStyle name="source 3 2" xfId="14430"/>
    <cellStyle name="source 3 2 2" xfId="14431"/>
    <cellStyle name="source 3 3" xfId="14432"/>
    <cellStyle name="source 3 3 2" xfId="14433"/>
    <cellStyle name="source 3 4" xfId="14434"/>
    <cellStyle name="source 4" xfId="14435"/>
    <cellStyle name="source 4 2" xfId="14436"/>
    <cellStyle name="source 4 2 2" xfId="14437"/>
    <cellStyle name="source 4 3" xfId="14438"/>
    <cellStyle name="source 4 3 2" xfId="14439"/>
    <cellStyle name="source 4 4" xfId="14440"/>
    <cellStyle name="source 5" xfId="14441"/>
    <cellStyle name="source 5 2" xfId="14442"/>
    <cellStyle name="source 5 2 2" xfId="14443"/>
    <cellStyle name="source 5 3" xfId="14444"/>
    <cellStyle name="source 5 3 2" xfId="14445"/>
    <cellStyle name="source 5 4" xfId="14446"/>
    <cellStyle name="source 5 4 2" xfId="14447"/>
    <cellStyle name="source 5 5" xfId="14448"/>
    <cellStyle name="source 6" xfId="14449"/>
    <cellStyle name="source 6 2" xfId="14450"/>
    <cellStyle name="source 6 2 2" xfId="14451"/>
    <cellStyle name="source 6 3" xfId="14452"/>
    <cellStyle name="source 6 3 2" xfId="14453"/>
    <cellStyle name="source 6 4" xfId="14454"/>
    <cellStyle name="source 7" xfId="14455"/>
    <cellStyle name="source 7 2" xfId="14456"/>
    <cellStyle name="source 8" xfId="14457"/>
    <cellStyle name="source 8 2" xfId="14458"/>
    <cellStyle name="source 9" xfId="14459"/>
    <cellStyle name="source 9 2" xfId="14460"/>
    <cellStyle name="Standaard_Blad1" xfId="14461"/>
    <cellStyle name="Standard 2" xfId="14462"/>
    <cellStyle name="Standard 2 10" xfId="14463"/>
    <cellStyle name="Standard 2 2" xfId="14464"/>
    <cellStyle name="Standard 2 2 2" xfId="14465"/>
    <cellStyle name="Standard 2 2 2 2" xfId="14466"/>
    <cellStyle name="Standard 2 2 3" xfId="14467"/>
    <cellStyle name="Standard 2 2 3 2" xfId="14468"/>
    <cellStyle name="Standard 2 2 4" xfId="14469"/>
    <cellStyle name="Standard 2 3" xfId="14470"/>
    <cellStyle name="Standard 2 3 2" xfId="14471"/>
    <cellStyle name="Standard 2 3 2 2" xfId="14472"/>
    <cellStyle name="Standard 2 3 3" xfId="14473"/>
    <cellStyle name="Standard 2 3 3 2" xfId="14474"/>
    <cellStyle name="Standard 2 3 4" xfId="14475"/>
    <cellStyle name="Standard 2 4" xfId="14476"/>
    <cellStyle name="Standard 2 4 2" xfId="14477"/>
    <cellStyle name="Standard 2 4 2 2" xfId="14478"/>
    <cellStyle name="Standard 2 4 3" xfId="14479"/>
    <cellStyle name="Standard 2 4 3 2" xfId="14480"/>
    <cellStyle name="Standard 2 4 4" xfId="14481"/>
    <cellStyle name="Standard 2 4 4 2" xfId="14482"/>
    <cellStyle name="Standard 2 4 5" xfId="14483"/>
    <cellStyle name="Standard 2 5" xfId="14484"/>
    <cellStyle name="Standard 2 5 2" xfId="14485"/>
    <cellStyle name="Standard 2 5 2 2" xfId="14486"/>
    <cellStyle name="Standard 2 5 3" xfId="14487"/>
    <cellStyle name="Standard 2 5 3 2" xfId="14488"/>
    <cellStyle name="Standard 2 5 4" xfId="14489"/>
    <cellStyle name="Standard 2 6" xfId="14490"/>
    <cellStyle name="Standard 2 6 2" xfId="14491"/>
    <cellStyle name="Standard 2 7" xfId="14492"/>
    <cellStyle name="Standard 2 7 2" xfId="14493"/>
    <cellStyle name="Standard 2 8" xfId="14494"/>
    <cellStyle name="Standard 2 8 2" xfId="14495"/>
    <cellStyle name="Standard 2 9" xfId="14496"/>
    <cellStyle name="Standard 2 9 2" xfId="14497"/>
    <cellStyle name="Standard 3" xfId="14498"/>
    <cellStyle name="Standard 3 10" xfId="14499"/>
    <cellStyle name="Standard 3 2" xfId="14500"/>
    <cellStyle name="Standard 3 2 2" xfId="14501"/>
    <cellStyle name="Standard 3 2 2 2" xfId="14502"/>
    <cellStyle name="Standard 3 2 3" xfId="14503"/>
    <cellStyle name="Standard 3 2 3 2" xfId="14504"/>
    <cellStyle name="Standard 3 2 4" xfId="14505"/>
    <cellStyle name="Standard 3 3" xfId="14506"/>
    <cellStyle name="Standard 3 3 2" xfId="14507"/>
    <cellStyle name="Standard 3 3 2 2" xfId="14508"/>
    <cellStyle name="Standard 3 3 3" xfId="14509"/>
    <cellStyle name="Standard 3 3 3 2" xfId="14510"/>
    <cellStyle name="Standard 3 3 4" xfId="14511"/>
    <cellStyle name="Standard 3 4" xfId="14512"/>
    <cellStyle name="Standard 3 4 2" xfId="14513"/>
    <cellStyle name="Standard 3 4 2 2" xfId="14514"/>
    <cellStyle name="Standard 3 4 3" xfId="14515"/>
    <cellStyle name="Standard 3 4 3 2" xfId="14516"/>
    <cellStyle name="Standard 3 4 4" xfId="14517"/>
    <cellStyle name="Standard 3 4 4 2" xfId="14518"/>
    <cellStyle name="Standard 3 4 5" xfId="14519"/>
    <cellStyle name="Standard 3 5" xfId="14520"/>
    <cellStyle name="Standard 3 5 2" xfId="14521"/>
    <cellStyle name="Standard 3 5 2 2" xfId="14522"/>
    <cellStyle name="Standard 3 5 3" xfId="14523"/>
    <cellStyle name="Standard 3 5 3 2" xfId="14524"/>
    <cellStyle name="Standard 3 5 4" xfId="14525"/>
    <cellStyle name="Standard 3 6" xfId="14526"/>
    <cellStyle name="Standard 3 6 2" xfId="14527"/>
    <cellStyle name="Standard 3 7" xfId="14528"/>
    <cellStyle name="Standard 3 7 2" xfId="14529"/>
    <cellStyle name="Standard 3 8" xfId="14530"/>
    <cellStyle name="Standard 3 8 2" xfId="14531"/>
    <cellStyle name="Standard 3 9" xfId="14532"/>
    <cellStyle name="Standard 3 9 2" xfId="14533"/>
    <cellStyle name="Standard_FI00EU01" xfId="14534"/>
    <cellStyle name="Style 1" xfId="14535"/>
    <cellStyle name="Style 1 10" xfId="14536"/>
    <cellStyle name="Style 1 10 2" xfId="14537"/>
    <cellStyle name="Style 1 11" xfId="14538"/>
    <cellStyle name="Style 1 2" xfId="14539"/>
    <cellStyle name="Style 1 2 2" xfId="14540"/>
    <cellStyle name="Style 1 2 2 2" xfId="14541"/>
    <cellStyle name="Style 1 2 3" xfId="14542"/>
    <cellStyle name="Style 1 2 3 2" xfId="14543"/>
    <cellStyle name="Style 1 2 4" xfId="14544"/>
    <cellStyle name="Style 1 3" xfId="14545"/>
    <cellStyle name="Style 1 3 2" xfId="14546"/>
    <cellStyle name="Style 1 3 2 2" xfId="14547"/>
    <cellStyle name="Style 1 3 3" xfId="14548"/>
    <cellStyle name="Style 1 3 3 2" xfId="14549"/>
    <cellStyle name="Style 1 3 4" xfId="14550"/>
    <cellStyle name="Style 1 4" xfId="14551"/>
    <cellStyle name="Style 1 4 2" xfId="14552"/>
    <cellStyle name="Style 1 4 2 2" xfId="14553"/>
    <cellStyle name="Style 1 4 3" xfId="14554"/>
    <cellStyle name="Style 1 4 3 2" xfId="14555"/>
    <cellStyle name="Style 1 4 4" xfId="14556"/>
    <cellStyle name="Style 1 5" xfId="14557"/>
    <cellStyle name="Style 1 5 2" xfId="14558"/>
    <cellStyle name="Style 1 5 2 2" xfId="14559"/>
    <cellStyle name="Style 1 5 3" xfId="14560"/>
    <cellStyle name="Style 1 5 3 2" xfId="14561"/>
    <cellStyle name="Style 1 5 4" xfId="14562"/>
    <cellStyle name="Style 1 5 4 2" xfId="14563"/>
    <cellStyle name="Style 1 5 5" xfId="14564"/>
    <cellStyle name="Style 1 6" xfId="14565"/>
    <cellStyle name="Style 1 6 2" xfId="14566"/>
    <cellStyle name="Style 1 6 2 2" xfId="14567"/>
    <cellStyle name="Style 1 6 3" xfId="14568"/>
    <cellStyle name="Style 1 6 3 2" xfId="14569"/>
    <cellStyle name="Style 1 6 4" xfId="14570"/>
    <cellStyle name="Style 1 7" xfId="14571"/>
    <cellStyle name="Style 1 7 2" xfId="14572"/>
    <cellStyle name="Style 1 8" xfId="14573"/>
    <cellStyle name="Style 1 8 2" xfId="14574"/>
    <cellStyle name="Style 1 9" xfId="14575"/>
    <cellStyle name="Style 1 9 2" xfId="14576"/>
    <cellStyle name="Style 103" xfId="14577"/>
    <cellStyle name="Style 103 2" xfId="14578"/>
    <cellStyle name="Style 103 3" xfId="14579"/>
    <cellStyle name="Style 104" xfId="14580"/>
    <cellStyle name="Style 104 2" xfId="14581"/>
    <cellStyle name="Style 104 3" xfId="14582"/>
    <cellStyle name="Style 105" xfId="14583"/>
    <cellStyle name="Style 105 2" xfId="14584"/>
    <cellStyle name="Style 106" xfId="14585"/>
    <cellStyle name="Style 106 2" xfId="14586"/>
    <cellStyle name="Style 107" xfId="14587"/>
    <cellStyle name="Style 107 2" xfId="14588"/>
    <cellStyle name="Style 108" xfId="14589"/>
    <cellStyle name="Style 108 2" xfId="14590"/>
    <cellStyle name="Style 108 3" xfId="14591"/>
    <cellStyle name="Style 109" xfId="14592"/>
    <cellStyle name="Style 109 2" xfId="14593"/>
    <cellStyle name="Style 110" xfId="14594"/>
    <cellStyle name="Style 110 2" xfId="14595"/>
    <cellStyle name="Style 114" xfId="14596"/>
    <cellStyle name="Style 114 2" xfId="14597"/>
    <cellStyle name="Style 114 3" xfId="14598"/>
    <cellStyle name="Style 115" xfId="14599"/>
    <cellStyle name="Style 115 2" xfId="14600"/>
    <cellStyle name="Style 115 3" xfId="14601"/>
    <cellStyle name="Style 116" xfId="14602"/>
    <cellStyle name="Style 116 2" xfId="14603"/>
    <cellStyle name="Style 117" xfId="14604"/>
    <cellStyle name="Style 117 2" xfId="14605"/>
    <cellStyle name="Style 118" xfId="14606"/>
    <cellStyle name="Style 118 2" xfId="14607"/>
    <cellStyle name="Style 119" xfId="14608"/>
    <cellStyle name="Style 119 2" xfId="14609"/>
    <cellStyle name="Style 119 3" xfId="14610"/>
    <cellStyle name="Style 120" xfId="14611"/>
    <cellStyle name="Style 120 2" xfId="14612"/>
    <cellStyle name="Style 121" xfId="14613"/>
    <cellStyle name="Style 121 2" xfId="14614"/>
    <cellStyle name="Style 126" xfId="14615"/>
    <cellStyle name="Style 126 2" xfId="14616"/>
    <cellStyle name="Style 126 3" xfId="14617"/>
    <cellStyle name="Style 127" xfId="14618"/>
    <cellStyle name="Style 127 2" xfId="14619"/>
    <cellStyle name="Style 128" xfId="14620"/>
    <cellStyle name="Style 128 2" xfId="14621"/>
    <cellStyle name="Style 129" xfId="14622"/>
    <cellStyle name="Style 129 2" xfId="14623"/>
    <cellStyle name="Style 130" xfId="14624"/>
    <cellStyle name="Style 130 2" xfId="14625"/>
    <cellStyle name="Style 130 3" xfId="14626"/>
    <cellStyle name="Style 131" xfId="14627"/>
    <cellStyle name="Style 131 2" xfId="14628"/>
    <cellStyle name="Style 132" xfId="14629"/>
    <cellStyle name="Style 132 2" xfId="14630"/>
    <cellStyle name="Style 137" xfId="14631"/>
    <cellStyle name="Style 137 2" xfId="14632"/>
    <cellStyle name="Style 137 3" xfId="14633"/>
    <cellStyle name="Style 138" xfId="14634"/>
    <cellStyle name="Style 138 2" xfId="14635"/>
    <cellStyle name="Style 139" xfId="14636"/>
    <cellStyle name="Style 139 2" xfId="14637"/>
    <cellStyle name="Style 140" xfId="14638"/>
    <cellStyle name="Style 140 2" xfId="14639"/>
    <cellStyle name="Style 141" xfId="14640"/>
    <cellStyle name="Style 141 2" xfId="14641"/>
    <cellStyle name="Style 141 3" xfId="14642"/>
    <cellStyle name="Style 142" xfId="14643"/>
    <cellStyle name="Style 142 2" xfId="14644"/>
    <cellStyle name="Style 143" xfId="14645"/>
    <cellStyle name="Style 143 2" xfId="14646"/>
    <cellStyle name="Style 148" xfId="14647"/>
    <cellStyle name="Style 148 2" xfId="14648"/>
    <cellStyle name="Style 148 3" xfId="14649"/>
    <cellStyle name="Style 149" xfId="14650"/>
    <cellStyle name="Style 149 2" xfId="14651"/>
    <cellStyle name="Style 150" xfId="14652"/>
    <cellStyle name="Style 150 2" xfId="14653"/>
    <cellStyle name="Style 151" xfId="14654"/>
    <cellStyle name="Style 151 2" xfId="14655"/>
    <cellStyle name="Style 152" xfId="14656"/>
    <cellStyle name="Style 152 2" xfId="14657"/>
    <cellStyle name="Style 152 3" xfId="14658"/>
    <cellStyle name="Style 153" xfId="14659"/>
    <cellStyle name="Style 153 2" xfId="14660"/>
    <cellStyle name="Style 154" xfId="14661"/>
    <cellStyle name="Style 154 2" xfId="14662"/>
    <cellStyle name="Style 159" xfId="14663"/>
    <cellStyle name="Style 159 2" xfId="14664"/>
    <cellStyle name="Style 159 3" xfId="14665"/>
    <cellStyle name="Style 160" xfId="14666"/>
    <cellStyle name="Style 160 2" xfId="14667"/>
    <cellStyle name="Style 161" xfId="14668"/>
    <cellStyle name="Style 161 2" xfId="14669"/>
    <cellStyle name="Style 162" xfId="14670"/>
    <cellStyle name="Style 162 2" xfId="14671"/>
    <cellStyle name="Style 163" xfId="14672"/>
    <cellStyle name="Style 163 2" xfId="14673"/>
    <cellStyle name="Style 163 3" xfId="14674"/>
    <cellStyle name="Style 164" xfId="14675"/>
    <cellStyle name="Style 164 2" xfId="14676"/>
    <cellStyle name="Style 165" xfId="14677"/>
    <cellStyle name="Style 165 2" xfId="14678"/>
    <cellStyle name="Style 21" xfId="14679"/>
    <cellStyle name="Style 21 10" xfId="14680"/>
    <cellStyle name="Style 21 10 2" xfId="14681"/>
    <cellStyle name="Style 21 11" xfId="14682"/>
    <cellStyle name="Style 21 11 2" xfId="14683"/>
    <cellStyle name="Style 21 12" xfId="14684"/>
    <cellStyle name="Style 21 2" xfId="14685"/>
    <cellStyle name="Style 21 2 10" xfId="14686"/>
    <cellStyle name="Style 21 2 10 2" xfId="14687"/>
    <cellStyle name="Style 21 2 11" xfId="14688"/>
    <cellStyle name="Style 21 2 2" xfId="14689"/>
    <cellStyle name="Style 21 2 2 2" xfId="14690"/>
    <cellStyle name="Style 21 2 2 2 2" xfId="14691"/>
    <cellStyle name="Style 21 2 2 3" xfId="14692"/>
    <cellStyle name="Style 21 2 2 3 2" xfId="14693"/>
    <cellStyle name="Style 21 2 2 4" xfId="14694"/>
    <cellStyle name="Style 21 2 3" xfId="14695"/>
    <cellStyle name="Style 21 2 3 2" xfId="14696"/>
    <cellStyle name="Style 21 2 3 2 2" xfId="14697"/>
    <cellStyle name="Style 21 2 3 3" xfId="14698"/>
    <cellStyle name="Style 21 2 3 3 2" xfId="14699"/>
    <cellStyle name="Style 21 2 3 4" xfId="14700"/>
    <cellStyle name="Style 21 2 4" xfId="14701"/>
    <cellStyle name="Style 21 2 4 2" xfId="14702"/>
    <cellStyle name="Style 21 2 4 2 2" xfId="14703"/>
    <cellStyle name="Style 21 2 4 3" xfId="14704"/>
    <cellStyle name="Style 21 2 4 3 2" xfId="14705"/>
    <cellStyle name="Style 21 2 4 4" xfId="14706"/>
    <cellStyle name="Style 21 2 5" xfId="14707"/>
    <cellStyle name="Style 21 2 5 2" xfId="14708"/>
    <cellStyle name="Style 21 2 5 2 2" xfId="14709"/>
    <cellStyle name="Style 21 2 5 3" xfId="14710"/>
    <cellStyle name="Style 21 2 5 3 2" xfId="14711"/>
    <cellStyle name="Style 21 2 5 4" xfId="14712"/>
    <cellStyle name="Style 21 2 5 4 2" xfId="14713"/>
    <cellStyle name="Style 21 2 5 5" xfId="14714"/>
    <cellStyle name="Style 21 2 6" xfId="14715"/>
    <cellStyle name="Style 21 2 6 2" xfId="14716"/>
    <cellStyle name="Style 21 2 6 2 2" xfId="14717"/>
    <cellStyle name="Style 21 2 6 3" xfId="14718"/>
    <cellStyle name="Style 21 2 6 3 2" xfId="14719"/>
    <cellStyle name="Style 21 2 6 4" xfId="14720"/>
    <cellStyle name="Style 21 2 7" xfId="14721"/>
    <cellStyle name="Style 21 2 7 2" xfId="14722"/>
    <cellStyle name="Style 21 2 8" xfId="14723"/>
    <cellStyle name="Style 21 2 8 2" xfId="14724"/>
    <cellStyle name="Style 21 2 9" xfId="14725"/>
    <cellStyle name="Style 21 2 9 2" xfId="14726"/>
    <cellStyle name="Style 21 3" xfId="14727"/>
    <cellStyle name="Style 21 3 2" xfId="14728"/>
    <cellStyle name="Style 21 3 2 2" xfId="14729"/>
    <cellStyle name="Style 21 3 3" xfId="14730"/>
    <cellStyle name="Style 21 3 3 2" xfId="14731"/>
    <cellStyle name="Style 21 3 4" xfId="14732"/>
    <cellStyle name="Style 21 4" xfId="14733"/>
    <cellStyle name="Style 21 4 2" xfId="14734"/>
    <cellStyle name="Style 21 4 2 2" xfId="14735"/>
    <cellStyle name="Style 21 4 3" xfId="14736"/>
    <cellStyle name="Style 21 4 3 2" xfId="14737"/>
    <cellStyle name="Style 21 4 4" xfId="14738"/>
    <cellStyle name="Style 21 5" xfId="14739"/>
    <cellStyle name="Style 21 5 2" xfId="14740"/>
    <cellStyle name="Style 21 5 2 2" xfId="14741"/>
    <cellStyle name="Style 21 5 3" xfId="14742"/>
    <cellStyle name="Style 21 5 3 2" xfId="14743"/>
    <cellStyle name="Style 21 5 4" xfId="14744"/>
    <cellStyle name="Style 21 6" xfId="14745"/>
    <cellStyle name="Style 21 6 2" xfId="14746"/>
    <cellStyle name="Style 21 6 2 2" xfId="14747"/>
    <cellStyle name="Style 21 6 3" xfId="14748"/>
    <cellStyle name="Style 21 6 3 2" xfId="14749"/>
    <cellStyle name="Style 21 6 4" xfId="14750"/>
    <cellStyle name="Style 21 6 4 2" xfId="14751"/>
    <cellStyle name="Style 21 6 5" xfId="14752"/>
    <cellStyle name="Style 21 7" xfId="14753"/>
    <cellStyle name="Style 21 7 2" xfId="14754"/>
    <cellStyle name="Style 21 7 2 2" xfId="14755"/>
    <cellStyle name="Style 21 7 3" xfId="14756"/>
    <cellStyle name="Style 21 7 3 2" xfId="14757"/>
    <cellStyle name="Style 21 7 4" xfId="14758"/>
    <cellStyle name="Style 21 8" xfId="14759"/>
    <cellStyle name="Style 21 8 2" xfId="14760"/>
    <cellStyle name="Style 21 9" xfId="14761"/>
    <cellStyle name="Style 21 9 2" xfId="14762"/>
    <cellStyle name="Style 22" xfId="14763"/>
    <cellStyle name="Style 22 10" xfId="14764"/>
    <cellStyle name="Style 22 10 2" xfId="14765"/>
    <cellStyle name="Style 22 11" xfId="14766"/>
    <cellStyle name="Style 22 2" xfId="14767"/>
    <cellStyle name="Style 22 2 2" xfId="14768"/>
    <cellStyle name="Style 22 2 2 2" xfId="14769"/>
    <cellStyle name="Style 22 2 3" xfId="14770"/>
    <cellStyle name="Style 22 2 3 2" xfId="14771"/>
    <cellStyle name="Style 22 2 4" xfId="14772"/>
    <cellStyle name="Style 22 3" xfId="14773"/>
    <cellStyle name="Style 22 3 2" xfId="14774"/>
    <cellStyle name="Style 22 3 2 2" xfId="14775"/>
    <cellStyle name="Style 22 3 3" xfId="14776"/>
    <cellStyle name="Style 22 3 3 2" xfId="14777"/>
    <cellStyle name="Style 22 3 4" xfId="14778"/>
    <cellStyle name="Style 22 4" xfId="14779"/>
    <cellStyle name="Style 22 4 2" xfId="14780"/>
    <cellStyle name="Style 22 4 2 2" xfId="14781"/>
    <cellStyle name="Style 22 4 3" xfId="14782"/>
    <cellStyle name="Style 22 4 3 2" xfId="14783"/>
    <cellStyle name="Style 22 4 4" xfId="14784"/>
    <cellStyle name="Style 22 5" xfId="14785"/>
    <cellStyle name="Style 22 5 2" xfId="14786"/>
    <cellStyle name="Style 22 5 2 2" xfId="14787"/>
    <cellStyle name="Style 22 5 3" xfId="14788"/>
    <cellStyle name="Style 22 5 3 2" xfId="14789"/>
    <cellStyle name="Style 22 5 4" xfId="14790"/>
    <cellStyle name="Style 22 5 4 2" xfId="14791"/>
    <cellStyle name="Style 22 5 5" xfId="14792"/>
    <cellStyle name="Style 22 6" xfId="14793"/>
    <cellStyle name="Style 22 6 2" xfId="14794"/>
    <cellStyle name="Style 22 6 2 2" xfId="14795"/>
    <cellStyle name="Style 22 6 3" xfId="14796"/>
    <cellStyle name="Style 22 6 3 2" xfId="14797"/>
    <cellStyle name="Style 22 6 4" xfId="14798"/>
    <cellStyle name="Style 22 7" xfId="14799"/>
    <cellStyle name="Style 22 7 2" xfId="14800"/>
    <cellStyle name="Style 22 8" xfId="14801"/>
    <cellStyle name="Style 22 8 2" xfId="14802"/>
    <cellStyle name="Style 22 9" xfId="14803"/>
    <cellStyle name="Style 22 9 2" xfId="14804"/>
    <cellStyle name="Style 23" xfId="14805"/>
    <cellStyle name="Style 23 10" xfId="14806"/>
    <cellStyle name="Style 23 10 2" xfId="14807"/>
    <cellStyle name="Style 23 11" xfId="14808"/>
    <cellStyle name="Style 23 2" xfId="14809"/>
    <cellStyle name="Style 23 2 2" xfId="14810"/>
    <cellStyle name="Style 23 2 2 2" xfId="14811"/>
    <cellStyle name="Style 23 2 3" xfId="14812"/>
    <cellStyle name="Style 23 2 3 2" xfId="14813"/>
    <cellStyle name="Style 23 2 4" xfId="14814"/>
    <cellStyle name="Style 23 3" xfId="14815"/>
    <cellStyle name="Style 23 3 2" xfId="14816"/>
    <cellStyle name="Style 23 3 2 2" xfId="14817"/>
    <cellStyle name="Style 23 3 3" xfId="14818"/>
    <cellStyle name="Style 23 3 3 2" xfId="14819"/>
    <cellStyle name="Style 23 3 4" xfId="14820"/>
    <cellStyle name="Style 23 4" xfId="14821"/>
    <cellStyle name="Style 23 4 2" xfId="14822"/>
    <cellStyle name="Style 23 4 2 2" xfId="14823"/>
    <cellStyle name="Style 23 4 3" xfId="14824"/>
    <cellStyle name="Style 23 4 3 2" xfId="14825"/>
    <cellStyle name="Style 23 4 4" xfId="14826"/>
    <cellStyle name="Style 23 5" xfId="14827"/>
    <cellStyle name="Style 23 5 2" xfId="14828"/>
    <cellStyle name="Style 23 5 2 2" xfId="14829"/>
    <cellStyle name="Style 23 5 3" xfId="14830"/>
    <cellStyle name="Style 23 5 3 2" xfId="14831"/>
    <cellStyle name="Style 23 5 4" xfId="14832"/>
    <cellStyle name="Style 23 5 4 2" xfId="14833"/>
    <cellStyle name="Style 23 5 5" xfId="14834"/>
    <cellStyle name="Style 23 6" xfId="14835"/>
    <cellStyle name="Style 23 6 2" xfId="14836"/>
    <cellStyle name="Style 23 6 2 2" xfId="14837"/>
    <cellStyle name="Style 23 6 3" xfId="14838"/>
    <cellStyle name="Style 23 6 3 2" xfId="14839"/>
    <cellStyle name="Style 23 6 4" xfId="14840"/>
    <cellStyle name="Style 23 7" xfId="14841"/>
    <cellStyle name="Style 23 7 2" xfId="14842"/>
    <cellStyle name="Style 23 8" xfId="14843"/>
    <cellStyle name="Style 23 8 2" xfId="14844"/>
    <cellStyle name="Style 23 9" xfId="14845"/>
    <cellStyle name="Style 23 9 2" xfId="14846"/>
    <cellStyle name="Style 24" xfId="14847"/>
    <cellStyle name="Style 24 10" xfId="14848"/>
    <cellStyle name="Style 24 10 2" xfId="14849"/>
    <cellStyle name="Style 24 11" xfId="14850"/>
    <cellStyle name="Style 24 2" xfId="14851"/>
    <cellStyle name="Style 24 2 2" xfId="14852"/>
    <cellStyle name="Style 24 2 2 2" xfId="14853"/>
    <cellStyle name="Style 24 2 3" xfId="14854"/>
    <cellStyle name="Style 24 2 3 2" xfId="14855"/>
    <cellStyle name="Style 24 2 4" xfId="14856"/>
    <cellStyle name="Style 24 3" xfId="14857"/>
    <cellStyle name="Style 24 3 2" xfId="14858"/>
    <cellStyle name="Style 24 3 2 2" xfId="14859"/>
    <cellStyle name="Style 24 3 3" xfId="14860"/>
    <cellStyle name="Style 24 3 3 2" xfId="14861"/>
    <cellStyle name="Style 24 3 4" xfId="14862"/>
    <cellStyle name="Style 24 4" xfId="14863"/>
    <cellStyle name="Style 24 4 2" xfId="14864"/>
    <cellStyle name="Style 24 4 2 2" xfId="14865"/>
    <cellStyle name="Style 24 4 3" xfId="14866"/>
    <cellStyle name="Style 24 4 3 2" xfId="14867"/>
    <cellStyle name="Style 24 4 4" xfId="14868"/>
    <cellStyle name="Style 24 5" xfId="14869"/>
    <cellStyle name="Style 24 5 2" xfId="14870"/>
    <cellStyle name="Style 24 5 2 2" xfId="14871"/>
    <cellStyle name="Style 24 5 3" xfId="14872"/>
    <cellStyle name="Style 24 5 3 2" xfId="14873"/>
    <cellStyle name="Style 24 5 4" xfId="14874"/>
    <cellStyle name="Style 24 5 4 2" xfId="14875"/>
    <cellStyle name="Style 24 5 5" xfId="14876"/>
    <cellStyle name="Style 24 6" xfId="14877"/>
    <cellStyle name="Style 24 6 2" xfId="14878"/>
    <cellStyle name="Style 24 6 2 2" xfId="14879"/>
    <cellStyle name="Style 24 6 3" xfId="14880"/>
    <cellStyle name="Style 24 6 3 2" xfId="14881"/>
    <cellStyle name="Style 24 6 4" xfId="14882"/>
    <cellStyle name="Style 24 7" xfId="14883"/>
    <cellStyle name="Style 24 7 2" xfId="14884"/>
    <cellStyle name="Style 24 8" xfId="14885"/>
    <cellStyle name="Style 24 8 2" xfId="14886"/>
    <cellStyle name="Style 24 9" xfId="14887"/>
    <cellStyle name="Style 24 9 2" xfId="14888"/>
    <cellStyle name="Style 25" xfId="14889"/>
    <cellStyle name="Style 25 10" xfId="14890"/>
    <cellStyle name="Style 25 10 2" xfId="14891"/>
    <cellStyle name="Style 25 11" xfId="14892"/>
    <cellStyle name="Style 25 11 2" xfId="14893"/>
    <cellStyle name="Style 25 12" xfId="14894"/>
    <cellStyle name="Style 25 2" xfId="14895"/>
    <cellStyle name="Style 25 2 10" xfId="14896"/>
    <cellStyle name="Style 25 2 10 2" xfId="14897"/>
    <cellStyle name="Style 25 2 11" xfId="14898"/>
    <cellStyle name="Style 25 2 2" xfId="14899"/>
    <cellStyle name="Style 25 2 2 2" xfId="14900"/>
    <cellStyle name="Style 25 2 2 2 2" xfId="14901"/>
    <cellStyle name="Style 25 2 2 3" xfId="14902"/>
    <cellStyle name="Style 25 2 2 3 2" xfId="14903"/>
    <cellStyle name="Style 25 2 2 4" xfId="14904"/>
    <cellStyle name="Style 25 2 3" xfId="14905"/>
    <cellStyle name="Style 25 2 3 2" xfId="14906"/>
    <cellStyle name="Style 25 2 3 2 2" xfId="14907"/>
    <cellStyle name="Style 25 2 3 3" xfId="14908"/>
    <cellStyle name="Style 25 2 3 3 2" xfId="14909"/>
    <cellStyle name="Style 25 2 3 4" xfId="14910"/>
    <cellStyle name="Style 25 2 4" xfId="14911"/>
    <cellStyle name="Style 25 2 4 2" xfId="14912"/>
    <cellStyle name="Style 25 2 4 2 2" xfId="14913"/>
    <cellStyle name="Style 25 2 4 3" xfId="14914"/>
    <cellStyle name="Style 25 2 4 3 2" xfId="14915"/>
    <cellStyle name="Style 25 2 4 4" xfId="14916"/>
    <cellStyle name="Style 25 2 5" xfId="14917"/>
    <cellStyle name="Style 25 2 5 2" xfId="14918"/>
    <cellStyle name="Style 25 2 5 2 2" xfId="14919"/>
    <cellStyle name="Style 25 2 5 3" xfId="14920"/>
    <cellStyle name="Style 25 2 5 3 2" xfId="14921"/>
    <cellStyle name="Style 25 2 5 4" xfId="14922"/>
    <cellStyle name="Style 25 2 5 4 2" xfId="14923"/>
    <cellStyle name="Style 25 2 5 5" xfId="14924"/>
    <cellStyle name="Style 25 2 6" xfId="14925"/>
    <cellStyle name="Style 25 2 6 2" xfId="14926"/>
    <cellStyle name="Style 25 2 6 2 2" xfId="14927"/>
    <cellStyle name="Style 25 2 6 3" xfId="14928"/>
    <cellStyle name="Style 25 2 6 3 2" xfId="14929"/>
    <cellStyle name="Style 25 2 6 4" xfId="14930"/>
    <cellStyle name="Style 25 2 7" xfId="14931"/>
    <cellStyle name="Style 25 2 7 2" xfId="14932"/>
    <cellStyle name="Style 25 2 8" xfId="14933"/>
    <cellStyle name="Style 25 2 8 2" xfId="14934"/>
    <cellStyle name="Style 25 2 9" xfId="14935"/>
    <cellStyle name="Style 25 2 9 2" xfId="14936"/>
    <cellStyle name="Style 25 3" xfId="14937"/>
    <cellStyle name="Style 25 3 2" xfId="14938"/>
    <cellStyle name="Style 25 3 2 2" xfId="14939"/>
    <cellStyle name="Style 25 3 3" xfId="14940"/>
    <cellStyle name="Style 25 3 3 2" xfId="14941"/>
    <cellStyle name="Style 25 3 4" xfId="14942"/>
    <cellStyle name="Style 25 4" xfId="14943"/>
    <cellStyle name="Style 25 4 2" xfId="14944"/>
    <cellStyle name="Style 25 4 2 2" xfId="14945"/>
    <cellStyle name="Style 25 4 3" xfId="14946"/>
    <cellStyle name="Style 25 4 3 2" xfId="14947"/>
    <cellStyle name="Style 25 4 4" xfId="14948"/>
    <cellStyle name="Style 25 5" xfId="14949"/>
    <cellStyle name="Style 25 5 2" xfId="14950"/>
    <cellStyle name="Style 25 5 2 2" xfId="14951"/>
    <cellStyle name="Style 25 5 3" xfId="14952"/>
    <cellStyle name="Style 25 5 3 2" xfId="14953"/>
    <cellStyle name="Style 25 5 4" xfId="14954"/>
    <cellStyle name="Style 25 6" xfId="14955"/>
    <cellStyle name="Style 25 6 2" xfId="14956"/>
    <cellStyle name="Style 25 6 2 2" xfId="14957"/>
    <cellStyle name="Style 25 6 3" xfId="14958"/>
    <cellStyle name="Style 25 6 3 2" xfId="14959"/>
    <cellStyle name="Style 25 6 4" xfId="14960"/>
    <cellStyle name="Style 25 6 4 2" xfId="14961"/>
    <cellStyle name="Style 25 6 5" xfId="14962"/>
    <cellStyle name="Style 25 7" xfId="14963"/>
    <cellStyle name="Style 25 7 2" xfId="14964"/>
    <cellStyle name="Style 25 7 2 2" xfId="14965"/>
    <cellStyle name="Style 25 7 3" xfId="14966"/>
    <cellStyle name="Style 25 7 3 2" xfId="14967"/>
    <cellStyle name="Style 25 7 4" xfId="14968"/>
    <cellStyle name="Style 25 8" xfId="14969"/>
    <cellStyle name="Style 25 8 2" xfId="14970"/>
    <cellStyle name="Style 25 9" xfId="14971"/>
    <cellStyle name="Style 25 9 2" xfId="14972"/>
    <cellStyle name="Style 26" xfId="14973"/>
    <cellStyle name="Style 26 10" xfId="14974"/>
    <cellStyle name="Style 26 10 2" xfId="14975"/>
    <cellStyle name="Style 26 11" xfId="14976"/>
    <cellStyle name="Style 26 2" xfId="14977"/>
    <cellStyle name="Style 26 2 2" xfId="14978"/>
    <cellStyle name="Style 26 2 2 2" xfId="14979"/>
    <cellStyle name="Style 26 2 3" xfId="14980"/>
    <cellStyle name="Style 26 2 3 2" xfId="14981"/>
    <cellStyle name="Style 26 2 4" xfId="14982"/>
    <cellStyle name="Style 26 3" xfId="14983"/>
    <cellStyle name="Style 26 3 2" xfId="14984"/>
    <cellStyle name="Style 26 3 2 2" xfId="14985"/>
    <cellStyle name="Style 26 3 3" xfId="14986"/>
    <cellStyle name="Style 26 3 3 2" xfId="14987"/>
    <cellStyle name="Style 26 3 4" xfId="14988"/>
    <cellStyle name="Style 26 4" xfId="14989"/>
    <cellStyle name="Style 26 4 2" xfId="14990"/>
    <cellStyle name="Style 26 4 2 2" xfId="14991"/>
    <cellStyle name="Style 26 4 3" xfId="14992"/>
    <cellStyle name="Style 26 4 3 2" xfId="14993"/>
    <cellStyle name="Style 26 4 4" xfId="14994"/>
    <cellStyle name="Style 26 5" xfId="14995"/>
    <cellStyle name="Style 26 5 2" xfId="14996"/>
    <cellStyle name="Style 26 5 2 2" xfId="14997"/>
    <cellStyle name="Style 26 5 3" xfId="14998"/>
    <cellStyle name="Style 26 5 3 2" xfId="14999"/>
    <cellStyle name="Style 26 5 4" xfId="15000"/>
    <cellStyle name="Style 26 5 4 2" xfId="15001"/>
    <cellStyle name="Style 26 5 5" xfId="15002"/>
    <cellStyle name="Style 26 6" xfId="15003"/>
    <cellStyle name="Style 26 6 2" xfId="15004"/>
    <cellStyle name="Style 26 6 2 2" xfId="15005"/>
    <cellStyle name="Style 26 6 3" xfId="15006"/>
    <cellStyle name="Style 26 6 3 2" xfId="15007"/>
    <cellStyle name="Style 26 6 4" xfId="15008"/>
    <cellStyle name="Style 26 7" xfId="15009"/>
    <cellStyle name="Style 26 7 2" xfId="15010"/>
    <cellStyle name="Style 26 8" xfId="15011"/>
    <cellStyle name="Style 26 8 2" xfId="15012"/>
    <cellStyle name="Style 26 9" xfId="15013"/>
    <cellStyle name="Style 26 9 2" xfId="15014"/>
    <cellStyle name="Style 27" xfId="15015"/>
    <cellStyle name="Style 27 2" xfId="15016"/>
    <cellStyle name="Style 35" xfId="15017"/>
    <cellStyle name="Style 35 2" xfId="15018"/>
    <cellStyle name="Style 35 3" xfId="15019"/>
    <cellStyle name="Style 36" xfId="15020"/>
    <cellStyle name="Style 36 2" xfId="15021"/>
    <cellStyle name="Style 37" xfId="15022"/>
    <cellStyle name="Style 37 2" xfId="15023"/>
    <cellStyle name="Style 38" xfId="15024"/>
    <cellStyle name="Style 38 2" xfId="15025"/>
    <cellStyle name="Style 39" xfId="15026"/>
    <cellStyle name="Style 39 2" xfId="15027"/>
    <cellStyle name="Style 39 3" xfId="15028"/>
    <cellStyle name="Style 40" xfId="15029"/>
    <cellStyle name="Style 40 2" xfId="15030"/>
    <cellStyle name="Style 41" xfId="15031"/>
    <cellStyle name="Style 41 2" xfId="15032"/>
    <cellStyle name="Style 46" xfId="15033"/>
    <cellStyle name="Style 46 2" xfId="15034"/>
    <cellStyle name="Style 46 3" xfId="15035"/>
    <cellStyle name="Style 47" xfId="15036"/>
    <cellStyle name="Style 47 2" xfId="15037"/>
    <cellStyle name="Style 48" xfId="15038"/>
    <cellStyle name="Style 48 2" xfId="15039"/>
    <cellStyle name="Style 49" xfId="15040"/>
    <cellStyle name="Style 49 2" xfId="15041"/>
    <cellStyle name="Style 50" xfId="15042"/>
    <cellStyle name="Style 50 2" xfId="15043"/>
    <cellStyle name="Style 50 3" xfId="15044"/>
    <cellStyle name="Style 51" xfId="15045"/>
    <cellStyle name="Style 51 2" xfId="15046"/>
    <cellStyle name="Style 52" xfId="15047"/>
    <cellStyle name="Style 52 2" xfId="15048"/>
    <cellStyle name="Style 58" xfId="15049"/>
    <cellStyle name="Style 58 2" xfId="15050"/>
    <cellStyle name="Style 58 3" xfId="15051"/>
    <cellStyle name="Style 59" xfId="15052"/>
    <cellStyle name="Style 59 2" xfId="15053"/>
    <cellStyle name="Style 60" xfId="15054"/>
    <cellStyle name="Style 60 2" xfId="15055"/>
    <cellStyle name="Style 61" xfId="15056"/>
    <cellStyle name="Style 61 2" xfId="15057"/>
    <cellStyle name="Style 62" xfId="15058"/>
    <cellStyle name="Style 62 2" xfId="15059"/>
    <cellStyle name="Style 62 3" xfId="15060"/>
    <cellStyle name="Style 63" xfId="15061"/>
    <cellStyle name="Style 63 2" xfId="15062"/>
    <cellStyle name="Style 64" xfId="15063"/>
    <cellStyle name="Style 64 2" xfId="15064"/>
    <cellStyle name="Style 69" xfId="15065"/>
    <cellStyle name="Style 69 2" xfId="15066"/>
    <cellStyle name="Style 69 3" xfId="15067"/>
    <cellStyle name="Style 70" xfId="15068"/>
    <cellStyle name="Style 70 2" xfId="15069"/>
    <cellStyle name="Style 71" xfId="15070"/>
    <cellStyle name="Style 71 2" xfId="15071"/>
    <cellStyle name="Style 72" xfId="15072"/>
    <cellStyle name="Style 72 2" xfId="15073"/>
    <cellStyle name="Style 73" xfId="15074"/>
    <cellStyle name="Style 73 2" xfId="15075"/>
    <cellStyle name="Style 73 3" xfId="15076"/>
    <cellStyle name="Style 74" xfId="15077"/>
    <cellStyle name="Style 74 2" xfId="15078"/>
    <cellStyle name="Style 75" xfId="15079"/>
    <cellStyle name="Style 75 2" xfId="15080"/>
    <cellStyle name="Style 80" xfId="15081"/>
    <cellStyle name="Style 80 2" xfId="15082"/>
    <cellStyle name="Style 80 3" xfId="15083"/>
    <cellStyle name="Style 81" xfId="15084"/>
    <cellStyle name="Style 81 2" xfId="15085"/>
    <cellStyle name="Style 81 3" xfId="15086"/>
    <cellStyle name="Style 82" xfId="15087"/>
    <cellStyle name="Style 82 2" xfId="15088"/>
    <cellStyle name="Style 83" xfId="15089"/>
    <cellStyle name="Style 83 2" xfId="15090"/>
    <cellStyle name="Style 84" xfId="15091"/>
    <cellStyle name="Style 84 2" xfId="15092"/>
    <cellStyle name="Style 85" xfId="15093"/>
    <cellStyle name="Style 85 2" xfId="15094"/>
    <cellStyle name="Style 85 3" xfId="15095"/>
    <cellStyle name="Style 86" xfId="15096"/>
    <cellStyle name="Style 86 2" xfId="15097"/>
    <cellStyle name="Style 87" xfId="15098"/>
    <cellStyle name="Style 87 2" xfId="15099"/>
    <cellStyle name="Style 93" xfId="15100"/>
    <cellStyle name="Style 93 2" xfId="15101"/>
    <cellStyle name="Style 93 3" xfId="15102"/>
    <cellStyle name="Style 94" xfId="15103"/>
    <cellStyle name="Style 94 2" xfId="15104"/>
    <cellStyle name="Style 95" xfId="15105"/>
    <cellStyle name="Style 95 2" xfId="15106"/>
    <cellStyle name="Style 96" xfId="15107"/>
    <cellStyle name="Style 96 2" xfId="15108"/>
    <cellStyle name="Style 97" xfId="15109"/>
    <cellStyle name="Style 97 2" xfId="15110"/>
    <cellStyle name="Style 97 3" xfId="15111"/>
    <cellStyle name="Style 98" xfId="15112"/>
    <cellStyle name="Style 98 2" xfId="15113"/>
    <cellStyle name="Style 99" xfId="15114"/>
    <cellStyle name="Style 99 2" xfId="15115"/>
    <cellStyle name="Számítás" xfId="15116"/>
    <cellStyle name="tableau | cellule | normal | decimal 1" xfId="15117"/>
    <cellStyle name="tableau | cellule | normal | decimal 1 10" xfId="15118"/>
    <cellStyle name="tableau | cellule | normal | decimal 1 10 2" xfId="15119"/>
    <cellStyle name="tableau | cellule | normal | decimal 1 11" xfId="15120"/>
    <cellStyle name="tableau | cellule | normal | decimal 1 2" xfId="15121"/>
    <cellStyle name="tableau | cellule | normal | decimal 1 2 2" xfId="15122"/>
    <cellStyle name="tableau | cellule | normal | decimal 1 2 2 2" xfId="15123"/>
    <cellStyle name="tableau | cellule | normal | decimal 1 2 3" xfId="15124"/>
    <cellStyle name="tableau | cellule | normal | decimal 1 2 3 2" xfId="15125"/>
    <cellStyle name="tableau | cellule | normal | decimal 1 2 4" xfId="15126"/>
    <cellStyle name="tableau | cellule | normal | decimal 1 3" xfId="15127"/>
    <cellStyle name="tableau | cellule | normal | decimal 1 3 2" xfId="15128"/>
    <cellStyle name="tableau | cellule | normal | decimal 1 3 2 2" xfId="15129"/>
    <cellStyle name="tableau | cellule | normal | decimal 1 3 3" xfId="15130"/>
    <cellStyle name="tableau | cellule | normal | decimal 1 3 3 2" xfId="15131"/>
    <cellStyle name="tableau | cellule | normal | decimal 1 3 4" xfId="15132"/>
    <cellStyle name="tableau | cellule | normal | decimal 1 4" xfId="15133"/>
    <cellStyle name="tableau | cellule | normal | decimal 1 4 2" xfId="15134"/>
    <cellStyle name="tableau | cellule | normal | decimal 1 4 2 2" xfId="15135"/>
    <cellStyle name="tableau | cellule | normal | decimal 1 4 3" xfId="15136"/>
    <cellStyle name="tableau | cellule | normal | decimal 1 4 3 2" xfId="15137"/>
    <cellStyle name="tableau | cellule | normal | decimal 1 4 4" xfId="15138"/>
    <cellStyle name="tableau | cellule | normal | decimal 1 5" xfId="15139"/>
    <cellStyle name="tableau | cellule | normal | decimal 1 5 2" xfId="15140"/>
    <cellStyle name="tableau | cellule | normal | decimal 1 5 2 2" xfId="15141"/>
    <cellStyle name="tableau | cellule | normal | decimal 1 5 3" xfId="15142"/>
    <cellStyle name="tableau | cellule | normal | decimal 1 5 3 2" xfId="15143"/>
    <cellStyle name="tableau | cellule | normal | decimal 1 5 4" xfId="15144"/>
    <cellStyle name="tableau | cellule | normal | decimal 1 5 4 2" xfId="15145"/>
    <cellStyle name="tableau | cellule | normal | decimal 1 5 5" xfId="15146"/>
    <cellStyle name="tableau | cellule | normal | decimal 1 6" xfId="15147"/>
    <cellStyle name="tableau | cellule | normal | decimal 1 6 2" xfId="15148"/>
    <cellStyle name="tableau | cellule | normal | decimal 1 6 2 2" xfId="15149"/>
    <cellStyle name="tableau | cellule | normal | decimal 1 6 3" xfId="15150"/>
    <cellStyle name="tableau | cellule | normal | decimal 1 6 3 2" xfId="15151"/>
    <cellStyle name="tableau | cellule | normal | decimal 1 6 4" xfId="15152"/>
    <cellStyle name="tableau | cellule | normal | decimal 1 7" xfId="15153"/>
    <cellStyle name="tableau | cellule | normal | decimal 1 7 2" xfId="15154"/>
    <cellStyle name="tableau | cellule | normal | decimal 1 8" xfId="15155"/>
    <cellStyle name="tableau | cellule | normal | decimal 1 8 2" xfId="15156"/>
    <cellStyle name="tableau | cellule | normal | decimal 1 9" xfId="15157"/>
    <cellStyle name="tableau | cellule | normal | decimal 1 9 2" xfId="15158"/>
    <cellStyle name="tableau | cellule | normal | pourcentage | decimal 1" xfId="15159"/>
    <cellStyle name="tableau | cellule | normal | pourcentage | decimal 1 10" xfId="15160"/>
    <cellStyle name="tableau | cellule | normal | pourcentage | decimal 1 10 2" xfId="15161"/>
    <cellStyle name="tableau | cellule | normal | pourcentage | decimal 1 11" xfId="15162"/>
    <cellStyle name="tableau | cellule | normal | pourcentage | decimal 1 2" xfId="15163"/>
    <cellStyle name="tableau | cellule | normal | pourcentage | decimal 1 2 2" xfId="15164"/>
    <cellStyle name="tableau | cellule | normal | pourcentage | decimal 1 2 2 2" xfId="15165"/>
    <cellStyle name="tableau | cellule | normal | pourcentage | decimal 1 2 3" xfId="15166"/>
    <cellStyle name="tableau | cellule | normal | pourcentage | decimal 1 2 3 2" xfId="15167"/>
    <cellStyle name="tableau | cellule | normal | pourcentage | decimal 1 2 4" xfId="15168"/>
    <cellStyle name="tableau | cellule | normal | pourcentage | decimal 1 3" xfId="15169"/>
    <cellStyle name="tableau | cellule | normal | pourcentage | decimal 1 3 2" xfId="15170"/>
    <cellStyle name="tableau | cellule | normal | pourcentage | decimal 1 3 2 2" xfId="15171"/>
    <cellStyle name="tableau | cellule | normal | pourcentage | decimal 1 3 3" xfId="15172"/>
    <cellStyle name="tableau | cellule | normal | pourcentage | decimal 1 3 3 2" xfId="15173"/>
    <cellStyle name="tableau | cellule | normal | pourcentage | decimal 1 3 4" xfId="15174"/>
    <cellStyle name="tableau | cellule | normal | pourcentage | decimal 1 4" xfId="15175"/>
    <cellStyle name="tableau | cellule | normal | pourcentage | decimal 1 4 2" xfId="15176"/>
    <cellStyle name="tableau | cellule | normal | pourcentage | decimal 1 4 2 2" xfId="15177"/>
    <cellStyle name="tableau | cellule | normal | pourcentage | decimal 1 4 3" xfId="15178"/>
    <cellStyle name="tableau | cellule | normal | pourcentage | decimal 1 4 3 2" xfId="15179"/>
    <cellStyle name="tableau | cellule | normal | pourcentage | decimal 1 4 4" xfId="15180"/>
    <cellStyle name="tableau | cellule | normal | pourcentage | decimal 1 5" xfId="15181"/>
    <cellStyle name="tableau | cellule | normal | pourcentage | decimal 1 5 2" xfId="15182"/>
    <cellStyle name="tableau | cellule | normal | pourcentage | decimal 1 5 2 2" xfId="15183"/>
    <cellStyle name="tableau | cellule | normal | pourcentage | decimal 1 5 3" xfId="15184"/>
    <cellStyle name="tableau | cellule | normal | pourcentage | decimal 1 5 3 2" xfId="15185"/>
    <cellStyle name="tableau | cellule | normal | pourcentage | decimal 1 5 4" xfId="15186"/>
    <cellStyle name="tableau | cellule | normal | pourcentage | decimal 1 5 4 2" xfId="15187"/>
    <cellStyle name="tableau | cellule | normal | pourcentage | decimal 1 5 5" xfId="15188"/>
    <cellStyle name="tableau | cellule | normal | pourcentage | decimal 1 6" xfId="15189"/>
    <cellStyle name="tableau | cellule | normal | pourcentage | decimal 1 6 2" xfId="15190"/>
    <cellStyle name="tableau | cellule | normal | pourcentage | decimal 1 6 2 2" xfId="15191"/>
    <cellStyle name="tableau | cellule | normal | pourcentage | decimal 1 6 3" xfId="15192"/>
    <cellStyle name="tableau | cellule | normal | pourcentage | decimal 1 6 3 2" xfId="15193"/>
    <cellStyle name="tableau | cellule | normal | pourcentage | decimal 1 6 4" xfId="15194"/>
    <cellStyle name="tableau | cellule | normal | pourcentage | decimal 1 7" xfId="15195"/>
    <cellStyle name="tableau | cellule | normal | pourcentage | decimal 1 7 2" xfId="15196"/>
    <cellStyle name="tableau | cellule | normal | pourcentage | decimal 1 8" xfId="15197"/>
    <cellStyle name="tableau | cellule | normal | pourcentage | decimal 1 8 2" xfId="15198"/>
    <cellStyle name="tableau | cellule | normal | pourcentage | decimal 1 9" xfId="15199"/>
    <cellStyle name="tableau | cellule | normal | pourcentage | decimal 1 9 2" xfId="15200"/>
    <cellStyle name="tableau | cellule | total | decimal 1" xfId="15201"/>
    <cellStyle name="tableau | cellule | total | decimal 1 10" xfId="15202"/>
    <cellStyle name="tableau | cellule | total | decimal 1 10 2" xfId="15203"/>
    <cellStyle name="tableau | cellule | total | decimal 1 11" xfId="15204"/>
    <cellStyle name="tableau | cellule | total | decimal 1 2" xfId="15205"/>
    <cellStyle name="tableau | cellule | total | decimal 1 2 2" xfId="15206"/>
    <cellStyle name="tableau | cellule | total | decimal 1 2 2 2" xfId="15207"/>
    <cellStyle name="tableau | cellule | total | decimal 1 2 3" xfId="15208"/>
    <cellStyle name="tableau | cellule | total | decimal 1 2 3 2" xfId="15209"/>
    <cellStyle name="tableau | cellule | total | decimal 1 2 4" xfId="15210"/>
    <cellStyle name="tableau | cellule | total | decimal 1 3" xfId="15211"/>
    <cellStyle name="tableau | cellule | total | decimal 1 3 2" xfId="15212"/>
    <cellStyle name="tableau | cellule | total | decimal 1 3 2 2" xfId="15213"/>
    <cellStyle name="tableau | cellule | total | decimal 1 3 3" xfId="15214"/>
    <cellStyle name="tableau | cellule | total | decimal 1 3 3 2" xfId="15215"/>
    <cellStyle name="tableau | cellule | total | decimal 1 3 4" xfId="15216"/>
    <cellStyle name="tableau | cellule | total | decimal 1 4" xfId="15217"/>
    <cellStyle name="tableau | cellule | total | decimal 1 4 2" xfId="15218"/>
    <cellStyle name="tableau | cellule | total | decimal 1 4 2 2" xfId="15219"/>
    <cellStyle name="tableau | cellule | total | decimal 1 4 3" xfId="15220"/>
    <cellStyle name="tableau | cellule | total | decimal 1 4 3 2" xfId="15221"/>
    <cellStyle name="tableau | cellule | total | decimal 1 4 4" xfId="15222"/>
    <cellStyle name="tableau | cellule | total | decimal 1 5" xfId="15223"/>
    <cellStyle name="tableau | cellule | total | decimal 1 5 2" xfId="15224"/>
    <cellStyle name="tableau | cellule | total | decimal 1 5 2 2" xfId="15225"/>
    <cellStyle name="tableau | cellule | total | decimal 1 5 3" xfId="15226"/>
    <cellStyle name="tableau | cellule | total | decimal 1 5 3 2" xfId="15227"/>
    <cellStyle name="tableau | cellule | total | decimal 1 5 4" xfId="15228"/>
    <cellStyle name="tableau | cellule | total | decimal 1 5 4 2" xfId="15229"/>
    <cellStyle name="tableau | cellule | total | decimal 1 5 5" xfId="15230"/>
    <cellStyle name="tableau | cellule | total | decimal 1 6" xfId="15231"/>
    <cellStyle name="tableau | cellule | total | decimal 1 6 2" xfId="15232"/>
    <cellStyle name="tableau | cellule | total | decimal 1 6 2 2" xfId="15233"/>
    <cellStyle name="tableau | cellule | total | decimal 1 6 3" xfId="15234"/>
    <cellStyle name="tableau | cellule | total | decimal 1 6 3 2" xfId="15235"/>
    <cellStyle name="tableau | cellule | total | decimal 1 6 4" xfId="15236"/>
    <cellStyle name="tableau | cellule | total | decimal 1 7" xfId="15237"/>
    <cellStyle name="tableau | cellule | total | decimal 1 7 2" xfId="15238"/>
    <cellStyle name="tableau | cellule | total | decimal 1 8" xfId="15239"/>
    <cellStyle name="tableau | cellule | total | decimal 1 8 2" xfId="15240"/>
    <cellStyle name="tableau | cellule | total | decimal 1 9" xfId="15241"/>
    <cellStyle name="tableau | cellule | total | decimal 1 9 2" xfId="15242"/>
    <cellStyle name="tableau | coin superieur gauche" xfId="15243"/>
    <cellStyle name="tableau | coin superieur gauche 10" xfId="15244"/>
    <cellStyle name="tableau | coin superieur gauche 10 2" xfId="15245"/>
    <cellStyle name="tableau | coin superieur gauche 11" xfId="15246"/>
    <cellStyle name="tableau | coin superieur gauche 2" xfId="15247"/>
    <cellStyle name="tableau | coin superieur gauche 2 2" xfId="15248"/>
    <cellStyle name="tableau | coin superieur gauche 2 2 2" xfId="15249"/>
    <cellStyle name="tableau | coin superieur gauche 2 3" xfId="15250"/>
    <cellStyle name="tableau | coin superieur gauche 2 3 2" xfId="15251"/>
    <cellStyle name="tableau | coin superieur gauche 2 4" xfId="15252"/>
    <cellStyle name="tableau | coin superieur gauche 3" xfId="15253"/>
    <cellStyle name="tableau | coin superieur gauche 3 2" xfId="15254"/>
    <cellStyle name="tableau | coin superieur gauche 3 2 2" xfId="15255"/>
    <cellStyle name="tableau | coin superieur gauche 3 3" xfId="15256"/>
    <cellStyle name="tableau | coin superieur gauche 3 3 2" xfId="15257"/>
    <cellStyle name="tableau | coin superieur gauche 3 4" xfId="15258"/>
    <cellStyle name="tableau | coin superieur gauche 4" xfId="15259"/>
    <cellStyle name="tableau | coin superieur gauche 4 2" xfId="15260"/>
    <cellStyle name="tableau | coin superieur gauche 4 2 2" xfId="15261"/>
    <cellStyle name="tableau | coin superieur gauche 4 3" xfId="15262"/>
    <cellStyle name="tableau | coin superieur gauche 4 3 2" xfId="15263"/>
    <cellStyle name="tableau | coin superieur gauche 4 4" xfId="15264"/>
    <cellStyle name="tableau | coin superieur gauche 5" xfId="15265"/>
    <cellStyle name="tableau | coin superieur gauche 5 2" xfId="15266"/>
    <cellStyle name="tableau | coin superieur gauche 5 2 2" xfId="15267"/>
    <cellStyle name="tableau | coin superieur gauche 5 3" xfId="15268"/>
    <cellStyle name="tableau | coin superieur gauche 5 3 2" xfId="15269"/>
    <cellStyle name="tableau | coin superieur gauche 5 4" xfId="15270"/>
    <cellStyle name="tableau | coin superieur gauche 5 4 2" xfId="15271"/>
    <cellStyle name="tableau | coin superieur gauche 5 5" xfId="15272"/>
    <cellStyle name="tableau | coin superieur gauche 6" xfId="15273"/>
    <cellStyle name="tableau | coin superieur gauche 6 2" xfId="15274"/>
    <cellStyle name="tableau | coin superieur gauche 6 2 2" xfId="15275"/>
    <cellStyle name="tableau | coin superieur gauche 6 3" xfId="15276"/>
    <cellStyle name="tableau | coin superieur gauche 6 3 2" xfId="15277"/>
    <cellStyle name="tableau | coin superieur gauche 6 4" xfId="15278"/>
    <cellStyle name="tableau | coin superieur gauche 7" xfId="15279"/>
    <cellStyle name="tableau | coin superieur gauche 7 2" xfId="15280"/>
    <cellStyle name="tableau | coin superieur gauche 8" xfId="15281"/>
    <cellStyle name="tableau | coin superieur gauche 8 2" xfId="15282"/>
    <cellStyle name="tableau | coin superieur gauche 9" xfId="15283"/>
    <cellStyle name="tableau | coin superieur gauche 9 2" xfId="15284"/>
    <cellStyle name="tableau | entete-colonne | series" xfId="15285"/>
    <cellStyle name="tableau | entete-colonne | series 10" xfId="15286"/>
    <cellStyle name="tableau | entete-colonne | series 10 2" xfId="15287"/>
    <cellStyle name="tableau | entete-colonne | series 11" xfId="15288"/>
    <cellStyle name="tableau | entete-colonne | series 2" xfId="15289"/>
    <cellStyle name="tableau | entete-colonne | series 2 2" xfId="15290"/>
    <cellStyle name="tableau | entete-colonne | series 2 2 2" xfId="15291"/>
    <cellStyle name="tableau | entete-colonne | series 2 3" xfId="15292"/>
    <cellStyle name="tableau | entete-colonne | series 2 3 2" xfId="15293"/>
    <cellStyle name="tableau | entete-colonne | series 2 4" xfId="15294"/>
    <cellStyle name="tableau | entete-colonne | series 3" xfId="15295"/>
    <cellStyle name="tableau | entete-colonne | series 3 2" xfId="15296"/>
    <cellStyle name="tableau | entete-colonne | series 3 2 2" xfId="15297"/>
    <cellStyle name="tableau | entete-colonne | series 3 3" xfId="15298"/>
    <cellStyle name="tableau | entete-colonne | series 3 3 2" xfId="15299"/>
    <cellStyle name="tableau | entete-colonne | series 3 4" xfId="15300"/>
    <cellStyle name="tableau | entete-colonne | series 4" xfId="15301"/>
    <cellStyle name="tableau | entete-colonne | series 4 2" xfId="15302"/>
    <cellStyle name="tableau | entete-colonne | series 4 2 2" xfId="15303"/>
    <cellStyle name="tableau | entete-colonne | series 4 3" xfId="15304"/>
    <cellStyle name="tableau | entete-colonne | series 4 3 2" xfId="15305"/>
    <cellStyle name="tableau | entete-colonne | series 4 4" xfId="15306"/>
    <cellStyle name="tableau | entete-colonne | series 5" xfId="15307"/>
    <cellStyle name="tableau | entete-colonne | series 5 2" xfId="15308"/>
    <cellStyle name="tableau | entete-colonne | series 5 2 2" xfId="15309"/>
    <cellStyle name="tableau | entete-colonne | series 5 3" xfId="15310"/>
    <cellStyle name="tableau | entete-colonne | series 5 3 2" xfId="15311"/>
    <cellStyle name="tableau | entete-colonne | series 5 4" xfId="15312"/>
    <cellStyle name="tableau | entete-colonne | series 5 4 2" xfId="15313"/>
    <cellStyle name="tableau | entete-colonne | series 5 5" xfId="15314"/>
    <cellStyle name="tableau | entete-colonne | series 6" xfId="15315"/>
    <cellStyle name="tableau | entete-colonne | series 6 2" xfId="15316"/>
    <cellStyle name="tableau | entete-colonne | series 6 2 2" xfId="15317"/>
    <cellStyle name="tableau | entete-colonne | series 6 3" xfId="15318"/>
    <cellStyle name="tableau | entete-colonne | series 6 3 2" xfId="15319"/>
    <cellStyle name="tableau | entete-colonne | series 6 4" xfId="15320"/>
    <cellStyle name="tableau | entete-colonne | series 7" xfId="15321"/>
    <cellStyle name="tableau | entete-colonne | series 7 2" xfId="15322"/>
    <cellStyle name="tableau | entete-colonne | series 8" xfId="15323"/>
    <cellStyle name="tableau | entete-colonne | series 8 2" xfId="15324"/>
    <cellStyle name="tableau | entete-colonne | series 9" xfId="15325"/>
    <cellStyle name="tableau | entete-colonne | series 9 2" xfId="15326"/>
    <cellStyle name="tableau | entete-ligne | normal" xfId="15327"/>
    <cellStyle name="tableau | entete-ligne | normal 10" xfId="15328"/>
    <cellStyle name="tableau | entete-ligne | normal 10 2" xfId="15329"/>
    <cellStyle name="tableau | entete-ligne | normal 11" xfId="15330"/>
    <cellStyle name="tableau | entete-ligne | normal 2" xfId="15331"/>
    <cellStyle name="tableau | entete-ligne | normal 2 2" xfId="15332"/>
    <cellStyle name="tableau | entete-ligne | normal 2 2 2" xfId="15333"/>
    <cellStyle name="tableau | entete-ligne | normal 2 3" xfId="15334"/>
    <cellStyle name="tableau | entete-ligne | normal 2 3 2" xfId="15335"/>
    <cellStyle name="tableau | entete-ligne | normal 2 4" xfId="15336"/>
    <cellStyle name="tableau | entete-ligne | normal 3" xfId="15337"/>
    <cellStyle name="tableau | entete-ligne | normal 3 2" xfId="15338"/>
    <cellStyle name="tableau | entete-ligne | normal 3 2 2" xfId="15339"/>
    <cellStyle name="tableau | entete-ligne | normal 3 3" xfId="15340"/>
    <cellStyle name="tableau | entete-ligne | normal 3 3 2" xfId="15341"/>
    <cellStyle name="tableau | entete-ligne | normal 3 4" xfId="15342"/>
    <cellStyle name="tableau | entete-ligne | normal 4" xfId="15343"/>
    <cellStyle name="tableau | entete-ligne | normal 4 2" xfId="15344"/>
    <cellStyle name="tableau | entete-ligne | normal 4 2 2" xfId="15345"/>
    <cellStyle name="tableau | entete-ligne | normal 4 3" xfId="15346"/>
    <cellStyle name="tableau | entete-ligne | normal 4 3 2" xfId="15347"/>
    <cellStyle name="tableau | entete-ligne | normal 4 4" xfId="15348"/>
    <cellStyle name="tableau | entete-ligne | normal 5" xfId="15349"/>
    <cellStyle name="tableau | entete-ligne | normal 5 2" xfId="15350"/>
    <cellStyle name="tableau | entete-ligne | normal 5 2 2" xfId="15351"/>
    <cellStyle name="tableau | entete-ligne | normal 5 3" xfId="15352"/>
    <cellStyle name="tableau | entete-ligne | normal 5 3 2" xfId="15353"/>
    <cellStyle name="tableau | entete-ligne | normal 5 4" xfId="15354"/>
    <cellStyle name="tableau | entete-ligne | normal 5 4 2" xfId="15355"/>
    <cellStyle name="tableau | entete-ligne | normal 5 5" xfId="15356"/>
    <cellStyle name="tableau | entete-ligne | normal 6" xfId="15357"/>
    <cellStyle name="tableau | entete-ligne | normal 6 2" xfId="15358"/>
    <cellStyle name="tableau | entete-ligne | normal 6 2 2" xfId="15359"/>
    <cellStyle name="tableau | entete-ligne | normal 6 3" xfId="15360"/>
    <cellStyle name="tableau | entete-ligne | normal 6 3 2" xfId="15361"/>
    <cellStyle name="tableau | entete-ligne | normal 6 4" xfId="15362"/>
    <cellStyle name="tableau | entete-ligne | normal 7" xfId="15363"/>
    <cellStyle name="tableau | entete-ligne | normal 7 2" xfId="15364"/>
    <cellStyle name="tableau | entete-ligne | normal 8" xfId="15365"/>
    <cellStyle name="tableau | entete-ligne | normal 8 2" xfId="15366"/>
    <cellStyle name="tableau | entete-ligne | normal 9" xfId="15367"/>
    <cellStyle name="tableau | entete-ligne | normal 9 2" xfId="15368"/>
    <cellStyle name="tableau | entete-ligne | total" xfId="15369"/>
    <cellStyle name="tableau | entete-ligne | total 10" xfId="15370"/>
    <cellStyle name="tableau | entete-ligne | total 10 2" xfId="15371"/>
    <cellStyle name="tableau | entete-ligne | total 11" xfId="15372"/>
    <cellStyle name="tableau | entete-ligne | total 2" xfId="15373"/>
    <cellStyle name="tableau | entete-ligne | total 2 2" xfId="15374"/>
    <cellStyle name="tableau | entete-ligne | total 2 2 2" xfId="15375"/>
    <cellStyle name="tableau | entete-ligne | total 2 3" xfId="15376"/>
    <cellStyle name="tableau | entete-ligne | total 2 3 2" xfId="15377"/>
    <cellStyle name="tableau | entete-ligne | total 2 4" xfId="15378"/>
    <cellStyle name="tableau | entete-ligne | total 3" xfId="15379"/>
    <cellStyle name="tableau | entete-ligne | total 3 2" xfId="15380"/>
    <cellStyle name="tableau | entete-ligne | total 3 2 2" xfId="15381"/>
    <cellStyle name="tableau | entete-ligne | total 3 3" xfId="15382"/>
    <cellStyle name="tableau | entete-ligne | total 3 3 2" xfId="15383"/>
    <cellStyle name="tableau | entete-ligne | total 3 4" xfId="15384"/>
    <cellStyle name="tableau | entete-ligne | total 4" xfId="15385"/>
    <cellStyle name="tableau | entete-ligne | total 4 2" xfId="15386"/>
    <cellStyle name="tableau | entete-ligne | total 4 2 2" xfId="15387"/>
    <cellStyle name="tableau | entete-ligne | total 4 3" xfId="15388"/>
    <cellStyle name="tableau | entete-ligne | total 4 3 2" xfId="15389"/>
    <cellStyle name="tableau | entete-ligne | total 4 4" xfId="15390"/>
    <cellStyle name="tableau | entete-ligne | total 5" xfId="15391"/>
    <cellStyle name="tableau | entete-ligne | total 5 2" xfId="15392"/>
    <cellStyle name="tableau | entete-ligne | total 5 2 2" xfId="15393"/>
    <cellStyle name="tableau | entete-ligne | total 5 3" xfId="15394"/>
    <cellStyle name="tableau | entete-ligne | total 5 3 2" xfId="15395"/>
    <cellStyle name="tableau | entete-ligne | total 5 4" xfId="15396"/>
    <cellStyle name="tableau | entete-ligne | total 5 4 2" xfId="15397"/>
    <cellStyle name="tableau | entete-ligne | total 5 5" xfId="15398"/>
    <cellStyle name="tableau | entete-ligne | total 6" xfId="15399"/>
    <cellStyle name="tableau | entete-ligne | total 6 2" xfId="15400"/>
    <cellStyle name="tableau | entete-ligne | total 6 2 2" xfId="15401"/>
    <cellStyle name="tableau | entete-ligne | total 6 3" xfId="15402"/>
    <cellStyle name="tableau | entete-ligne | total 6 3 2" xfId="15403"/>
    <cellStyle name="tableau | entete-ligne | total 6 4" xfId="15404"/>
    <cellStyle name="tableau | entete-ligne | total 7" xfId="15405"/>
    <cellStyle name="tableau | entete-ligne | total 7 2" xfId="15406"/>
    <cellStyle name="tableau | entete-ligne | total 8" xfId="15407"/>
    <cellStyle name="tableau | entete-ligne | total 8 2" xfId="15408"/>
    <cellStyle name="tableau | entete-ligne | total 9" xfId="15409"/>
    <cellStyle name="tableau | entete-ligne | total 9 2" xfId="15410"/>
    <cellStyle name="tableau | ligne-titre | niveau1" xfId="15411"/>
    <cellStyle name="tableau | ligne-titre | niveau1 10" xfId="15412"/>
    <cellStyle name="tableau | ligne-titre | niveau1 10 2" xfId="15413"/>
    <cellStyle name="tableau | ligne-titre | niveau1 11" xfId="15414"/>
    <cellStyle name="tableau | ligne-titre | niveau1 2" xfId="15415"/>
    <cellStyle name="tableau | ligne-titre | niveau1 2 2" xfId="15416"/>
    <cellStyle name="tableau | ligne-titre | niveau1 2 2 2" xfId="15417"/>
    <cellStyle name="tableau | ligne-titre | niveau1 2 3" xfId="15418"/>
    <cellStyle name="tableau | ligne-titre | niveau1 2 3 2" xfId="15419"/>
    <cellStyle name="tableau | ligne-titre | niveau1 2 4" xfId="15420"/>
    <cellStyle name="tableau | ligne-titre | niveau1 3" xfId="15421"/>
    <cellStyle name="tableau | ligne-titre | niveau1 3 2" xfId="15422"/>
    <cellStyle name="tableau | ligne-titre | niveau1 3 2 2" xfId="15423"/>
    <cellStyle name="tableau | ligne-titre | niveau1 3 3" xfId="15424"/>
    <cellStyle name="tableau | ligne-titre | niveau1 3 3 2" xfId="15425"/>
    <cellStyle name="tableau | ligne-titre | niveau1 3 4" xfId="15426"/>
    <cellStyle name="tableau | ligne-titre | niveau1 4" xfId="15427"/>
    <cellStyle name="tableau | ligne-titre | niveau1 4 2" xfId="15428"/>
    <cellStyle name="tableau | ligne-titre | niveau1 4 2 2" xfId="15429"/>
    <cellStyle name="tableau | ligne-titre | niveau1 4 3" xfId="15430"/>
    <cellStyle name="tableau | ligne-titre | niveau1 4 3 2" xfId="15431"/>
    <cellStyle name="tableau | ligne-titre | niveau1 4 4" xfId="15432"/>
    <cellStyle name="tableau | ligne-titre | niveau1 5" xfId="15433"/>
    <cellStyle name="tableau | ligne-titre | niveau1 5 2" xfId="15434"/>
    <cellStyle name="tableau | ligne-titre | niveau1 5 2 2" xfId="15435"/>
    <cellStyle name="tableau | ligne-titre | niveau1 5 3" xfId="15436"/>
    <cellStyle name="tableau | ligne-titre | niveau1 5 3 2" xfId="15437"/>
    <cellStyle name="tableau | ligne-titre | niveau1 5 4" xfId="15438"/>
    <cellStyle name="tableau | ligne-titre | niveau1 5 4 2" xfId="15439"/>
    <cellStyle name="tableau | ligne-titre | niveau1 5 5" xfId="15440"/>
    <cellStyle name="tableau | ligne-titre | niveau1 6" xfId="15441"/>
    <cellStyle name="tableau | ligne-titre | niveau1 6 2" xfId="15442"/>
    <cellStyle name="tableau | ligne-titre | niveau1 6 2 2" xfId="15443"/>
    <cellStyle name="tableau | ligne-titre | niveau1 6 3" xfId="15444"/>
    <cellStyle name="tableau | ligne-titre | niveau1 6 3 2" xfId="15445"/>
    <cellStyle name="tableau | ligne-titre | niveau1 6 4" xfId="15446"/>
    <cellStyle name="tableau | ligne-titre | niveau1 7" xfId="15447"/>
    <cellStyle name="tableau | ligne-titre | niveau1 7 2" xfId="15448"/>
    <cellStyle name="tableau | ligne-titre | niveau1 8" xfId="15449"/>
    <cellStyle name="tableau | ligne-titre | niveau1 8 2" xfId="15450"/>
    <cellStyle name="tableau | ligne-titre | niveau1 9" xfId="15451"/>
    <cellStyle name="tableau | ligne-titre | niveau1 9 2" xfId="15452"/>
    <cellStyle name="tableau | ligne-titre | niveau2" xfId="15453"/>
    <cellStyle name="tableau | ligne-titre | niveau2 10" xfId="15454"/>
    <cellStyle name="tableau | ligne-titre | niveau2 10 2" xfId="15455"/>
    <cellStyle name="tableau | ligne-titre | niveau2 11" xfId="15456"/>
    <cellStyle name="tableau | ligne-titre | niveau2 2" xfId="15457"/>
    <cellStyle name="tableau | ligne-titre | niveau2 2 2" xfId="15458"/>
    <cellStyle name="tableau | ligne-titre | niveau2 2 2 2" xfId="15459"/>
    <cellStyle name="tableau | ligne-titre | niveau2 2 3" xfId="15460"/>
    <cellStyle name="tableau | ligne-titre | niveau2 2 3 2" xfId="15461"/>
    <cellStyle name="tableau | ligne-titre | niveau2 2 4" xfId="15462"/>
    <cellStyle name="tableau | ligne-titre | niveau2 3" xfId="15463"/>
    <cellStyle name="tableau | ligne-titre | niveau2 3 2" xfId="15464"/>
    <cellStyle name="tableau | ligne-titre | niveau2 3 2 2" xfId="15465"/>
    <cellStyle name="tableau | ligne-titre | niveau2 3 3" xfId="15466"/>
    <cellStyle name="tableau | ligne-titre | niveau2 3 3 2" xfId="15467"/>
    <cellStyle name="tableau | ligne-titre | niveau2 3 4" xfId="15468"/>
    <cellStyle name="tableau | ligne-titre | niveau2 4" xfId="15469"/>
    <cellStyle name="tableau | ligne-titre | niveau2 4 2" xfId="15470"/>
    <cellStyle name="tableau | ligne-titre | niveau2 4 2 2" xfId="15471"/>
    <cellStyle name="tableau | ligne-titre | niveau2 4 3" xfId="15472"/>
    <cellStyle name="tableau | ligne-titre | niveau2 4 3 2" xfId="15473"/>
    <cellStyle name="tableau | ligne-titre | niveau2 4 4" xfId="15474"/>
    <cellStyle name="tableau | ligne-titre | niveau2 5" xfId="15475"/>
    <cellStyle name="tableau | ligne-titre | niveau2 5 2" xfId="15476"/>
    <cellStyle name="tableau | ligne-titre | niveau2 5 2 2" xfId="15477"/>
    <cellStyle name="tableau | ligne-titre | niveau2 5 3" xfId="15478"/>
    <cellStyle name="tableau | ligne-titre | niveau2 5 3 2" xfId="15479"/>
    <cellStyle name="tableau | ligne-titre | niveau2 5 4" xfId="15480"/>
    <cellStyle name="tableau | ligne-titre | niveau2 5 4 2" xfId="15481"/>
    <cellStyle name="tableau | ligne-titre | niveau2 5 5" xfId="15482"/>
    <cellStyle name="tableau | ligne-titre | niveau2 6" xfId="15483"/>
    <cellStyle name="tableau | ligne-titre | niveau2 6 2" xfId="15484"/>
    <cellStyle name="tableau | ligne-titre | niveau2 6 2 2" xfId="15485"/>
    <cellStyle name="tableau | ligne-titre | niveau2 6 3" xfId="15486"/>
    <cellStyle name="tableau | ligne-titre | niveau2 6 3 2" xfId="15487"/>
    <cellStyle name="tableau | ligne-titre | niveau2 6 4" xfId="15488"/>
    <cellStyle name="tableau | ligne-titre | niveau2 7" xfId="15489"/>
    <cellStyle name="tableau | ligne-titre | niveau2 7 2" xfId="15490"/>
    <cellStyle name="tableau | ligne-titre | niveau2 8" xfId="15491"/>
    <cellStyle name="tableau | ligne-titre | niveau2 8 2" xfId="15492"/>
    <cellStyle name="tableau | ligne-titre | niveau2 9" xfId="15493"/>
    <cellStyle name="tableau | ligne-titre | niveau2 9 2" xfId="15494"/>
    <cellStyle name="Title" xfId="15495" builtinId="15" customBuiltin="1"/>
    <cellStyle name="Title 10" xfId="15496"/>
    <cellStyle name="Title 10 10" xfId="15497"/>
    <cellStyle name="Title 10 10 2" xfId="15498"/>
    <cellStyle name="Title 10 11" xfId="15499"/>
    <cellStyle name="Title 10 2" xfId="15500"/>
    <cellStyle name="Title 10 2 2" xfId="15501"/>
    <cellStyle name="Title 10 2 2 2" xfId="15502"/>
    <cellStyle name="Title 10 2 3" xfId="15503"/>
    <cellStyle name="Title 10 2 3 2" xfId="15504"/>
    <cellStyle name="Title 10 2 4" xfId="15505"/>
    <cellStyle name="Title 10 3" xfId="15506"/>
    <cellStyle name="Title 10 3 2" xfId="15507"/>
    <cellStyle name="Title 10 3 2 2" xfId="15508"/>
    <cellStyle name="Title 10 3 3" xfId="15509"/>
    <cellStyle name="Title 10 3 3 2" xfId="15510"/>
    <cellStyle name="Title 10 3 4" xfId="15511"/>
    <cellStyle name="Title 10 4" xfId="15512"/>
    <cellStyle name="Title 10 4 2" xfId="15513"/>
    <cellStyle name="Title 10 4 2 2" xfId="15514"/>
    <cellStyle name="Title 10 4 3" xfId="15515"/>
    <cellStyle name="Title 10 4 3 2" xfId="15516"/>
    <cellStyle name="Title 10 4 4" xfId="15517"/>
    <cellStyle name="Title 10 5" xfId="15518"/>
    <cellStyle name="Title 10 5 2" xfId="15519"/>
    <cellStyle name="Title 10 5 2 2" xfId="15520"/>
    <cellStyle name="Title 10 5 3" xfId="15521"/>
    <cellStyle name="Title 10 5 3 2" xfId="15522"/>
    <cellStyle name="Title 10 5 4" xfId="15523"/>
    <cellStyle name="Title 10 5 4 2" xfId="15524"/>
    <cellStyle name="Title 10 5 5" xfId="15525"/>
    <cellStyle name="Title 10 6" xfId="15526"/>
    <cellStyle name="Title 10 6 2" xfId="15527"/>
    <cellStyle name="Title 10 6 2 2" xfId="15528"/>
    <cellStyle name="Title 10 6 3" xfId="15529"/>
    <cellStyle name="Title 10 6 3 2" xfId="15530"/>
    <cellStyle name="Title 10 6 4" xfId="15531"/>
    <cellStyle name="Title 10 7" xfId="15532"/>
    <cellStyle name="Title 10 7 2" xfId="15533"/>
    <cellStyle name="Title 10 8" xfId="15534"/>
    <cellStyle name="Title 10 8 2" xfId="15535"/>
    <cellStyle name="Title 10 9" xfId="15536"/>
    <cellStyle name="Title 10 9 2" xfId="15537"/>
    <cellStyle name="Title 11" xfId="15538"/>
    <cellStyle name="Title 11 10" xfId="15539"/>
    <cellStyle name="Title 11 10 2" xfId="15540"/>
    <cellStyle name="Title 11 11" xfId="15541"/>
    <cellStyle name="Title 11 2" xfId="15542"/>
    <cellStyle name="Title 11 2 2" xfId="15543"/>
    <cellStyle name="Title 11 2 2 2" xfId="15544"/>
    <cellStyle name="Title 11 2 3" xfId="15545"/>
    <cellStyle name="Title 11 2 3 2" xfId="15546"/>
    <cellStyle name="Title 11 2 4" xfId="15547"/>
    <cellStyle name="Title 11 3" xfId="15548"/>
    <cellStyle name="Title 11 3 2" xfId="15549"/>
    <cellStyle name="Title 11 3 2 2" xfId="15550"/>
    <cellStyle name="Title 11 3 3" xfId="15551"/>
    <cellStyle name="Title 11 3 3 2" xfId="15552"/>
    <cellStyle name="Title 11 3 4" xfId="15553"/>
    <cellStyle name="Title 11 4" xfId="15554"/>
    <cellStyle name="Title 11 4 2" xfId="15555"/>
    <cellStyle name="Title 11 4 2 2" xfId="15556"/>
    <cellStyle name="Title 11 4 3" xfId="15557"/>
    <cellStyle name="Title 11 4 3 2" xfId="15558"/>
    <cellStyle name="Title 11 4 4" xfId="15559"/>
    <cellStyle name="Title 11 5" xfId="15560"/>
    <cellStyle name="Title 11 5 2" xfId="15561"/>
    <cellStyle name="Title 11 5 2 2" xfId="15562"/>
    <cellStyle name="Title 11 5 3" xfId="15563"/>
    <cellStyle name="Title 11 5 3 2" xfId="15564"/>
    <cellStyle name="Title 11 5 4" xfId="15565"/>
    <cellStyle name="Title 11 5 4 2" xfId="15566"/>
    <cellStyle name="Title 11 5 5" xfId="15567"/>
    <cellStyle name="Title 11 6" xfId="15568"/>
    <cellStyle name="Title 11 6 2" xfId="15569"/>
    <cellStyle name="Title 11 6 2 2" xfId="15570"/>
    <cellStyle name="Title 11 6 3" xfId="15571"/>
    <cellStyle name="Title 11 6 3 2" xfId="15572"/>
    <cellStyle name="Title 11 6 4" xfId="15573"/>
    <cellStyle name="Title 11 7" xfId="15574"/>
    <cellStyle name="Title 11 7 2" xfId="15575"/>
    <cellStyle name="Title 11 8" xfId="15576"/>
    <cellStyle name="Title 11 8 2" xfId="15577"/>
    <cellStyle name="Title 11 9" xfId="15578"/>
    <cellStyle name="Title 11 9 2" xfId="15579"/>
    <cellStyle name="Title 12" xfId="15580"/>
    <cellStyle name="Title 12 10" xfId="15581"/>
    <cellStyle name="Title 12 10 2" xfId="15582"/>
    <cellStyle name="Title 12 11" xfId="15583"/>
    <cellStyle name="Title 12 2" xfId="15584"/>
    <cellStyle name="Title 12 2 2" xfId="15585"/>
    <cellStyle name="Title 12 2 2 2" xfId="15586"/>
    <cellStyle name="Title 12 2 3" xfId="15587"/>
    <cellStyle name="Title 12 2 3 2" xfId="15588"/>
    <cellStyle name="Title 12 2 4" xfId="15589"/>
    <cellStyle name="Title 12 3" xfId="15590"/>
    <cellStyle name="Title 12 3 2" xfId="15591"/>
    <cellStyle name="Title 12 3 2 2" xfId="15592"/>
    <cellStyle name="Title 12 3 3" xfId="15593"/>
    <cellStyle name="Title 12 3 3 2" xfId="15594"/>
    <cellStyle name="Title 12 3 4" xfId="15595"/>
    <cellStyle name="Title 12 4" xfId="15596"/>
    <cellStyle name="Title 12 4 2" xfId="15597"/>
    <cellStyle name="Title 12 4 2 2" xfId="15598"/>
    <cellStyle name="Title 12 4 3" xfId="15599"/>
    <cellStyle name="Title 12 4 3 2" xfId="15600"/>
    <cellStyle name="Title 12 4 4" xfId="15601"/>
    <cellStyle name="Title 12 5" xfId="15602"/>
    <cellStyle name="Title 12 5 2" xfId="15603"/>
    <cellStyle name="Title 12 5 2 2" xfId="15604"/>
    <cellStyle name="Title 12 5 3" xfId="15605"/>
    <cellStyle name="Title 12 5 3 2" xfId="15606"/>
    <cellStyle name="Title 12 5 4" xfId="15607"/>
    <cellStyle name="Title 12 5 4 2" xfId="15608"/>
    <cellStyle name="Title 12 5 5" xfId="15609"/>
    <cellStyle name="Title 12 6" xfId="15610"/>
    <cellStyle name="Title 12 6 2" xfId="15611"/>
    <cellStyle name="Title 12 6 2 2" xfId="15612"/>
    <cellStyle name="Title 12 6 3" xfId="15613"/>
    <cellStyle name="Title 12 6 3 2" xfId="15614"/>
    <cellStyle name="Title 12 6 4" xfId="15615"/>
    <cellStyle name="Title 12 7" xfId="15616"/>
    <cellStyle name="Title 12 7 2" xfId="15617"/>
    <cellStyle name="Title 12 8" xfId="15618"/>
    <cellStyle name="Title 12 8 2" xfId="15619"/>
    <cellStyle name="Title 12 9" xfId="15620"/>
    <cellStyle name="Title 12 9 2" xfId="15621"/>
    <cellStyle name="Title 13" xfId="15622"/>
    <cellStyle name="Title 13 10" xfId="15623"/>
    <cellStyle name="Title 13 10 2" xfId="15624"/>
    <cellStyle name="Title 13 11" xfId="15625"/>
    <cellStyle name="Title 13 2" xfId="15626"/>
    <cellStyle name="Title 13 2 2" xfId="15627"/>
    <cellStyle name="Title 13 2 2 2" xfId="15628"/>
    <cellStyle name="Title 13 2 3" xfId="15629"/>
    <cellStyle name="Title 13 2 3 2" xfId="15630"/>
    <cellStyle name="Title 13 2 4" xfId="15631"/>
    <cellStyle name="Title 13 3" xfId="15632"/>
    <cellStyle name="Title 13 3 2" xfId="15633"/>
    <cellStyle name="Title 13 3 2 2" xfId="15634"/>
    <cellStyle name="Title 13 3 3" xfId="15635"/>
    <cellStyle name="Title 13 3 3 2" xfId="15636"/>
    <cellStyle name="Title 13 3 4" xfId="15637"/>
    <cellStyle name="Title 13 4" xfId="15638"/>
    <cellStyle name="Title 13 4 2" xfId="15639"/>
    <cellStyle name="Title 13 4 2 2" xfId="15640"/>
    <cellStyle name="Title 13 4 3" xfId="15641"/>
    <cellStyle name="Title 13 4 3 2" xfId="15642"/>
    <cellStyle name="Title 13 4 4" xfId="15643"/>
    <cellStyle name="Title 13 5" xfId="15644"/>
    <cellStyle name="Title 13 5 2" xfId="15645"/>
    <cellStyle name="Title 13 5 2 2" xfId="15646"/>
    <cellStyle name="Title 13 5 3" xfId="15647"/>
    <cellStyle name="Title 13 5 3 2" xfId="15648"/>
    <cellStyle name="Title 13 5 4" xfId="15649"/>
    <cellStyle name="Title 13 5 4 2" xfId="15650"/>
    <cellStyle name="Title 13 5 5" xfId="15651"/>
    <cellStyle name="Title 13 6" xfId="15652"/>
    <cellStyle name="Title 13 6 2" xfId="15653"/>
    <cellStyle name="Title 13 6 2 2" xfId="15654"/>
    <cellStyle name="Title 13 6 3" xfId="15655"/>
    <cellStyle name="Title 13 6 3 2" xfId="15656"/>
    <cellStyle name="Title 13 6 4" xfId="15657"/>
    <cellStyle name="Title 13 7" xfId="15658"/>
    <cellStyle name="Title 13 7 2" xfId="15659"/>
    <cellStyle name="Title 13 8" xfId="15660"/>
    <cellStyle name="Title 13 8 2" xfId="15661"/>
    <cellStyle name="Title 13 9" xfId="15662"/>
    <cellStyle name="Title 13 9 2" xfId="15663"/>
    <cellStyle name="Title 14" xfId="15664"/>
    <cellStyle name="Title 14 10" xfId="15665"/>
    <cellStyle name="Title 14 10 2" xfId="15666"/>
    <cellStyle name="Title 14 11" xfId="15667"/>
    <cellStyle name="Title 14 2" xfId="15668"/>
    <cellStyle name="Title 14 2 2" xfId="15669"/>
    <cellStyle name="Title 14 2 2 2" xfId="15670"/>
    <cellStyle name="Title 14 2 3" xfId="15671"/>
    <cellStyle name="Title 14 2 3 2" xfId="15672"/>
    <cellStyle name="Title 14 2 4" xfId="15673"/>
    <cellStyle name="Title 14 3" xfId="15674"/>
    <cellStyle name="Title 14 3 2" xfId="15675"/>
    <cellStyle name="Title 14 3 2 2" xfId="15676"/>
    <cellStyle name="Title 14 3 3" xfId="15677"/>
    <cellStyle name="Title 14 3 3 2" xfId="15678"/>
    <cellStyle name="Title 14 3 4" xfId="15679"/>
    <cellStyle name="Title 14 4" xfId="15680"/>
    <cellStyle name="Title 14 4 2" xfId="15681"/>
    <cellStyle name="Title 14 4 2 2" xfId="15682"/>
    <cellStyle name="Title 14 4 3" xfId="15683"/>
    <cellStyle name="Title 14 4 3 2" xfId="15684"/>
    <cellStyle name="Title 14 4 4" xfId="15685"/>
    <cellStyle name="Title 14 5" xfId="15686"/>
    <cellStyle name="Title 14 5 2" xfId="15687"/>
    <cellStyle name="Title 14 5 2 2" xfId="15688"/>
    <cellStyle name="Title 14 5 3" xfId="15689"/>
    <cellStyle name="Title 14 5 3 2" xfId="15690"/>
    <cellStyle name="Title 14 5 4" xfId="15691"/>
    <cellStyle name="Title 14 5 4 2" xfId="15692"/>
    <cellStyle name="Title 14 5 5" xfId="15693"/>
    <cellStyle name="Title 14 6" xfId="15694"/>
    <cellStyle name="Title 14 6 2" xfId="15695"/>
    <cellStyle name="Title 14 6 2 2" xfId="15696"/>
    <cellStyle name="Title 14 6 3" xfId="15697"/>
    <cellStyle name="Title 14 6 3 2" xfId="15698"/>
    <cellStyle name="Title 14 6 4" xfId="15699"/>
    <cellStyle name="Title 14 7" xfId="15700"/>
    <cellStyle name="Title 14 7 2" xfId="15701"/>
    <cellStyle name="Title 14 8" xfId="15702"/>
    <cellStyle name="Title 14 8 2" xfId="15703"/>
    <cellStyle name="Title 14 9" xfId="15704"/>
    <cellStyle name="Title 14 9 2" xfId="15705"/>
    <cellStyle name="Title 15" xfId="15706"/>
    <cellStyle name="Title 15 10" xfId="15707"/>
    <cellStyle name="Title 15 10 2" xfId="15708"/>
    <cellStyle name="Title 15 11" xfId="15709"/>
    <cellStyle name="Title 15 2" xfId="15710"/>
    <cellStyle name="Title 15 2 2" xfId="15711"/>
    <cellStyle name="Title 15 2 2 2" xfId="15712"/>
    <cellStyle name="Title 15 2 3" xfId="15713"/>
    <cellStyle name="Title 15 2 3 2" xfId="15714"/>
    <cellStyle name="Title 15 2 4" xfId="15715"/>
    <cellStyle name="Title 15 3" xfId="15716"/>
    <cellStyle name="Title 15 3 2" xfId="15717"/>
    <cellStyle name="Title 15 3 2 2" xfId="15718"/>
    <cellStyle name="Title 15 3 3" xfId="15719"/>
    <cellStyle name="Title 15 3 3 2" xfId="15720"/>
    <cellStyle name="Title 15 3 4" xfId="15721"/>
    <cellStyle name="Title 15 4" xfId="15722"/>
    <cellStyle name="Title 15 4 2" xfId="15723"/>
    <cellStyle name="Title 15 4 2 2" xfId="15724"/>
    <cellStyle name="Title 15 4 3" xfId="15725"/>
    <cellStyle name="Title 15 4 3 2" xfId="15726"/>
    <cellStyle name="Title 15 4 4" xfId="15727"/>
    <cellStyle name="Title 15 5" xfId="15728"/>
    <cellStyle name="Title 15 5 2" xfId="15729"/>
    <cellStyle name="Title 15 5 2 2" xfId="15730"/>
    <cellStyle name="Title 15 5 3" xfId="15731"/>
    <cellStyle name="Title 15 5 3 2" xfId="15732"/>
    <cellStyle name="Title 15 5 4" xfId="15733"/>
    <cellStyle name="Title 15 5 4 2" xfId="15734"/>
    <cellStyle name="Title 15 5 5" xfId="15735"/>
    <cellStyle name="Title 15 6" xfId="15736"/>
    <cellStyle name="Title 15 6 2" xfId="15737"/>
    <cellStyle name="Title 15 6 2 2" xfId="15738"/>
    <cellStyle name="Title 15 6 3" xfId="15739"/>
    <cellStyle name="Title 15 6 3 2" xfId="15740"/>
    <cellStyle name="Title 15 6 4" xfId="15741"/>
    <cellStyle name="Title 15 7" xfId="15742"/>
    <cellStyle name="Title 15 7 2" xfId="15743"/>
    <cellStyle name="Title 15 8" xfId="15744"/>
    <cellStyle name="Title 15 8 2" xfId="15745"/>
    <cellStyle name="Title 15 9" xfId="15746"/>
    <cellStyle name="Title 15 9 2" xfId="15747"/>
    <cellStyle name="Title 16" xfId="15748"/>
    <cellStyle name="Title 16 10" xfId="15749"/>
    <cellStyle name="Title 16 10 2" xfId="15750"/>
    <cellStyle name="Title 16 11" xfId="15751"/>
    <cellStyle name="Title 16 2" xfId="15752"/>
    <cellStyle name="Title 16 2 2" xfId="15753"/>
    <cellStyle name="Title 16 2 2 2" xfId="15754"/>
    <cellStyle name="Title 16 2 3" xfId="15755"/>
    <cellStyle name="Title 16 2 3 2" xfId="15756"/>
    <cellStyle name="Title 16 2 4" xfId="15757"/>
    <cellStyle name="Title 16 3" xfId="15758"/>
    <cellStyle name="Title 16 3 2" xfId="15759"/>
    <cellStyle name="Title 16 3 2 2" xfId="15760"/>
    <cellStyle name="Title 16 3 3" xfId="15761"/>
    <cellStyle name="Title 16 3 3 2" xfId="15762"/>
    <cellStyle name="Title 16 3 4" xfId="15763"/>
    <cellStyle name="Title 16 4" xfId="15764"/>
    <cellStyle name="Title 16 4 2" xfId="15765"/>
    <cellStyle name="Title 16 4 2 2" xfId="15766"/>
    <cellStyle name="Title 16 4 3" xfId="15767"/>
    <cellStyle name="Title 16 4 3 2" xfId="15768"/>
    <cellStyle name="Title 16 4 4" xfId="15769"/>
    <cellStyle name="Title 16 5" xfId="15770"/>
    <cellStyle name="Title 16 5 2" xfId="15771"/>
    <cellStyle name="Title 16 5 2 2" xfId="15772"/>
    <cellStyle name="Title 16 5 3" xfId="15773"/>
    <cellStyle name="Title 16 5 3 2" xfId="15774"/>
    <cellStyle name="Title 16 5 4" xfId="15775"/>
    <cellStyle name="Title 16 5 4 2" xfId="15776"/>
    <cellStyle name="Title 16 5 5" xfId="15777"/>
    <cellStyle name="Title 16 6" xfId="15778"/>
    <cellStyle name="Title 16 6 2" xfId="15779"/>
    <cellStyle name="Title 16 6 2 2" xfId="15780"/>
    <cellStyle name="Title 16 6 3" xfId="15781"/>
    <cellStyle name="Title 16 6 3 2" xfId="15782"/>
    <cellStyle name="Title 16 6 4" xfId="15783"/>
    <cellStyle name="Title 16 7" xfId="15784"/>
    <cellStyle name="Title 16 7 2" xfId="15785"/>
    <cellStyle name="Title 16 8" xfId="15786"/>
    <cellStyle name="Title 16 8 2" xfId="15787"/>
    <cellStyle name="Title 16 9" xfId="15788"/>
    <cellStyle name="Title 16 9 2" xfId="15789"/>
    <cellStyle name="Title 17" xfId="15790"/>
    <cellStyle name="Title 17 10" xfId="15791"/>
    <cellStyle name="Title 17 10 2" xfId="15792"/>
    <cellStyle name="Title 17 11" xfId="15793"/>
    <cellStyle name="Title 17 2" xfId="15794"/>
    <cellStyle name="Title 17 2 2" xfId="15795"/>
    <cellStyle name="Title 17 2 2 2" xfId="15796"/>
    <cellStyle name="Title 17 2 3" xfId="15797"/>
    <cellStyle name="Title 17 2 3 2" xfId="15798"/>
    <cellStyle name="Title 17 2 4" xfId="15799"/>
    <cellStyle name="Title 17 3" xfId="15800"/>
    <cellStyle name="Title 17 3 2" xfId="15801"/>
    <cellStyle name="Title 17 3 2 2" xfId="15802"/>
    <cellStyle name="Title 17 3 3" xfId="15803"/>
    <cellStyle name="Title 17 3 3 2" xfId="15804"/>
    <cellStyle name="Title 17 3 4" xfId="15805"/>
    <cellStyle name="Title 17 4" xfId="15806"/>
    <cellStyle name="Title 17 4 2" xfId="15807"/>
    <cellStyle name="Title 17 4 2 2" xfId="15808"/>
    <cellStyle name="Title 17 4 3" xfId="15809"/>
    <cellStyle name="Title 17 4 3 2" xfId="15810"/>
    <cellStyle name="Title 17 4 4" xfId="15811"/>
    <cellStyle name="Title 17 5" xfId="15812"/>
    <cellStyle name="Title 17 5 2" xfId="15813"/>
    <cellStyle name="Title 17 5 2 2" xfId="15814"/>
    <cellStyle name="Title 17 5 3" xfId="15815"/>
    <cellStyle name="Title 17 5 3 2" xfId="15816"/>
    <cellStyle name="Title 17 5 4" xfId="15817"/>
    <cellStyle name="Title 17 5 4 2" xfId="15818"/>
    <cellStyle name="Title 17 5 5" xfId="15819"/>
    <cellStyle name="Title 17 6" xfId="15820"/>
    <cellStyle name="Title 17 6 2" xfId="15821"/>
    <cellStyle name="Title 17 6 2 2" xfId="15822"/>
    <cellStyle name="Title 17 6 3" xfId="15823"/>
    <cellStyle name="Title 17 6 3 2" xfId="15824"/>
    <cellStyle name="Title 17 6 4" xfId="15825"/>
    <cellStyle name="Title 17 7" xfId="15826"/>
    <cellStyle name="Title 17 7 2" xfId="15827"/>
    <cellStyle name="Title 17 8" xfId="15828"/>
    <cellStyle name="Title 17 8 2" xfId="15829"/>
    <cellStyle name="Title 17 9" xfId="15830"/>
    <cellStyle name="Title 17 9 2" xfId="15831"/>
    <cellStyle name="Title 18" xfId="15832"/>
    <cellStyle name="Title 18 10" xfId="15833"/>
    <cellStyle name="Title 18 10 2" xfId="15834"/>
    <cellStyle name="Title 18 11" xfId="15835"/>
    <cellStyle name="Title 18 2" xfId="15836"/>
    <cellStyle name="Title 18 2 2" xfId="15837"/>
    <cellStyle name="Title 18 2 2 2" xfId="15838"/>
    <cellStyle name="Title 18 2 3" xfId="15839"/>
    <cellStyle name="Title 18 2 3 2" xfId="15840"/>
    <cellStyle name="Title 18 2 4" xfId="15841"/>
    <cellStyle name="Title 18 3" xfId="15842"/>
    <cellStyle name="Title 18 3 2" xfId="15843"/>
    <cellStyle name="Title 18 3 2 2" xfId="15844"/>
    <cellStyle name="Title 18 3 3" xfId="15845"/>
    <cellStyle name="Title 18 3 3 2" xfId="15846"/>
    <cellStyle name="Title 18 3 4" xfId="15847"/>
    <cellStyle name="Title 18 4" xfId="15848"/>
    <cellStyle name="Title 18 4 2" xfId="15849"/>
    <cellStyle name="Title 18 4 2 2" xfId="15850"/>
    <cellStyle name="Title 18 4 3" xfId="15851"/>
    <cellStyle name="Title 18 4 3 2" xfId="15852"/>
    <cellStyle name="Title 18 4 4" xfId="15853"/>
    <cellStyle name="Title 18 5" xfId="15854"/>
    <cellStyle name="Title 18 5 2" xfId="15855"/>
    <cellStyle name="Title 18 5 2 2" xfId="15856"/>
    <cellStyle name="Title 18 5 3" xfId="15857"/>
    <cellStyle name="Title 18 5 3 2" xfId="15858"/>
    <cellStyle name="Title 18 5 4" xfId="15859"/>
    <cellStyle name="Title 18 5 4 2" xfId="15860"/>
    <cellStyle name="Title 18 5 5" xfId="15861"/>
    <cellStyle name="Title 18 6" xfId="15862"/>
    <cellStyle name="Title 18 6 2" xfId="15863"/>
    <cellStyle name="Title 18 6 2 2" xfId="15864"/>
    <cellStyle name="Title 18 6 3" xfId="15865"/>
    <cellStyle name="Title 18 6 3 2" xfId="15866"/>
    <cellStyle name="Title 18 6 4" xfId="15867"/>
    <cellStyle name="Title 18 7" xfId="15868"/>
    <cellStyle name="Title 18 7 2" xfId="15869"/>
    <cellStyle name="Title 18 8" xfId="15870"/>
    <cellStyle name="Title 18 8 2" xfId="15871"/>
    <cellStyle name="Title 18 9" xfId="15872"/>
    <cellStyle name="Title 18 9 2" xfId="15873"/>
    <cellStyle name="Title 19" xfId="15874"/>
    <cellStyle name="Title 19 10" xfId="15875"/>
    <cellStyle name="Title 19 10 2" xfId="15876"/>
    <cellStyle name="Title 19 11" xfId="15877"/>
    <cellStyle name="Title 19 2" xfId="15878"/>
    <cellStyle name="Title 19 2 2" xfId="15879"/>
    <cellStyle name="Title 19 2 2 2" xfId="15880"/>
    <cellStyle name="Title 19 2 3" xfId="15881"/>
    <cellStyle name="Title 19 2 3 2" xfId="15882"/>
    <cellStyle name="Title 19 2 4" xfId="15883"/>
    <cellStyle name="Title 19 3" xfId="15884"/>
    <cellStyle name="Title 19 3 2" xfId="15885"/>
    <cellStyle name="Title 19 3 2 2" xfId="15886"/>
    <cellStyle name="Title 19 3 3" xfId="15887"/>
    <cellStyle name="Title 19 3 3 2" xfId="15888"/>
    <cellStyle name="Title 19 3 4" xfId="15889"/>
    <cellStyle name="Title 19 4" xfId="15890"/>
    <cellStyle name="Title 19 4 2" xfId="15891"/>
    <cellStyle name="Title 19 4 2 2" xfId="15892"/>
    <cellStyle name="Title 19 4 3" xfId="15893"/>
    <cellStyle name="Title 19 4 3 2" xfId="15894"/>
    <cellStyle name="Title 19 4 4" xfId="15895"/>
    <cellStyle name="Title 19 5" xfId="15896"/>
    <cellStyle name="Title 19 5 2" xfId="15897"/>
    <cellStyle name="Title 19 5 2 2" xfId="15898"/>
    <cellStyle name="Title 19 5 3" xfId="15899"/>
    <cellStyle name="Title 19 5 3 2" xfId="15900"/>
    <cellStyle name="Title 19 5 4" xfId="15901"/>
    <cellStyle name="Title 19 5 4 2" xfId="15902"/>
    <cellStyle name="Title 19 5 5" xfId="15903"/>
    <cellStyle name="Title 19 6" xfId="15904"/>
    <cellStyle name="Title 19 6 2" xfId="15905"/>
    <cellStyle name="Title 19 6 2 2" xfId="15906"/>
    <cellStyle name="Title 19 6 3" xfId="15907"/>
    <cellStyle name="Title 19 6 3 2" xfId="15908"/>
    <cellStyle name="Title 19 6 4" xfId="15909"/>
    <cellStyle name="Title 19 7" xfId="15910"/>
    <cellStyle name="Title 19 7 2" xfId="15911"/>
    <cellStyle name="Title 19 8" xfId="15912"/>
    <cellStyle name="Title 19 8 2" xfId="15913"/>
    <cellStyle name="Title 19 9" xfId="15914"/>
    <cellStyle name="Title 19 9 2" xfId="15915"/>
    <cellStyle name="Title 2" xfId="15916"/>
    <cellStyle name="Title 2 10" xfId="15917"/>
    <cellStyle name="Title 2 10 2" xfId="15918"/>
    <cellStyle name="Title 2 10 2 2" xfId="15919"/>
    <cellStyle name="Title 2 10 2 2 2" xfId="15920"/>
    <cellStyle name="Title 2 10 2 3" xfId="15921"/>
    <cellStyle name="Title 2 10 2 3 2" xfId="15922"/>
    <cellStyle name="Title 2 10 2 4" xfId="15923"/>
    <cellStyle name="Title 2 10 3" xfId="15924"/>
    <cellStyle name="Title 2 10 3 2" xfId="15925"/>
    <cellStyle name="Title 2 10 3 2 2" xfId="15926"/>
    <cellStyle name="Title 2 10 3 3" xfId="15927"/>
    <cellStyle name="Title 2 10 3 3 2" xfId="15928"/>
    <cellStyle name="Title 2 10 3 4" xfId="15929"/>
    <cellStyle name="Title 2 10 4" xfId="15930"/>
    <cellStyle name="Title 2 10 4 2" xfId="15931"/>
    <cellStyle name="Title 2 10 4 2 2" xfId="15932"/>
    <cellStyle name="Title 2 10 4 3" xfId="15933"/>
    <cellStyle name="Title 2 10 4 3 2" xfId="15934"/>
    <cellStyle name="Title 2 10 4 4" xfId="15935"/>
    <cellStyle name="Title 2 10 4 4 2" xfId="15936"/>
    <cellStyle name="Title 2 10 4 5" xfId="15937"/>
    <cellStyle name="Title 2 10 5" xfId="15938"/>
    <cellStyle name="Title 2 10 5 2" xfId="15939"/>
    <cellStyle name="Title 2 10 5 2 2" xfId="15940"/>
    <cellStyle name="Title 2 10 5 3" xfId="15941"/>
    <cellStyle name="Title 2 10 5 3 2" xfId="15942"/>
    <cellStyle name="Title 2 10 5 4" xfId="15943"/>
    <cellStyle name="Title 2 10 6" xfId="15944"/>
    <cellStyle name="Title 2 10 6 2" xfId="15945"/>
    <cellStyle name="Title 2 10 7" xfId="15946"/>
    <cellStyle name="Title 2 10 7 2" xfId="15947"/>
    <cellStyle name="Title 2 10 8" xfId="15948"/>
    <cellStyle name="Title 2 10 8 2" xfId="15949"/>
    <cellStyle name="Title 2 10 9" xfId="15950"/>
    <cellStyle name="Title 2 11" xfId="15951"/>
    <cellStyle name="Title 2 11 2" xfId="15952"/>
    <cellStyle name="Title 2 11 2 2" xfId="15953"/>
    <cellStyle name="Title 2 11 2 2 2" xfId="15954"/>
    <cellStyle name="Title 2 11 2 3" xfId="15955"/>
    <cellStyle name="Title 2 11 2 3 2" xfId="15956"/>
    <cellStyle name="Title 2 11 2 4" xfId="15957"/>
    <cellStyle name="Title 2 11 3" xfId="15958"/>
    <cellStyle name="Title 2 11 3 2" xfId="15959"/>
    <cellStyle name="Title 2 11 3 2 2" xfId="15960"/>
    <cellStyle name="Title 2 11 3 3" xfId="15961"/>
    <cellStyle name="Title 2 11 3 3 2" xfId="15962"/>
    <cellStyle name="Title 2 11 3 4" xfId="15963"/>
    <cellStyle name="Title 2 11 4" xfId="15964"/>
    <cellStyle name="Title 2 11 4 2" xfId="15965"/>
    <cellStyle name="Title 2 11 4 2 2" xfId="15966"/>
    <cellStyle name="Title 2 11 4 3" xfId="15967"/>
    <cellStyle name="Title 2 11 4 3 2" xfId="15968"/>
    <cellStyle name="Title 2 11 4 4" xfId="15969"/>
    <cellStyle name="Title 2 11 4 4 2" xfId="15970"/>
    <cellStyle name="Title 2 11 4 5" xfId="15971"/>
    <cellStyle name="Title 2 11 5" xfId="15972"/>
    <cellStyle name="Title 2 11 5 2" xfId="15973"/>
    <cellStyle name="Title 2 11 5 2 2" xfId="15974"/>
    <cellStyle name="Title 2 11 5 3" xfId="15975"/>
    <cellStyle name="Title 2 11 5 3 2" xfId="15976"/>
    <cellStyle name="Title 2 11 5 4" xfId="15977"/>
    <cellStyle name="Title 2 11 6" xfId="15978"/>
    <cellStyle name="Title 2 11 6 2" xfId="15979"/>
    <cellStyle name="Title 2 11 7" xfId="15980"/>
    <cellStyle name="Title 2 11 7 2" xfId="15981"/>
    <cellStyle name="Title 2 11 8" xfId="15982"/>
    <cellStyle name="Title 2 11 8 2" xfId="15983"/>
    <cellStyle name="Title 2 11 9" xfId="15984"/>
    <cellStyle name="Title 2 12" xfId="15985"/>
    <cellStyle name="Title 2 12 2" xfId="15986"/>
    <cellStyle name="Title 2 12 2 2" xfId="15987"/>
    <cellStyle name="Title 2 12 3" xfId="15988"/>
    <cellStyle name="Title 2 12 3 2" xfId="15989"/>
    <cellStyle name="Title 2 12 4" xfId="15990"/>
    <cellStyle name="Title 2 13" xfId="15991"/>
    <cellStyle name="Title 2 13 2" xfId="15992"/>
    <cellStyle name="Title 2 13 2 2" xfId="15993"/>
    <cellStyle name="Title 2 13 3" xfId="15994"/>
    <cellStyle name="Title 2 13 3 2" xfId="15995"/>
    <cellStyle name="Title 2 13 4" xfId="15996"/>
    <cellStyle name="Title 2 14" xfId="15997"/>
    <cellStyle name="Title 2 14 2" xfId="15998"/>
    <cellStyle name="Title 2 14 2 2" xfId="15999"/>
    <cellStyle name="Title 2 14 3" xfId="16000"/>
    <cellStyle name="Title 2 14 3 2" xfId="16001"/>
    <cellStyle name="Title 2 14 4" xfId="16002"/>
    <cellStyle name="Title 2 15" xfId="16003"/>
    <cellStyle name="Title 2 15 2" xfId="16004"/>
    <cellStyle name="Title 2 15 2 2" xfId="16005"/>
    <cellStyle name="Title 2 15 3" xfId="16006"/>
    <cellStyle name="Title 2 15 3 2" xfId="16007"/>
    <cellStyle name="Title 2 15 4" xfId="16008"/>
    <cellStyle name="Title 2 15 4 2" xfId="16009"/>
    <cellStyle name="Title 2 15 5" xfId="16010"/>
    <cellStyle name="Title 2 16" xfId="16011"/>
    <cellStyle name="Title 2 16 2" xfId="16012"/>
    <cellStyle name="Title 2 16 2 2" xfId="16013"/>
    <cellStyle name="Title 2 16 3" xfId="16014"/>
    <cellStyle name="Title 2 16 3 2" xfId="16015"/>
    <cellStyle name="Title 2 16 4" xfId="16016"/>
    <cellStyle name="Title 2 17" xfId="16017"/>
    <cellStyle name="Title 2 17 2" xfId="16018"/>
    <cellStyle name="Title 2 18" xfId="16019"/>
    <cellStyle name="Title 2 18 2" xfId="16020"/>
    <cellStyle name="Title 2 19" xfId="16021"/>
    <cellStyle name="Title 2 19 2" xfId="16022"/>
    <cellStyle name="Title 2 2" xfId="16023"/>
    <cellStyle name="Title 2 2 2" xfId="16024"/>
    <cellStyle name="Title 2 2 2 2" xfId="16025"/>
    <cellStyle name="Title 2 2 2 2 2" xfId="16026"/>
    <cellStyle name="Title 2 2 2 3" xfId="16027"/>
    <cellStyle name="Title 2 2 2 3 2" xfId="16028"/>
    <cellStyle name="Title 2 2 2 4" xfId="16029"/>
    <cellStyle name="Title 2 2 3" xfId="16030"/>
    <cellStyle name="Title 2 2 3 2" xfId="16031"/>
    <cellStyle name="Title 2 2 3 2 2" xfId="16032"/>
    <cellStyle name="Title 2 2 3 3" xfId="16033"/>
    <cellStyle name="Title 2 2 3 3 2" xfId="16034"/>
    <cellStyle name="Title 2 2 3 4" xfId="16035"/>
    <cellStyle name="Title 2 2 4" xfId="16036"/>
    <cellStyle name="Title 2 2 4 2" xfId="16037"/>
    <cellStyle name="Title 2 2 4 2 2" xfId="16038"/>
    <cellStyle name="Title 2 2 4 3" xfId="16039"/>
    <cellStyle name="Title 2 2 4 3 2" xfId="16040"/>
    <cellStyle name="Title 2 2 4 4" xfId="16041"/>
    <cellStyle name="Title 2 2 4 4 2" xfId="16042"/>
    <cellStyle name="Title 2 2 4 5" xfId="16043"/>
    <cellStyle name="Title 2 2 5" xfId="16044"/>
    <cellStyle name="Title 2 2 5 2" xfId="16045"/>
    <cellStyle name="Title 2 2 5 2 2" xfId="16046"/>
    <cellStyle name="Title 2 2 5 3" xfId="16047"/>
    <cellStyle name="Title 2 2 5 3 2" xfId="16048"/>
    <cellStyle name="Title 2 2 5 4" xfId="16049"/>
    <cellStyle name="Title 2 2 6" xfId="16050"/>
    <cellStyle name="Title 2 2 6 2" xfId="16051"/>
    <cellStyle name="Title 2 2 7" xfId="16052"/>
    <cellStyle name="Title 2 2 7 2" xfId="16053"/>
    <cellStyle name="Title 2 2 8" xfId="16054"/>
    <cellStyle name="Title 2 2 8 2" xfId="16055"/>
    <cellStyle name="Title 2 2 9" xfId="16056"/>
    <cellStyle name="Title 2 20" xfId="16057"/>
    <cellStyle name="Title 2 20 2" xfId="16058"/>
    <cellStyle name="Title 2 21" xfId="16059"/>
    <cellStyle name="Title 2 22" xfId="16060"/>
    <cellStyle name="Title 2 3" xfId="16061"/>
    <cellStyle name="Title 2 3 2" xfId="16062"/>
    <cellStyle name="Title 2 3 2 2" xfId="16063"/>
    <cellStyle name="Title 2 3 2 2 2" xfId="16064"/>
    <cellStyle name="Title 2 3 2 3" xfId="16065"/>
    <cellStyle name="Title 2 3 2 3 2" xfId="16066"/>
    <cellStyle name="Title 2 3 2 4" xfId="16067"/>
    <cellStyle name="Title 2 3 3" xfId="16068"/>
    <cellStyle name="Title 2 3 3 2" xfId="16069"/>
    <cellStyle name="Title 2 3 3 2 2" xfId="16070"/>
    <cellStyle name="Title 2 3 3 3" xfId="16071"/>
    <cellStyle name="Title 2 3 3 3 2" xfId="16072"/>
    <cellStyle name="Title 2 3 3 4" xfId="16073"/>
    <cellStyle name="Title 2 3 4" xfId="16074"/>
    <cellStyle name="Title 2 3 4 2" xfId="16075"/>
    <cellStyle name="Title 2 3 4 2 2" xfId="16076"/>
    <cellStyle name="Title 2 3 4 3" xfId="16077"/>
    <cellStyle name="Title 2 3 4 3 2" xfId="16078"/>
    <cellStyle name="Title 2 3 4 4" xfId="16079"/>
    <cellStyle name="Title 2 3 4 4 2" xfId="16080"/>
    <cellStyle name="Title 2 3 4 5" xfId="16081"/>
    <cellStyle name="Title 2 3 5" xfId="16082"/>
    <cellStyle name="Title 2 3 5 2" xfId="16083"/>
    <cellStyle name="Title 2 3 5 2 2" xfId="16084"/>
    <cellStyle name="Title 2 3 5 3" xfId="16085"/>
    <cellStyle name="Title 2 3 5 3 2" xfId="16086"/>
    <cellStyle name="Title 2 3 5 4" xfId="16087"/>
    <cellStyle name="Title 2 3 6" xfId="16088"/>
    <cellStyle name="Title 2 3 6 2" xfId="16089"/>
    <cellStyle name="Title 2 3 7" xfId="16090"/>
    <cellStyle name="Title 2 3 7 2" xfId="16091"/>
    <cellStyle name="Title 2 3 8" xfId="16092"/>
    <cellStyle name="Title 2 3 8 2" xfId="16093"/>
    <cellStyle name="Title 2 3 9" xfId="16094"/>
    <cellStyle name="Title 2 4" xfId="16095"/>
    <cellStyle name="Title 2 4 2" xfId="16096"/>
    <cellStyle name="Title 2 4 2 2" xfId="16097"/>
    <cellStyle name="Title 2 4 2 2 2" xfId="16098"/>
    <cellStyle name="Title 2 4 2 3" xfId="16099"/>
    <cellStyle name="Title 2 4 2 3 2" xfId="16100"/>
    <cellStyle name="Title 2 4 2 4" xfId="16101"/>
    <cellStyle name="Title 2 4 3" xfId="16102"/>
    <cellStyle name="Title 2 4 3 2" xfId="16103"/>
    <cellStyle name="Title 2 4 3 2 2" xfId="16104"/>
    <cellStyle name="Title 2 4 3 3" xfId="16105"/>
    <cellStyle name="Title 2 4 3 3 2" xfId="16106"/>
    <cellStyle name="Title 2 4 3 4" xfId="16107"/>
    <cellStyle name="Title 2 4 4" xfId="16108"/>
    <cellStyle name="Title 2 4 4 2" xfId="16109"/>
    <cellStyle name="Title 2 4 4 2 2" xfId="16110"/>
    <cellStyle name="Title 2 4 4 3" xfId="16111"/>
    <cellStyle name="Title 2 4 4 3 2" xfId="16112"/>
    <cellStyle name="Title 2 4 4 4" xfId="16113"/>
    <cellStyle name="Title 2 4 4 4 2" xfId="16114"/>
    <cellStyle name="Title 2 4 4 5" xfId="16115"/>
    <cellStyle name="Title 2 4 5" xfId="16116"/>
    <cellStyle name="Title 2 4 5 2" xfId="16117"/>
    <cellStyle name="Title 2 4 5 2 2" xfId="16118"/>
    <cellStyle name="Title 2 4 5 3" xfId="16119"/>
    <cellStyle name="Title 2 4 5 3 2" xfId="16120"/>
    <cellStyle name="Title 2 4 5 4" xfId="16121"/>
    <cellStyle name="Title 2 4 6" xfId="16122"/>
    <cellStyle name="Title 2 4 6 2" xfId="16123"/>
    <cellStyle name="Title 2 4 7" xfId="16124"/>
    <cellStyle name="Title 2 4 7 2" xfId="16125"/>
    <cellStyle name="Title 2 4 8" xfId="16126"/>
    <cellStyle name="Title 2 4 8 2" xfId="16127"/>
    <cellStyle name="Title 2 4 9" xfId="16128"/>
    <cellStyle name="Title 2 5" xfId="16129"/>
    <cellStyle name="Title 2 5 2" xfId="16130"/>
    <cellStyle name="Title 2 5 2 2" xfId="16131"/>
    <cellStyle name="Title 2 5 2 2 2" xfId="16132"/>
    <cellStyle name="Title 2 5 2 3" xfId="16133"/>
    <cellStyle name="Title 2 5 2 3 2" xfId="16134"/>
    <cellStyle name="Title 2 5 2 4" xfId="16135"/>
    <cellStyle name="Title 2 5 3" xfId="16136"/>
    <cellStyle name="Title 2 5 3 2" xfId="16137"/>
    <cellStyle name="Title 2 5 3 2 2" xfId="16138"/>
    <cellStyle name="Title 2 5 3 3" xfId="16139"/>
    <cellStyle name="Title 2 5 3 3 2" xfId="16140"/>
    <cellStyle name="Title 2 5 3 4" xfId="16141"/>
    <cellStyle name="Title 2 5 4" xfId="16142"/>
    <cellStyle name="Title 2 5 4 2" xfId="16143"/>
    <cellStyle name="Title 2 5 4 2 2" xfId="16144"/>
    <cellStyle name="Title 2 5 4 3" xfId="16145"/>
    <cellStyle name="Title 2 5 4 3 2" xfId="16146"/>
    <cellStyle name="Title 2 5 4 4" xfId="16147"/>
    <cellStyle name="Title 2 5 4 4 2" xfId="16148"/>
    <cellStyle name="Title 2 5 4 5" xfId="16149"/>
    <cellStyle name="Title 2 5 5" xfId="16150"/>
    <cellStyle name="Title 2 5 5 2" xfId="16151"/>
    <cellStyle name="Title 2 5 5 2 2" xfId="16152"/>
    <cellStyle name="Title 2 5 5 3" xfId="16153"/>
    <cellStyle name="Title 2 5 5 3 2" xfId="16154"/>
    <cellStyle name="Title 2 5 5 4" xfId="16155"/>
    <cellStyle name="Title 2 5 6" xfId="16156"/>
    <cellStyle name="Title 2 5 6 2" xfId="16157"/>
    <cellStyle name="Title 2 5 7" xfId="16158"/>
    <cellStyle name="Title 2 5 7 2" xfId="16159"/>
    <cellStyle name="Title 2 5 8" xfId="16160"/>
    <cellStyle name="Title 2 5 8 2" xfId="16161"/>
    <cellStyle name="Title 2 5 9" xfId="16162"/>
    <cellStyle name="Title 2 6" xfId="16163"/>
    <cellStyle name="Title 2 6 2" xfId="16164"/>
    <cellStyle name="Title 2 6 2 2" xfId="16165"/>
    <cellStyle name="Title 2 6 2 2 2" xfId="16166"/>
    <cellStyle name="Title 2 6 2 3" xfId="16167"/>
    <cellStyle name="Title 2 6 2 3 2" xfId="16168"/>
    <cellStyle name="Title 2 6 2 4" xfId="16169"/>
    <cellStyle name="Title 2 6 3" xfId="16170"/>
    <cellStyle name="Title 2 6 3 2" xfId="16171"/>
    <cellStyle name="Title 2 6 3 2 2" xfId="16172"/>
    <cellStyle name="Title 2 6 3 3" xfId="16173"/>
    <cellStyle name="Title 2 6 3 3 2" xfId="16174"/>
    <cellStyle name="Title 2 6 3 4" xfId="16175"/>
    <cellStyle name="Title 2 6 4" xfId="16176"/>
    <cellStyle name="Title 2 6 4 2" xfId="16177"/>
    <cellStyle name="Title 2 6 4 2 2" xfId="16178"/>
    <cellStyle name="Title 2 6 4 3" xfId="16179"/>
    <cellStyle name="Title 2 6 4 3 2" xfId="16180"/>
    <cellStyle name="Title 2 6 4 4" xfId="16181"/>
    <cellStyle name="Title 2 6 4 4 2" xfId="16182"/>
    <cellStyle name="Title 2 6 4 5" xfId="16183"/>
    <cellStyle name="Title 2 6 5" xfId="16184"/>
    <cellStyle name="Title 2 6 5 2" xfId="16185"/>
    <cellStyle name="Title 2 6 5 2 2" xfId="16186"/>
    <cellStyle name="Title 2 6 5 3" xfId="16187"/>
    <cellStyle name="Title 2 6 5 3 2" xfId="16188"/>
    <cellStyle name="Title 2 6 5 4" xfId="16189"/>
    <cellStyle name="Title 2 6 6" xfId="16190"/>
    <cellStyle name="Title 2 6 6 2" xfId="16191"/>
    <cellStyle name="Title 2 6 7" xfId="16192"/>
    <cellStyle name="Title 2 6 7 2" xfId="16193"/>
    <cellStyle name="Title 2 6 8" xfId="16194"/>
    <cellStyle name="Title 2 6 8 2" xfId="16195"/>
    <cellStyle name="Title 2 6 9" xfId="16196"/>
    <cellStyle name="Title 2 7" xfId="16197"/>
    <cellStyle name="Title 2 7 2" xfId="16198"/>
    <cellStyle name="Title 2 7 2 2" xfId="16199"/>
    <cellStyle name="Title 2 7 2 2 2" xfId="16200"/>
    <cellStyle name="Title 2 7 2 3" xfId="16201"/>
    <cellStyle name="Title 2 7 2 3 2" xfId="16202"/>
    <cellStyle name="Title 2 7 2 4" xfId="16203"/>
    <cellStyle name="Title 2 7 3" xfId="16204"/>
    <cellStyle name="Title 2 7 3 2" xfId="16205"/>
    <cellStyle name="Title 2 7 3 2 2" xfId="16206"/>
    <cellStyle name="Title 2 7 3 3" xfId="16207"/>
    <cellStyle name="Title 2 7 3 3 2" xfId="16208"/>
    <cellStyle name="Title 2 7 3 4" xfId="16209"/>
    <cellStyle name="Title 2 7 4" xfId="16210"/>
    <cellStyle name="Title 2 7 4 2" xfId="16211"/>
    <cellStyle name="Title 2 7 4 2 2" xfId="16212"/>
    <cellStyle name="Title 2 7 4 3" xfId="16213"/>
    <cellStyle name="Title 2 7 4 3 2" xfId="16214"/>
    <cellStyle name="Title 2 7 4 4" xfId="16215"/>
    <cellStyle name="Title 2 7 4 4 2" xfId="16216"/>
    <cellStyle name="Title 2 7 4 5" xfId="16217"/>
    <cellStyle name="Title 2 7 5" xfId="16218"/>
    <cellStyle name="Title 2 7 5 2" xfId="16219"/>
    <cellStyle name="Title 2 7 5 2 2" xfId="16220"/>
    <cellStyle name="Title 2 7 5 3" xfId="16221"/>
    <cellStyle name="Title 2 7 5 3 2" xfId="16222"/>
    <cellStyle name="Title 2 7 5 4" xfId="16223"/>
    <cellStyle name="Title 2 7 6" xfId="16224"/>
    <cellStyle name="Title 2 7 6 2" xfId="16225"/>
    <cellStyle name="Title 2 7 7" xfId="16226"/>
    <cellStyle name="Title 2 7 7 2" xfId="16227"/>
    <cellStyle name="Title 2 7 8" xfId="16228"/>
    <cellStyle name="Title 2 7 8 2" xfId="16229"/>
    <cellStyle name="Title 2 7 9" xfId="16230"/>
    <cellStyle name="Title 2 8" xfId="16231"/>
    <cellStyle name="Title 2 8 2" xfId="16232"/>
    <cellStyle name="Title 2 8 2 2" xfId="16233"/>
    <cellStyle name="Title 2 8 2 2 2" xfId="16234"/>
    <cellStyle name="Title 2 8 2 3" xfId="16235"/>
    <cellStyle name="Title 2 8 2 3 2" xfId="16236"/>
    <cellStyle name="Title 2 8 2 4" xfId="16237"/>
    <cellStyle name="Title 2 8 3" xfId="16238"/>
    <cellStyle name="Title 2 8 3 2" xfId="16239"/>
    <cellStyle name="Title 2 8 3 2 2" xfId="16240"/>
    <cellStyle name="Title 2 8 3 3" xfId="16241"/>
    <cellStyle name="Title 2 8 3 3 2" xfId="16242"/>
    <cellStyle name="Title 2 8 3 4" xfId="16243"/>
    <cellStyle name="Title 2 8 4" xfId="16244"/>
    <cellStyle name="Title 2 8 4 2" xfId="16245"/>
    <cellStyle name="Title 2 8 4 2 2" xfId="16246"/>
    <cellStyle name="Title 2 8 4 3" xfId="16247"/>
    <cellStyle name="Title 2 8 4 3 2" xfId="16248"/>
    <cellStyle name="Title 2 8 4 4" xfId="16249"/>
    <cellStyle name="Title 2 8 4 4 2" xfId="16250"/>
    <cellStyle name="Title 2 8 4 5" xfId="16251"/>
    <cellStyle name="Title 2 8 5" xfId="16252"/>
    <cellStyle name="Title 2 8 5 2" xfId="16253"/>
    <cellStyle name="Title 2 8 5 2 2" xfId="16254"/>
    <cellStyle name="Title 2 8 5 3" xfId="16255"/>
    <cellStyle name="Title 2 8 5 3 2" xfId="16256"/>
    <cellStyle name="Title 2 8 5 4" xfId="16257"/>
    <cellStyle name="Title 2 8 6" xfId="16258"/>
    <cellStyle name="Title 2 8 6 2" xfId="16259"/>
    <cellStyle name="Title 2 8 7" xfId="16260"/>
    <cellStyle name="Title 2 8 7 2" xfId="16261"/>
    <cellStyle name="Title 2 8 8" xfId="16262"/>
    <cellStyle name="Title 2 8 8 2" xfId="16263"/>
    <cellStyle name="Title 2 8 9" xfId="16264"/>
    <cellStyle name="Title 2 9" xfId="16265"/>
    <cellStyle name="Title 2 9 2" xfId="16266"/>
    <cellStyle name="Title 2 9 2 2" xfId="16267"/>
    <cellStyle name="Title 2 9 2 2 2" xfId="16268"/>
    <cellStyle name="Title 2 9 2 3" xfId="16269"/>
    <cellStyle name="Title 2 9 2 3 2" xfId="16270"/>
    <cellStyle name="Title 2 9 2 4" xfId="16271"/>
    <cellStyle name="Title 2 9 3" xfId="16272"/>
    <cellStyle name="Title 2 9 3 2" xfId="16273"/>
    <cellStyle name="Title 2 9 3 2 2" xfId="16274"/>
    <cellStyle name="Title 2 9 3 3" xfId="16275"/>
    <cellStyle name="Title 2 9 3 3 2" xfId="16276"/>
    <cellStyle name="Title 2 9 3 4" xfId="16277"/>
    <cellStyle name="Title 2 9 4" xfId="16278"/>
    <cellStyle name="Title 2 9 4 2" xfId="16279"/>
    <cellStyle name="Title 2 9 4 2 2" xfId="16280"/>
    <cellStyle name="Title 2 9 4 3" xfId="16281"/>
    <cellStyle name="Title 2 9 4 3 2" xfId="16282"/>
    <cellStyle name="Title 2 9 4 4" xfId="16283"/>
    <cellStyle name="Title 2 9 4 4 2" xfId="16284"/>
    <cellStyle name="Title 2 9 4 5" xfId="16285"/>
    <cellStyle name="Title 2 9 5" xfId="16286"/>
    <cellStyle name="Title 2 9 5 2" xfId="16287"/>
    <cellStyle name="Title 2 9 5 2 2" xfId="16288"/>
    <cellStyle name="Title 2 9 5 3" xfId="16289"/>
    <cellStyle name="Title 2 9 5 3 2" xfId="16290"/>
    <cellStyle name="Title 2 9 5 4" xfId="16291"/>
    <cellStyle name="Title 2 9 6" xfId="16292"/>
    <cellStyle name="Title 2 9 6 2" xfId="16293"/>
    <cellStyle name="Title 2 9 7" xfId="16294"/>
    <cellStyle name="Title 2 9 7 2" xfId="16295"/>
    <cellStyle name="Title 2 9 8" xfId="16296"/>
    <cellStyle name="Title 2 9 8 2" xfId="16297"/>
    <cellStyle name="Title 2 9 9" xfId="16298"/>
    <cellStyle name="Title 20" xfId="16299"/>
    <cellStyle name="Title 20 10" xfId="16300"/>
    <cellStyle name="Title 20 10 2" xfId="16301"/>
    <cellStyle name="Title 20 11" xfId="16302"/>
    <cellStyle name="Title 20 2" xfId="16303"/>
    <cellStyle name="Title 20 2 2" xfId="16304"/>
    <cellStyle name="Title 20 2 2 2" xfId="16305"/>
    <cellStyle name="Title 20 2 3" xfId="16306"/>
    <cellStyle name="Title 20 2 3 2" xfId="16307"/>
    <cellStyle name="Title 20 2 4" xfId="16308"/>
    <cellStyle name="Title 20 3" xfId="16309"/>
    <cellStyle name="Title 20 3 2" xfId="16310"/>
    <cellStyle name="Title 20 3 2 2" xfId="16311"/>
    <cellStyle name="Title 20 3 3" xfId="16312"/>
    <cellStyle name="Title 20 3 3 2" xfId="16313"/>
    <cellStyle name="Title 20 3 4" xfId="16314"/>
    <cellStyle name="Title 20 4" xfId="16315"/>
    <cellStyle name="Title 20 4 2" xfId="16316"/>
    <cellStyle name="Title 20 4 2 2" xfId="16317"/>
    <cellStyle name="Title 20 4 3" xfId="16318"/>
    <cellStyle name="Title 20 4 3 2" xfId="16319"/>
    <cellStyle name="Title 20 4 4" xfId="16320"/>
    <cellStyle name="Title 20 5" xfId="16321"/>
    <cellStyle name="Title 20 5 2" xfId="16322"/>
    <cellStyle name="Title 20 5 2 2" xfId="16323"/>
    <cellStyle name="Title 20 5 3" xfId="16324"/>
    <cellStyle name="Title 20 5 3 2" xfId="16325"/>
    <cellStyle name="Title 20 5 4" xfId="16326"/>
    <cellStyle name="Title 20 5 4 2" xfId="16327"/>
    <cellStyle name="Title 20 5 5" xfId="16328"/>
    <cellStyle name="Title 20 6" xfId="16329"/>
    <cellStyle name="Title 20 6 2" xfId="16330"/>
    <cellStyle name="Title 20 6 2 2" xfId="16331"/>
    <cellStyle name="Title 20 6 3" xfId="16332"/>
    <cellStyle name="Title 20 6 3 2" xfId="16333"/>
    <cellStyle name="Title 20 6 4" xfId="16334"/>
    <cellStyle name="Title 20 7" xfId="16335"/>
    <cellStyle name="Title 20 7 2" xfId="16336"/>
    <cellStyle name="Title 20 8" xfId="16337"/>
    <cellStyle name="Title 20 8 2" xfId="16338"/>
    <cellStyle name="Title 20 9" xfId="16339"/>
    <cellStyle name="Title 20 9 2" xfId="16340"/>
    <cellStyle name="Title 21" xfId="16341"/>
    <cellStyle name="Title 21 10" xfId="16342"/>
    <cellStyle name="Title 21 10 2" xfId="16343"/>
    <cellStyle name="Title 21 11" xfId="16344"/>
    <cellStyle name="Title 21 2" xfId="16345"/>
    <cellStyle name="Title 21 2 2" xfId="16346"/>
    <cellStyle name="Title 21 2 2 2" xfId="16347"/>
    <cellStyle name="Title 21 2 3" xfId="16348"/>
    <cellStyle name="Title 21 2 3 2" xfId="16349"/>
    <cellStyle name="Title 21 2 4" xfId="16350"/>
    <cellStyle name="Title 21 3" xfId="16351"/>
    <cellStyle name="Title 21 3 2" xfId="16352"/>
    <cellStyle name="Title 21 3 2 2" xfId="16353"/>
    <cellStyle name="Title 21 3 3" xfId="16354"/>
    <cellStyle name="Title 21 3 3 2" xfId="16355"/>
    <cellStyle name="Title 21 3 4" xfId="16356"/>
    <cellStyle name="Title 21 4" xfId="16357"/>
    <cellStyle name="Title 21 4 2" xfId="16358"/>
    <cellStyle name="Title 21 4 2 2" xfId="16359"/>
    <cellStyle name="Title 21 4 3" xfId="16360"/>
    <cellStyle name="Title 21 4 3 2" xfId="16361"/>
    <cellStyle name="Title 21 4 4" xfId="16362"/>
    <cellStyle name="Title 21 5" xfId="16363"/>
    <cellStyle name="Title 21 5 2" xfId="16364"/>
    <cellStyle name="Title 21 5 2 2" xfId="16365"/>
    <cellStyle name="Title 21 5 3" xfId="16366"/>
    <cellStyle name="Title 21 5 3 2" xfId="16367"/>
    <cellStyle name="Title 21 5 4" xfId="16368"/>
    <cellStyle name="Title 21 5 4 2" xfId="16369"/>
    <cellStyle name="Title 21 5 5" xfId="16370"/>
    <cellStyle name="Title 21 6" xfId="16371"/>
    <cellStyle name="Title 21 6 2" xfId="16372"/>
    <cellStyle name="Title 21 6 2 2" xfId="16373"/>
    <cellStyle name="Title 21 6 3" xfId="16374"/>
    <cellStyle name="Title 21 6 3 2" xfId="16375"/>
    <cellStyle name="Title 21 6 4" xfId="16376"/>
    <cellStyle name="Title 21 7" xfId="16377"/>
    <cellStyle name="Title 21 7 2" xfId="16378"/>
    <cellStyle name="Title 21 8" xfId="16379"/>
    <cellStyle name="Title 21 8 2" xfId="16380"/>
    <cellStyle name="Title 21 9" xfId="16381"/>
    <cellStyle name="Title 21 9 2" xfId="16382"/>
    <cellStyle name="Title 22" xfId="16383"/>
    <cellStyle name="Title 22 10" xfId="16384"/>
    <cellStyle name="Title 22 10 2" xfId="16385"/>
    <cellStyle name="Title 22 11" xfId="16386"/>
    <cellStyle name="Title 22 2" xfId="16387"/>
    <cellStyle name="Title 22 2 2" xfId="16388"/>
    <cellStyle name="Title 22 2 2 2" xfId="16389"/>
    <cellStyle name="Title 22 2 3" xfId="16390"/>
    <cellStyle name="Title 22 2 3 2" xfId="16391"/>
    <cellStyle name="Title 22 2 4" xfId="16392"/>
    <cellStyle name="Title 22 3" xfId="16393"/>
    <cellStyle name="Title 22 3 2" xfId="16394"/>
    <cellStyle name="Title 22 3 2 2" xfId="16395"/>
    <cellStyle name="Title 22 3 3" xfId="16396"/>
    <cellStyle name="Title 22 3 3 2" xfId="16397"/>
    <cellStyle name="Title 22 3 4" xfId="16398"/>
    <cellStyle name="Title 22 4" xfId="16399"/>
    <cellStyle name="Title 22 4 2" xfId="16400"/>
    <cellStyle name="Title 22 4 2 2" xfId="16401"/>
    <cellStyle name="Title 22 4 3" xfId="16402"/>
    <cellStyle name="Title 22 4 3 2" xfId="16403"/>
    <cellStyle name="Title 22 4 4" xfId="16404"/>
    <cellStyle name="Title 22 5" xfId="16405"/>
    <cellStyle name="Title 22 5 2" xfId="16406"/>
    <cellStyle name="Title 22 5 2 2" xfId="16407"/>
    <cellStyle name="Title 22 5 3" xfId="16408"/>
    <cellStyle name="Title 22 5 3 2" xfId="16409"/>
    <cellStyle name="Title 22 5 4" xfId="16410"/>
    <cellStyle name="Title 22 5 4 2" xfId="16411"/>
    <cellStyle name="Title 22 5 5" xfId="16412"/>
    <cellStyle name="Title 22 6" xfId="16413"/>
    <cellStyle name="Title 22 6 2" xfId="16414"/>
    <cellStyle name="Title 22 6 2 2" xfId="16415"/>
    <cellStyle name="Title 22 6 3" xfId="16416"/>
    <cellStyle name="Title 22 6 3 2" xfId="16417"/>
    <cellStyle name="Title 22 6 4" xfId="16418"/>
    <cellStyle name="Title 22 7" xfId="16419"/>
    <cellStyle name="Title 22 7 2" xfId="16420"/>
    <cellStyle name="Title 22 8" xfId="16421"/>
    <cellStyle name="Title 22 8 2" xfId="16422"/>
    <cellStyle name="Title 22 9" xfId="16423"/>
    <cellStyle name="Title 22 9 2" xfId="16424"/>
    <cellStyle name="Title 23" xfId="16425"/>
    <cellStyle name="Title 23 10" xfId="16426"/>
    <cellStyle name="Title 23 10 2" xfId="16427"/>
    <cellStyle name="Title 23 11" xfId="16428"/>
    <cellStyle name="Title 23 2" xfId="16429"/>
    <cellStyle name="Title 23 2 2" xfId="16430"/>
    <cellStyle name="Title 23 2 2 2" xfId="16431"/>
    <cellStyle name="Title 23 2 3" xfId="16432"/>
    <cellStyle name="Title 23 2 3 2" xfId="16433"/>
    <cellStyle name="Title 23 2 4" xfId="16434"/>
    <cellStyle name="Title 23 3" xfId="16435"/>
    <cellStyle name="Title 23 3 2" xfId="16436"/>
    <cellStyle name="Title 23 3 2 2" xfId="16437"/>
    <cellStyle name="Title 23 3 3" xfId="16438"/>
    <cellStyle name="Title 23 3 3 2" xfId="16439"/>
    <cellStyle name="Title 23 3 4" xfId="16440"/>
    <cellStyle name="Title 23 4" xfId="16441"/>
    <cellStyle name="Title 23 4 2" xfId="16442"/>
    <cellStyle name="Title 23 4 2 2" xfId="16443"/>
    <cellStyle name="Title 23 4 3" xfId="16444"/>
    <cellStyle name="Title 23 4 3 2" xfId="16445"/>
    <cellStyle name="Title 23 4 4" xfId="16446"/>
    <cellStyle name="Title 23 5" xfId="16447"/>
    <cellStyle name="Title 23 5 2" xfId="16448"/>
    <cellStyle name="Title 23 5 2 2" xfId="16449"/>
    <cellStyle name="Title 23 5 3" xfId="16450"/>
    <cellStyle name="Title 23 5 3 2" xfId="16451"/>
    <cellStyle name="Title 23 5 4" xfId="16452"/>
    <cellStyle name="Title 23 5 4 2" xfId="16453"/>
    <cellStyle name="Title 23 5 5" xfId="16454"/>
    <cellStyle name="Title 23 6" xfId="16455"/>
    <cellStyle name="Title 23 6 2" xfId="16456"/>
    <cellStyle name="Title 23 6 2 2" xfId="16457"/>
    <cellStyle name="Title 23 6 3" xfId="16458"/>
    <cellStyle name="Title 23 6 3 2" xfId="16459"/>
    <cellStyle name="Title 23 6 4" xfId="16460"/>
    <cellStyle name="Title 23 7" xfId="16461"/>
    <cellStyle name="Title 23 7 2" xfId="16462"/>
    <cellStyle name="Title 23 8" xfId="16463"/>
    <cellStyle name="Title 23 8 2" xfId="16464"/>
    <cellStyle name="Title 23 9" xfId="16465"/>
    <cellStyle name="Title 23 9 2" xfId="16466"/>
    <cellStyle name="Title 24" xfId="16467"/>
    <cellStyle name="Title 24 10" xfId="16468"/>
    <cellStyle name="Title 24 10 2" xfId="16469"/>
    <cellStyle name="Title 24 11" xfId="16470"/>
    <cellStyle name="Title 24 2" xfId="16471"/>
    <cellStyle name="Title 24 2 2" xfId="16472"/>
    <cellStyle name="Title 24 2 2 2" xfId="16473"/>
    <cellStyle name="Title 24 2 3" xfId="16474"/>
    <cellStyle name="Title 24 2 3 2" xfId="16475"/>
    <cellStyle name="Title 24 2 4" xfId="16476"/>
    <cellStyle name="Title 24 3" xfId="16477"/>
    <cellStyle name="Title 24 3 2" xfId="16478"/>
    <cellStyle name="Title 24 3 2 2" xfId="16479"/>
    <cellStyle name="Title 24 3 3" xfId="16480"/>
    <cellStyle name="Title 24 3 3 2" xfId="16481"/>
    <cellStyle name="Title 24 3 4" xfId="16482"/>
    <cellStyle name="Title 24 4" xfId="16483"/>
    <cellStyle name="Title 24 4 2" xfId="16484"/>
    <cellStyle name="Title 24 4 2 2" xfId="16485"/>
    <cellStyle name="Title 24 4 3" xfId="16486"/>
    <cellStyle name="Title 24 4 3 2" xfId="16487"/>
    <cellStyle name="Title 24 4 4" xfId="16488"/>
    <cellStyle name="Title 24 5" xfId="16489"/>
    <cellStyle name="Title 24 5 2" xfId="16490"/>
    <cellStyle name="Title 24 5 2 2" xfId="16491"/>
    <cellStyle name="Title 24 5 3" xfId="16492"/>
    <cellStyle name="Title 24 5 3 2" xfId="16493"/>
    <cellStyle name="Title 24 5 4" xfId="16494"/>
    <cellStyle name="Title 24 5 4 2" xfId="16495"/>
    <cellStyle name="Title 24 5 5" xfId="16496"/>
    <cellStyle name="Title 24 6" xfId="16497"/>
    <cellStyle name="Title 24 6 2" xfId="16498"/>
    <cellStyle name="Title 24 6 2 2" xfId="16499"/>
    <cellStyle name="Title 24 6 3" xfId="16500"/>
    <cellStyle name="Title 24 6 3 2" xfId="16501"/>
    <cellStyle name="Title 24 6 4" xfId="16502"/>
    <cellStyle name="Title 24 7" xfId="16503"/>
    <cellStyle name="Title 24 7 2" xfId="16504"/>
    <cellStyle name="Title 24 8" xfId="16505"/>
    <cellStyle name="Title 24 8 2" xfId="16506"/>
    <cellStyle name="Title 24 9" xfId="16507"/>
    <cellStyle name="Title 24 9 2" xfId="16508"/>
    <cellStyle name="Title 25" xfId="16509"/>
    <cellStyle name="Title 25 10" xfId="16510"/>
    <cellStyle name="Title 25 10 2" xfId="16511"/>
    <cellStyle name="Title 25 11" xfId="16512"/>
    <cellStyle name="Title 25 2" xfId="16513"/>
    <cellStyle name="Title 25 2 2" xfId="16514"/>
    <cellStyle name="Title 25 2 2 2" xfId="16515"/>
    <cellStyle name="Title 25 2 3" xfId="16516"/>
    <cellStyle name="Title 25 2 3 2" xfId="16517"/>
    <cellStyle name="Title 25 2 4" xfId="16518"/>
    <cellStyle name="Title 25 3" xfId="16519"/>
    <cellStyle name="Title 25 3 2" xfId="16520"/>
    <cellStyle name="Title 25 3 2 2" xfId="16521"/>
    <cellStyle name="Title 25 3 3" xfId="16522"/>
    <cellStyle name="Title 25 3 3 2" xfId="16523"/>
    <cellStyle name="Title 25 3 4" xfId="16524"/>
    <cellStyle name="Title 25 4" xfId="16525"/>
    <cellStyle name="Title 25 4 2" xfId="16526"/>
    <cellStyle name="Title 25 4 2 2" xfId="16527"/>
    <cellStyle name="Title 25 4 3" xfId="16528"/>
    <cellStyle name="Title 25 4 3 2" xfId="16529"/>
    <cellStyle name="Title 25 4 4" xfId="16530"/>
    <cellStyle name="Title 25 5" xfId="16531"/>
    <cellStyle name="Title 25 5 2" xfId="16532"/>
    <cellStyle name="Title 25 5 2 2" xfId="16533"/>
    <cellStyle name="Title 25 5 3" xfId="16534"/>
    <cellStyle name="Title 25 5 3 2" xfId="16535"/>
    <cellStyle name="Title 25 5 4" xfId="16536"/>
    <cellStyle name="Title 25 5 4 2" xfId="16537"/>
    <cellStyle name="Title 25 5 5" xfId="16538"/>
    <cellStyle name="Title 25 6" xfId="16539"/>
    <cellStyle name="Title 25 6 2" xfId="16540"/>
    <cellStyle name="Title 25 6 2 2" xfId="16541"/>
    <cellStyle name="Title 25 6 3" xfId="16542"/>
    <cellStyle name="Title 25 6 3 2" xfId="16543"/>
    <cellStyle name="Title 25 6 4" xfId="16544"/>
    <cellStyle name="Title 25 7" xfId="16545"/>
    <cellStyle name="Title 25 7 2" xfId="16546"/>
    <cellStyle name="Title 25 8" xfId="16547"/>
    <cellStyle name="Title 25 8 2" xfId="16548"/>
    <cellStyle name="Title 25 9" xfId="16549"/>
    <cellStyle name="Title 25 9 2" xfId="16550"/>
    <cellStyle name="Title 26" xfId="16551"/>
    <cellStyle name="Title 26 10" xfId="16552"/>
    <cellStyle name="Title 26 10 2" xfId="16553"/>
    <cellStyle name="Title 26 11" xfId="16554"/>
    <cellStyle name="Title 26 2" xfId="16555"/>
    <cellStyle name="Title 26 2 2" xfId="16556"/>
    <cellStyle name="Title 26 2 2 2" xfId="16557"/>
    <cellStyle name="Title 26 2 3" xfId="16558"/>
    <cellStyle name="Title 26 2 3 2" xfId="16559"/>
    <cellStyle name="Title 26 2 4" xfId="16560"/>
    <cellStyle name="Title 26 3" xfId="16561"/>
    <cellStyle name="Title 26 3 2" xfId="16562"/>
    <cellStyle name="Title 26 3 2 2" xfId="16563"/>
    <cellStyle name="Title 26 3 3" xfId="16564"/>
    <cellStyle name="Title 26 3 3 2" xfId="16565"/>
    <cellStyle name="Title 26 3 4" xfId="16566"/>
    <cellStyle name="Title 26 4" xfId="16567"/>
    <cellStyle name="Title 26 4 2" xfId="16568"/>
    <cellStyle name="Title 26 4 2 2" xfId="16569"/>
    <cellStyle name="Title 26 4 3" xfId="16570"/>
    <cellStyle name="Title 26 4 3 2" xfId="16571"/>
    <cellStyle name="Title 26 4 4" xfId="16572"/>
    <cellStyle name="Title 26 5" xfId="16573"/>
    <cellStyle name="Title 26 5 2" xfId="16574"/>
    <cellStyle name="Title 26 5 2 2" xfId="16575"/>
    <cellStyle name="Title 26 5 3" xfId="16576"/>
    <cellStyle name="Title 26 5 3 2" xfId="16577"/>
    <cellStyle name="Title 26 5 4" xfId="16578"/>
    <cellStyle name="Title 26 5 4 2" xfId="16579"/>
    <cellStyle name="Title 26 5 5" xfId="16580"/>
    <cellStyle name="Title 26 6" xfId="16581"/>
    <cellStyle name="Title 26 6 2" xfId="16582"/>
    <cellStyle name="Title 26 6 2 2" xfId="16583"/>
    <cellStyle name="Title 26 6 3" xfId="16584"/>
    <cellStyle name="Title 26 6 3 2" xfId="16585"/>
    <cellStyle name="Title 26 6 4" xfId="16586"/>
    <cellStyle name="Title 26 7" xfId="16587"/>
    <cellStyle name="Title 26 7 2" xfId="16588"/>
    <cellStyle name="Title 26 8" xfId="16589"/>
    <cellStyle name="Title 26 8 2" xfId="16590"/>
    <cellStyle name="Title 26 9" xfId="16591"/>
    <cellStyle name="Title 26 9 2" xfId="16592"/>
    <cellStyle name="Title 27" xfId="16593"/>
    <cellStyle name="Title 27 10" xfId="16594"/>
    <cellStyle name="Title 27 10 2" xfId="16595"/>
    <cellStyle name="Title 27 11" xfId="16596"/>
    <cellStyle name="Title 27 2" xfId="16597"/>
    <cellStyle name="Title 27 2 2" xfId="16598"/>
    <cellStyle name="Title 27 2 2 2" xfId="16599"/>
    <cellStyle name="Title 27 2 3" xfId="16600"/>
    <cellStyle name="Title 27 2 3 2" xfId="16601"/>
    <cellStyle name="Title 27 2 4" xfId="16602"/>
    <cellStyle name="Title 27 3" xfId="16603"/>
    <cellStyle name="Title 27 3 2" xfId="16604"/>
    <cellStyle name="Title 27 3 2 2" xfId="16605"/>
    <cellStyle name="Title 27 3 3" xfId="16606"/>
    <cellStyle name="Title 27 3 3 2" xfId="16607"/>
    <cellStyle name="Title 27 3 4" xfId="16608"/>
    <cellStyle name="Title 27 4" xfId="16609"/>
    <cellStyle name="Title 27 4 2" xfId="16610"/>
    <cellStyle name="Title 27 4 2 2" xfId="16611"/>
    <cellStyle name="Title 27 4 3" xfId="16612"/>
    <cellStyle name="Title 27 4 3 2" xfId="16613"/>
    <cellStyle name="Title 27 4 4" xfId="16614"/>
    <cellStyle name="Title 27 5" xfId="16615"/>
    <cellStyle name="Title 27 5 2" xfId="16616"/>
    <cellStyle name="Title 27 5 2 2" xfId="16617"/>
    <cellStyle name="Title 27 5 3" xfId="16618"/>
    <cellStyle name="Title 27 5 3 2" xfId="16619"/>
    <cellStyle name="Title 27 5 4" xfId="16620"/>
    <cellStyle name="Title 27 5 4 2" xfId="16621"/>
    <cellStyle name="Title 27 5 5" xfId="16622"/>
    <cellStyle name="Title 27 6" xfId="16623"/>
    <cellStyle name="Title 27 6 2" xfId="16624"/>
    <cellStyle name="Title 27 6 2 2" xfId="16625"/>
    <cellStyle name="Title 27 6 3" xfId="16626"/>
    <cellStyle name="Title 27 6 3 2" xfId="16627"/>
    <cellStyle name="Title 27 6 4" xfId="16628"/>
    <cellStyle name="Title 27 7" xfId="16629"/>
    <cellStyle name="Title 27 7 2" xfId="16630"/>
    <cellStyle name="Title 27 8" xfId="16631"/>
    <cellStyle name="Title 27 8 2" xfId="16632"/>
    <cellStyle name="Title 27 9" xfId="16633"/>
    <cellStyle name="Title 27 9 2" xfId="16634"/>
    <cellStyle name="Title 28" xfId="16635"/>
    <cellStyle name="Title 28 10" xfId="16636"/>
    <cellStyle name="Title 28 10 2" xfId="16637"/>
    <cellStyle name="Title 28 11" xfId="16638"/>
    <cellStyle name="Title 28 2" xfId="16639"/>
    <cellStyle name="Title 28 2 2" xfId="16640"/>
    <cellStyle name="Title 28 2 2 2" xfId="16641"/>
    <cellStyle name="Title 28 2 3" xfId="16642"/>
    <cellStyle name="Title 28 2 3 2" xfId="16643"/>
    <cellStyle name="Title 28 2 4" xfId="16644"/>
    <cellStyle name="Title 28 3" xfId="16645"/>
    <cellStyle name="Title 28 3 2" xfId="16646"/>
    <cellStyle name="Title 28 3 2 2" xfId="16647"/>
    <cellStyle name="Title 28 3 3" xfId="16648"/>
    <cellStyle name="Title 28 3 3 2" xfId="16649"/>
    <cellStyle name="Title 28 3 4" xfId="16650"/>
    <cellStyle name="Title 28 4" xfId="16651"/>
    <cellStyle name="Title 28 4 2" xfId="16652"/>
    <cellStyle name="Title 28 4 2 2" xfId="16653"/>
    <cellStyle name="Title 28 4 3" xfId="16654"/>
    <cellStyle name="Title 28 4 3 2" xfId="16655"/>
    <cellStyle name="Title 28 4 4" xfId="16656"/>
    <cellStyle name="Title 28 5" xfId="16657"/>
    <cellStyle name="Title 28 5 2" xfId="16658"/>
    <cellStyle name="Title 28 5 2 2" xfId="16659"/>
    <cellStyle name="Title 28 5 3" xfId="16660"/>
    <cellStyle name="Title 28 5 3 2" xfId="16661"/>
    <cellStyle name="Title 28 5 4" xfId="16662"/>
    <cellStyle name="Title 28 5 4 2" xfId="16663"/>
    <cellStyle name="Title 28 5 5" xfId="16664"/>
    <cellStyle name="Title 28 6" xfId="16665"/>
    <cellStyle name="Title 28 6 2" xfId="16666"/>
    <cellStyle name="Title 28 6 2 2" xfId="16667"/>
    <cellStyle name="Title 28 6 3" xfId="16668"/>
    <cellStyle name="Title 28 6 3 2" xfId="16669"/>
    <cellStyle name="Title 28 6 4" xfId="16670"/>
    <cellStyle name="Title 28 7" xfId="16671"/>
    <cellStyle name="Title 28 7 2" xfId="16672"/>
    <cellStyle name="Title 28 8" xfId="16673"/>
    <cellStyle name="Title 28 8 2" xfId="16674"/>
    <cellStyle name="Title 28 9" xfId="16675"/>
    <cellStyle name="Title 28 9 2" xfId="16676"/>
    <cellStyle name="Title 29" xfId="16677"/>
    <cellStyle name="Title 29 10" xfId="16678"/>
    <cellStyle name="Title 29 10 2" xfId="16679"/>
    <cellStyle name="Title 29 11" xfId="16680"/>
    <cellStyle name="Title 29 2" xfId="16681"/>
    <cellStyle name="Title 29 2 2" xfId="16682"/>
    <cellStyle name="Title 29 2 2 2" xfId="16683"/>
    <cellStyle name="Title 29 2 3" xfId="16684"/>
    <cellStyle name="Title 29 2 3 2" xfId="16685"/>
    <cellStyle name="Title 29 2 4" xfId="16686"/>
    <cellStyle name="Title 29 3" xfId="16687"/>
    <cellStyle name="Title 29 3 2" xfId="16688"/>
    <cellStyle name="Title 29 3 2 2" xfId="16689"/>
    <cellStyle name="Title 29 3 3" xfId="16690"/>
    <cellStyle name="Title 29 3 3 2" xfId="16691"/>
    <cellStyle name="Title 29 3 4" xfId="16692"/>
    <cellStyle name="Title 29 4" xfId="16693"/>
    <cellStyle name="Title 29 4 2" xfId="16694"/>
    <cellStyle name="Title 29 4 2 2" xfId="16695"/>
    <cellStyle name="Title 29 4 3" xfId="16696"/>
    <cellStyle name="Title 29 4 3 2" xfId="16697"/>
    <cellStyle name="Title 29 4 4" xfId="16698"/>
    <cellStyle name="Title 29 5" xfId="16699"/>
    <cellStyle name="Title 29 5 2" xfId="16700"/>
    <cellStyle name="Title 29 5 2 2" xfId="16701"/>
    <cellStyle name="Title 29 5 3" xfId="16702"/>
    <cellStyle name="Title 29 5 3 2" xfId="16703"/>
    <cellStyle name="Title 29 5 4" xfId="16704"/>
    <cellStyle name="Title 29 5 4 2" xfId="16705"/>
    <cellStyle name="Title 29 5 5" xfId="16706"/>
    <cellStyle name="Title 29 6" xfId="16707"/>
    <cellStyle name="Title 29 6 2" xfId="16708"/>
    <cellStyle name="Title 29 6 2 2" xfId="16709"/>
    <cellStyle name="Title 29 6 3" xfId="16710"/>
    <cellStyle name="Title 29 6 3 2" xfId="16711"/>
    <cellStyle name="Title 29 6 4" xfId="16712"/>
    <cellStyle name="Title 29 7" xfId="16713"/>
    <cellStyle name="Title 29 7 2" xfId="16714"/>
    <cellStyle name="Title 29 8" xfId="16715"/>
    <cellStyle name="Title 29 8 2" xfId="16716"/>
    <cellStyle name="Title 29 9" xfId="16717"/>
    <cellStyle name="Title 29 9 2" xfId="16718"/>
    <cellStyle name="Title 3" xfId="16719"/>
    <cellStyle name="Title 3 10" xfId="16720"/>
    <cellStyle name="Title 3 10 2" xfId="16721"/>
    <cellStyle name="Title 3 11" xfId="16722"/>
    <cellStyle name="Title 3 11 2" xfId="16723"/>
    <cellStyle name="Title 3 12" xfId="16724"/>
    <cellStyle name="Title 3 2" xfId="16725"/>
    <cellStyle name="Title 3 2 2" xfId="16726"/>
    <cellStyle name="Title 3 2 2 2" xfId="16727"/>
    <cellStyle name="Title 3 2 2 2 2" xfId="16728"/>
    <cellStyle name="Title 3 2 2 3" xfId="16729"/>
    <cellStyle name="Title 3 2 2 3 2" xfId="16730"/>
    <cellStyle name="Title 3 2 2 4" xfId="16731"/>
    <cellStyle name="Title 3 2 3" xfId="16732"/>
    <cellStyle name="Title 3 2 3 2" xfId="16733"/>
    <cellStyle name="Title 3 2 3 2 2" xfId="16734"/>
    <cellStyle name="Title 3 2 3 3" xfId="16735"/>
    <cellStyle name="Title 3 2 3 3 2" xfId="16736"/>
    <cellStyle name="Title 3 2 3 4" xfId="16737"/>
    <cellStyle name="Title 3 2 4" xfId="16738"/>
    <cellStyle name="Title 3 2 4 2" xfId="16739"/>
    <cellStyle name="Title 3 2 4 2 2" xfId="16740"/>
    <cellStyle name="Title 3 2 4 3" xfId="16741"/>
    <cellStyle name="Title 3 2 4 3 2" xfId="16742"/>
    <cellStyle name="Title 3 2 4 4" xfId="16743"/>
    <cellStyle name="Title 3 2 4 4 2" xfId="16744"/>
    <cellStyle name="Title 3 2 4 5" xfId="16745"/>
    <cellStyle name="Title 3 2 5" xfId="16746"/>
    <cellStyle name="Title 3 2 5 2" xfId="16747"/>
    <cellStyle name="Title 3 2 5 2 2" xfId="16748"/>
    <cellStyle name="Title 3 2 5 3" xfId="16749"/>
    <cellStyle name="Title 3 2 5 3 2" xfId="16750"/>
    <cellStyle name="Title 3 2 5 4" xfId="16751"/>
    <cellStyle name="Title 3 2 6" xfId="16752"/>
    <cellStyle name="Title 3 2 6 2" xfId="16753"/>
    <cellStyle name="Title 3 2 7" xfId="16754"/>
    <cellStyle name="Title 3 2 7 2" xfId="16755"/>
    <cellStyle name="Title 3 2 8" xfId="16756"/>
    <cellStyle name="Title 3 2 8 2" xfId="16757"/>
    <cellStyle name="Title 3 2 9" xfId="16758"/>
    <cellStyle name="Title 3 3" xfId="16759"/>
    <cellStyle name="Title 3 3 2" xfId="16760"/>
    <cellStyle name="Title 3 3 2 2" xfId="16761"/>
    <cellStyle name="Title 3 3 3" xfId="16762"/>
    <cellStyle name="Title 3 3 3 2" xfId="16763"/>
    <cellStyle name="Title 3 3 4" xfId="16764"/>
    <cellStyle name="Title 3 4" xfId="16765"/>
    <cellStyle name="Title 3 4 2" xfId="16766"/>
    <cellStyle name="Title 3 4 2 2" xfId="16767"/>
    <cellStyle name="Title 3 4 3" xfId="16768"/>
    <cellStyle name="Title 3 4 3 2" xfId="16769"/>
    <cellStyle name="Title 3 4 4" xfId="16770"/>
    <cellStyle name="Title 3 5" xfId="16771"/>
    <cellStyle name="Title 3 5 2" xfId="16772"/>
    <cellStyle name="Title 3 5 2 2" xfId="16773"/>
    <cellStyle name="Title 3 5 3" xfId="16774"/>
    <cellStyle name="Title 3 5 3 2" xfId="16775"/>
    <cellStyle name="Title 3 5 4" xfId="16776"/>
    <cellStyle name="Title 3 6" xfId="16777"/>
    <cellStyle name="Title 3 6 2" xfId="16778"/>
    <cellStyle name="Title 3 6 2 2" xfId="16779"/>
    <cellStyle name="Title 3 6 3" xfId="16780"/>
    <cellStyle name="Title 3 6 3 2" xfId="16781"/>
    <cellStyle name="Title 3 6 4" xfId="16782"/>
    <cellStyle name="Title 3 6 4 2" xfId="16783"/>
    <cellStyle name="Title 3 6 5" xfId="16784"/>
    <cellStyle name="Title 3 7" xfId="16785"/>
    <cellStyle name="Title 3 7 2" xfId="16786"/>
    <cellStyle name="Title 3 7 2 2" xfId="16787"/>
    <cellStyle name="Title 3 7 3" xfId="16788"/>
    <cellStyle name="Title 3 7 3 2" xfId="16789"/>
    <cellStyle name="Title 3 7 4" xfId="16790"/>
    <cellStyle name="Title 3 8" xfId="16791"/>
    <cellStyle name="Title 3 8 2" xfId="16792"/>
    <cellStyle name="Title 3 9" xfId="16793"/>
    <cellStyle name="Title 3 9 2" xfId="16794"/>
    <cellStyle name="Title 30" xfId="16795"/>
    <cellStyle name="Title 30 10" xfId="16796"/>
    <cellStyle name="Title 30 10 2" xfId="16797"/>
    <cellStyle name="Title 30 11" xfId="16798"/>
    <cellStyle name="Title 30 2" xfId="16799"/>
    <cellStyle name="Title 30 2 2" xfId="16800"/>
    <cellStyle name="Title 30 2 2 2" xfId="16801"/>
    <cellStyle name="Title 30 2 3" xfId="16802"/>
    <cellStyle name="Title 30 2 3 2" xfId="16803"/>
    <cellStyle name="Title 30 2 4" xfId="16804"/>
    <cellStyle name="Title 30 3" xfId="16805"/>
    <cellStyle name="Title 30 3 2" xfId="16806"/>
    <cellStyle name="Title 30 3 2 2" xfId="16807"/>
    <cellStyle name="Title 30 3 3" xfId="16808"/>
    <cellStyle name="Title 30 3 3 2" xfId="16809"/>
    <cellStyle name="Title 30 3 4" xfId="16810"/>
    <cellStyle name="Title 30 4" xfId="16811"/>
    <cellStyle name="Title 30 4 2" xfId="16812"/>
    <cellStyle name="Title 30 4 2 2" xfId="16813"/>
    <cellStyle name="Title 30 4 3" xfId="16814"/>
    <cellStyle name="Title 30 4 3 2" xfId="16815"/>
    <cellStyle name="Title 30 4 4" xfId="16816"/>
    <cellStyle name="Title 30 5" xfId="16817"/>
    <cellStyle name="Title 30 5 2" xfId="16818"/>
    <cellStyle name="Title 30 5 2 2" xfId="16819"/>
    <cellStyle name="Title 30 5 3" xfId="16820"/>
    <cellStyle name="Title 30 5 3 2" xfId="16821"/>
    <cellStyle name="Title 30 5 4" xfId="16822"/>
    <cellStyle name="Title 30 5 4 2" xfId="16823"/>
    <cellStyle name="Title 30 5 5" xfId="16824"/>
    <cellStyle name="Title 30 6" xfId="16825"/>
    <cellStyle name="Title 30 6 2" xfId="16826"/>
    <cellStyle name="Title 30 6 2 2" xfId="16827"/>
    <cellStyle name="Title 30 6 3" xfId="16828"/>
    <cellStyle name="Title 30 6 3 2" xfId="16829"/>
    <cellStyle name="Title 30 6 4" xfId="16830"/>
    <cellStyle name="Title 30 7" xfId="16831"/>
    <cellStyle name="Title 30 7 2" xfId="16832"/>
    <cellStyle name="Title 30 8" xfId="16833"/>
    <cellStyle name="Title 30 8 2" xfId="16834"/>
    <cellStyle name="Title 30 9" xfId="16835"/>
    <cellStyle name="Title 30 9 2" xfId="16836"/>
    <cellStyle name="Title 31" xfId="16837"/>
    <cellStyle name="Title 31 10" xfId="16838"/>
    <cellStyle name="Title 31 10 2" xfId="16839"/>
    <cellStyle name="Title 31 11" xfId="16840"/>
    <cellStyle name="Title 31 2" xfId="16841"/>
    <cellStyle name="Title 31 2 2" xfId="16842"/>
    <cellStyle name="Title 31 2 2 2" xfId="16843"/>
    <cellStyle name="Title 31 2 3" xfId="16844"/>
    <cellStyle name="Title 31 2 3 2" xfId="16845"/>
    <cellStyle name="Title 31 2 4" xfId="16846"/>
    <cellStyle name="Title 31 3" xfId="16847"/>
    <cellStyle name="Title 31 3 2" xfId="16848"/>
    <cellStyle name="Title 31 3 2 2" xfId="16849"/>
    <cellStyle name="Title 31 3 3" xfId="16850"/>
    <cellStyle name="Title 31 3 3 2" xfId="16851"/>
    <cellStyle name="Title 31 3 4" xfId="16852"/>
    <cellStyle name="Title 31 4" xfId="16853"/>
    <cellStyle name="Title 31 4 2" xfId="16854"/>
    <cellStyle name="Title 31 4 2 2" xfId="16855"/>
    <cellStyle name="Title 31 4 3" xfId="16856"/>
    <cellStyle name="Title 31 4 3 2" xfId="16857"/>
    <cellStyle name="Title 31 4 4" xfId="16858"/>
    <cellStyle name="Title 31 5" xfId="16859"/>
    <cellStyle name="Title 31 5 2" xfId="16860"/>
    <cellStyle name="Title 31 5 2 2" xfId="16861"/>
    <cellStyle name="Title 31 5 3" xfId="16862"/>
    <cellStyle name="Title 31 5 3 2" xfId="16863"/>
    <cellStyle name="Title 31 5 4" xfId="16864"/>
    <cellStyle name="Title 31 5 4 2" xfId="16865"/>
    <cellStyle name="Title 31 5 5" xfId="16866"/>
    <cellStyle name="Title 31 6" xfId="16867"/>
    <cellStyle name="Title 31 6 2" xfId="16868"/>
    <cellStyle name="Title 31 6 2 2" xfId="16869"/>
    <cellStyle name="Title 31 6 3" xfId="16870"/>
    <cellStyle name="Title 31 6 3 2" xfId="16871"/>
    <cellStyle name="Title 31 6 4" xfId="16872"/>
    <cellStyle name="Title 31 7" xfId="16873"/>
    <cellStyle name="Title 31 7 2" xfId="16874"/>
    <cellStyle name="Title 31 8" xfId="16875"/>
    <cellStyle name="Title 31 8 2" xfId="16876"/>
    <cellStyle name="Title 31 9" xfId="16877"/>
    <cellStyle name="Title 31 9 2" xfId="16878"/>
    <cellStyle name="Title 32" xfId="16879"/>
    <cellStyle name="Title 32 10" xfId="16880"/>
    <cellStyle name="Title 32 10 2" xfId="16881"/>
    <cellStyle name="Title 32 11" xfId="16882"/>
    <cellStyle name="Title 32 2" xfId="16883"/>
    <cellStyle name="Title 32 2 2" xfId="16884"/>
    <cellStyle name="Title 32 2 2 2" xfId="16885"/>
    <cellStyle name="Title 32 2 3" xfId="16886"/>
    <cellStyle name="Title 32 2 3 2" xfId="16887"/>
    <cellStyle name="Title 32 2 4" xfId="16888"/>
    <cellStyle name="Title 32 3" xfId="16889"/>
    <cellStyle name="Title 32 3 2" xfId="16890"/>
    <cellStyle name="Title 32 3 2 2" xfId="16891"/>
    <cellStyle name="Title 32 3 3" xfId="16892"/>
    <cellStyle name="Title 32 3 3 2" xfId="16893"/>
    <cellStyle name="Title 32 3 4" xfId="16894"/>
    <cellStyle name="Title 32 4" xfId="16895"/>
    <cellStyle name="Title 32 4 2" xfId="16896"/>
    <cellStyle name="Title 32 4 2 2" xfId="16897"/>
    <cellStyle name="Title 32 4 3" xfId="16898"/>
    <cellStyle name="Title 32 4 3 2" xfId="16899"/>
    <cellStyle name="Title 32 4 4" xfId="16900"/>
    <cellStyle name="Title 32 5" xfId="16901"/>
    <cellStyle name="Title 32 5 2" xfId="16902"/>
    <cellStyle name="Title 32 5 2 2" xfId="16903"/>
    <cellStyle name="Title 32 5 3" xfId="16904"/>
    <cellStyle name="Title 32 5 3 2" xfId="16905"/>
    <cellStyle name="Title 32 5 4" xfId="16906"/>
    <cellStyle name="Title 32 5 4 2" xfId="16907"/>
    <cellStyle name="Title 32 5 5" xfId="16908"/>
    <cellStyle name="Title 32 6" xfId="16909"/>
    <cellStyle name="Title 32 6 2" xfId="16910"/>
    <cellStyle name="Title 32 6 2 2" xfId="16911"/>
    <cellStyle name="Title 32 6 3" xfId="16912"/>
    <cellStyle name="Title 32 6 3 2" xfId="16913"/>
    <cellStyle name="Title 32 6 4" xfId="16914"/>
    <cellStyle name="Title 32 7" xfId="16915"/>
    <cellStyle name="Title 32 7 2" xfId="16916"/>
    <cellStyle name="Title 32 8" xfId="16917"/>
    <cellStyle name="Title 32 8 2" xfId="16918"/>
    <cellStyle name="Title 32 9" xfId="16919"/>
    <cellStyle name="Title 32 9 2" xfId="16920"/>
    <cellStyle name="Title 33" xfId="16921"/>
    <cellStyle name="Title 33 10" xfId="16922"/>
    <cellStyle name="Title 33 10 2" xfId="16923"/>
    <cellStyle name="Title 33 11" xfId="16924"/>
    <cellStyle name="Title 33 2" xfId="16925"/>
    <cellStyle name="Title 33 2 2" xfId="16926"/>
    <cellStyle name="Title 33 2 2 2" xfId="16927"/>
    <cellStyle name="Title 33 2 3" xfId="16928"/>
    <cellStyle name="Title 33 2 3 2" xfId="16929"/>
    <cellStyle name="Title 33 2 4" xfId="16930"/>
    <cellStyle name="Title 33 3" xfId="16931"/>
    <cellStyle name="Title 33 3 2" xfId="16932"/>
    <cellStyle name="Title 33 3 2 2" xfId="16933"/>
    <cellStyle name="Title 33 3 3" xfId="16934"/>
    <cellStyle name="Title 33 3 3 2" xfId="16935"/>
    <cellStyle name="Title 33 3 4" xfId="16936"/>
    <cellStyle name="Title 33 4" xfId="16937"/>
    <cellStyle name="Title 33 4 2" xfId="16938"/>
    <cellStyle name="Title 33 4 2 2" xfId="16939"/>
    <cellStyle name="Title 33 4 3" xfId="16940"/>
    <cellStyle name="Title 33 4 3 2" xfId="16941"/>
    <cellStyle name="Title 33 4 4" xfId="16942"/>
    <cellStyle name="Title 33 5" xfId="16943"/>
    <cellStyle name="Title 33 5 2" xfId="16944"/>
    <cellStyle name="Title 33 5 2 2" xfId="16945"/>
    <cellStyle name="Title 33 5 3" xfId="16946"/>
    <cellStyle name="Title 33 5 3 2" xfId="16947"/>
    <cellStyle name="Title 33 5 4" xfId="16948"/>
    <cellStyle name="Title 33 5 4 2" xfId="16949"/>
    <cellStyle name="Title 33 5 5" xfId="16950"/>
    <cellStyle name="Title 33 6" xfId="16951"/>
    <cellStyle name="Title 33 6 2" xfId="16952"/>
    <cellStyle name="Title 33 6 2 2" xfId="16953"/>
    <cellStyle name="Title 33 6 3" xfId="16954"/>
    <cellStyle name="Title 33 6 3 2" xfId="16955"/>
    <cellStyle name="Title 33 6 4" xfId="16956"/>
    <cellStyle name="Title 33 7" xfId="16957"/>
    <cellStyle name="Title 33 7 2" xfId="16958"/>
    <cellStyle name="Title 33 8" xfId="16959"/>
    <cellStyle name="Title 33 8 2" xfId="16960"/>
    <cellStyle name="Title 33 9" xfId="16961"/>
    <cellStyle name="Title 33 9 2" xfId="16962"/>
    <cellStyle name="Title 34" xfId="16963"/>
    <cellStyle name="Title 34 10" xfId="16964"/>
    <cellStyle name="Title 34 10 2" xfId="16965"/>
    <cellStyle name="Title 34 11" xfId="16966"/>
    <cellStyle name="Title 34 2" xfId="16967"/>
    <cellStyle name="Title 34 2 2" xfId="16968"/>
    <cellStyle name="Title 34 2 2 2" xfId="16969"/>
    <cellStyle name="Title 34 2 3" xfId="16970"/>
    <cellStyle name="Title 34 2 3 2" xfId="16971"/>
    <cellStyle name="Title 34 2 4" xfId="16972"/>
    <cellStyle name="Title 34 3" xfId="16973"/>
    <cellStyle name="Title 34 3 2" xfId="16974"/>
    <cellStyle name="Title 34 3 2 2" xfId="16975"/>
    <cellStyle name="Title 34 3 3" xfId="16976"/>
    <cellStyle name="Title 34 3 3 2" xfId="16977"/>
    <cellStyle name="Title 34 3 4" xfId="16978"/>
    <cellStyle name="Title 34 4" xfId="16979"/>
    <cellStyle name="Title 34 4 2" xfId="16980"/>
    <cellStyle name="Title 34 4 2 2" xfId="16981"/>
    <cellStyle name="Title 34 4 3" xfId="16982"/>
    <cellStyle name="Title 34 4 3 2" xfId="16983"/>
    <cellStyle name="Title 34 4 4" xfId="16984"/>
    <cellStyle name="Title 34 5" xfId="16985"/>
    <cellStyle name="Title 34 5 2" xfId="16986"/>
    <cellStyle name="Title 34 5 2 2" xfId="16987"/>
    <cellStyle name="Title 34 5 3" xfId="16988"/>
    <cellStyle name="Title 34 5 3 2" xfId="16989"/>
    <cellStyle name="Title 34 5 4" xfId="16990"/>
    <cellStyle name="Title 34 5 4 2" xfId="16991"/>
    <cellStyle name="Title 34 5 5" xfId="16992"/>
    <cellStyle name="Title 34 6" xfId="16993"/>
    <cellStyle name="Title 34 6 2" xfId="16994"/>
    <cellStyle name="Title 34 6 2 2" xfId="16995"/>
    <cellStyle name="Title 34 6 3" xfId="16996"/>
    <cellStyle name="Title 34 6 3 2" xfId="16997"/>
    <cellStyle name="Title 34 6 4" xfId="16998"/>
    <cellStyle name="Title 34 7" xfId="16999"/>
    <cellStyle name="Title 34 7 2" xfId="17000"/>
    <cellStyle name="Title 34 8" xfId="17001"/>
    <cellStyle name="Title 34 8 2" xfId="17002"/>
    <cellStyle name="Title 34 9" xfId="17003"/>
    <cellStyle name="Title 34 9 2" xfId="17004"/>
    <cellStyle name="Title 35" xfId="17005"/>
    <cellStyle name="Title 35 10" xfId="17006"/>
    <cellStyle name="Title 35 10 2" xfId="17007"/>
    <cellStyle name="Title 35 11" xfId="17008"/>
    <cellStyle name="Title 35 2" xfId="17009"/>
    <cellStyle name="Title 35 2 2" xfId="17010"/>
    <cellStyle name="Title 35 2 2 2" xfId="17011"/>
    <cellStyle name="Title 35 2 3" xfId="17012"/>
    <cellStyle name="Title 35 2 3 2" xfId="17013"/>
    <cellStyle name="Title 35 2 4" xfId="17014"/>
    <cellStyle name="Title 35 3" xfId="17015"/>
    <cellStyle name="Title 35 3 2" xfId="17016"/>
    <cellStyle name="Title 35 3 2 2" xfId="17017"/>
    <cellStyle name="Title 35 3 3" xfId="17018"/>
    <cellStyle name="Title 35 3 3 2" xfId="17019"/>
    <cellStyle name="Title 35 3 4" xfId="17020"/>
    <cellStyle name="Title 35 4" xfId="17021"/>
    <cellStyle name="Title 35 4 2" xfId="17022"/>
    <cellStyle name="Title 35 4 2 2" xfId="17023"/>
    <cellStyle name="Title 35 4 3" xfId="17024"/>
    <cellStyle name="Title 35 4 3 2" xfId="17025"/>
    <cellStyle name="Title 35 4 4" xfId="17026"/>
    <cellStyle name="Title 35 5" xfId="17027"/>
    <cellStyle name="Title 35 5 2" xfId="17028"/>
    <cellStyle name="Title 35 5 2 2" xfId="17029"/>
    <cellStyle name="Title 35 5 3" xfId="17030"/>
    <cellStyle name="Title 35 5 3 2" xfId="17031"/>
    <cellStyle name="Title 35 5 4" xfId="17032"/>
    <cellStyle name="Title 35 5 4 2" xfId="17033"/>
    <cellStyle name="Title 35 5 5" xfId="17034"/>
    <cellStyle name="Title 35 6" xfId="17035"/>
    <cellStyle name="Title 35 6 2" xfId="17036"/>
    <cellStyle name="Title 35 6 2 2" xfId="17037"/>
    <cellStyle name="Title 35 6 3" xfId="17038"/>
    <cellStyle name="Title 35 6 3 2" xfId="17039"/>
    <cellStyle name="Title 35 6 4" xfId="17040"/>
    <cellStyle name="Title 35 7" xfId="17041"/>
    <cellStyle name="Title 35 7 2" xfId="17042"/>
    <cellStyle name="Title 35 8" xfId="17043"/>
    <cellStyle name="Title 35 8 2" xfId="17044"/>
    <cellStyle name="Title 35 9" xfId="17045"/>
    <cellStyle name="Title 35 9 2" xfId="17046"/>
    <cellStyle name="Title 36" xfId="17047"/>
    <cellStyle name="Title 36 10" xfId="17048"/>
    <cellStyle name="Title 36 10 2" xfId="17049"/>
    <cellStyle name="Title 36 11" xfId="17050"/>
    <cellStyle name="Title 36 2" xfId="17051"/>
    <cellStyle name="Title 36 2 2" xfId="17052"/>
    <cellStyle name="Title 36 2 2 2" xfId="17053"/>
    <cellStyle name="Title 36 2 3" xfId="17054"/>
    <cellStyle name="Title 36 2 3 2" xfId="17055"/>
    <cellStyle name="Title 36 2 4" xfId="17056"/>
    <cellStyle name="Title 36 3" xfId="17057"/>
    <cellStyle name="Title 36 3 2" xfId="17058"/>
    <cellStyle name="Title 36 3 2 2" xfId="17059"/>
    <cellStyle name="Title 36 3 3" xfId="17060"/>
    <cellStyle name="Title 36 3 3 2" xfId="17061"/>
    <cellStyle name="Title 36 3 4" xfId="17062"/>
    <cellStyle name="Title 36 4" xfId="17063"/>
    <cellStyle name="Title 36 4 2" xfId="17064"/>
    <cellStyle name="Title 36 4 2 2" xfId="17065"/>
    <cellStyle name="Title 36 4 3" xfId="17066"/>
    <cellStyle name="Title 36 4 3 2" xfId="17067"/>
    <cellStyle name="Title 36 4 4" xfId="17068"/>
    <cellStyle name="Title 36 5" xfId="17069"/>
    <cellStyle name="Title 36 5 2" xfId="17070"/>
    <cellStyle name="Title 36 5 2 2" xfId="17071"/>
    <cellStyle name="Title 36 5 3" xfId="17072"/>
    <cellStyle name="Title 36 5 3 2" xfId="17073"/>
    <cellStyle name="Title 36 5 4" xfId="17074"/>
    <cellStyle name="Title 36 5 4 2" xfId="17075"/>
    <cellStyle name="Title 36 5 5" xfId="17076"/>
    <cellStyle name="Title 36 6" xfId="17077"/>
    <cellStyle name="Title 36 6 2" xfId="17078"/>
    <cellStyle name="Title 36 6 2 2" xfId="17079"/>
    <cellStyle name="Title 36 6 3" xfId="17080"/>
    <cellStyle name="Title 36 6 3 2" xfId="17081"/>
    <cellStyle name="Title 36 6 4" xfId="17082"/>
    <cellStyle name="Title 36 7" xfId="17083"/>
    <cellStyle name="Title 36 7 2" xfId="17084"/>
    <cellStyle name="Title 36 8" xfId="17085"/>
    <cellStyle name="Title 36 8 2" xfId="17086"/>
    <cellStyle name="Title 36 9" xfId="17087"/>
    <cellStyle name="Title 36 9 2" xfId="17088"/>
    <cellStyle name="Title 37" xfId="17089"/>
    <cellStyle name="Title 37 10" xfId="17090"/>
    <cellStyle name="Title 37 10 2" xfId="17091"/>
    <cellStyle name="Title 37 11" xfId="17092"/>
    <cellStyle name="Title 37 2" xfId="17093"/>
    <cellStyle name="Title 37 2 2" xfId="17094"/>
    <cellStyle name="Title 37 2 2 2" xfId="17095"/>
    <cellStyle name="Title 37 2 3" xfId="17096"/>
    <cellStyle name="Title 37 2 3 2" xfId="17097"/>
    <cellStyle name="Title 37 2 4" xfId="17098"/>
    <cellStyle name="Title 37 3" xfId="17099"/>
    <cellStyle name="Title 37 3 2" xfId="17100"/>
    <cellStyle name="Title 37 3 2 2" xfId="17101"/>
    <cellStyle name="Title 37 3 3" xfId="17102"/>
    <cellStyle name="Title 37 3 3 2" xfId="17103"/>
    <cellStyle name="Title 37 3 4" xfId="17104"/>
    <cellStyle name="Title 37 4" xfId="17105"/>
    <cellStyle name="Title 37 4 2" xfId="17106"/>
    <cellStyle name="Title 37 4 2 2" xfId="17107"/>
    <cellStyle name="Title 37 4 3" xfId="17108"/>
    <cellStyle name="Title 37 4 3 2" xfId="17109"/>
    <cellStyle name="Title 37 4 4" xfId="17110"/>
    <cellStyle name="Title 37 5" xfId="17111"/>
    <cellStyle name="Title 37 5 2" xfId="17112"/>
    <cellStyle name="Title 37 5 2 2" xfId="17113"/>
    <cellStyle name="Title 37 5 3" xfId="17114"/>
    <cellStyle name="Title 37 5 3 2" xfId="17115"/>
    <cellStyle name="Title 37 5 4" xfId="17116"/>
    <cellStyle name="Title 37 5 4 2" xfId="17117"/>
    <cellStyle name="Title 37 5 5" xfId="17118"/>
    <cellStyle name="Title 37 6" xfId="17119"/>
    <cellStyle name="Title 37 6 2" xfId="17120"/>
    <cellStyle name="Title 37 6 2 2" xfId="17121"/>
    <cellStyle name="Title 37 6 3" xfId="17122"/>
    <cellStyle name="Title 37 6 3 2" xfId="17123"/>
    <cellStyle name="Title 37 6 4" xfId="17124"/>
    <cellStyle name="Title 37 7" xfId="17125"/>
    <cellStyle name="Title 37 7 2" xfId="17126"/>
    <cellStyle name="Title 37 8" xfId="17127"/>
    <cellStyle name="Title 37 8 2" xfId="17128"/>
    <cellStyle name="Title 37 9" xfId="17129"/>
    <cellStyle name="Title 37 9 2" xfId="17130"/>
    <cellStyle name="Title 38" xfId="17131"/>
    <cellStyle name="Title 38 10" xfId="17132"/>
    <cellStyle name="Title 38 10 2" xfId="17133"/>
    <cellStyle name="Title 38 11" xfId="17134"/>
    <cellStyle name="Title 38 2" xfId="17135"/>
    <cellStyle name="Title 38 2 2" xfId="17136"/>
    <cellStyle name="Title 38 2 2 2" xfId="17137"/>
    <cellStyle name="Title 38 2 3" xfId="17138"/>
    <cellStyle name="Title 38 2 3 2" xfId="17139"/>
    <cellStyle name="Title 38 2 4" xfId="17140"/>
    <cellStyle name="Title 38 3" xfId="17141"/>
    <cellStyle name="Title 38 3 2" xfId="17142"/>
    <cellStyle name="Title 38 3 2 2" xfId="17143"/>
    <cellStyle name="Title 38 3 3" xfId="17144"/>
    <cellStyle name="Title 38 3 3 2" xfId="17145"/>
    <cellStyle name="Title 38 3 4" xfId="17146"/>
    <cellStyle name="Title 38 4" xfId="17147"/>
    <cellStyle name="Title 38 4 2" xfId="17148"/>
    <cellStyle name="Title 38 4 2 2" xfId="17149"/>
    <cellStyle name="Title 38 4 3" xfId="17150"/>
    <cellStyle name="Title 38 4 3 2" xfId="17151"/>
    <cellStyle name="Title 38 4 4" xfId="17152"/>
    <cellStyle name="Title 38 5" xfId="17153"/>
    <cellStyle name="Title 38 5 2" xfId="17154"/>
    <cellStyle name="Title 38 5 2 2" xfId="17155"/>
    <cellStyle name="Title 38 5 3" xfId="17156"/>
    <cellStyle name="Title 38 5 3 2" xfId="17157"/>
    <cellStyle name="Title 38 5 4" xfId="17158"/>
    <cellStyle name="Title 38 5 4 2" xfId="17159"/>
    <cellStyle name="Title 38 5 5" xfId="17160"/>
    <cellStyle name="Title 38 6" xfId="17161"/>
    <cellStyle name="Title 38 6 2" xfId="17162"/>
    <cellStyle name="Title 38 6 2 2" xfId="17163"/>
    <cellStyle name="Title 38 6 3" xfId="17164"/>
    <cellStyle name="Title 38 6 3 2" xfId="17165"/>
    <cellStyle name="Title 38 6 4" xfId="17166"/>
    <cellStyle name="Title 38 7" xfId="17167"/>
    <cellStyle name="Title 38 7 2" xfId="17168"/>
    <cellStyle name="Title 38 8" xfId="17169"/>
    <cellStyle name="Title 38 8 2" xfId="17170"/>
    <cellStyle name="Title 38 9" xfId="17171"/>
    <cellStyle name="Title 38 9 2" xfId="17172"/>
    <cellStyle name="Title 39" xfId="17173"/>
    <cellStyle name="Title 39 10" xfId="17174"/>
    <cellStyle name="Title 39 10 2" xfId="17175"/>
    <cellStyle name="Title 39 11" xfId="17176"/>
    <cellStyle name="Title 39 2" xfId="17177"/>
    <cellStyle name="Title 39 2 2" xfId="17178"/>
    <cellStyle name="Title 39 2 2 2" xfId="17179"/>
    <cellStyle name="Title 39 2 3" xfId="17180"/>
    <cellStyle name="Title 39 2 3 2" xfId="17181"/>
    <cellStyle name="Title 39 2 4" xfId="17182"/>
    <cellStyle name="Title 39 3" xfId="17183"/>
    <cellStyle name="Title 39 3 2" xfId="17184"/>
    <cellStyle name="Title 39 3 2 2" xfId="17185"/>
    <cellStyle name="Title 39 3 3" xfId="17186"/>
    <cellStyle name="Title 39 3 3 2" xfId="17187"/>
    <cellStyle name="Title 39 3 4" xfId="17188"/>
    <cellStyle name="Title 39 4" xfId="17189"/>
    <cellStyle name="Title 39 4 2" xfId="17190"/>
    <cellStyle name="Title 39 4 2 2" xfId="17191"/>
    <cellStyle name="Title 39 4 3" xfId="17192"/>
    <cellStyle name="Title 39 4 3 2" xfId="17193"/>
    <cellStyle name="Title 39 4 4" xfId="17194"/>
    <cellStyle name="Title 39 5" xfId="17195"/>
    <cellStyle name="Title 39 5 2" xfId="17196"/>
    <cellStyle name="Title 39 5 2 2" xfId="17197"/>
    <cellStyle name="Title 39 5 3" xfId="17198"/>
    <cellStyle name="Title 39 5 3 2" xfId="17199"/>
    <cellStyle name="Title 39 5 4" xfId="17200"/>
    <cellStyle name="Title 39 5 4 2" xfId="17201"/>
    <cellStyle name="Title 39 5 5" xfId="17202"/>
    <cellStyle name="Title 39 6" xfId="17203"/>
    <cellStyle name="Title 39 6 2" xfId="17204"/>
    <cellStyle name="Title 39 6 2 2" xfId="17205"/>
    <cellStyle name="Title 39 6 3" xfId="17206"/>
    <cellStyle name="Title 39 6 3 2" xfId="17207"/>
    <cellStyle name="Title 39 6 4" xfId="17208"/>
    <cellStyle name="Title 39 7" xfId="17209"/>
    <cellStyle name="Title 39 7 2" xfId="17210"/>
    <cellStyle name="Title 39 8" xfId="17211"/>
    <cellStyle name="Title 39 8 2" xfId="17212"/>
    <cellStyle name="Title 39 9" xfId="17213"/>
    <cellStyle name="Title 39 9 2" xfId="17214"/>
    <cellStyle name="Title 4" xfId="17215"/>
    <cellStyle name="Title 4 10" xfId="17216"/>
    <cellStyle name="Title 4 10 2" xfId="17217"/>
    <cellStyle name="Title 4 11" xfId="17218"/>
    <cellStyle name="Title 4 11 2" xfId="17219"/>
    <cellStyle name="Title 4 12" xfId="17220"/>
    <cellStyle name="Title 4 2" xfId="17221"/>
    <cellStyle name="Title 4 2 2" xfId="17222"/>
    <cellStyle name="Title 4 2 2 2" xfId="17223"/>
    <cellStyle name="Title 4 2 2 2 2" xfId="17224"/>
    <cellStyle name="Title 4 2 2 3" xfId="17225"/>
    <cellStyle name="Title 4 2 2 3 2" xfId="17226"/>
    <cellStyle name="Title 4 2 2 4" xfId="17227"/>
    <cellStyle name="Title 4 2 3" xfId="17228"/>
    <cellStyle name="Title 4 2 3 2" xfId="17229"/>
    <cellStyle name="Title 4 2 3 2 2" xfId="17230"/>
    <cellStyle name="Title 4 2 3 3" xfId="17231"/>
    <cellStyle name="Title 4 2 3 3 2" xfId="17232"/>
    <cellStyle name="Title 4 2 3 4" xfId="17233"/>
    <cellStyle name="Title 4 2 4" xfId="17234"/>
    <cellStyle name="Title 4 2 4 2" xfId="17235"/>
    <cellStyle name="Title 4 2 4 2 2" xfId="17236"/>
    <cellStyle name="Title 4 2 4 3" xfId="17237"/>
    <cellStyle name="Title 4 2 4 3 2" xfId="17238"/>
    <cellStyle name="Title 4 2 4 4" xfId="17239"/>
    <cellStyle name="Title 4 2 4 4 2" xfId="17240"/>
    <cellStyle name="Title 4 2 4 5" xfId="17241"/>
    <cellStyle name="Title 4 2 5" xfId="17242"/>
    <cellStyle name="Title 4 2 5 2" xfId="17243"/>
    <cellStyle name="Title 4 2 5 2 2" xfId="17244"/>
    <cellStyle name="Title 4 2 5 3" xfId="17245"/>
    <cellStyle name="Title 4 2 5 3 2" xfId="17246"/>
    <cellStyle name="Title 4 2 5 4" xfId="17247"/>
    <cellStyle name="Title 4 2 6" xfId="17248"/>
    <cellStyle name="Title 4 2 6 2" xfId="17249"/>
    <cellStyle name="Title 4 2 7" xfId="17250"/>
    <cellStyle name="Title 4 2 7 2" xfId="17251"/>
    <cellStyle name="Title 4 2 8" xfId="17252"/>
    <cellStyle name="Title 4 2 8 2" xfId="17253"/>
    <cellStyle name="Title 4 2 9" xfId="17254"/>
    <cellStyle name="Title 4 3" xfId="17255"/>
    <cellStyle name="Title 4 3 2" xfId="17256"/>
    <cellStyle name="Title 4 3 2 2" xfId="17257"/>
    <cellStyle name="Title 4 3 3" xfId="17258"/>
    <cellStyle name="Title 4 3 3 2" xfId="17259"/>
    <cellStyle name="Title 4 3 4" xfId="17260"/>
    <cellStyle name="Title 4 4" xfId="17261"/>
    <cellStyle name="Title 4 4 2" xfId="17262"/>
    <cellStyle name="Title 4 4 2 2" xfId="17263"/>
    <cellStyle name="Title 4 4 3" xfId="17264"/>
    <cellStyle name="Title 4 4 3 2" xfId="17265"/>
    <cellStyle name="Title 4 4 4" xfId="17266"/>
    <cellStyle name="Title 4 5" xfId="17267"/>
    <cellStyle name="Title 4 5 2" xfId="17268"/>
    <cellStyle name="Title 4 5 2 2" xfId="17269"/>
    <cellStyle name="Title 4 5 3" xfId="17270"/>
    <cellStyle name="Title 4 5 3 2" xfId="17271"/>
    <cellStyle name="Title 4 5 4" xfId="17272"/>
    <cellStyle name="Title 4 6" xfId="17273"/>
    <cellStyle name="Title 4 6 2" xfId="17274"/>
    <cellStyle name="Title 4 6 2 2" xfId="17275"/>
    <cellStyle name="Title 4 6 3" xfId="17276"/>
    <cellStyle name="Title 4 6 3 2" xfId="17277"/>
    <cellStyle name="Title 4 6 4" xfId="17278"/>
    <cellStyle name="Title 4 6 4 2" xfId="17279"/>
    <cellStyle name="Title 4 6 5" xfId="17280"/>
    <cellStyle name="Title 4 7" xfId="17281"/>
    <cellStyle name="Title 4 7 2" xfId="17282"/>
    <cellStyle name="Title 4 7 2 2" xfId="17283"/>
    <cellStyle name="Title 4 7 3" xfId="17284"/>
    <cellStyle name="Title 4 7 3 2" xfId="17285"/>
    <cellStyle name="Title 4 7 4" xfId="17286"/>
    <cellStyle name="Title 4 8" xfId="17287"/>
    <cellStyle name="Title 4 8 2" xfId="17288"/>
    <cellStyle name="Title 4 9" xfId="17289"/>
    <cellStyle name="Title 4 9 2" xfId="17290"/>
    <cellStyle name="Title 40" xfId="17291"/>
    <cellStyle name="Title 40 10" xfId="17292"/>
    <cellStyle name="Title 40 10 2" xfId="17293"/>
    <cellStyle name="Title 40 11" xfId="17294"/>
    <cellStyle name="Title 40 2" xfId="17295"/>
    <cellStyle name="Title 40 2 2" xfId="17296"/>
    <cellStyle name="Title 40 2 2 2" xfId="17297"/>
    <cellStyle name="Title 40 2 3" xfId="17298"/>
    <cellStyle name="Title 40 2 3 2" xfId="17299"/>
    <cellStyle name="Title 40 2 4" xfId="17300"/>
    <cellStyle name="Title 40 3" xfId="17301"/>
    <cellStyle name="Title 40 3 2" xfId="17302"/>
    <cellStyle name="Title 40 3 2 2" xfId="17303"/>
    <cellStyle name="Title 40 3 3" xfId="17304"/>
    <cellStyle name="Title 40 3 3 2" xfId="17305"/>
    <cellStyle name="Title 40 3 4" xfId="17306"/>
    <cellStyle name="Title 40 4" xfId="17307"/>
    <cellStyle name="Title 40 4 2" xfId="17308"/>
    <cellStyle name="Title 40 4 2 2" xfId="17309"/>
    <cellStyle name="Title 40 4 3" xfId="17310"/>
    <cellStyle name="Title 40 4 3 2" xfId="17311"/>
    <cellStyle name="Title 40 4 4" xfId="17312"/>
    <cellStyle name="Title 40 5" xfId="17313"/>
    <cellStyle name="Title 40 5 2" xfId="17314"/>
    <cellStyle name="Title 40 5 2 2" xfId="17315"/>
    <cellStyle name="Title 40 5 3" xfId="17316"/>
    <cellStyle name="Title 40 5 3 2" xfId="17317"/>
    <cellStyle name="Title 40 5 4" xfId="17318"/>
    <cellStyle name="Title 40 5 4 2" xfId="17319"/>
    <cellStyle name="Title 40 5 5" xfId="17320"/>
    <cellStyle name="Title 40 6" xfId="17321"/>
    <cellStyle name="Title 40 6 2" xfId="17322"/>
    <cellStyle name="Title 40 6 2 2" xfId="17323"/>
    <cellStyle name="Title 40 6 3" xfId="17324"/>
    <cellStyle name="Title 40 6 3 2" xfId="17325"/>
    <cellStyle name="Title 40 6 4" xfId="17326"/>
    <cellStyle name="Title 40 7" xfId="17327"/>
    <cellStyle name="Title 40 7 2" xfId="17328"/>
    <cellStyle name="Title 40 8" xfId="17329"/>
    <cellStyle name="Title 40 8 2" xfId="17330"/>
    <cellStyle name="Title 40 9" xfId="17331"/>
    <cellStyle name="Title 40 9 2" xfId="17332"/>
    <cellStyle name="Title 41" xfId="17333"/>
    <cellStyle name="Title 41 10" xfId="17334"/>
    <cellStyle name="Title 41 10 2" xfId="17335"/>
    <cellStyle name="Title 41 11" xfId="17336"/>
    <cellStyle name="Title 41 2" xfId="17337"/>
    <cellStyle name="Title 41 2 2" xfId="17338"/>
    <cellStyle name="Title 41 2 2 2" xfId="17339"/>
    <cellStyle name="Title 41 2 3" xfId="17340"/>
    <cellStyle name="Title 41 2 3 2" xfId="17341"/>
    <cellStyle name="Title 41 2 4" xfId="17342"/>
    <cellStyle name="Title 41 3" xfId="17343"/>
    <cellStyle name="Title 41 3 2" xfId="17344"/>
    <cellStyle name="Title 41 3 2 2" xfId="17345"/>
    <cellStyle name="Title 41 3 3" xfId="17346"/>
    <cellStyle name="Title 41 3 3 2" xfId="17347"/>
    <cellStyle name="Title 41 3 4" xfId="17348"/>
    <cellStyle name="Title 41 4" xfId="17349"/>
    <cellStyle name="Title 41 4 2" xfId="17350"/>
    <cellStyle name="Title 41 4 2 2" xfId="17351"/>
    <cellStyle name="Title 41 4 3" xfId="17352"/>
    <cellStyle name="Title 41 4 3 2" xfId="17353"/>
    <cellStyle name="Title 41 4 4" xfId="17354"/>
    <cellStyle name="Title 41 5" xfId="17355"/>
    <cellStyle name="Title 41 5 2" xfId="17356"/>
    <cellStyle name="Title 41 5 2 2" xfId="17357"/>
    <cellStyle name="Title 41 5 3" xfId="17358"/>
    <cellStyle name="Title 41 5 3 2" xfId="17359"/>
    <cellStyle name="Title 41 5 4" xfId="17360"/>
    <cellStyle name="Title 41 5 4 2" xfId="17361"/>
    <cellStyle name="Title 41 5 5" xfId="17362"/>
    <cellStyle name="Title 41 6" xfId="17363"/>
    <cellStyle name="Title 41 6 2" xfId="17364"/>
    <cellStyle name="Title 41 6 2 2" xfId="17365"/>
    <cellStyle name="Title 41 6 3" xfId="17366"/>
    <cellStyle name="Title 41 6 3 2" xfId="17367"/>
    <cellStyle name="Title 41 6 4" xfId="17368"/>
    <cellStyle name="Title 41 7" xfId="17369"/>
    <cellStyle name="Title 41 7 2" xfId="17370"/>
    <cellStyle name="Title 41 8" xfId="17371"/>
    <cellStyle name="Title 41 8 2" xfId="17372"/>
    <cellStyle name="Title 41 9" xfId="17373"/>
    <cellStyle name="Title 41 9 2" xfId="17374"/>
    <cellStyle name="Title 42" xfId="17375"/>
    <cellStyle name="Title 42 10" xfId="17376"/>
    <cellStyle name="Title 42 10 2" xfId="17377"/>
    <cellStyle name="Title 42 11" xfId="17378"/>
    <cellStyle name="Title 42 2" xfId="17379"/>
    <cellStyle name="Title 42 2 2" xfId="17380"/>
    <cellStyle name="Title 42 2 2 2" xfId="17381"/>
    <cellStyle name="Title 42 2 3" xfId="17382"/>
    <cellStyle name="Title 42 2 3 2" xfId="17383"/>
    <cellStyle name="Title 42 2 4" xfId="17384"/>
    <cellStyle name="Title 42 3" xfId="17385"/>
    <cellStyle name="Title 42 3 2" xfId="17386"/>
    <cellStyle name="Title 42 3 2 2" xfId="17387"/>
    <cellStyle name="Title 42 3 3" xfId="17388"/>
    <cellStyle name="Title 42 3 3 2" xfId="17389"/>
    <cellStyle name="Title 42 3 4" xfId="17390"/>
    <cellStyle name="Title 42 4" xfId="17391"/>
    <cellStyle name="Title 42 4 2" xfId="17392"/>
    <cellStyle name="Title 42 4 2 2" xfId="17393"/>
    <cellStyle name="Title 42 4 3" xfId="17394"/>
    <cellStyle name="Title 42 4 3 2" xfId="17395"/>
    <cellStyle name="Title 42 4 4" xfId="17396"/>
    <cellStyle name="Title 42 5" xfId="17397"/>
    <cellStyle name="Title 42 5 2" xfId="17398"/>
    <cellStyle name="Title 42 5 2 2" xfId="17399"/>
    <cellStyle name="Title 42 5 3" xfId="17400"/>
    <cellStyle name="Title 42 5 3 2" xfId="17401"/>
    <cellStyle name="Title 42 5 4" xfId="17402"/>
    <cellStyle name="Title 42 5 4 2" xfId="17403"/>
    <cellStyle name="Title 42 5 5" xfId="17404"/>
    <cellStyle name="Title 42 6" xfId="17405"/>
    <cellStyle name="Title 42 6 2" xfId="17406"/>
    <cellStyle name="Title 42 6 2 2" xfId="17407"/>
    <cellStyle name="Title 42 6 3" xfId="17408"/>
    <cellStyle name="Title 42 6 3 2" xfId="17409"/>
    <cellStyle name="Title 42 6 4" xfId="17410"/>
    <cellStyle name="Title 42 7" xfId="17411"/>
    <cellStyle name="Title 42 7 2" xfId="17412"/>
    <cellStyle name="Title 42 8" xfId="17413"/>
    <cellStyle name="Title 42 8 2" xfId="17414"/>
    <cellStyle name="Title 42 9" xfId="17415"/>
    <cellStyle name="Title 42 9 2" xfId="17416"/>
    <cellStyle name="Title 43" xfId="17417"/>
    <cellStyle name="Title 43 10" xfId="17418"/>
    <cellStyle name="Title 43 10 2" xfId="17419"/>
    <cellStyle name="Title 43 11" xfId="17420"/>
    <cellStyle name="Title 43 2" xfId="17421"/>
    <cellStyle name="Title 43 2 2" xfId="17422"/>
    <cellStyle name="Title 43 2 2 2" xfId="17423"/>
    <cellStyle name="Title 43 2 3" xfId="17424"/>
    <cellStyle name="Title 43 2 3 2" xfId="17425"/>
    <cellStyle name="Title 43 2 4" xfId="17426"/>
    <cellStyle name="Title 43 3" xfId="17427"/>
    <cellStyle name="Title 43 3 2" xfId="17428"/>
    <cellStyle name="Title 43 3 2 2" xfId="17429"/>
    <cellStyle name="Title 43 3 3" xfId="17430"/>
    <cellStyle name="Title 43 3 3 2" xfId="17431"/>
    <cellStyle name="Title 43 3 4" xfId="17432"/>
    <cellStyle name="Title 43 4" xfId="17433"/>
    <cellStyle name="Title 43 4 2" xfId="17434"/>
    <cellStyle name="Title 43 4 2 2" xfId="17435"/>
    <cellStyle name="Title 43 4 3" xfId="17436"/>
    <cellStyle name="Title 43 4 3 2" xfId="17437"/>
    <cellStyle name="Title 43 4 4" xfId="17438"/>
    <cellStyle name="Title 43 5" xfId="17439"/>
    <cellStyle name="Title 43 5 2" xfId="17440"/>
    <cellStyle name="Title 43 5 2 2" xfId="17441"/>
    <cellStyle name="Title 43 5 3" xfId="17442"/>
    <cellStyle name="Title 43 5 3 2" xfId="17443"/>
    <cellStyle name="Title 43 5 4" xfId="17444"/>
    <cellStyle name="Title 43 5 4 2" xfId="17445"/>
    <cellStyle name="Title 43 5 5" xfId="17446"/>
    <cellStyle name="Title 43 6" xfId="17447"/>
    <cellStyle name="Title 43 6 2" xfId="17448"/>
    <cellStyle name="Title 43 6 2 2" xfId="17449"/>
    <cellStyle name="Title 43 6 3" xfId="17450"/>
    <cellStyle name="Title 43 6 3 2" xfId="17451"/>
    <cellStyle name="Title 43 6 4" xfId="17452"/>
    <cellStyle name="Title 43 7" xfId="17453"/>
    <cellStyle name="Title 43 7 2" xfId="17454"/>
    <cellStyle name="Title 43 8" xfId="17455"/>
    <cellStyle name="Title 43 8 2" xfId="17456"/>
    <cellStyle name="Title 43 9" xfId="17457"/>
    <cellStyle name="Title 43 9 2" xfId="17458"/>
    <cellStyle name="Title 44" xfId="17459"/>
    <cellStyle name="Title 44 2" xfId="17460"/>
    <cellStyle name="Title 5" xfId="17461"/>
    <cellStyle name="Title 5 10" xfId="17462"/>
    <cellStyle name="Title 5 10 2" xfId="17463"/>
    <cellStyle name="Title 5 11" xfId="17464"/>
    <cellStyle name="Title 5 11 2" xfId="17465"/>
    <cellStyle name="Title 5 12" xfId="17466"/>
    <cellStyle name="Title 5 2" xfId="17467"/>
    <cellStyle name="Title 5 2 2" xfId="17468"/>
    <cellStyle name="Title 5 2 2 2" xfId="17469"/>
    <cellStyle name="Title 5 2 2 2 2" xfId="17470"/>
    <cellStyle name="Title 5 2 2 3" xfId="17471"/>
    <cellStyle name="Title 5 2 2 3 2" xfId="17472"/>
    <cellStyle name="Title 5 2 2 4" xfId="17473"/>
    <cellStyle name="Title 5 2 3" xfId="17474"/>
    <cellStyle name="Title 5 2 3 2" xfId="17475"/>
    <cellStyle name="Title 5 2 3 2 2" xfId="17476"/>
    <cellStyle name="Title 5 2 3 3" xfId="17477"/>
    <cellStyle name="Title 5 2 3 3 2" xfId="17478"/>
    <cellStyle name="Title 5 2 3 4" xfId="17479"/>
    <cellStyle name="Title 5 2 4" xfId="17480"/>
    <cellStyle name="Title 5 2 4 2" xfId="17481"/>
    <cellStyle name="Title 5 2 4 2 2" xfId="17482"/>
    <cellStyle name="Title 5 2 4 3" xfId="17483"/>
    <cellStyle name="Title 5 2 4 3 2" xfId="17484"/>
    <cellStyle name="Title 5 2 4 4" xfId="17485"/>
    <cellStyle name="Title 5 2 4 4 2" xfId="17486"/>
    <cellStyle name="Title 5 2 4 5" xfId="17487"/>
    <cellStyle name="Title 5 2 5" xfId="17488"/>
    <cellStyle name="Title 5 2 5 2" xfId="17489"/>
    <cellStyle name="Title 5 2 5 2 2" xfId="17490"/>
    <cellStyle name="Title 5 2 5 3" xfId="17491"/>
    <cellStyle name="Title 5 2 5 3 2" xfId="17492"/>
    <cellStyle name="Title 5 2 5 4" xfId="17493"/>
    <cellStyle name="Title 5 2 6" xfId="17494"/>
    <cellStyle name="Title 5 2 6 2" xfId="17495"/>
    <cellStyle name="Title 5 2 7" xfId="17496"/>
    <cellStyle name="Title 5 2 7 2" xfId="17497"/>
    <cellStyle name="Title 5 2 8" xfId="17498"/>
    <cellStyle name="Title 5 2 8 2" xfId="17499"/>
    <cellStyle name="Title 5 2 9" xfId="17500"/>
    <cellStyle name="Title 5 3" xfId="17501"/>
    <cellStyle name="Title 5 3 2" xfId="17502"/>
    <cellStyle name="Title 5 3 2 2" xfId="17503"/>
    <cellStyle name="Title 5 3 3" xfId="17504"/>
    <cellStyle name="Title 5 3 3 2" xfId="17505"/>
    <cellStyle name="Title 5 3 4" xfId="17506"/>
    <cellStyle name="Title 5 4" xfId="17507"/>
    <cellStyle name="Title 5 4 2" xfId="17508"/>
    <cellStyle name="Title 5 4 2 2" xfId="17509"/>
    <cellStyle name="Title 5 4 3" xfId="17510"/>
    <cellStyle name="Title 5 4 3 2" xfId="17511"/>
    <cellStyle name="Title 5 4 4" xfId="17512"/>
    <cellStyle name="Title 5 5" xfId="17513"/>
    <cellStyle name="Title 5 5 2" xfId="17514"/>
    <cellStyle name="Title 5 5 2 2" xfId="17515"/>
    <cellStyle name="Title 5 5 3" xfId="17516"/>
    <cellStyle name="Title 5 5 3 2" xfId="17517"/>
    <cellStyle name="Title 5 5 4" xfId="17518"/>
    <cellStyle name="Title 5 6" xfId="17519"/>
    <cellStyle name="Title 5 6 2" xfId="17520"/>
    <cellStyle name="Title 5 6 2 2" xfId="17521"/>
    <cellStyle name="Title 5 6 3" xfId="17522"/>
    <cellStyle name="Title 5 6 3 2" xfId="17523"/>
    <cellStyle name="Title 5 6 4" xfId="17524"/>
    <cellStyle name="Title 5 6 4 2" xfId="17525"/>
    <cellStyle name="Title 5 6 5" xfId="17526"/>
    <cellStyle name="Title 5 7" xfId="17527"/>
    <cellStyle name="Title 5 7 2" xfId="17528"/>
    <cellStyle name="Title 5 7 2 2" xfId="17529"/>
    <cellStyle name="Title 5 7 3" xfId="17530"/>
    <cellStyle name="Title 5 7 3 2" xfId="17531"/>
    <cellStyle name="Title 5 7 4" xfId="17532"/>
    <cellStyle name="Title 5 8" xfId="17533"/>
    <cellStyle name="Title 5 8 2" xfId="17534"/>
    <cellStyle name="Title 5 9" xfId="17535"/>
    <cellStyle name="Title 5 9 2" xfId="17536"/>
    <cellStyle name="Title 6" xfId="17537"/>
    <cellStyle name="Title 6 10" xfId="17538"/>
    <cellStyle name="Title 6 10 2" xfId="17539"/>
    <cellStyle name="Title 6 11" xfId="17540"/>
    <cellStyle name="Title 6 11 2" xfId="17541"/>
    <cellStyle name="Title 6 12" xfId="17542"/>
    <cellStyle name="Title 6 2" xfId="17543"/>
    <cellStyle name="Title 6 2 2" xfId="17544"/>
    <cellStyle name="Title 6 2 2 2" xfId="17545"/>
    <cellStyle name="Title 6 2 2 2 2" xfId="17546"/>
    <cellStyle name="Title 6 2 2 3" xfId="17547"/>
    <cellStyle name="Title 6 2 2 3 2" xfId="17548"/>
    <cellStyle name="Title 6 2 2 4" xfId="17549"/>
    <cellStyle name="Title 6 2 3" xfId="17550"/>
    <cellStyle name="Title 6 2 3 2" xfId="17551"/>
    <cellStyle name="Title 6 2 3 2 2" xfId="17552"/>
    <cellStyle name="Title 6 2 3 3" xfId="17553"/>
    <cellStyle name="Title 6 2 3 3 2" xfId="17554"/>
    <cellStyle name="Title 6 2 3 4" xfId="17555"/>
    <cellStyle name="Title 6 2 4" xfId="17556"/>
    <cellStyle name="Title 6 2 4 2" xfId="17557"/>
    <cellStyle name="Title 6 2 4 2 2" xfId="17558"/>
    <cellStyle name="Title 6 2 4 3" xfId="17559"/>
    <cellStyle name="Title 6 2 4 3 2" xfId="17560"/>
    <cellStyle name="Title 6 2 4 4" xfId="17561"/>
    <cellStyle name="Title 6 2 4 4 2" xfId="17562"/>
    <cellStyle name="Title 6 2 4 5" xfId="17563"/>
    <cellStyle name="Title 6 2 5" xfId="17564"/>
    <cellStyle name="Title 6 2 5 2" xfId="17565"/>
    <cellStyle name="Title 6 2 5 2 2" xfId="17566"/>
    <cellStyle name="Title 6 2 5 3" xfId="17567"/>
    <cellStyle name="Title 6 2 5 3 2" xfId="17568"/>
    <cellStyle name="Title 6 2 5 4" xfId="17569"/>
    <cellStyle name="Title 6 2 6" xfId="17570"/>
    <cellStyle name="Title 6 2 6 2" xfId="17571"/>
    <cellStyle name="Title 6 2 7" xfId="17572"/>
    <cellStyle name="Title 6 2 7 2" xfId="17573"/>
    <cellStyle name="Title 6 2 8" xfId="17574"/>
    <cellStyle name="Title 6 2 8 2" xfId="17575"/>
    <cellStyle name="Title 6 2 9" xfId="17576"/>
    <cellStyle name="Title 6 3" xfId="17577"/>
    <cellStyle name="Title 6 3 2" xfId="17578"/>
    <cellStyle name="Title 6 3 2 2" xfId="17579"/>
    <cellStyle name="Title 6 3 3" xfId="17580"/>
    <cellStyle name="Title 6 3 3 2" xfId="17581"/>
    <cellStyle name="Title 6 3 4" xfId="17582"/>
    <cellStyle name="Title 6 4" xfId="17583"/>
    <cellStyle name="Title 6 4 2" xfId="17584"/>
    <cellStyle name="Title 6 4 2 2" xfId="17585"/>
    <cellStyle name="Title 6 4 3" xfId="17586"/>
    <cellStyle name="Title 6 4 3 2" xfId="17587"/>
    <cellStyle name="Title 6 4 4" xfId="17588"/>
    <cellStyle name="Title 6 5" xfId="17589"/>
    <cellStyle name="Title 6 5 2" xfId="17590"/>
    <cellStyle name="Title 6 5 2 2" xfId="17591"/>
    <cellStyle name="Title 6 5 3" xfId="17592"/>
    <cellStyle name="Title 6 5 3 2" xfId="17593"/>
    <cellStyle name="Title 6 5 4" xfId="17594"/>
    <cellStyle name="Title 6 6" xfId="17595"/>
    <cellStyle name="Title 6 6 2" xfId="17596"/>
    <cellStyle name="Title 6 6 2 2" xfId="17597"/>
    <cellStyle name="Title 6 6 3" xfId="17598"/>
    <cellStyle name="Title 6 6 3 2" xfId="17599"/>
    <cellStyle name="Title 6 6 4" xfId="17600"/>
    <cellStyle name="Title 6 6 4 2" xfId="17601"/>
    <cellStyle name="Title 6 6 5" xfId="17602"/>
    <cellStyle name="Title 6 7" xfId="17603"/>
    <cellStyle name="Title 6 7 2" xfId="17604"/>
    <cellStyle name="Title 6 7 2 2" xfId="17605"/>
    <cellStyle name="Title 6 7 3" xfId="17606"/>
    <cellStyle name="Title 6 7 3 2" xfId="17607"/>
    <cellStyle name="Title 6 7 4" xfId="17608"/>
    <cellStyle name="Title 6 8" xfId="17609"/>
    <cellStyle name="Title 6 8 2" xfId="17610"/>
    <cellStyle name="Title 6 9" xfId="17611"/>
    <cellStyle name="Title 6 9 2" xfId="17612"/>
    <cellStyle name="Title 7" xfId="17613"/>
    <cellStyle name="Title 7 10" xfId="17614"/>
    <cellStyle name="Title 7 10 2" xfId="17615"/>
    <cellStyle name="Title 7 11" xfId="17616"/>
    <cellStyle name="Title 7 2" xfId="17617"/>
    <cellStyle name="Title 7 2 2" xfId="17618"/>
    <cellStyle name="Title 7 2 2 2" xfId="17619"/>
    <cellStyle name="Title 7 2 3" xfId="17620"/>
    <cellStyle name="Title 7 2 3 2" xfId="17621"/>
    <cellStyle name="Title 7 2 4" xfId="17622"/>
    <cellStyle name="Title 7 3" xfId="17623"/>
    <cellStyle name="Title 7 3 2" xfId="17624"/>
    <cellStyle name="Title 7 3 2 2" xfId="17625"/>
    <cellStyle name="Title 7 3 3" xfId="17626"/>
    <cellStyle name="Title 7 3 3 2" xfId="17627"/>
    <cellStyle name="Title 7 3 4" xfId="17628"/>
    <cellStyle name="Title 7 4" xfId="17629"/>
    <cellStyle name="Title 7 4 2" xfId="17630"/>
    <cellStyle name="Title 7 4 2 2" xfId="17631"/>
    <cellStyle name="Title 7 4 3" xfId="17632"/>
    <cellStyle name="Title 7 4 3 2" xfId="17633"/>
    <cellStyle name="Title 7 4 4" xfId="17634"/>
    <cellStyle name="Title 7 5" xfId="17635"/>
    <cellStyle name="Title 7 5 2" xfId="17636"/>
    <cellStyle name="Title 7 5 2 2" xfId="17637"/>
    <cellStyle name="Title 7 5 3" xfId="17638"/>
    <cellStyle name="Title 7 5 3 2" xfId="17639"/>
    <cellStyle name="Title 7 5 4" xfId="17640"/>
    <cellStyle name="Title 7 5 4 2" xfId="17641"/>
    <cellStyle name="Title 7 5 5" xfId="17642"/>
    <cellStyle name="Title 7 6" xfId="17643"/>
    <cellStyle name="Title 7 6 2" xfId="17644"/>
    <cellStyle name="Title 7 6 2 2" xfId="17645"/>
    <cellStyle name="Title 7 6 3" xfId="17646"/>
    <cellStyle name="Title 7 6 3 2" xfId="17647"/>
    <cellStyle name="Title 7 6 4" xfId="17648"/>
    <cellStyle name="Title 7 7" xfId="17649"/>
    <cellStyle name="Title 7 7 2" xfId="17650"/>
    <cellStyle name="Title 7 8" xfId="17651"/>
    <cellStyle name="Title 7 8 2" xfId="17652"/>
    <cellStyle name="Title 7 9" xfId="17653"/>
    <cellStyle name="Title 7 9 2" xfId="17654"/>
    <cellStyle name="Title 8" xfId="17655"/>
    <cellStyle name="Title 8 10" xfId="17656"/>
    <cellStyle name="Title 8 10 2" xfId="17657"/>
    <cellStyle name="Title 8 11" xfId="17658"/>
    <cellStyle name="Title 8 2" xfId="17659"/>
    <cellStyle name="Title 8 2 2" xfId="17660"/>
    <cellStyle name="Title 8 2 2 2" xfId="17661"/>
    <cellStyle name="Title 8 2 3" xfId="17662"/>
    <cellStyle name="Title 8 2 3 2" xfId="17663"/>
    <cellStyle name="Title 8 2 4" xfId="17664"/>
    <cellStyle name="Title 8 3" xfId="17665"/>
    <cellStyle name="Title 8 3 2" xfId="17666"/>
    <cellStyle name="Title 8 3 2 2" xfId="17667"/>
    <cellStyle name="Title 8 3 3" xfId="17668"/>
    <cellStyle name="Title 8 3 3 2" xfId="17669"/>
    <cellStyle name="Title 8 3 4" xfId="17670"/>
    <cellStyle name="Title 8 4" xfId="17671"/>
    <cellStyle name="Title 8 4 2" xfId="17672"/>
    <cellStyle name="Title 8 4 2 2" xfId="17673"/>
    <cellStyle name="Title 8 4 3" xfId="17674"/>
    <cellStyle name="Title 8 4 3 2" xfId="17675"/>
    <cellStyle name="Title 8 4 4" xfId="17676"/>
    <cellStyle name="Title 8 5" xfId="17677"/>
    <cellStyle name="Title 8 5 2" xfId="17678"/>
    <cellStyle name="Title 8 5 2 2" xfId="17679"/>
    <cellStyle name="Title 8 5 3" xfId="17680"/>
    <cellStyle name="Title 8 5 3 2" xfId="17681"/>
    <cellStyle name="Title 8 5 4" xfId="17682"/>
    <cellStyle name="Title 8 5 4 2" xfId="17683"/>
    <cellStyle name="Title 8 5 5" xfId="17684"/>
    <cellStyle name="Title 8 6" xfId="17685"/>
    <cellStyle name="Title 8 6 2" xfId="17686"/>
    <cellStyle name="Title 8 6 2 2" xfId="17687"/>
    <cellStyle name="Title 8 6 3" xfId="17688"/>
    <cellStyle name="Title 8 6 3 2" xfId="17689"/>
    <cellStyle name="Title 8 6 4" xfId="17690"/>
    <cellStyle name="Title 8 7" xfId="17691"/>
    <cellStyle name="Title 8 7 2" xfId="17692"/>
    <cellStyle name="Title 8 8" xfId="17693"/>
    <cellStyle name="Title 8 8 2" xfId="17694"/>
    <cellStyle name="Title 8 9" xfId="17695"/>
    <cellStyle name="Title 8 9 2" xfId="17696"/>
    <cellStyle name="Title 9" xfId="17697"/>
    <cellStyle name="Title 9 10" xfId="17698"/>
    <cellStyle name="Title 9 10 2" xfId="17699"/>
    <cellStyle name="Title 9 11" xfId="17700"/>
    <cellStyle name="Title 9 2" xfId="17701"/>
    <cellStyle name="Title 9 2 2" xfId="17702"/>
    <cellStyle name="Title 9 2 2 2" xfId="17703"/>
    <cellStyle name="Title 9 2 3" xfId="17704"/>
    <cellStyle name="Title 9 2 3 2" xfId="17705"/>
    <cellStyle name="Title 9 2 4" xfId="17706"/>
    <cellStyle name="Title 9 3" xfId="17707"/>
    <cellStyle name="Title 9 3 2" xfId="17708"/>
    <cellStyle name="Title 9 3 2 2" xfId="17709"/>
    <cellStyle name="Title 9 3 3" xfId="17710"/>
    <cellStyle name="Title 9 3 3 2" xfId="17711"/>
    <cellStyle name="Title 9 3 4" xfId="17712"/>
    <cellStyle name="Title 9 4" xfId="17713"/>
    <cellStyle name="Title 9 4 2" xfId="17714"/>
    <cellStyle name="Title 9 4 2 2" xfId="17715"/>
    <cellStyle name="Title 9 4 3" xfId="17716"/>
    <cellStyle name="Title 9 4 3 2" xfId="17717"/>
    <cellStyle name="Title 9 4 4" xfId="17718"/>
    <cellStyle name="Title 9 5" xfId="17719"/>
    <cellStyle name="Title 9 5 2" xfId="17720"/>
    <cellStyle name="Title 9 5 2 2" xfId="17721"/>
    <cellStyle name="Title 9 5 3" xfId="17722"/>
    <cellStyle name="Title 9 5 3 2" xfId="17723"/>
    <cellStyle name="Title 9 5 4" xfId="17724"/>
    <cellStyle name="Title 9 5 4 2" xfId="17725"/>
    <cellStyle name="Title 9 5 5" xfId="17726"/>
    <cellStyle name="Title 9 6" xfId="17727"/>
    <cellStyle name="Title 9 6 2" xfId="17728"/>
    <cellStyle name="Title 9 6 2 2" xfId="17729"/>
    <cellStyle name="Title 9 6 3" xfId="17730"/>
    <cellStyle name="Title 9 6 3 2" xfId="17731"/>
    <cellStyle name="Title 9 6 4" xfId="17732"/>
    <cellStyle name="Title 9 7" xfId="17733"/>
    <cellStyle name="Title 9 7 2" xfId="17734"/>
    <cellStyle name="Title 9 8" xfId="17735"/>
    <cellStyle name="Title 9 8 2" xfId="17736"/>
    <cellStyle name="Title 9 9" xfId="17737"/>
    <cellStyle name="Title 9 9 2" xfId="17738"/>
    <cellStyle name="Total" xfId="17739" builtinId="25" customBuiltin="1"/>
    <cellStyle name="Total 10" xfId="17740"/>
    <cellStyle name="Total 10 10" xfId="17741"/>
    <cellStyle name="Total 10 10 2" xfId="17742"/>
    <cellStyle name="Total 10 11" xfId="17743"/>
    <cellStyle name="Total 10 2" xfId="17744"/>
    <cellStyle name="Total 10 2 2" xfId="17745"/>
    <cellStyle name="Total 10 2 2 2" xfId="17746"/>
    <cellStyle name="Total 10 2 3" xfId="17747"/>
    <cellStyle name="Total 10 2 3 2" xfId="17748"/>
    <cellStyle name="Total 10 2 4" xfId="17749"/>
    <cellStyle name="Total 10 3" xfId="17750"/>
    <cellStyle name="Total 10 3 2" xfId="17751"/>
    <cellStyle name="Total 10 3 2 2" xfId="17752"/>
    <cellStyle name="Total 10 3 3" xfId="17753"/>
    <cellStyle name="Total 10 3 3 2" xfId="17754"/>
    <cellStyle name="Total 10 3 4" xfId="17755"/>
    <cellStyle name="Total 10 4" xfId="17756"/>
    <cellStyle name="Total 10 4 2" xfId="17757"/>
    <cellStyle name="Total 10 4 2 2" xfId="17758"/>
    <cellStyle name="Total 10 4 3" xfId="17759"/>
    <cellStyle name="Total 10 4 3 2" xfId="17760"/>
    <cellStyle name="Total 10 4 4" xfId="17761"/>
    <cellStyle name="Total 10 5" xfId="17762"/>
    <cellStyle name="Total 10 5 2" xfId="17763"/>
    <cellStyle name="Total 10 5 2 2" xfId="17764"/>
    <cellStyle name="Total 10 5 3" xfId="17765"/>
    <cellStyle name="Total 10 5 3 2" xfId="17766"/>
    <cellStyle name="Total 10 5 4" xfId="17767"/>
    <cellStyle name="Total 10 5 4 2" xfId="17768"/>
    <cellStyle name="Total 10 5 5" xfId="17769"/>
    <cellStyle name="Total 10 6" xfId="17770"/>
    <cellStyle name="Total 10 6 2" xfId="17771"/>
    <cellStyle name="Total 10 6 2 2" xfId="17772"/>
    <cellStyle name="Total 10 6 3" xfId="17773"/>
    <cellStyle name="Total 10 6 3 2" xfId="17774"/>
    <cellStyle name="Total 10 6 4" xfId="17775"/>
    <cellStyle name="Total 10 7" xfId="17776"/>
    <cellStyle name="Total 10 7 2" xfId="17777"/>
    <cellStyle name="Total 10 8" xfId="17778"/>
    <cellStyle name="Total 10 8 2" xfId="17779"/>
    <cellStyle name="Total 10 9" xfId="17780"/>
    <cellStyle name="Total 10 9 2" xfId="17781"/>
    <cellStyle name="Total 11" xfId="17782"/>
    <cellStyle name="Total 11 10" xfId="17783"/>
    <cellStyle name="Total 11 10 2" xfId="17784"/>
    <cellStyle name="Total 11 11" xfId="17785"/>
    <cellStyle name="Total 11 2" xfId="17786"/>
    <cellStyle name="Total 11 2 2" xfId="17787"/>
    <cellStyle name="Total 11 2 2 2" xfId="17788"/>
    <cellStyle name="Total 11 2 3" xfId="17789"/>
    <cellStyle name="Total 11 2 3 2" xfId="17790"/>
    <cellStyle name="Total 11 2 4" xfId="17791"/>
    <cellStyle name="Total 11 3" xfId="17792"/>
    <cellStyle name="Total 11 3 2" xfId="17793"/>
    <cellStyle name="Total 11 3 2 2" xfId="17794"/>
    <cellStyle name="Total 11 3 3" xfId="17795"/>
    <cellStyle name="Total 11 3 3 2" xfId="17796"/>
    <cellStyle name="Total 11 3 4" xfId="17797"/>
    <cellStyle name="Total 11 4" xfId="17798"/>
    <cellStyle name="Total 11 4 2" xfId="17799"/>
    <cellStyle name="Total 11 4 2 2" xfId="17800"/>
    <cellStyle name="Total 11 4 3" xfId="17801"/>
    <cellStyle name="Total 11 4 3 2" xfId="17802"/>
    <cellStyle name="Total 11 4 4" xfId="17803"/>
    <cellStyle name="Total 11 5" xfId="17804"/>
    <cellStyle name="Total 11 5 2" xfId="17805"/>
    <cellStyle name="Total 11 5 2 2" xfId="17806"/>
    <cellStyle name="Total 11 5 3" xfId="17807"/>
    <cellStyle name="Total 11 5 3 2" xfId="17808"/>
    <cellStyle name="Total 11 5 4" xfId="17809"/>
    <cellStyle name="Total 11 5 4 2" xfId="17810"/>
    <cellStyle name="Total 11 5 5" xfId="17811"/>
    <cellStyle name="Total 11 6" xfId="17812"/>
    <cellStyle name="Total 11 6 2" xfId="17813"/>
    <cellStyle name="Total 11 6 2 2" xfId="17814"/>
    <cellStyle name="Total 11 6 3" xfId="17815"/>
    <cellStyle name="Total 11 6 3 2" xfId="17816"/>
    <cellStyle name="Total 11 6 4" xfId="17817"/>
    <cellStyle name="Total 11 7" xfId="17818"/>
    <cellStyle name="Total 11 7 2" xfId="17819"/>
    <cellStyle name="Total 11 8" xfId="17820"/>
    <cellStyle name="Total 11 8 2" xfId="17821"/>
    <cellStyle name="Total 11 9" xfId="17822"/>
    <cellStyle name="Total 11 9 2" xfId="17823"/>
    <cellStyle name="Total 12" xfId="17824"/>
    <cellStyle name="Total 12 10" xfId="17825"/>
    <cellStyle name="Total 12 10 2" xfId="17826"/>
    <cellStyle name="Total 12 11" xfId="17827"/>
    <cellStyle name="Total 12 2" xfId="17828"/>
    <cellStyle name="Total 12 2 2" xfId="17829"/>
    <cellStyle name="Total 12 2 2 2" xfId="17830"/>
    <cellStyle name="Total 12 2 3" xfId="17831"/>
    <cellStyle name="Total 12 2 3 2" xfId="17832"/>
    <cellStyle name="Total 12 2 4" xfId="17833"/>
    <cellStyle name="Total 12 3" xfId="17834"/>
    <cellStyle name="Total 12 3 2" xfId="17835"/>
    <cellStyle name="Total 12 3 2 2" xfId="17836"/>
    <cellStyle name="Total 12 3 3" xfId="17837"/>
    <cellStyle name="Total 12 3 3 2" xfId="17838"/>
    <cellStyle name="Total 12 3 4" xfId="17839"/>
    <cellStyle name="Total 12 4" xfId="17840"/>
    <cellStyle name="Total 12 4 2" xfId="17841"/>
    <cellStyle name="Total 12 4 2 2" xfId="17842"/>
    <cellStyle name="Total 12 4 3" xfId="17843"/>
    <cellStyle name="Total 12 4 3 2" xfId="17844"/>
    <cellStyle name="Total 12 4 4" xfId="17845"/>
    <cellStyle name="Total 12 5" xfId="17846"/>
    <cellStyle name="Total 12 5 2" xfId="17847"/>
    <cellStyle name="Total 12 5 2 2" xfId="17848"/>
    <cellStyle name="Total 12 5 3" xfId="17849"/>
    <cellStyle name="Total 12 5 3 2" xfId="17850"/>
    <cellStyle name="Total 12 5 4" xfId="17851"/>
    <cellStyle name="Total 12 5 4 2" xfId="17852"/>
    <cellStyle name="Total 12 5 5" xfId="17853"/>
    <cellStyle name="Total 12 6" xfId="17854"/>
    <cellStyle name="Total 12 6 2" xfId="17855"/>
    <cellStyle name="Total 12 6 2 2" xfId="17856"/>
    <cellStyle name="Total 12 6 3" xfId="17857"/>
    <cellStyle name="Total 12 6 3 2" xfId="17858"/>
    <cellStyle name="Total 12 6 4" xfId="17859"/>
    <cellStyle name="Total 12 7" xfId="17860"/>
    <cellStyle name="Total 12 7 2" xfId="17861"/>
    <cellStyle name="Total 12 8" xfId="17862"/>
    <cellStyle name="Total 12 8 2" xfId="17863"/>
    <cellStyle name="Total 12 9" xfId="17864"/>
    <cellStyle name="Total 12 9 2" xfId="17865"/>
    <cellStyle name="Total 13" xfId="17866"/>
    <cellStyle name="Total 13 10" xfId="17867"/>
    <cellStyle name="Total 13 10 2" xfId="17868"/>
    <cellStyle name="Total 13 11" xfId="17869"/>
    <cellStyle name="Total 13 2" xfId="17870"/>
    <cellStyle name="Total 13 2 2" xfId="17871"/>
    <cellStyle name="Total 13 2 2 2" xfId="17872"/>
    <cellStyle name="Total 13 2 3" xfId="17873"/>
    <cellStyle name="Total 13 2 3 2" xfId="17874"/>
    <cellStyle name="Total 13 2 4" xfId="17875"/>
    <cellStyle name="Total 13 3" xfId="17876"/>
    <cellStyle name="Total 13 3 2" xfId="17877"/>
    <cellStyle name="Total 13 3 2 2" xfId="17878"/>
    <cellStyle name="Total 13 3 3" xfId="17879"/>
    <cellStyle name="Total 13 3 3 2" xfId="17880"/>
    <cellStyle name="Total 13 3 4" xfId="17881"/>
    <cellStyle name="Total 13 4" xfId="17882"/>
    <cellStyle name="Total 13 4 2" xfId="17883"/>
    <cellStyle name="Total 13 4 2 2" xfId="17884"/>
    <cellStyle name="Total 13 4 3" xfId="17885"/>
    <cellStyle name="Total 13 4 3 2" xfId="17886"/>
    <cellStyle name="Total 13 4 4" xfId="17887"/>
    <cellStyle name="Total 13 5" xfId="17888"/>
    <cellStyle name="Total 13 5 2" xfId="17889"/>
    <cellStyle name="Total 13 5 2 2" xfId="17890"/>
    <cellStyle name="Total 13 5 3" xfId="17891"/>
    <cellStyle name="Total 13 5 3 2" xfId="17892"/>
    <cellStyle name="Total 13 5 4" xfId="17893"/>
    <cellStyle name="Total 13 5 4 2" xfId="17894"/>
    <cellStyle name="Total 13 5 5" xfId="17895"/>
    <cellStyle name="Total 13 6" xfId="17896"/>
    <cellStyle name="Total 13 6 2" xfId="17897"/>
    <cellStyle name="Total 13 6 2 2" xfId="17898"/>
    <cellStyle name="Total 13 6 3" xfId="17899"/>
    <cellStyle name="Total 13 6 3 2" xfId="17900"/>
    <cellStyle name="Total 13 6 4" xfId="17901"/>
    <cellStyle name="Total 13 7" xfId="17902"/>
    <cellStyle name="Total 13 7 2" xfId="17903"/>
    <cellStyle name="Total 13 8" xfId="17904"/>
    <cellStyle name="Total 13 8 2" xfId="17905"/>
    <cellStyle name="Total 13 9" xfId="17906"/>
    <cellStyle name="Total 13 9 2" xfId="17907"/>
    <cellStyle name="Total 14" xfId="17908"/>
    <cellStyle name="Total 14 10" xfId="17909"/>
    <cellStyle name="Total 14 10 2" xfId="17910"/>
    <cellStyle name="Total 14 11" xfId="17911"/>
    <cellStyle name="Total 14 2" xfId="17912"/>
    <cellStyle name="Total 14 2 2" xfId="17913"/>
    <cellStyle name="Total 14 2 2 2" xfId="17914"/>
    <cellStyle name="Total 14 2 3" xfId="17915"/>
    <cellStyle name="Total 14 2 3 2" xfId="17916"/>
    <cellStyle name="Total 14 2 4" xfId="17917"/>
    <cellStyle name="Total 14 3" xfId="17918"/>
    <cellStyle name="Total 14 3 2" xfId="17919"/>
    <cellStyle name="Total 14 3 2 2" xfId="17920"/>
    <cellStyle name="Total 14 3 3" xfId="17921"/>
    <cellStyle name="Total 14 3 3 2" xfId="17922"/>
    <cellStyle name="Total 14 3 4" xfId="17923"/>
    <cellStyle name="Total 14 4" xfId="17924"/>
    <cellStyle name="Total 14 4 2" xfId="17925"/>
    <cellStyle name="Total 14 4 2 2" xfId="17926"/>
    <cellStyle name="Total 14 4 3" xfId="17927"/>
    <cellStyle name="Total 14 4 3 2" xfId="17928"/>
    <cellStyle name="Total 14 4 4" xfId="17929"/>
    <cellStyle name="Total 14 5" xfId="17930"/>
    <cellStyle name="Total 14 5 2" xfId="17931"/>
    <cellStyle name="Total 14 5 2 2" xfId="17932"/>
    <cellStyle name="Total 14 5 3" xfId="17933"/>
    <cellStyle name="Total 14 5 3 2" xfId="17934"/>
    <cellStyle name="Total 14 5 4" xfId="17935"/>
    <cellStyle name="Total 14 5 4 2" xfId="17936"/>
    <cellStyle name="Total 14 5 5" xfId="17937"/>
    <cellStyle name="Total 14 6" xfId="17938"/>
    <cellStyle name="Total 14 6 2" xfId="17939"/>
    <cellStyle name="Total 14 6 2 2" xfId="17940"/>
    <cellStyle name="Total 14 6 3" xfId="17941"/>
    <cellStyle name="Total 14 6 3 2" xfId="17942"/>
    <cellStyle name="Total 14 6 4" xfId="17943"/>
    <cellStyle name="Total 14 7" xfId="17944"/>
    <cellStyle name="Total 14 7 2" xfId="17945"/>
    <cellStyle name="Total 14 8" xfId="17946"/>
    <cellStyle name="Total 14 8 2" xfId="17947"/>
    <cellStyle name="Total 14 9" xfId="17948"/>
    <cellStyle name="Total 14 9 2" xfId="17949"/>
    <cellStyle name="Total 15" xfId="17950"/>
    <cellStyle name="Total 15 10" xfId="17951"/>
    <cellStyle name="Total 15 10 2" xfId="17952"/>
    <cellStyle name="Total 15 11" xfId="17953"/>
    <cellStyle name="Total 15 2" xfId="17954"/>
    <cellStyle name="Total 15 2 2" xfId="17955"/>
    <cellStyle name="Total 15 2 2 2" xfId="17956"/>
    <cellStyle name="Total 15 2 3" xfId="17957"/>
    <cellStyle name="Total 15 2 3 2" xfId="17958"/>
    <cellStyle name="Total 15 2 4" xfId="17959"/>
    <cellStyle name="Total 15 3" xfId="17960"/>
    <cellStyle name="Total 15 3 2" xfId="17961"/>
    <cellStyle name="Total 15 3 2 2" xfId="17962"/>
    <cellStyle name="Total 15 3 3" xfId="17963"/>
    <cellStyle name="Total 15 3 3 2" xfId="17964"/>
    <cellStyle name="Total 15 3 4" xfId="17965"/>
    <cellStyle name="Total 15 4" xfId="17966"/>
    <cellStyle name="Total 15 4 2" xfId="17967"/>
    <cellStyle name="Total 15 4 2 2" xfId="17968"/>
    <cellStyle name="Total 15 4 3" xfId="17969"/>
    <cellStyle name="Total 15 4 3 2" xfId="17970"/>
    <cellStyle name="Total 15 4 4" xfId="17971"/>
    <cellStyle name="Total 15 5" xfId="17972"/>
    <cellStyle name="Total 15 5 2" xfId="17973"/>
    <cellStyle name="Total 15 5 2 2" xfId="17974"/>
    <cellStyle name="Total 15 5 3" xfId="17975"/>
    <cellStyle name="Total 15 5 3 2" xfId="17976"/>
    <cellStyle name="Total 15 5 4" xfId="17977"/>
    <cellStyle name="Total 15 5 4 2" xfId="17978"/>
    <cellStyle name="Total 15 5 5" xfId="17979"/>
    <cellStyle name="Total 15 6" xfId="17980"/>
    <cellStyle name="Total 15 6 2" xfId="17981"/>
    <cellStyle name="Total 15 6 2 2" xfId="17982"/>
    <cellStyle name="Total 15 6 3" xfId="17983"/>
    <cellStyle name="Total 15 6 3 2" xfId="17984"/>
    <cellStyle name="Total 15 6 4" xfId="17985"/>
    <cellStyle name="Total 15 7" xfId="17986"/>
    <cellStyle name="Total 15 7 2" xfId="17987"/>
    <cellStyle name="Total 15 8" xfId="17988"/>
    <cellStyle name="Total 15 8 2" xfId="17989"/>
    <cellStyle name="Total 15 9" xfId="17990"/>
    <cellStyle name="Total 15 9 2" xfId="17991"/>
    <cellStyle name="Total 16" xfId="17992"/>
    <cellStyle name="Total 16 10" xfId="17993"/>
    <cellStyle name="Total 16 10 2" xfId="17994"/>
    <cellStyle name="Total 16 11" xfId="17995"/>
    <cellStyle name="Total 16 2" xfId="17996"/>
    <cellStyle name="Total 16 2 2" xfId="17997"/>
    <cellStyle name="Total 16 2 2 2" xfId="17998"/>
    <cellStyle name="Total 16 2 3" xfId="17999"/>
    <cellStyle name="Total 16 2 3 2" xfId="18000"/>
    <cellStyle name="Total 16 2 4" xfId="18001"/>
    <cellStyle name="Total 16 3" xfId="18002"/>
    <cellStyle name="Total 16 3 2" xfId="18003"/>
    <cellStyle name="Total 16 3 2 2" xfId="18004"/>
    <cellStyle name="Total 16 3 3" xfId="18005"/>
    <cellStyle name="Total 16 3 3 2" xfId="18006"/>
    <cellStyle name="Total 16 3 4" xfId="18007"/>
    <cellStyle name="Total 16 4" xfId="18008"/>
    <cellStyle name="Total 16 4 2" xfId="18009"/>
    <cellStyle name="Total 16 4 2 2" xfId="18010"/>
    <cellStyle name="Total 16 4 3" xfId="18011"/>
    <cellStyle name="Total 16 4 3 2" xfId="18012"/>
    <cellStyle name="Total 16 4 4" xfId="18013"/>
    <cellStyle name="Total 16 5" xfId="18014"/>
    <cellStyle name="Total 16 5 2" xfId="18015"/>
    <cellStyle name="Total 16 5 2 2" xfId="18016"/>
    <cellStyle name="Total 16 5 3" xfId="18017"/>
    <cellStyle name="Total 16 5 3 2" xfId="18018"/>
    <cellStyle name="Total 16 5 4" xfId="18019"/>
    <cellStyle name="Total 16 5 4 2" xfId="18020"/>
    <cellStyle name="Total 16 5 5" xfId="18021"/>
    <cellStyle name="Total 16 6" xfId="18022"/>
    <cellStyle name="Total 16 6 2" xfId="18023"/>
    <cellStyle name="Total 16 6 2 2" xfId="18024"/>
    <cellStyle name="Total 16 6 3" xfId="18025"/>
    <cellStyle name="Total 16 6 3 2" xfId="18026"/>
    <cellStyle name="Total 16 6 4" xfId="18027"/>
    <cellStyle name="Total 16 7" xfId="18028"/>
    <cellStyle name="Total 16 7 2" xfId="18029"/>
    <cellStyle name="Total 16 8" xfId="18030"/>
    <cellStyle name="Total 16 8 2" xfId="18031"/>
    <cellStyle name="Total 16 9" xfId="18032"/>
    <cellStyle name="Total 16 9 2" xfId="18033"/>
    <cellStyle name="Total 17" xfId="18034"/>
    <cellStyle name="Total 17 10" xfId="18035"/>
    <cellStyle name="Total 17 10 2" xfId="18036"/>
    <cellStyle name="Total 17 11" xfId="18037"/>
    <cellStyle name="Total 17 2" xfId="18038"/>
    <cellStyle name="Total 17 2 2" xfId="18039"/>
    <cellStyle name="Total 17 2 2 2" xfId="18040"/>
    <cellStyle name="Total 17 2 3" xfId="18041"/>
    <cellStyle name="Total 17 2 3 2" xfId="18042"/>
    <cellStyle name="Total 17 2 4" xfId="18043"/>
    <cellStyle name="Total 17 3" xfId="18044"/>
    <cellStyle name="Total 17 3 2" xfId="18045"/>
    <cellStyle name="Total 17 3 2 2" xfId="18046"/>
    <cellStyle name="Total 17 3 3" xfId="18047"/>
    <cellStyle name="Total 17 3 3 2" xfId="18048"/>
    <cellStyle name="Total 17 3 4" xfId="18049"/>
    <cellStyle name="Total 17 4" xfId="18050"/>
    <cellStyle name="Total 17 4 2" xfId="18051"/>
    <cellStyle name="Total 17 4 2 2" xfId="18052"/>
    <cellStyle name="Total 17 4 3" xfId="18053"/>
    <cellStyle name="Total 17 4 3 2" xfId="18054"/>
    <cellStyle name="Total 17 4 4" xfId="18055"/>
    <cellStyle name="Total 17 5" xfId="18056"/>
    <cellStyle name="Total 17 5 2" xfId="18057"/>
    <cellStyle name="Total 17 5 2 2" xfId="18058"/>
    <cellStyle name="Total 17 5 3" xfId="18059"/>
    <cellStyle name="Total 17 5 3 2" xfId="18060"/>
    <cellStyle name="Total 17 5 4" xfId="18061"/>
    <cellStyle name="Total 17 5 4 2" xfId="18062"/>
    <cellStyle name="Total 17 5 5" xfId="18063"/>
    <cellStyle name="Total 17 6" xfId="18064"/>
    <cellStyle name="Total 17 6 2" xfId="18065"/>
    <cellStyle name="Total 17 6 2 2" xfId="18066"/>
    <cellStyle name="Total 17 6 3" xfId="18067"/>
    <cellStyle name="Total 17 6 3 2" xfId="18068"/>
    <cellStyle name="Total 17 6 4" xfId="18069"/>
    <cellStyle name="Total 17 7" xfId="18070"/>
    <cellStyle name="Total 17 7 2" xfId="18071"/>
    <cellStyle name="Total 17 8" xfId="18072"/>
    <cellStyle name="Total 17 8 2" xfId="18073"/>
    <cellStyle name="Total 17 9" xfId="18074"/>
    <cellStyle name="Total 17 9 2" xfId="18075"/>
    <cellStyle name="Total 18" xfId="18076"/>
    <cellStyle name="Total 18 10" xfId="18077"/>
    <cellStyle name="Total 18 10 2" xfId="18078"/>
    <cellStyle name="Total 18 11" xfId="18079"/>
    <cellStyle name="Total 18 2" xfId="18080"/>
    <cellStyle name="Total 18 2 2" xfId="18081"/>
    <cellStyle name="Total 18 2 2 2" xfId="18082"/>
    <cellStyle name="Total 18 2 3" xfId="18083"/>
    <cellStyle name="Total 18 2 3 2" xfId="18084"/>
    <cellStyle name="Total 18 2 4" xfId="18085"/>
    <cellStyle name="Total 18 3" xfId="18086"/>
    <cellStyle name="Total 18 3 2" xfId="18087"/>
    <cellStyle name="Total 18 3 2 2" xfId="18088"/>
    <cellStyle name="Total 18 3 3" xfId="18089"/>
    <cellStyle name="Total 18 3 3 2" xfId="18090"/>
    <cellStyle name="Total 18 3 4" xfId="18091"/>
    <cellStyle name="Total 18 4" xfId="18092"/>
    <cellStyle name="Total 18 4 2" xfId="18093"/>
    <cellStyle name="Total 18 4 2 2" xfId="18094"/>
    <cellStyle name="Total 18 4 3" xfId="18095"/>
    <cellStyle name="Total 18 4 3 2" xfId="18096"/>
    <cellStyle name="Total 18 4 4" xfId="18097"/>
    <cellStyle name="Total 18 5" xfId="18098"/>
    <cellStyle name="Total 18 5 2" xfId="18099"/>
    <cellStyle name="Total 18 5 2 2" xfId="18100"/>
    <cellStyle name="Total 18 5 3" xfId="18101"/>
    <cellStyle name="Total 18 5 3 2" xfId="18102"/>
    <cellStyle name="Total 18 5 4" xfId="18103"/>
    <cellStyle name="Total 18 5 4 2" xfId="18104"/>
    <cellStyle name="Total 18 5 5" xfId="18105"/>
    <cellStyle name="Total 18 6" xfId="18106"/>
    <cellStyle name="Total 18 6 2" xfId="18107"/>
    <cellStyle name="Total 18 6 2 2" xfId="18108"/>
    <cellStyle name="Total 18 6 3" xfId="18109"/>
    <cellStyle name="Total 18 6 3 2" xfId="18110"/>
    <cellStyle name="Total 18 6 4" xfId="18111"/>
    <cellStyle name="Total 18 7" xfId="18112"/>
    <cellStyle name="Total 18 7 2" xfId="18113"/>
    <cellStyle name="Total 18 8" xfId="18114"/>
    <cellStyle name="Total 18 8 2" xfId="18115"/>
    <cellStyle name="Total 18 9" xfId="18116"/>
    <cellStyle name="Total 18 9 2" xfId="18117"/>
    <cellStyle name="Total 19" xfId="18118"/>
    <cellStyle name="Total 19 10" xfId="18119"/>
    <cellStyle name="Total 19 10 2" xfId="18120"/>
    <cellStyle name="Total 19 11" xfId="18121"/>
    <cellStyle name="Total 19 2" xfId="18122"/>
    <cellStyle name="Total 19 2 2" xfId="18123"/>
    <cellStyle name="Total 19 2 2 2" xfId="18124"/>
    <cellStyle name="Total 19 2 3" xfId="18125"/>
    <cellStyle name="Total 19 2 3 2" xfId="18126"/>
    <cellStyle name="Total 19 2 4" xfId="18127"/>
    <cellStyle name="Total 19 3" xfId="18128"/>
    <cellStyle name="Total 19 3 2" xfId="18129"/>
    <cellStyle name="Total 19 3 2 2" xfId="18130"/>
    <cellStyle name="Total 19 3 3" xfId="18131"/>
    <cellStyle name="Total 19 3 3 2" xfId="18132"/>
    <cellStyle name="Total 19 3 4" xfId="18133"/>
    <cellStyle name="Total 19 4" xfId="18134"/>
    <cellStyle name="Total 19 4 2" xfId="18135"/>
    <cellStyle name="Total 19 4 2 2" xfId="18136"/>
    <cellStyle name="Total 19 4 3" xfId="18137"/>
    <cellStyle name="Total 19 4 3 2" xfId="18138"/>
    <cellStyle name="Total 19 4 4" xfId="18139"/>
    <cellStyle name="Total 19 5" xfId="18140"/>
    <cellStyle name="Total 19 5 2" xfId="18141"/>
    <cellStyle name="Total 19 5 2 2" xfId="18142"/>
    <cellStyle name="Total 19 5 3" xfId="18143"/>
    <cellStyle name="Total 19 5 3 2" xfId="18144"/>
    <cellStyle name="Total 19 5 4" xfId="18145"/>
    <cellStyle name="Total 19 5 4 2" xfId="18146"/>
    <cellStyle name="Total 19 5 5" xfId="18147"/>
    <cellStyle name="Total 19 6" xfId="18148"/>
    <cellStyle name="Total 19 6 2" xfId="18149"/>
    <cellStyle name="Total 19 6 2 2" xfId="18150"/>
    <cellStyle name="Total 19 6 3" xfId="18151"/>
    <cellStyle name="Total 19 6 3 2" xfId="18152"/>
    <cellStyle name="Total 19 6 4" xfId="18153"/>
    <cellStyle name="Total 19 7" xfId="18154"/>
    <cellStyle name="Total 19 7 2" xfId="18155"/>
    <cellStyle name="Total 19 8" xfId="18156"/>
    <cellStyle name="Total 19 8 2" xfId="18157"/>
    <cellStyle name="Total 19 9" xfId="18158"/>
    <cellStyle name="Total 19 9 2" xfId="18159"/>
    <cellStyle name="Total 2" xfId="18160"/>
    <cellStyle name="Total 2 10" xfId="18161"/>
    <cellStyle name="Total 2 10 2" xfId="18162"/>
    <cellStyle name="Total 2 10 2 2" xfId="18163"/>
    <cellStyle name="Total 2 10 2 2 2" xfId="18164"/>
    <cellStyle name="Total 2 10 2 3" xfId="18165"/>
    <cellStyle name="Total 2 10 2 3 2" xfId="18166"/>
    <cellStyle name="Total 2 10 2 4" xfId="18167"/>
    <cellStyle name="Total 2 10 3" xfId="18168"/>
    <cellStyle name="Total 2 10 3 2" xfId="18169"/>
    <cellStyle name="Total 2 10 3 2 2" xfId="18170"/>
    <cellStyle name="Total 2 10 3 3" xfId="18171"/>
    <cellStyle name="Total 2 10 3 3 2" xfId="18172"/>
    <cellStyle name="Total 2 10 3 4" xfId="18173"/>
    <cellStyle name="Total 2 10 4" xfId="18174"/>
    <cellStyle name="Total 2 10 4 2" xfId="18175"/>
    <cellStyle name="Total 2 10 4 2 2" xfId="18176"/>
    <cellStyle name="Total 2 10 4 3" xfId="18177"/>
    <cellStyle name="Total 2 10 4 3 2" xfId="18178"/>
    <cellStyle name="Total 2 10 4 4" xfId="18179"/>
    <cellStyle name="Total 2 10 4 4 2" xfId="18180"/>
    <cellStyle name="Total 2 10 4 5" xfId="18181"/>
    <cellStyle name="Total 2 10 5" xfId="18182"/>
    <cellStyle name="Total 2 10 5 2" xfId="18183"/>
    <cellStyle name="Total 2 10 5 2 2" xfId="18184"/>
    <cellStyle name="Total 2 10 5 3" xfId="18185"/>
    <cellStyle name="Total 2 10 5 3 2" xfId="18186"/>
    <cellStyle name="Total 2 10 5 4" xfId="18187"/>
    <cellStyle name="Total 2 10 6" xfId="18188"/>
    <cellStyle name="Total 2 10 6 2" xfId="18189"/>
    <cellStyle name="Total 2 10 7" xfId="18190"/>
    <cellStyle name="Total 2 10 7 2" xfId="18191"/>
    <cellStyle name="Total 2 10 8" xfId="18192"/>
    <cellStyle name="Total 2 10 8 2" xfId="18193"/>
    <cellStyle name="Total 2 10 9" xfId="18194"/>
    <cellStyle name="Total 2 11" xfId="18195"/>
    <cellStyle name="Total 2 11 2" xfId="18196"/>
    <cellStyle name="Total 2 11 2 2" xfId="18197"/>
    <cellStyle name="Total 2 11 2 2 2" xfId="18198"/>
    <cellStyle name="Total 2 11 2 3" xfId="18199"/>
    <cellStyle name="Total 2 11 2 3 2" xfId="18200"/>
    <cellStyle name="Total 2 11 2 4" xfId="18201"/>
    <cellStyle name="Total 2 11 3" xfId="18202"/>
    <cellStyle name="Total 2 11 3 2" xfId="18203"/>
    <cellStyle name="Total 2 11 3 2 2" xfId="18204"/>
    <cellStyle name="Total 2 11 3 3" xfId="18205"/>
    <cellStyle name="Total 2 11 3 3 2" xfId="18206"/>
    <cellStyle name="Total 2 11 3 4" xfId="18207"/>
    <cellStyle name="Total 2 11 4" xfId="18208"/>
    <cellStyle name="Total 2 11 4 2" xfId="18209"/>
    <cellStyle name="Total 2 11 4 2 2" xfId="18210"/>
    <cellStyle name="Total 2 11 4 3" xfId="18211"/>
    <cellStyle name="Total 2 11 4 3 2" xfId="18212"/>
    <cellStyle name="Total 2 11 4 4" xfId="18213"/>
    <cellStyle name="Total 2 11 4 4 2" xfId="18214"/>
    <cellStyle name="Total 2 11 4 5" xfId="18215"/>
    <cellStyle name="Total 2 11 5" xfId="18216"/>
    <cellStyle name="Total 2 11 5 2" xfId="18217"/>
    <cellStyle name="Total 2 11 5 2 2" xfId="18218"/>
    <cellStyle name="Total 2 11 5 3" xfId="18219"/>
    <cellStyle name="Total 2 11 5 3 2" xfId="18220"/>
    <cellStyle name="Total 2 11 5 4" xfId="18221"/>
    <cellStyle name="Total 2 11 6" xfId="18222"/>
    <cellStyle name="Total 2 11 6 2" xfId="18223"/>
    <cellStyle name="Total 2 11 7" xfId="18224"/>
    <cellStyle name="Total 2 11 7 2" xfId="18225"/>
    <cellStyle name="Total 2 11 8" xfId="18226"/>
    <cellStyle name="Total 2 11 8 2" xfId="18227"/>
    <cellStyle name="Total 2 11 9" xfId="18228"/>
    <cellStyle name="Total 2 12" xfId="18229"/>
    <cellStyle name="Total 2 12 2" xfId="18230"/>
    <cellStyle name="Total 2 12 2 2" xfId="18231"/>
    <cellStyle name="Total 2 12 3" xfId="18232"/>
    <cellStyle name="Total 2 12 3 2" xfId="18233"/>
    <cellStyle name="Total 2 12 4" xfId="18234"/>
    <cellStyle name="Total 2 13" xfId="18235"/>
    <cellStyle name="Total 2 13 2" xfId="18236"/>
    <cellStyle name="Total 2 13 2 2" xfId="18237"/>
    <cellStyle name="Total 2 13 3" xfId="18238"/>
    <cellStyle name="Total 2 13 3 2" xfId="18239"/>
    <cellStyle name="Total 2 13 4" xfId="18240"/>
    <cellStyle name="Total 2 14" xfId="18241"/>
    <cellStyle name="Total 2 14 2" xfId="18242"/>
    <cellStyle name="Total 2 14 2 2" xfId="18243"/>
    <cellStyle name="Total 2 14 3" xfId="18244"/>
    <cellStyle name="Total 2 14 3 2" xfId="18245"/>
    <cellStyle name="Total 2 14 4" xfId="18246"/>
    <cellStyle name="Total 2 15" xfId="18247"/>
    <cellStyle name="Total 2 15 2" xfId="18248"/>
    <cellStyle name="Total 2 15 2 2" xfId="18249"/>
    <cellStyle name="Total 2 15 3" xfId="18250"/>
    <cellStyle name="Total 2 15 3 2" xfId="18251"/>
    <cellStyle name="Total 2 15 4" xfId="18252"/>
    <cellStyle name="Total 2 15 4 2" xfId="18253"/>
    <cellStyle name="Total 2 15 5" xfId="18254"/>
    <cellStyle name="Total 2 16" xfId="18255"/>
    <cellStyle name="Total 2 16 2" xfId="18256"/>
    <cellStyle name="Total 2 16 2 2" xfId="18257"/>
    <cellStyle name="Total 2 16 3" xfId="18258"/>
    <cellStyle name="Total 2 16 3 2" xfId="18259"/>
    <cellStyle name="Total 2 16 4" xfId="18260"/>
    <cellStyle name="Total 2 17" xfId="18261"/>
    <cellStyle name="Total 2 17 2" xfId="18262"/>
    <cellStyle name="Total 2 18" xfId="18263"/>
    <cellStyle name="Total 2 18 2" xfId="18264"/>
    <cellStyle name="Total 2 19" xfId="18265"/>
    <cellStyle name="Total 2 19 2" xfId="18266"/>
    <cellStyle name="Total 2 2" xfId="18267"/>
    <cellStyle name="Total 2 2 2" xfId="18268"/>
    <cellStyle name="Total 2 2 2 2" xfId="18269"/>
    <cellStyle name="Total 2 2 2 2 2" xfId="18270"/>
    <cellStyle name="Total 2 2 2 3" xfId="18271"/>
    <cellStyle name="Total 2 2 2 3 2" xfId="18272"/>
    <cellStyle name="Total 2 2 2 4" xfId="18273"/>
    <cellStyle name="Total 2 2 3" xfId="18274"/>
    <cellStyle name="Total 2 2 3 2" xfId="18275"/>
    <cellStyle name="Total 2 2 3 2 2" xfId="18276"/>
    <cellStyle name="Total 2 2 3 3" xfId="18277"/>
    <cellStyle name="Total 2 2 3 3 2" xfId="18278"/>
    <cellStyle name="Total 2 2 3 4" xfId="18279"/>
    <cellStyle name="Total 2 2 4" xfId="18280"/>
    <cellStyle name="Total 2 2 4 2" xfId="18281"/>
    <cellStyle name="Total 2 2 4 2 2" xfId="18282"/>
    <cellStyle name="Total 2 2 4 3" xfId="18283"/>
    <cellStyle name="Total 2 2 4 3 2" xfId="18284"/>
    <cellStyle name="Total 2 2 4 4" xfId="18285"/>
    <cellStyle name="Total 2 2 4 4 2" xfId="18286"/>
    <cellStyle name="Total 2 2 4 5" xfId="18287"/>
    <cellStyle name="Total 2 2 5" xfId="18288"/>
    <cellStyle name="Total 2 2 5 2" xfId="18289"/>
    <cellStyle name="Total 2 2 5 2 2" xfId="18290"/>
    <cellStyle name="Total 2 2 5 3" xfId="18291"/>
    <cellStyle name="Total 2 2 5 3 2" xfId="18292"/>
    <cellStyle name="Total 2 2 5 4" xfId="18293"/>
    <cellStyle name="Total 2 2 6" xfId="18294"/>
    <cellStyle name="Total 2 2 6 2" xfId="18295"/>
    <cellStyle name="Total 2 2 7" xfId="18296"/>
    <cellStyle name="Total 2 2 7 2" xfId="18297"/>
    <cellStyle name="Total 2 2 8" xfId="18298"/>
    <cellStyle name="Total 2 2 8 2" xfId="18299"/>
    <cellStyle name="Total 2 2 9" xfId="18300"/>
    <cellStyle name="Total 2 20" xfId="18301"/>
    <cellStyle name="Total 2 20 2" xfId="18302"/>
    <cellStyle name="Total 2 21" xfId="18303"/>
    <cellStyle name="Total 2 22" xfId="18304"/>
    <cellStyle name="Total 2 3" xfId="18305"/>
    <cellStyle name="Total 2 3 2" xfId="18306"/>
    <cellStyle name="Total 2 3 2 2" xfId="18307"/>
    <cellStyle name="Total 2 3 2 2 2" xfId="18308"/>
    <cellStyle name="Total 2 3 2 3" xfId="18309"/>
    <cellStyle name="Total 2 3 2 3 2" xfId="18310"/>
    <cellStyle name="Total 2 3 2 4" xfId="18311"/>
    <cellStyle name="Total 2 3 3" xfId="18312"/>
    <cellStyle name="Total 2 3 3 2" xfId="18313"/>
    <cellStyle name="Total 2 3 3 2 2" xfId="18314"/>
    <cellStyle name="Total 2 3 3 3" xfId="18315"/>
    <cellStyle name="Total 2 3 3 3 2" xfId="18316"/>
    <cellStyle name="Total 2 3 3 4" xfId="18317"/>
    <cellStyle name="Total 2 3 4" xfId="18318"/>
    <cellStyle name="Total 2 3 4 2" xfId="18319"/>
    <cellStyle name="Total 2 3 4 2 2" xfId="18320"/>
    <cellStyle name="Total 2 3 4 3" xfId="18321"/>
    <cellStyle name="Total 2 3 4 3 2" xfId="18322"/>
    <cellStyle name="Total 2 3 4 4" xfId="18323"/>
    <cellStyle name="Total 2 3 4 4 2" xfId="18324"/>
    <cellStyle name="Total 2 3 4 5" xfId="18325"/>
    <cellStyle name="Total 2 3 5" xfId="18326"/>
    <cellStyle name="Total 2 3 5 2" xfId="18327"/>
    <cellStyle name="Total 2 3 5 2 2" xfId="18328"/>
    <cellStyle name="Total 2 3 5 3" xfId="18329"/>
    <cellStyle name="Total 2 3 5 3 2" xfId="18330"/>
    <cellStyle name="Total 2 3 5 4" xfId="18331"/>
    <cellStyle name="Total 2 3 6" xfId="18332"/>
    <cellStyle name="Total 2 3 6 2" xfId="18333"/>
    <cellStyle name="Total 2 3 7" xfId="18334"/>
    <cellStyle name="Total 2 3 7 2" xfId="18335"/>
    <cellStyle name="Total 2 3 8" xfId="18336"/>
    <cellStyle name="Total 2 3 8 2" xfId="18337"/>
    <cellStyle name="Total 2 3 9" xfId="18338"/>
    <cellStyle name="Total 2 4" xfId="18339"/>
    <cellStyle name="Total 2 4 2" xfId="18340"/>
    <cellStyle name="Total 2 4 2 2" xfId="18341"/>
    <cellStyle name="Total 2 4 2 2 2" xfId="18342"/>
    <cellStyle name="Total 2 4 2 3" xfId="18343"/>
    <cellStyle name="Total 2 4 2 3 2" xfId="18344"/>
    <cellStyle name="Total 2 4 2 4" xfId="18345"/>
    <cellStyle name="Total 2 4 3" xfId="18346"/>
    <cellStyle name="Total 2 4 3 2" xfId="18347"/>
    <cellStyle name="Total 2 4 3 2 2" xfId="18348"/>
    <cellStyle name="Total 2 4 3 3" xfId="18349"/>
    <cellStyle name="Total 2 4 3 3 2" xfId="18350"/>
    <cellStyle name="Total 2 4 3 4" xfId="18351"/>
    <cellStyle name="Total 2 4 4" xfId="18352"/>
    <cellStyle name="Total 2 4 4 2" xfId="18353"/>
    <cellStyle name="Total 2 4 4 2 2" xfId="18354"/>
    <cellStyle name="Total 2 4 4 3" xfId="18355"/>
    <cellStyle name="Total 2 4 4 3 2" xfId="18356"/>
    <cellStyle name="Total 2 4 4 4" xfId="18357"/>
    <cellStyle name="Total 2 4 4 4 2" xfId="18358"/>
    <cellStyle name="Total 2 4 4 5" xfId="18359"/>
    <cellStyle name="Total 2 4 5" xfId="18360"/>
    <cellStyle name="Total 2 4 5 2" xfId="18361"/>
    <cellStyle name="Total 2 4 5 2 2" xfId="18362"/>
    <cellStyle name="Total 2 4 5 3" xfId="18363"/>
    <cellStyle name="Total 2 4 5 3 2" xfId="18364"/>
    <cellStyle name="Total 2 4 5 4" xfId="18365"/>
    <cellStyle name="Total 2 4 6" xfId="18366"/>
    <cellStyle name="Total 2 4 6 2" xfId="18367"/>
    <cellStyle name="Total 2 4 7" xfId="18368"/>
    <cellStyle name="Total 2 4 7 2" xfId="18369"/>
    <cellStyle name="Total 2 4 8" xfId="18370"/>
    <cellStyle name="Total 2 4 8 2" xfId="18371"/>
    <cellStyle name="Total 2 4 9" xfId="18372"/>
    <cellStyle name="Total 2 5" xfId="18373"/>
    <cellStyle name="Total 2 5 2" xfId="18374"/>
    <cellStyle name="Total 2 5 2 2" xfId="18375"/>
    <cellStyle name="Total 2 5 2 2 2" xfId="18376"/>
    <cellStyle name="Total 2 5 2 3" xfId="18377"/>
    <cellStyle name="Total 2 5 2 3 2" xfId="18378"/>
    <cellStyle name="Total 2 5 2 4" xfId="18379"/>
    <cellStyle name="Total 2 5 3" xfId="18380"/>
    <cellStyle name="Total 2 5 3 2" xfId="18381"/>
    <cellStyle name="Total 2 5 3 2 2" xfId="18382"/>
    <cellStyle name="Total 2 5 3 3" xfId="18383"/>
    <cellStyle name="Total 2 5 3 3 2" xfId="18384"/>
    <cellStyle name="Total 2 5 3 4" xfId="18385"/>
    <cellStyle name="Total 2 5 4" xfId="18386"/>
    <cellStyle name="Total 2 5 4 2" xfId="18387"/>
    <cellStyle name="Total 2 5 4 2 2" xfId="18388"/>
    <cellStyle name="Total 2 5 4 3" xfId="18389"/>
    <cellStyle name="Total 2 5 4 3 2" xfId="18390"/>
    <cellStyle name="Total 2 5 4 4" xfId="18391"/>
    <cellStyle name="Total 2 5 4 4 2" xfId="18392"/>
    <cellStyle name="Total 2 5 4 5" xfId="18393"/>
    <cellStyle name="Total 2 5 5" xfId="18394"/>
    <cellStyle name="Total 2 5 5 2" xfId="18395"/>
    <cellStyle name="Total 2 5 5 2 2" xfId="18396"/>
    <cellStyle name="Total 2 5 5 3" xfId="18397"/>
    <cellStyle name="Total 2 5 5 3 2" xfId="18398"/>
    <cellStyle name="Total 2 5 5 4" xfId="18399"/>
    <cellStyle name="Total 2 5 6" xfId="18400"/>
    <cellStyle name="Total 2 5 6 2" xfId="18401"/>
    <cellStyle name="Total 2 5 7" xfId="18402"/>
    <cellStyle name="Total 2 5 7 2" xfId="18403"/>
    <cellStyle name="Total 2 5 8" xfId="18404"/>
    <cellStyle name="Total 2 5 8 2" xfId="18405"/>
    <cellStyle name="Total 2 5 9" xfId="18406"/>
    <cellStyle name="Total 2 6" xfId="18407"/>
    <cellStyle name="Total 2 6 2" xfId="18408"/>
    <cellStyle name="Total 2 6 2 2" xfId="18409"/>
    <cellStyle name="Total 2 6 2 2 2" xfId="18410"/>
    <cellStyle name="Total 2 6 2 3" xfId="18411"/>
    <cellStyle name="Total 2 6 2 3 2" xfId="18412"/>
    <cellStyle name="Total 2 6 2 4" xfId="18413"/>
    <cellStyle name="Total 2 6 3" xfId="18414"/>
    <cellStyle name="Total 2 6 3 2" xfId="18415"/>
    <cellStyle name="Total 2 6 3 2 2" xfId="18416"/>
    <cellStyle name="Total 2 6 3 3" xfId="18417"/>
    <cellStyle name="Total 2 6 3 3 2" xfId="18418"/>
    <cellStyle name="Total 2 6 3 4" xfId="18419"/>
    <cellStyle name="Total 2 6 4" xfId="18420"/>
    <cellStyle name="Total 2 6 4 2" xfId="18421"/>
    <cellStyle name="Total 2 6 4 2 2" xfId="18422"/>
    <cellStyle name="Total 2 6 4 3" xfId="18423"/>
    <cellStyle name="Total 2 6 4 3 2" xfId="18424"/>
    <cellStyle name="Total 2 6 4 4" xfId="18425"/>
    <cellStyle name="Total 2 6 4 4 2" xfId="18426"/>
    <cellStyle name="Total 2 6 4 5" xfId="18427"/>
    <cellStyle name="Total 2 6 5" xfId="18428"/>
    <cellStyle name="Total 2 6 5 2" xfId="18429"/>
    <cellStyle name="Total 2 6 5 2 2" xfId="18430"/>
    <cellStyle name="Total 2 6 5 3" xfId="18431"/>
    <cellStyle name="Total 2 6 5 3 2" xfId="18432"/>
    <cellStyle name="Total 2 6 5 4" xfId="18433"/>
    <cellStyle name="Total 2 6 6" xfId="18434"/>
    <cellStyle name="Total 2 6 6 2" xfId="18435"/>
    <cellStyle name="Total 2 6 7" xfId="18436"/>
    <cellStyle name="Total 2 6 7 2" xfId="18437"/>
    <cellStyle name="Total 2 6 8" xfId="18438"/>
    <cellStyle name="Total 2 6 8 2" xfId="18439"/>
    <cellStyle name="Total 2 6 9" xfId="18440"/>
    <cellStyle name="Total 2 7" xfId="18441"/>
    <cellStyle name="Total 2 7 2" xfId="18442"/>
    <cellStyle name="Total 2 7 2 2" xfId="18443"/>
    <cellStyle name="Total 2 7 2 2 2" xfId="18444"/>
    <cellStyle name="Total 2 7 2 3" xfId="18445"/>
    <cellStyle name="Total 2 7 2 3 2" xfId="18446"/>
    <cellStyle name="Total 2 7 2 4" xfId="18447"/>
    <cellStyle name="Total 2 7 3" xfId="18448"/>
    <cellStyle name="Total 2 7 3 2" xfId="18449"/>
    <cellStyle name="Total 2 7 3 2 2" xfId="18450"/>
    <cellStyle name="Total 2 7 3 3" xfId="18451"/>
    <cellStyle name="Total 2 7 3 3 2" xfId="18452"/>
    <cellStyle name="Total 2 7 3 4" xfId="18453"/>
    <cellStyle name="Total 2 7 4" xfId="18454"/>
    <cellStyle name="Total 2 7 4 2" xfId="18455"/>
    <cellStyle name="Total 2 7 4 2 2" xfId="18456"/>
    <cellStyle name="Total 2 7 4 3" xfId="18457"/>
    <cellStyle name="Total 2 7 4 3 2" xfId="18458"/>
    <cellStyle name="Total 2 7 4 4" xfId="18459"/>
    <cellStyle name="Total 2 7 4 4 2" xfId="18460"/>
    <cellStyle name="Total 2 7 4 5" xfId="18461"/>
    <cellStyle name="Total 2 7 5" xfId="18462"/>
    <cellStyle name="Total 2 7 5 2" xfId="18463"/>
    <cellStyle name="Total 2 7 5 2 2" xfId="18464"/>
    <cellStyle name="Total 2 7 5 3" xfId="18465"/>
    <cellStyle name="Total 2 7 5 3 2" xfId="18466"/>
    <cellStyle name="Total 2 7 5 4" xfId="18467"/>
    <cellStyle name="Total 2 7 6" xfId="18468"/>
    <cellStyle name="Total 2 7 6 2" xfId="18469"/>
    <cellStyle name="Total 2 7 7" xfId="18470"/>
    <cellStyle name="Total 2 7 7 2" xfId="18471"/>
    <cellStyle name="Total 2 7 8" xfId="18472"/>
    <cellStyle name="Total 2 7 8 2" xfId="18473"/>
    <cellStyle name="Total 2 7 9" xfId="18474"/>
    <cellStyle name="Total 2 8" xfId="18475"/>
    <cellStyle name="Total 2 8 2" xfId="18476"/>
    <cellStyle name="Total 2 8 2 2" xfId="18477"/>
    <cellStyle name="Total 2 8 2 2 2" xfId="18478"/>
    <cellStyle name="Total 2 8 2 3" xfId="18479"/>
    <cellStyle name="Total 2 8 2 3 2" xfId="18480"/>
    <cellStyle name="Total 2 8 2 4" xfId="18481"/>
    <cellStyle name="Total 2 8 3" xfId="18482"/>
    <cellStyle name="Total 2 8 3 2" xfId="18483"/>
    <cellStyle name="Total 2 8 3 2 2" xfId="18484"/>
    <cellStyle name="Total 2 8 3 3" xfId="18485"/>
    <cellStyle name="Total 2 8 3 3 2" xfId="18486"/>
    <cellStyle name="Total 2 8 3 4" xfId="18487"/>
    <cellStyle name="Total 2 8 4" xfId="18488"/>
    <cellStyle name="Total 2 8 4 2" xfId="18489"/>
    <cellStyle name="Total 2 8 4 2 2" xfId="18490"/>
    <cellStyle name="Total 2 8 4 3" xfId="18491"/>
    <cellStyle name="Total 2 8 4 3 2" xfId="18492"/>
    <cellStyle name="Total 2 8 4 4" xfId="18493"/>
    <cellStyle name="Total 2 8 4 4 2" xfId="18494"/>
    <cellStyle name="Total 2 8 4 5" xfId="18495"/>
    <cellStyle name="Total 2 8 5" xfId="18496"/>
    <cellStyle name="Total 2 8 5 2" xfId="18497"/>
    <cellStyle name="Total 2 8 5 2 2" xfId="18498"/>
    <cellStyle name="Total 2 8 5 3" xfId="18499"/>
    <cellStyle name="Total 2 8 5 3 2" xfId="18500"/>
    <cellStyle name="Total 2 8 5 4" xfId="18501"/>
    <cellStyle name="Total 2 8 6" xfId="18502"/>
    <cellStyle name="Total 2 8 6 2" xfId="18503"/>
    <cellStyle name="Total 2 8 7" xfId="18504"/>
    <cellStyle name="Total 2 8 7 2" xfId="18505"/>
    <cellStyle name="Total 2 8 8" xfId="18506"/>
    <cellStyle name="Total 2 8 8 2" xfId="18507"/>
    <cellStyle name="Total 2 8 9" xfId="18508"/>
    <cellStyle name="Total 2 9" xfId="18509"/>
    <cellStyle name="Total 2 9 2" xfId="18510"/>
    <cellStyle name="Total 2 9 2 2" xfId="18511"/>
    <cellStyle name="Total 2 9 2 2 2" xfId="18512"/>
    <cellStyle name="Total 2 9 2 3" xfId="18513"/>
    <cellStyle name="Total 2 9 2 3 2" xfId="18514"/>
    <cellStyle name="Total 2 9 2 4" xfId="18515"/>
    <cellStyle name="Total 2 9 3" xfId="18516"/>
    <cellStyle name="Total 2 9 3 2" xfId="18517"/>
    <cellStyle name="Total 2 9 3 2 2" xfId="18518"/>
    <cellStyle name="Total 2 9 3 3" xfId="18519"/>
    <cellStyle name="Total 2 9 3 3 2" xfId="18520"/>
    <cellStyle name="Total 2 9 3 4" xfId="18521"/>
    <cellStyle name="Total 2 9 4" xfId="18522"/>
    <cellStyle name="Total 2 9 4 2" xfId="18523"/>
    <cellStyle name="Total 2 9 4 2 2" xfId="18524"/>
    <cellStyle name="Total 2 9 4 3" xfId="18525"/>
    <cellStyle name="Total 2 9 4 3 2" xfId="18526"/>
    <cellStyle name="Total 2 9 4 4" xfId="18527"/>
    <cellStyle name="Total 2 9 4 4 2" xfId="18528"/>
    <cellStyle name="Total 2 9 4 5" xfId="18529"/>
    <cellStyle name="Total 2 9 5" xfId="18530"/>
    <cellStyle name="Total 2 9 5 2" xfId="18531"/>
    <cellStyle name="Total 2 9 5 2 2" xfId="18532"/>
    <cellStyle name="Total 2 9 5 3" xfId="18533"/>
    <cellStyle name="Total 2 9 5 3 2" xfId="18534"/>
    <cellStyle name="Total 2 9 5 4" xfId="18535"/>
    <cellStyle name="Total 2 9 6" xfId="18536"/>
    <cellStyle name="Total 2 9 6 2" xfId="18537"/>
    <cellStyle name="Total 2 9 7" xfId="18538"/>
    <cellStyle name="Total 2 9 7 2" xfId="18539"/>
    <cellStyle name="Total 2 9 8" xfId="18540"/>
    <cellStyle name="Total 2 9 8 2" xfId="18541"/>
    <cellStyle name="Total 2 9 9" xfId="18542"/>
    <cellStyle name="Total 20" xfId="18543"/>
    <cellStyle name="Total 20 10" xfId="18544"/>
    <cellStyle name="Total 20 10 2" xfId="18545"/>
    <cellStyle name="Total 20 11" xfId="18546"/>
    <cellStyle name="Total 20 2" xfId="18547"/>
    <cellStyle name="Total 20 2 2" xfId="18548"/>
    <cellStyle name="Total 20 2 2 2" xfId="18549"/>
    <cellStyle name="Total 20 2 3" xfId="18550"/>
    <cellStyle name="Total 20 2 3 2" xfId="18551"/>
    <cellStyle name="Total 20 2 4" xfId="18552"/>
    <cellStyle name="Total 20 3" xfId="18553"/>
    <cellStyle name="Total 20 3 2" xfId="18554"/>
    <cellStyle name="Total 20 3 2 2" xfId="18555"/>
    <cellStyle name="Total 20 3 3" xfId="18556"/>
    <cellStyle name="Total 20 3 3 2" xfId="18557"/>
    <cellStyle name="Total 20 3 4" xfId="18558"/>
    <cellStyle name="Total 20 4" xfId="18559"/>
    <cellStyle name="Total 20 4 2" xfId="18560"/>
    <cellStyle name="Total 20 4 2 2" xfId="18561"/>
    <cellStyle name="Total 20 4 3" xfId="18562"/>
    <cellStyle name="Total 20 4 3 2" xfId="18563"/>
    <cellStyle name="Total 20 4 4" xfId="18564"/>
    <cellStyle name="Total 20 5" xfId="18565"/>
    <cellStyle name="Total 20 5 2" xfId="18566"/>
    <cellStyle name="Total 20 5 2 2" xfId="18567"/>
    <cellStyle name="Total 20 5 3" xfId="18568"/>
    <cellStyle name="Total 20 5 3 2" xfId="18569"/>
    <cellStyle name="Total 20 5 4" xfId="18570"/>
    <cellStyle name="Total 20 5 4 2" xfId="18571"/>
    <cellStyle name="Total 20 5 5" xfId="18572"/>
    <cellStyle name="Total 20 6" xfId="18573"/>
    <cellStyle name="Total 20 6 2" xfId="18574"/>
    <cellStyle name="Total 20 6 2 2" xfId="18575"/>
    <cellStyle name="Total 20 6 3" xfId="18576"/>
    <cellStyle name="Total 20 6 3 2" xfId="18577"/>
    <cellStyle name="Total 20 6 4" xfId="18578"/>
    <cellStyle name="Total 20 7" xfId="18579"/>
    <cellStyle name="Total 20 7 2" xfId="18580"/>
    <cellStyle name="Total 20 8" xfId="18581"/>
    <cellStyle name="Total 20 8 2" xfId="18582"/>
    <cellStyle name="Total 20 9" xfId="18583"/>
    <cellStyle name="Total 20 9 2" xfId="18584"/>
    <cellStyle name="Total 21" xfId="18585"/>
    <cellStyle name="Total 21 10" xfId="18586"/>
    <cellStyle name="Total 21 10 2" xfId="18587"/>
    <cellStyle name="Total 21 11" xfId="18588"/>
    <cellStyle name="Total 21 2" xfId="18589"/>
    <cellStyle name="Total 21 2 2" xfId="18590"/>
    <cellStyle name="Total 21 2 2 2" xfId="18591"/>
    <cellStyle name="Total 21 2 3" xfId="18592"/>
    <cellStyle name="Total 21 2 3 2" xfId="18593"/>
    <cellStyle name="Total 21 2 4" xfId="18594"/>
    <cellStyle name="Total 21 3" xfId="18595"/>
    <cellStyle name="Total 21 3 2" xfId="18596"/>
    <cellStyle name="Total 21 3 2 2" xfId="18597"/>
    <cellStyle name="Total 21 3 3" xfId="18598"/>
    <cellStyle name="Total 21 3 3 2" xfId="18599"/>
    <cellStyle name="Total 21 3 4" xfId="18600"/>
    <cellStyle name="Total 21 4" xfId="18601"/>
    <cellStyle name="Total 21 4 2" xfId="18602"/>
    <cellStyle name="Total 21 4 2 2" xfId="18603"/>
    <cellStyle name="Total 21 4 3" xfId="18604"/>
    <cellStyle name="Total 21 4 3 2" xfId="18605"/>
    <cellStyle name="Total 21 4 4" xfId="18606"/>
    <cellStyle name="Total 21 5" xfId="18607"/>
    <cellStyle name="Total 21 5 2" xfId="18608"/>
    <cellStyle name="Total 21 5 2 2" xfId="18609"/>
    <cellStyle name="Total 21 5 3" xfId="18610"/>
    <cellStyle name="Total 21 5 3 2" xfId="18611"/>
    <cellStyle name="Total 21 5 4" xfId="18612"/>
    <cellStyle name="Total 21 5 4 2" xfId="18613"/>
    <cellStyle name="Total 21 5 5" xfId="18614"/>
    <cellStyle name="Total 21 6" xfId="18615"/>
    <cellStyle name="Total 21 6 2" xfId="18616"/>
    <cellStyle name="Total 21 6 2 2" xfId="18617"/>
    <cellStyle name="Total 21 6 3" xfId="18618"/>
    <cellStyle name="Total 21 6 3 2" xfId="18619"/>
    <cellStyle name="Total 21 6 4" xfId="18620"/>
    <cellStyle name="Total 21 7" xfId="18621"/>
    <cellStyle name="Total 21 7 2" xfId="18622"/>
    <cellStyle name="Total 21 8" xfId="18623"/>
    <cellStyle name="Total 21 8 2" xfId="18624"/>
    <cellStyle name="Total 21 9" xfId="18625"/>
    <cellStyle name="Total 21 9 2" xfId="18626"/>
    <cellStyle name="Total 22" xfId="18627"/>
    <cellStyle name="Total 22 10" xfId="18628"/>
    <cellStyle name="Total 22 10 2" xfId="18629"/>
    <cellStyle name="Total 22 11" xfId="18630"/>
    <cellStyle name="Total 22 2" xfId="18631"/>
    <cellStyle name="Total 22 2 2" xfId="18632"/>
    <cellStyle name="Total 22 2 2 2" xfId="18633"/>
    <cellStyle name="Total 22 2 3" xfId="18634"/>
    <cellStyle name="Total 22 2 3 2" xfId="18635"/>
    <cellStyle name="Total 22 2 4" xfId="18636"/>
    <cellStyle name="Total 22 3" xfId="18637"/>
    <cellStyle name="Total 22 3 2" xfId="18638"/>
    <cellStyle name="Total 22 3 2 2" xfId="18639"/>
    <cellStyle name="Total 22 3 3" xfId="18640"/>
    <cellStyle name="Total 22 3 3 2" xfId="18641"/>
    <cellStyle name="Total 22 3 4" xfId="18642"/>
    <cellStyle name="Total 22 4" xfId="18643"/>
    <cellStyle name="Total 22 4 2" xfId="18644"/>
    <cellStyle name="Total 22 4 2 2" xfId="18645"/>
    <cellStyle name="Total 22 4 3" xfId="18646"/>
    <cellStyle name="Total 22 4 3 2" xfId="18647"/>
    <cellStyle name="Total 22 4 4" xfId="18648"/>
    <cellStyle name="Total 22 5" xfId="18649"/>
    <cellStyle name="Total 22 5 2" xfId="18650"/>
    <cellStyle name="Total 22 5 2 2" xfId="18651"/>
    <cellStyle name="Total 22 5 3" xfId="18652"/>
    <cellStyle name="Total 22 5 3 2" xfId="18653"/>
    <cellStyle name="Total 22 5 4" xfId="18654"/>
    <cellStyle name="Total 22 5 4 2" xfId="18655"/>
    <cellStyle name="Total 22 5 5" xfId="18656"/>
    <cellStyle name="Total 22 6" xfId="18657"/>
    <cellStyle name="Total 22 6 2" xfId="18658"/>
    <cellStyle name="Total 22 6 2 2" xfId="18659"/>
    <cellStyle name="Total 22 6 3" xfId="18660"/>
    <cellStyle name="Total 22 6 3 2" xfId="18661"/>
    <cellStyle name="Total 22 6 4" xfId="18662"/>
    <cellStyle name="Total 22 7" xfId="18663"/>
    <cellStyle name="Total 22 7 2" xfId="18664"/>
    <cellStyle name="Total 22 8" xfId="18665"/>
    <cellStyle name="Total 22 8 2" xfId="18666"/>
    <cellStyle name="Total 22 9" xfId="18667"/>
    <cellStyle name="Total 22 9 2" xfId="18668"/>
    <cellStyle name="Total 23" xfId="18669"/>
    <cellStyle name="Total 23 10" xfId="18670"/>
    <cellStyle name="Total 23 10 2" xfId="18671"/>
    <cellStyle name="Total 23 11" xfId="18672"/>
    <cellStyle name="Total 23 2" xfId="18673"/>
    <cellStyle name="Total 23 2 2" xfId="18674"/>
    <cellStyle name="Total 23 2 2 2" xfId="18675"/>
    <cellStyle name="Total 23 2 3" xfId="18676"/>
    <cellStyle name="Total 23 2 3 2" xfId="18677"/>
    <cellStyle name="Total 23 2 4" xfId="18678"/>
    <cellStyle name="Total 23 3" xfId="18679"/>
    <cellStyle name="Total 23 3 2" xfId="18680"/>
    <cellStyle name="Total 23 3 2 2" xfId="18681"/>
    <cellStyle name="Total 23 3 3" xfId="18682"/>
    <cellStyle name="Total 23 3 3 2" xfId="18683"/>
    <cellStyle name="Total 23 3 4" xfId="18684"/>
    <cellStyle name="Total 23 4" xfId="18685"/>
    <cellStyle name="Total 23 4 2" xfId="18686"/>
    <cellStyle name="Total 23 4 2 2" xfId="18687"/>
    <cellStyle name="Total 23 4 3" xfId="18688"/>
    <cellStyle name="Total 23 4 3 2" xfId="18689"/>
    <cellStyle name="Total 23 4 4" xfId="18690"/>
    <cellStyle name="Total 23 5" xfId="18691"/>
    <cellStyle name="Total 23 5 2" xfId="18692"/>
    <cellStyle name="Total 23 5 2 2" xfId="18693"/>
    <cellStyle name="Total 23 5 3" xfId="18694"/>
    <cellStyle name="Total 23 5 3 2" xfId="18695"/>
    <cellStyle name="Total 23 5 4" xfId="18696"/>
    <cellStyle name="Total 23 5 4 2" xfId="18697"/>
    <cellStyle name="Total 23 5 5" xfId="18698"/>
    <cellStyle name="Total 23 6" xfId="18699"/>
    <cellStyle name="Total 23 6 2" xfId="18700"/>
    <cellStyle name="Total 23 6 2 2" xfId="18701"/>
    <cellStyle name="Total 23 6 3" xfId="18702"/>
    <cellStyle name="Total 23 6 3 2" xfId="18703"/>
    <cellStyle name="Total 23 6 4" xfId="18704"/>
    <cellStyle name="Total 23 7" xfId="18705"/>
    <cellStyle name="Total 23 7 2" xfId="18706"/>
    <cellStyle name="Total 23 8" xfId="18707"/>
    <cellStyle name="Total 23 8 2" xfId="18708"/>
    <cellStyle name="Total 23 9" xfId="18709"/>
    <cellStyle name="Total 23 9 2" xfId="18710"/>
    <cellStyle name="Total 24" xfId="18711"/>
    <cellStyle name="Total 24 10" xfId="18712"/>
    <cellStyle name="Total 24 10 2" xfId="18713"/>
    <cellStyle name="Total 24 11" xfId="18714"/>
    <cellStyle name="Total 24 2" xfId="18715"/>
    <cellStyle name="Total 24 2 2" xfId="18716"/>
    <cellStyle name="Total 24 2 2 2" xfId="18717"/>
    <cellStyle name="Total 24 2 3" xfId="18718"/>
    <cellStyle name="Total 24 2 3 2" xfId="18719"/>
    <cellStyle name="Total 24 2 4" xfId="18720"/>
    <cellStyle name="Total 24 3" xfId="18721"/>
    <cellStyle name="Total 24 3 2" xfId="18722"/>
    <cellStyle name="Total 24 3 2 2" xfId="18723"/>
    <cellStyle name="Total 24 3 3" xfId="18724"/>
    <cellStyle name="Total 24 3 3 2" xfId="18725"/>
    <cellStyle name="Total 24 3 4" xfId="18726"/>
    <cellStyle name="Total 24 4" xfId="18727"/>
    <cellStyle name="Total 24 4 2" xfId="18728"/>
    <cellStyle name="Total 24 4 2 2" xfId="18729"/>
    <cellStyle name="Total 24 4 3" xfId="18730"/>
    <cellStyle name="Total 24 4 3 2" xfId="18731"/>
    <cellStyle name="Total 24 4 4" xfId="18732"/>
    <cellStyle name="Total 24 5" xfId="18733"/>
    <cellStyle name="Total 24 5 2" xfId="18734"/>
    <cellStyle name="Total 24 5 2 2" xfId="18735"/>
    <cellStyle name="Total 24 5 3" xfId="18736"/>
    <cellStyle name="Total 24 5 3 2" xfId="18737"/>
    <cellStyle name="Total 24 5 4" xfId="18738"/>
    <cellStyle name="Total 24 5 4 2" xfId="18739"/>
    <cellStyle name="Total 24 5 5" xfId="18740"/>
    <cellStyle name="Total 24 6" xfId="18741"/>
    <cellStyle name="Total 24 6 2" xfId="18742"/>
    <cellStyle name="Total 24 6 2 2" xfId="18743"/>
    <cellStyle name="Total 24 6 3" xfId="18744"/>
    <cellStyle name="Total 24 6 3 2" xfId="18745"/>
    <cellStyle name="Total 24 6 4" xfId="18746"/>
    <cellStyle name="Total 24 7" xfId="18747"/>
    <cellStyle name="Total 24 7 2" xfId="18748"/>
    <cellStyle name="Total 24 8" xfId="18749"/>
    <cellStyle name="Total 24 8 2" xfId="18750"/>
    <cellStyle name="Total 24 9" xfId="18751"/>
    <cellStyle name="Total 24 9 2" xfId="18752"/>
    <cellStyle name="Total 25" xfId="18753"/>
    <cellStyle name="Total 25 10" xfId="18754"/>
    <cellStyle name="Total 25 10 2" xfId="18755"/>
    <cellStyle name="Total 25 11" xfId="18756"/>
    <cellStyle name="Total 25 2" xfId="18757"/>
    <cellStyle name="Total 25 2 2" xfId="18758"/>
    <cellStyle name="Total 25 2 2 2" xfId="18759"/>
    <cellStyle name="Total 25 2 3" xfId="18760"/>
    <cellStyle name="Total 25 2 3 2" xfId="18761"/>
    <cellStyle name="Total 25 2 4" xfId="18762"/>
    <cellStyle name="Total 25 3" xfId="18763"/>
    <cellStyle name="Total 25 3 2" xfId="18764"/>
    <cellStyle name="Total 25 3 2 2" xfId="18765"/>
    <cellStyle name="Total 25 3 3" xfId="18766"/>
    <cellStyle name="Total 25 3 3 2" xfId="18767"/>
    <cellStyle name="Total 25 3 4" xfId="18768"/>
    <cellStyle name="Total 25 4" xfId="18769"/>
    <cellStyle name="Total 25 4 2" xfId="18770"/>
    <cellStyle name="Total 25 4 2 2" xfId="18771"/>
    <cellStyle name="Total 25 4 3" xfId="18772"/>
    <cellStyle name="Total 25 4 3 2" xfId="18773"/>
    <cellStyle name="Total 25 4 4" xfId="18774"/>
    <cellStyle name="Total 25 5" xfId="18775"/>
    <cellStyle name="Total 25 5 2" xfId="18776"/>
    <cellStyle name="Total 25 5 2 2" xfId="18777"/>
    <cellStyle name="Total 25 5 3" xfId="18778"/>
    <cellStyle name="Total 25 5 3 2" xfId="18779"/>
    <cellStyle name="Total 25 5 4" xfId="18780"/>
    <cellStyle name="Total 25 5 4 2" xfId="18781"/>
    <cellStyle name="Total 25 5 5" xfId="18782"/>
    <cellStyle name="Total 25 6" xfId="18783"/>
    <cellStyle name="Total 25 6 2" xfId="18784"/>
    <cellStyle name="Total 25 6 2 2" xfId="18785"/>
    <cellStyle name="Total 25 6 3" xfId="18786"/>
    <cellStyle name="Total 25 6 3 2" xfId="18787"/>
    <cellStyle name="Total 25 6 4" xfId="18788"/>
    <cellStyle name="Total 25 7" xfId="18789"/>
    <cellStyle name="Total 25 7 2" xfId="18790"/>
    <cellStyle name="Total 25 8" xfId="18791"/>
    <cellStyle name="Total 25 8 2" xfId="18792"/>
    <cellStyle name="Total 25 9" xfId="18793"/>
    <cellStyle name="Total 25 9 2" xfId="18794"/>
    <cellStyle name="Total 26" xfId="18795"/>
    <cellStyle name="Total 26 10" xfId="18796"/>
    <cellStyle name="Total 26 10 2" xfId="18797"/>
    <cellStyle name="Total 26 11" xfId="18798"/>
    <cellStyle name="Total 26 2" xfId="18799"/>
    <cellStyle name="Total 26 2 2" xfId="18800"/>
    <cellStyle name="Total 26 2 2 2" xfId="18801"/>
    <cellStyle name="Total 26 2 3" xfId="18802"/>
    <cellStyle name="Total 26 2 3 2" xfId="18803"/>
    <cellStyle name="Total 26 2 4" xfId="18804"/>
    <cellStyle name="Total 26 3" xfId="18805"/>
    <cellStyle name="Total 26 3 2" xfId="18806"/>
    <cellStyle name="Total 26 3 2 2" xfId="18807"/>
    <cellStyle name="Total 26 3 3" xfId="18808"/>
    <cellStyle name="Total 26 3 3 2" xfId="18809"/>
    <cellStyle name="Total 26 3 4" xfId="18810"/>
    <cellStyle name="Total 26 4" xfId="18811"/>
    <cellStyle name="Total 26 4 2" xfId="18812"/>
    <cellStyle name="Total 26 4 2 2" xfId="18813"/>
    <cellStyle name="Total 26 4 3" xfId="18814"/>
    <cellStyle name="Total 26 4 3 2" xfId="18815"/>
    <cellStyle name="Total 26 4 4" xfId="18816"/>
    <cellStyle name="Total 26 5" xfId="18817"/>
    <cellStyle name="Total 26 5 2" xfId="18818"/>
    <cellStyle name="Total 26 5 2 2" xfId="18819"/>
    <cellStyle name="Total 26 5 3" xfId="18820"/>
    <cellStyle name="Total 26 5 3 2" xfId="18821"/>
    <cellStyle name="Total 26 5 4" xfId="18822"/>
    <cellStyle name="Total 26 5 4 2" xfId="18823"/>
    <cellStyle name="Total 26 5 5" xfId="18824"/>
    <cellStyle name="Total 26 6" xfId="18825"/>
    <cellStyle name="Total 26 6 2" xfId="18826"/>
    <cellStyle name="Total 26 6 2 2" xfId="18827"/>
    <cellStyle name="Total 26 6 3" xfId="18828"/>
    <cellStyle name="Total 26 6 3 2" xfId="18829"/>
    <cellStyle name="Total 26 6 4" xfId="18830"/>
    <cellStyle name="Total 26 7" xfId="18831"/>
    <cellStyle name="Total 26 7 2" xfId="18832"/>
    <cellStyle name="Total 26 8" xfId="18833"/>
    <cellStyle name="Total 26 8 2" xfId="18834"/>
    <cellStyle name="Total 26 9" xfId="18835"/>
    <cellStyle name="Total 26 9 2" xfId="18836"/>
    <cellStyle name="Total 27" xfId="18837"/>
    <cellStyle name="Total 27 10" xfId="18838"/>
    <cellStyle name="Total 27 10 2" xfId="18839"/>
    <cellStyle name="Total 27 11" xfId="18840"/>
    <cellStyle name="Total 27 2" xfId="18841"/>
    <cellStyle name="Total 27 2 2" xfId="18842"/>
    <cellStyle name="Total 27 2 2 2" xfId="18843"/>
    <cellStyle name="Total 27 2 3" xfId="18844"/>
    <cellStyle name="Total 27 2 3 2" xfId="18845"/>
    <cellStyle name="Total 27 2 4" xfId="18846"/>
    <cellStyle name="Total 27 3" xfId="18847"/>
    <cellStyle name="Total 27 3 2" xfId="18848"/>
    <cellStyle name="Total 27 3 2 2" xfId="18849"/>
    <cellStyle name="Total 27 3 3" xfId="18850"/>
    <cellStyle name="Total 27 3 3 2" xfId="18851"/>
    <cellStyle name="Total 27 3 4" xfId="18852"/>
    <cellStyle name="Total 27 4" xfId="18853"/>
    <cellStyle name="Total 27 4 2" xfId="18854"/>
    <cellStyle name="Total 27 4 2 2" xfId="18855"/>
    <cellStyle name="Total 27 4 3" xfId="18856"/>
    <cellStyle name="Total 27 4 3 2" xfId="18857"/>
    <cellStyle name="Total 27 4 4" xfId="18858"/>
    <cellStyle name="Total 27 5" xfId="18859"/>
    <cellStyle name="Total 27 5 2" xfId="18860"/>
    <cellStyle name="Total 27 5 2 2" xfId="18861"/>
    <cellStyle name="Total 27 5 3" xfId="18862"/>
    <cellStyle name="Total 27 5 3 2" xfId="18863"/>
    <cellStyle name="Total 27 5 4" xfId="18864"/>
    <cellStyle name="Total 27 5 4 2" xfId="18865"/>
    <cellStyle name="Total 27 5 5" xfId="18866"/>
    <cellStyle name="Total 27 6" xfId="18867"/>
    <cellStyle name="Total 27 6 2" xfId="18868"/>
    <cellStyle name="Total 27 6 2 2" xfId="18869"/>
    <cellStyle name="Total 27 6 3" xfId="18870"/>
    <cellStyle name="Total 27 6 3 2" xfId="18871"/>
    <cellStyle name="Total 27 6 4" xfId="18872"/>
    <cellStyle name="Total 27 7" xfId="18873"/>
    <cellStyle name="Total 27 7 2" xfId="18874"/>
    <cellStyle name="Total 27 8" xfId="18875"/>
    <cellStyle name="Total 27 8 2" xfId="18876"/>
    <cellStyle name="Total 27 9" xfId="18877"/>
    <cellStyle name="Total 27 9 2" xfId="18878"/>
    <cellStyle name="Total 28" xfId="18879"/>
    <cellStyle name="Total 28 10" xfId="18880"/>
    <cellStyle name="Total 28 10 2" xfId="18881"/>
    <cellStyle name="Total 28 11" xfId="18882"/>
    <cellStyle name="Total 28 2" xfId="18883"/>
    <cellStyle name="Total 28 2 2" xfId="18884"/>
    <cellStyle name="Total 28 2 2 2" xfId="18885"/>
    <cellStyle name="Total 28 2 3" xfId="18886"/>
    <cellStyle name="Total 28 2 3 2" xfId="18887"/>
    <cellStyle name="Total 28 2 4" xfId="18888"/>
    <cellStyle name="Total 28 3" xfId="18889"/>
    <cellStyle name="Total 28 3 2" xfId="18890"/>
    <cellStyle name="Total 28 3 2 2" xfId="18891"/>
    <cellStyle name="Total 28 3 3" xfId="18892"/>
    <cellStyle name="Total 28 3 3 2" xfId="18893"/>
    <cellStyle name="Total 28 3 4" xfId="18894"/>
    <cellStyle name="Total 28 4" xfId="18895"/>
    <cellStyle name="Total 28 4 2" xfId="18896"/>
    <cellStyle name="Total 28 4 2 2" xfId="18897"/>
    <cellStyle name="Total 28 4 3" xfId="18898"/>
    <cellStyle name="Total 28 4 3 2" xfId="18899"/>
    <cellStyle name="Total 28 4 4" xfId="18900"/>
    <cellStyle name="Total 28 5" xfId="18901"/>
    <cellStyle name="Total 28 5 2" xfId="18902"/>
    <cellStyle name="Total 28 5 2 2" xfId="18903"/>
    <cellStyle name="Total 28 5 3" xfId="18904"/>
    <cellStyle name="Total 28 5 3 2" xfId="18905"/>
    <cellStyle name="Total 28 5 4" xfId="18906"/>
    <cellStyle name="Total 28 5 4 2" xfId="18907"/>
    <cellStyle name="Total 28 5 5" xfId="18908"/>
    <cellStyle name="Total 28 6" xfId="18909"/>
    <cellStyle name="Total 28 6 2" xfId="18910"/>
    <cellStyle name="Total 28 6 2 2" xfId="18911"/>
    <cellStyle name="Total 28 6 3" xfId="18912"/>
    <cellStyle name="Total 28 6 3 2" xfId="18913"/>
    <cellStyle name="Total 28 6 4" xfId="18914"/>
    <cellStyle name="Total 28 7" xfId="18915"/>
    <cellStyle name="Total 28 7 2" xfId="18916"/>
    <cellStyle name="Total 28 8" xfId="18917"/>
    <cellStyle name="Total 28 8 2" xfId="18918"/>
    <cellStyle name="Total 28 9" xfId="18919"/>
    <cellStyle name="Total 28 9 2" xfId="18920"/>
    <cellStyle name="Total 29" xfId="18921"/>
    <cellStyle name="Total 29 10" xfId="18922"/>
    <cellStyle name="Total 29 10 2" xfId="18923"/>
    <cellStyle name="Total 29 11" xfId="18924"/>
    <cellStyle name="Total 29 2" xfId="18925"/>
    <cellStyle name="Total 29 2 2" xfId="18926"/>
    <cellStyle name="Total 29 2 2 2" xfId="18927"/>
    <cellStyle name="Total 29 2 3" xfId="18928"/>
    <cellStyle name="Total 29 2 3 2" xfId="18929"/>
    <cellStyle name="Total 29 2 4" xfId="18930"/>
    <cellStyle name="Total 29 3" xfId="18931"/>
    <cellStyle name="Total 29 3 2" xfId="18932"/>
    <cellStyle name="Total 29 3 2 2" xfId="18933"/>
    <cellStyle name="Total 29 3 3" xfId="18934"/>
    <cellStyle name="Total 29 3 3 2" xfId="18935"/>
    <cellStyle name="Total 29 3 4" xfId="18936"/>
    <cellStyle name="Total 29 4" xfId="18937"/>
    <cellStyle name="Total 29 4 2" xfId="18938"/>
    <cellStyle name="Total 29 4 2 2" xfId="18939"/>
    <cellStyle name="Total 29 4 3" xfId="18940"/>
    <cellStyle name="Total 29 4 3 2" xfId="18941"/>
    <cellStyle name="Total 29 4 4" xfId="18942"/>
    <cellStyle name="Total 29 5" xfId="18943"/>
    <cellStyle name="Total 29 5 2" xfId="18944"/>
    <cellStyle name="Total 29 5 2 2" xfId="18945"/>
    <cellStyle name="Total 29 5 3" xfId="18946"/>
    <cellStyle name="Total 29 5 3 2" xfId="18947"/>
    <cellStyle name="Total 29 5 4" xfId="18948"/>
    <cellStyle name="Total 29 5 4 2" xfId="18949"/>
    <cellStyle name="Total 29 5 5" xfId="18950"/>
    <cellStyle name="Total 29 6" xfId="18951"/>
    <cellStyle name="Total 29 6 2" xfId="18952"/>
    <cellStyle name="Total 29 6 2 2" xfId="18953"/>
    <cellStyle name="Total 29 6 3" xfId="18954"/>
    <cellStyle name="Total 29 6 3 2" xfId="18955"/>
    <cellStyle name="Total 29 6 4" xfId="18956"/>
    <cellStyle name="Total 29 7" xfId="18957"/>
    <cellStyle name="Total 29 7 2" xfId="18958"/>
    <cellStyle name="Total 29 8" xfId="18959"/>
    <cellStyle name="Total 29 8 2" xfId="18960"/>
    <cellStyle name="Total 29 9" xfId="18961"/>
    <cellStyle name="Total 29 9 2" xfId="18962"/>
    <cellStyle name="Total 3" xfId="18963"/>
    <cellStyle name="Total 3 10" xfId="18964"/>
    <cellStyle name="Total 3 10 2" xfId="18965"/>
    <cellStyle name="Total 3 11" xfId="18966"/>
    <cellStyle name="Total 3 11 2" xfId="18967"/>
    <cellStyle name="Total 3 12" xfId="18968"/>
    <cellStyle name="Total 3 2" xfId="18969"/>
    <cellStyle name="Total 3 2 2" xfId="18970"/>
    <cellStyle name="Total 3 2 2 2" xfId="18971"/>
    <cellStyle name="Total 3 2 2 2 2" xfId="18972"/>
    <cellStyle name="Total 3 2 2 3" xfId="18973"/>
    <cellStyle name="Total 3 2 2 3 2" xfId="18974"/>
    <cellStyle name="Total 3 2 2 4" xfId="18975"/>
    <cellStyle name="Total 3 2 3" xfId="18976"/>
    <cellStyle name="Total 3 2 3 2" xfId="18977"/>
    <cellStyle name="Total 3 2 3 2 2" xfId="18978"/>
    <cellStyle name="Total 3 2 3 3" xfId="18979"/>
    <cellStyle name="Total 3 2 3 3 2" xfId="18980"/>
    <cellStyle name="Total 3 2 3 4" xfId="18981"/>
    <cellStyle name="Total 3 2 4" xfId="18982"/>
    <cellStyle name="Total 3 2 4 2" xfId="18983"/>
    <cellStyle name="Total 3 2 4 2 2" xfId="18984"/>
    <cellStyle name="Total 3 2 4 3" xfId="18985"/>
    <cellStyle name="Total 3 2 4 3 2" xfId="18986"/>
    <cellStyle name="Total 3 2 4 4" xfId="18987"/>
    <cellStyle name="Total 3 2 4 4 2" xfId="18988"/>
    <cellStyle name="Total 3 2 4 5" xfId="18989"/>
    <cellStyle name="Total 3 2 5" xfId="18990"/>
    <cellStyle name="Total 3 2 5 2" xfId="18991"/>
    <cellStyle name="Total 3 2 5 2 2" xfId="18992"/>
    <cellStyle name="Total 3 2 5 3" xfId="18993"/>
    <cellStyle name="Total 3 2 5 3 2" xfId="18994"/>
    <cellStyle name="Total 3 2 5 4" xfId="18995"/>
    <cellStyle name="Total 3 2 6" xfId="18996"/>
    <cellStyle name="Total 3 2 6 2" xfId="18997"/>
    <cellStyle name="Total 3 2 7" xfId="18998"/>
    <cellStyle name="Total 3 2 7 2" xfId="18999"/>
    <cellStyle name="Total 3 2 8" xfId="19000"/>
    <cellStyle name="Total 3 2 8 2" xfId="19001"/>
    <cellStyle name="Total 3 2 9" xfId="19002"/>
    <cellStyle name="Total 3 3" xfId="19003"/>
    <cellStyle name="Total 3 3 2" xfId="19004"/>
    <cellStyle name="Total 3 3 2 2" xfId="19005"/>
    <cellStyle name="Total 3 3 3" xfId="19006"/>
    <cellStyle name="Total 3 3 3 2" xfId="19007"/>
    <cellStyle name="Total 3 3 4" xfId="19008"/>
    <cellStyle name="Total 3 4" xfId="19009"/>
    <cellStyle name="Total 3 4 2" xfId="19010"/>
    <cellStyle name="Total 3 4 2 2" xfId="19011"/>
    <cellStyle name="Total 3 4 3" xfId="19012"/>
    <cellStyle name="Total 3 4 3 2" xfId="19013"/>
    <cellStyle name="Total 3 4 4" xfId="19014"/>
    <cellStyle name="Total 3 5" xfId="19015"/>
    <cellStyle name="Total 3 5 2" xfId="19016"/>
    <cellStyle name="Total 3 5 2 2" xfId="19017"/>
    <cellStyle name="Total 3 5 3" xfId="19018"/>
    <cellStyle name="Total 3 5 3 2" xfId="19019"/>
    <cellStyle name="Total 3 5 4" xfId="19020"/>
    <cellStyle name="Total 3 6" xfId="19021"/>
    <cellStyle name="Total 3 6 2" xfId="19022"/>
    <cellStyle name="Total 3 6 2 2" xfId="19023"/>
    <cellStyle name="Total 3 6 3" xfId="19024"/>
    <cellStyle name="Total 3 6 3 2" xfId="19025"/>
    <cellStyle name="Total 3 6 4" xfId="19026"/>
    <cellStyle name="Total 3 6 4 2" xfId="19027"/>
    <cellStyle name="Total 3 6 5" xfId="19028"/>
    <cellStyle name="Total 3 7" xfId="19029"/>
    <cellStyle name="Total 3 7 2" xfId="19030"/>
    <cellStyle name="Total 3 7 2 2" xfId="19031"/>
    <cellStyle name="Total 3 7 3" xfId="19032"/>
    <cellStyle name="Total 3 7 3 2" xfId="19033"/>
    <cellStyle name="Total 3 7 4" xfId="19034"/>
    <cellStyle name="Total 3 8" xfId="19035"/>
    <cellStyle name="Total 3 8 2" xfId="19036"/>
    <cellStyle name="Total 3 9" xfId="19037"/>
    <cellStyle name="Total 3 9 2" xfId="19038"/>
    <cellStyle name="Total 30" xfId="19039"/>
    <cellStyle name="Total 30 10" xfId="19040"/>
    <cellStyle name="Total 30 10 2" xfId="19041"/>
    <cellStyle name="Total 30 11" xfId="19042"/>
    <cellStyle name="Total 30 2" xfId="19043"/>
    <cellStyle name="Total 30 2 2" xfId="19044"/>
    <cellStyle name="Total 30 2 2 2" xfId="19045"/>
    <cellStyle name="Total 30 2 3" xfId="19046"/>
    <cellStyle name="Total 30 2 3 2" xfId="19047"/>
    <cellStyle name="Total 30 2 4" xfId="19048"/>
    <cellStyle name="Total 30 3" xfId="19049"/>
    <cellStyle name="Total 30 3 2" xfId="19050"/>
    <cellStyle name="Total 30 3 2 2" xfId="19051"/>
    <cellStyle name="Total 30 3 3" xfId="19052"/>
    <cellStyle name="Total 30 3 3 2" xfId="19053"/>
    <cellStyle name="Total 30 3 4" xfId="19054"/>
    <cellStyle name="Total 30 4" xfId="19055"/>
    <cellStyle name="Total 30 4 2" xfId="19056"/>
    <cellStyle name="Total 30 4 2 2" xfId="19057"/>
    <cellStyle name="Total 30 4 3" xfId="19058"/>
    <cellStyle name="Total 30 4 3 2" xfId="19059"/>
    <cellStyle name="Total 30 4 4" xfId="19060"/>
    <cellStyle name="Total 30 5" xfId="19061"/>
    <cellStyle name="Total 30 5 2" xfId="19062"/>
    <cellStyle name="Total 30 5 2 2" xfId="19063"/>
    <cellStyle name="Total 30 5 3" xfId="19064"/>
    <cellStyle name="Total 30 5 3 2" xfId="19065"/>
    <cellStyle name="Total 30 5 4" xfId="19066"/>
    <cellStyle name="Total 30 5 4 2" xfId="19067"/>
    <cellStyle name="Total 30 5 5" xfId="19068"/>
    <cellStyle name="Total 30 6" xfId="19069"/>
    <cellStyle name="Total 30 6 2" xfId="19070"/>
    <cellStyle name="Total 30 6 2 2" xfId="19071"/>
    <cellStyle name="Total 30 6 3" xfId="19072"/>
    <cellStyle name="Total 30 6 3 2" xfId="19073"/>
    <cellStyle name="Total 30 6 4" xfId="19074"/>
    <cellStyle name="Total 30 7" xfId="19075"/>
    <cellStyle name="Total 30 7 2" xfId="19076"/>
    <cellStyle name="Total 30 8" xfId="19077"/>
    <cellStyle name="Total 30 8 2" xfId="19078"/>
    <cellStyle name="Total 30 9" xfId="19079"/>
    <cellStyle name="Total 30 9 2" xfId="19080"/>
    <cellStyle name="Total 31" xfId="19081"/>
    <cellStyle name="Total 31 10" xfId="19082"/>
    <cellStyle name="Total 31 10 2" xfId="19083"/>
    <cellStyle name="Total 31 11" xfId="19084"/>
    <cellStyle name="Total 31 2" xfId="19085"/>
    <cellStyle name="Total 31 2 2" xfId="19086"/>
    <cellStyle name="Total 31 2 2 2" xfId="19087"/>
    <cellStyle name="Total 31 2 3" xfId="19088"/>
    <cellStyle name="Total 31 2 3 2" xfId="19089"/>
    <cellStyle name="Total 31 2 4" xfId="19090"/>
    <cellStyle name="Total 31 3" xfId="19091"/>
    <cellStyle name="Total 31 3 2" xfId="19092"/>
    <cellStyle name="Total 31 3 2 2" xfId="19093"/>
    <cellStyle name="Total 31 3 3" xfId="19094"/>
    <cellStyle name="Total 31 3 3 2" xfId="19095"/>
    <cellStyle name="Total 31 3 4" xfId="19096"/>
    <cellStyle name="Total 31 4" xfId="19097"/>
    <cellStyle name="Total 31 4 2" xfId="19098"/>
    <cellStyle name="Total 31 4 2 2" xfId="19099"/>
    <cellStyle name="Total 31 4 3" xfId="19100"/>
    <cellStyle name="Total 31 4 3 2" xfId="19101"/>
    <cellStyle name="Total 31 4 4" xfId="19102"/>
    <cellStyle name="Total 31 5" xfId="19103"/>
    <cellStyle name="Total 31 5 2" xfId="19104"/>
    <cellStyle name="Total 31 5 2 2" xfId="19105"/>
    <cellStyle name="Total 31 5 3" xfId="19106"/>
    <cellStyle name="Total 31 5 3 2" xfId="19107"/>
    <cellStyle name="Total 31 5 4" xfId="19108"/>
    <cellStyle name="Total 31 5 4 2" xfId="19109"/>
    <cellStyle name="Total 31 5 5" xfId="19110"/>
    <cellStyle name="Total 31 6" xfId="19111"/>
    <cellStyle name="Total 31 6 2" xfId="19112"/>
    <cellStyle name="Total 31 6 2 2" xfId="19113"/>
    <cellStyle name="Total 31 6 3" xfId="19114"/>
    <cellStyle name="Total 31 6 3 2" xfId="19115"/>
    <cellStyle name="Total 31 6 4" xfId="19116"/>
    <cellStyle name="Total 31 7" xfId="19117"/>
    <cellStyle name="Total 31 7 2" xfId="19118"/>
    <cellStyle name="Total 31 8" xfId="19119"/>
    <cellStyle name="Total 31 8 2" xfId="19120"/>
    <cellStyle name="Total 31 9" xfId="19121"/>
    <cellStyle name="Total 31 9 2" xfId="19122"/>
    <cellStyle name="Total 32" xfId="19123"/>
    <cellStyle name="Total 32 10" xfId="19124"/>
    <cellStyle name="Total 32 10 2" xfId="19125"/>
    <cellStyle name="Total 32 11" xfId="19126"/>
    <cellStyle name="Total 32 2" xfId="19127"/>
    <cellStyle name="Total 32 2 2" xfId="19128"/>
    <cellStyle name="Total 32 2 2 2" xfId="19129"/>
    <cellStyle name="Total 32 2 3" xfId="19130"/>
    <cellStyle name="Total 32 2 3 2" xfId="19131"/>
    <cellStyle name="Total 32 2 4" xfId="19132"/>
    <cellStyle name="Total 32 3" xfId="19133"/>
    <cellStyle name="Total 32 3 2" xfId="19134"/>
    <cellStyle name="Total 32 3 2 2" xfId="19135"/>
    <cellStyle name="Total 32 3 3" xfId="19136"/>
    <cellStyle name="Total 32 3 3 2" xfId="19137"/>
    <cellStyle name="Total 32 3 4" xfId="19138"/>
    <cellStyle name="Total 32 4" xfId="19139"/>
    <cellStyle name="Total 32 4 2" xfId="19140"/>
    <cellStyle name="Total 32 4 2 2" xfId="19141"/>
    <cellStyle name="Total 32 4 3" xfId="19142"/>
    <cellStyle name="Total 32 4 3 2" xfId="19143"/>
    <cellStyle name="Total 32 4 4" xfId="19144"/>
    <cellStyle name="Total 32 5" xfId="19145"/>
    <cellStyle name="Total 32 5 2" xfId="19146"/>
    <cellStyle name="Total 32 5 2 2" xfId="19147"/>
    <cellStyle name="Total 32 5 3" xfId="19148"/>
    <cellStyle name="Total 32 5 3 2" xfId="19149"/>
    <cellStyle name="Total 32 5 4" xfId="19150"/>
    <cellStyle name="Total 32 5 4 2" xfId="19151"/>
    <cellStyle name="Total 32 5 5" xfId="19152"/>
    <cellStyle name="Total 32 6" xfId="19153"/>
    <cellStyle name="Total 32 6 2" xfId="19154"/>
    <cellStyle name="Total 32 6 2 2" xfId="19155"/>
    <cellStyle name="Total 32 6 3" xfId="19156"/>
    <cellStyle name="Total 32 6 3 2" xfId="19157"/>
    <cellStyle name="Total 32 6 4" xfId="19158"/>
    <cellStyle name="Total 32 7" xfId="19159"/>
    <cellStyle name="Total 32 7 2" xfId="19160"/>
    <cellStyle name="Total 32 8" xfId="19161"/>
    <cellStyle name="Total 32 8 2" xfId="19162"/>
    <cellStyle name="Total 32 9" xfId="19163"/>
    <cellStyle name="Total 32 9 2" xfId="19164"/>
    <cellStyle name="Total 33" xfId="19165"/>
    <cellStyle name="Total 33 10" xfId="19166"/>
    <cellStyle name="Total 33 10 2" xfId="19167"/>
    <cellStyle name="Total 33 11" xfId="19168"/>
    <cellStyle name="Total 33 2" xfId="19169"/>
    <cellStyle name="Total 33 2 2" xfId="19170"/>
    <cellStyle name="Total 33 2 2 2" xfId="19171"/>
    <cellStyle name="Total 33 2 3" xfId="19172"/>
    <cellStyle name="Total 33 2 3 2" xfId="19173"/>
    <cellStyle name="Total 33 2 4" xfId="19174"/>
    <cellStyle name="Total 33 3" xfId="19175"/>
    <cellStyle name="Total 33 3 2" xfId="19176"/>
    <cellStyle name="Total 33 3 2 2" xfId="19177"/>
    <cellStyle name="Total 33 3 3" xfId="19178"/>
    <cellStyle name="Total 33 3 3 2" xfId="19179"/>
    <cellStyle name="Total 33 3 4" xfId="19180"/>
    <cellStyle name="Total 33 4" xfId="19181"/>
    <cellStyle name="Total 33 4 2" xfId="19182"/>
    <cellStyle name="Total 33 4 2 2" xfId="19183"/>
    <cellStyle name="Total 33 4 3" xfId="19184"/>
    <cellStyle name="Total 33 4 3 2" xfId="19185"/>
    <cellStyle name="Total 33 4 4" xfId="19186"/>
    <cellStyle name="Total 33 5" xfId="19187"/>
    <cellStyle name="Total 33 5 2" xfId="19188"/>
    <cellStyle name="Total 33 5 2 2" xfId="19189"/>
    <cellStyle name="Total 33 5 3" xfId="19190"/>
    <cellStyle name="Total 33 5 3 2" xfId="19191"/>
    <cellStyle name="Total 33 5 4" xfId="19192"/>
    <cellStyle name="Total 33 5 4 2" xfId="19193"/>
    <cellStyle name="Total 33 5 5" xfId="19194"/>
    <cellStyle name="Total 33 6" xfId="19195"/>
    <cellStyle name="Total 33 6 2" xfId="19196"/>
    <cellStyle name="Total 33 6 2 2" xfId="19197"/>
    <cellStyle name="Total 33 6 3" xfId="19198"/>
    <cellStyle name="Total 33 6 3 2" xfId="19199"/>
    <cellStyle name="Total 33 6 4" xfId="19200"/>
    <cellStyle name="Total 33 7" xfId="19201"/>
    <cellStyle name="Total 33 7 2" xfId="19202"/>
    <cellStyle name="Total 33 8" xfId="19203"/>
    <cellStyle name="Total 33 8 2" xfId="19204"/>
    <cellStyle name="Total 33 9" xfId="19205"/>
    <cellStyle name="Total 33 9 2" xfId="19206"/>
    <cellStyle name="Total 34" xfId="19207"/>
    <cellStyle name="Total 34 10" xfId="19208"/>
    <cellStyle name="Total 34 10 2" xfId="19209"/>
    <cellStyle name="Total 34 11" xfId="19210"/>
    <cellStyle name="Total 34 2" xfId="19211"/>
    <cellStyle name="Total 34 2 2" xfId="19212"/>
    <cellStyle name="Total 34 2 2 2" xfId="19213"/>
    <cellStyle name="Total 34 2 3" xfId="19214"/>
    <cellStyle name="Total 34 2 3 2" xfId="19215"/>
    <cellStyle name="Total 34 2 4" xfId="19216"/>
    <cellStyle name="Total 34 3" xfId="19217"/>
    <cellStyle name="Total 34 3 2" xfId="19218"/>
    <cellStyle name="Total 34 3 2 2" xfId="19219"/>
    <cellStyle name="Total 34 3 3" xfId="19220"/>
    <cellStyle name="Total 34 3 3 2" xfId="19221"/>
    <cellStyle name="Total 34 3 4" xfId="19222"/>
    <cellStyle name="Total 34 4" xfId="19223"/>
    <cellStyle name="Total 34 4 2" xfId="19224"/>
    <cellStyle name="Total 34 4 2 2" xfId="19225"/>
    <cellStyle name="Total 34 4 3" xfId="19226"/>
    <cellStyle name="Total 34 4 3 2" xfId="19227"/>
    <cellStyle name="Total 34 4 4" xfId="19228"/>
    <cellStyle name="Total 34 5" xfId="19229"/>
    <cellStyle name="Total 34 5 2" xfId="19230"/>
    <cellStyle name="Total 34 5 2 2" xfId="19231"/>
    <cellStyle name="Total 34 5 3" xfId="19232"/>
    <cellStyle name="Total 34 5 3 2" xfId="19233"/>
    <cellStyle name="Total 34 5 4" xfId="19234"/>
    <cellStyle name="Total 34 5 4 2" xfId="19235"/>
    <cellStyle name="Total 34 5 5" xfId="19236"/>
    <cellStyle name="Total 34 6" xfId="19237"/>
    <cellStyle name="Total 34 6 2" xfId="19238"/>
    <cellStyle name="Total 34 6 2 2" xfId="19239"/>
    <cellStyle name="Total 34 6 3" xfId="19240"/>
    <cellStyle name="Total 34 6 3 2" xfId="19241"/>
    <cellStyle name="Total 34 6 4" xfId="19242"/>
    <cellStyle name="Total 34 7" xfId="19243"/>
    <cellStyle name="Total 34 7 2" xfId="19244"/>
    <cellStyle name="Total 34 8" xfId="19245"/>
    <cellStyle name="Total 34 8 2" xfId="19246"/>
    <cellStyle name="Total 34 9" xfId="19247"/>
    <cellStyle name="Total 34 9 2" xfId="19248"/>
    <cellStyle name="Total 35" xfId="19249"/>
    <cellStyle name="Total 35 10" xfId="19250"/>
    <cellStyle name="Total 35 10 2" xfId="19251"/>
    <cellStyle name="Total 35 11" xfId="19252"/>
    <cellStyle name="Total 35 2" xfId="19253"/>
    <cellStyle name="Total 35 2 2" xfId="19254"/>
    <cellStyle name="Total 35 2 2 2" xfId="19255"/>
    <cellStyle name="Total 35 2 3" xfId="19256"/>
    <cellStyle name="Total 35 2 3 2" xfId="19257"/>
    <cellStyle name="Total 35 2 4" xfId="19258"/>
    <cellStyle name="Total 35 3" xfId="19259"/>
    <cellStyle name="Total 35 3 2" xfId="19260"/>
    <cellStyle name="Total 35 3 2 2" xfId="19261"/>
    <cellStyle name="Total 35 3 3" xfId="19262"/>
    <cellStyle name="Total 35 3 3 2" xfId="19263"/>
    <cellStyle name="Total 35 3 4" xfId="19264"/>
    <cellStyle name="Total 35 4" xfId="19265"/>
    <cellStyle name="Total 35 4 2" xfId="19266"/>
    <cellStyle name="Total 35 4 2 2" xfId="19267"/>
    <cellStyle name="Total 35 4 3" xfId="19268"/>
    <cellStyle name="Total 35 4 3 2" xfId="19269"/>
    <cellStyle name="Total 35 4 4" xfId="19270"/>
    <cellStyle name="Total 35 5" xfId="19271"/>
    <cellStyle name="Total 35 5 2" xfId="19272"/>
    <cellStyle name="Total 35 5 2 2" xfId="19273"/>
    <cellStyle name="Total 35 5 3" xfId="19274"/>
    <cellStyle name="Total 35 5 3 2" xfId="19275"/>
    <cellStyle name="Total 35 5 4" xfId="19276"/>
    <cellStyle name="Total 35 5 4 2" xfId="19277"/>
    <cellStyle name="Total 35 5 5" xfId="19278"/>
    <cellStyle name="Total 35 6" xfId="19279"/>
    <cellStyle name="Total 35 6 2" xfId="19280"/>
    <cellStyle name="Total 35 6 2 2" xfId="19281"/>
    <cellStyle name="Total 35 6 3" xfId="19282"/>
    <cellStyle name="Total 35 6 3 2" xfId="19283"/>
    <cellStyle name="Total 35 6 4" xfId="19284"/>
    <cellStyle name="Total 35 7" xfId="19285"/>
    <cellStyle name="Total 35 7 2" xfId="19286"/>
    <cellStyle name="Total 35 8" xfId="19287"/>
    <cellStyle name="Total 35 8 2" xfId="19288"/>
    <cellStyle name="Total 35 9" xfId="19289"/>
    <cellStyle name="Total 35 9 2" xfId="19290"/>
    <cellStyle name="Total 36" xfId="19291"/>
    <cellStyle name="Total 36 10" xfId="19292"/>
    <cellStyle name="Total 36 10 2" xfId="19293"/>
    <cellStyle name="Total 36 11" xfId="19294"/>
    <cellStyle name="Total 36 2" xfId="19295"/>
    <cellStyle name="Total 36 2 2" xfId="19296"/>
    <cellStyle name="Total 36 2 2 2" xfId="19297"/>
    <cellStyle name="Total 36 2 3" xfId="19298"/>
    <cellStyle name="Total 36 2 3 2" xfId="19299"/>
    <cellStyle name="Total 36 2 4" xfId="19300"/>
    <cellStyle name="Total 36 3" xfId="19301"/>
    <cellStyle name="Total 36 3 2" xfId="19302"/>
    <cellStyle name="Total 36 3 2 2" xfId="19303"/>
    <cellStyle name="Total 36 3 3" xfId="19304"/>
    <cellStyle name="Total 36 3 3 2" xfId="19305"/>
    <cellStyle name="Total 36 3 4" xfId="19306"/>
    <cellStyle name="Total 36 4" xfId="19307"/>
    <cellStyle name="Total 36 4 2" xfId="19308"/>
    <cellStyle name="Total 36 4 2 2" xfId="19309"/>
    <cellStyle name="Total 36 4 3" xfId="19310"/>
    <cellStyle name="Total 36 4 3 2" xfId="19311"/>
    <cellStyle name="Total 36 4 4" xfId="19312"/>
    <cellStyle name="Total 36 5" xfId="19313"/>
    <cellStyle name="Total 36 5 2" xfId="19314"/>
    <cellStyle name="Total 36 5 2 2" xfId="19315"/>
    <cellStyle name="Total 36 5 3" xfId="19316"/>
    <cellStyle name="Total 36 5 3 2" xfId="19317"/>
    <cellStyle name="Total 36 5 4" xfId="19318"/>
    <cellStyle name="Total 36 5 4 2" xfId="19319"/>
    <cellStyle name="Total 36 5 5" xfId="19320"/>
    <cellStyle name="Total 36 6" xfId="19321"/>
    <cellStyle name="Total 36 6 2" xfId="19322"/>
    <cellStyle name="Total 36 6 2 2" xfId="19323"/>
    <cellStyle name="Total 36 6 3" xfId="19324"/>
    <cellStyle name="Total 36 6 3 2" xfId="19325"/>
    <cellStyle name="Total 36 6 4" xfId="19326"/>
    <cellStyle name="Total 36 7" xfId="19327"/>
    <cellStyle name="Total 36 7 2" xfId="19328"/>
    <cellStyle name="Total 36 8" xfId="19329"/>
    <cellStyle name="Total 36 8 2" xfId="19330"/>
    <cellStyle name="Total 36 9" xfId="19331"/>
    <cellStyle name="Total 36 9 2" xfId="19332"/>
    <cellStyle name="Total 37" xfId="19333"/>
    <cellStyle name="Total 37 10" xfId="19334"/>
    <cellStyle name="Total 37 10 2" xfId="19335"/>
    <cellStyle name="Total 37 11" xfId="19336"/>
    <cellStyle name="Total 37 2" xfId="19337"/>
    <cellStyle name="Total 37 2 2" xfId="19338"/>
    <cellStyle name="Total 37 2 2 2" xfId="19339"/>
    <cellStyle name="Total 37 2 3" xfId="19340"/>
    <cellStyle name="Total 37 2 3 2" xfId="19341"/>
    <cellStyle name="Total 37 2 4" xfId="19342"/>
    <cellStyle name="Total 37 3" xfId="19343"/>
    <cellStyle name="Total 37 3 2" xfId="19344"/>
    <cellStyle name="Total 37 3 2 2" xfId="19345"/>
    <cellStyle name="Total 37 3 3" xfId="19346"/>
    <cellStyle name="Total 37 3 3 2" xfId="19347"/>
    <cellStyle name="Total 37 3 4" xfId="19348"/>
    <cellStyle name="Total 37 4" xfId="19349"/>
    <cellStyle name="Total 37 4 2" xfId="19350"/>
    <cellStyle name="Total 37 4 2 2" xfId="19351"/>
    <cellStyle name="Total 37 4 3" xfId="19352"/>
    <cellStyle name="Total 37 4 3 2" xfId="19353"/>
    <cellStyle name="Total 37 4 4" xfId="19354"/>
    <cellStyle name="Total 37 5" xfId="19355"/>
    <cellStyle name="Total 37 5 2" xfId="19356"/>
    <cellStyle name="Total 37 5 2 2" xfId="19357"/>
    <cellStyle name="Total 37 5 3" xfId="19358"/>
    <cellStyle name="Total 37 5 3 2" xfId="19359"/>
    <cellStyle name="Total 37 5 4" xfId="19360"/>
    <cellStyle name="Total 37 5 4 2" xfId="19361"/>
    <cellStyle name="Total 37 5 5" xfId="19362"/>
    <cellStyle name="Total 37 6" xfId="19363"/>
    <cellStyle name="Total 37 6 2" xfId="19364"/>
    <cellStyle name="Total 37 6 2 2" xfId="19365"/>
    <cellStyle name="Total 37 6 3" xfId="19366"/>
    <cellStyle name="Total 37 6 3 2" xfId="19367"/>
    <cellStyle name="Total 37 6 4" xfId="19368"/>
    <cellStyle name="Total 37 7" xfId="19369"/>
    <cellStyle name="Total 37 7 2" xfId="19370"/>
    <cellStyle name="Total 37 8" xfId="19371"/>
    <cellStyle name="Total 37 8 2" xfId="19372"/>
    <cellStyle name="Total 37 9" xfId="19373"/>
    <cellStyle name="Total 37 9 2" xfId="19374"/>
    <cellStyle name="Total 38" xfId="19375"/>
    <cellStyle name="Total 38 10" xfId="19376"/>
    <cellStyle name="Total 38 10 2" xfId="19377"/>
    <cellStyle name="Total 38 11" xfId="19378"/>
    <cellStyle name="Total 38 2" xfId="19379"/>
    <cellStyle name="Total 38 2 2" xfId="19380"/>
    <cellStyle name="Total 38 2 2 2" xfId="19381"/>
    <cellStyle name="Total 38 2 3" xfId="19382"/>
    <cellStyle name="Total 38 2 3 2" xfId="19383"/>
    <cellStyle name="Total 38 2 4" xfId="19384"/>
    <cellStyle name="Total 38 3" xfId="19385"/>
    <cellStyle name="Total 38 3 2" xfId="19386"/>
    <cellStyle name="Total 38 3 2 2" xfId="19387"/>
    <cellStyle name="Total 38 3 3" xfId="19388"/>
    <cellStyle name="Total 38 3 3 2" xfId="19389"/>
    <cellStyle name="Total 38 3 4" xfId="19390"/>
    <cellStyle name="Total 38 4" xfId="19391"/>
    <cellStyle name="Total 38 4 2" xfId="19392"/>
    <cellStyle name="Total 38 4 2 2" xfId="19393"/>
    <cellStyle name="Total 38 4 3" xfId="19394"/>
    <cellStyle name="Total 38 4 3 2" xfId="19395"/>
    <cellStyle name="Total 38 4 4" xfId="19396"/>
    <cellStyle name="Total 38 5" xfId="19397"/>
    <cellStyle name="Total 38 5 2" xfId="19398"/>
    <cellStyle name="Total 38 5 2 2" xfId="19399"/>
    <cellStyle name="Total 38 5 3" xfId="19400"/>
    <cellStyle name="Total 38 5 3 2" xfId="19401"/>
    <cellStyle name="Total 38 5 4" xfId="19402"/>
    <cellStyle name="Total 38 5 4 2" xfId="19403"/>
    <cellStyle name="Total 38 5 5" xfId="19404"/>
    <cellStyle name="Total 38 6" xfId="19405"/>
    <cellStyle name="Total 38 6 2" xfId="19406"/>
    <cellStyle name="Total 38 6 2 2" xfId="19407"/>
    <cellStyle name="Total 38 6 3" xfId="19408"/>
    <cellStyle name="Total 38 6 3 2" xfId="19409"/>
    <cellStyle name="Total 38 6 4" xfId="19410"/>
    <cellStyle name="Total 38 7" xfId="19411"/>
    <cellStyle name="Total 38 7 2" xfId="19412"/>
    <cellStyle name="Total 38 8" xfId="19413"/>
    <cellStyle name="Total 38 8 2" xfId="19414"/>
    <cellStyle name="Total 38 9" xfId="19415"/>
    <cellStyle name="Total 38 9 2" xfId="19416"/>
    <cellStyle name="Total 39" xfId="19417"/>
    <cellStyle name="Total 39 10" xfId="19418"/>
    <cellStyle name="Total 39 10 2" xfId="19419"/>
    <cellStyle name="Total 39 11" xfId="19420"/>
    <cellStyle name="Total 39 2" xfId="19421"/>
    <cellStyle name="Total 39 2 2" xfId="19422"/>
    <cellStyle name="Total 39 2 2 2" xfId="19423"/>
    <cellStyle name="Total 39 2 3" xfId="19424"/>
    <cellStyle name="Total 39 2 3 2" xfId="19425"/>
    <cellStyle name="Total 39 2 4" xfId="19426"/>
    <cellStyle name="Total 39 3" xfId="19427"/>
    <cellStyle name="Total 39 3 2" xfId="19428"/>
    <cellStyle name="Total 39 3 2 2" xfId="19429"/>
    <cellStyle name="Total 39 3 3" xfId="19430"/>
    <cellStyle name="Total 39 3 3 2" xfId="19431"/>
    <cellStyle name="Total 39 3 4" xfId="19432"/>
    <cellStyle name="Total 39 4" xfId="19433"/>
    <cellStyle name="Total 39 4 2" xfId="19434"/>
    <cellStyle name="Total 39 4 2 2" xfId="19435"/>
    <cellStyle name="Total 39 4 3" xfId="19436"/>
    <cellStyle name="Total 39 4 3 2" xfId="19437"/>
    <cellStyle name="Total 39 4 4" xfId="19438"/>
    <cellStyle name="Total 39 5" xfId="19439"/>
    <cellStyle name="Total 39 5 2" xfId="19440"/>
    <cellStyle name="Total 39 5 2 2" xfId="19441"/>
    <cellStyle name="Total 39 5 3" xfId="19442"/>
    <cellStyle name="Total 39 5 3 2" xfId="19443"/>
    <cellStyle name="Total 39 5 4" xfId="19444"/>
    <cellStyle name="Total 39 5 4 2" xfId="19445"/>
    <cellStyle name="Total 39 5 5" xfId="19446"/>
    <cellStyle name="Total 39 6" xfId="19447"/>
    <cellStyle name="Total 39 6 2" xfId="19448"/>
    <cellStyle name="Total 39 6 2 2" xfId="19449"/>
    <cellStyle name="Total 39 6 3" xfId="19450"/>
    <cellStyle name="Total 39 6 3 2" xfId="19451"/>
    <cellStyle name="Total 39 6 4" xfId="19452"/>
    <cellStyle name="Total 39 7" xfId="19453"/>
    <cellStyle name="Total 39 7 2" xfId="19454"/>
    <cellStyle name="Total 39 8" xfId="19455"/>
    <cellStyle name="Total 39 8 2" xfId="19456"/>
    <cellStyle name="Total 39 9" xfId="19457"/>
    <cellStyle name="Total 39 9 2" xfId="19458"/>
    <cellStyle name="Total 4" xfId="19459"/>
    <cellStyle name="Total 4 10" xfId="19460"/>
    <cellStyle name="Total 4 10 2" xfId="19461"/>
    <cellStyle name="Total 4 11" xfId="19462"/>
    <cellStyle name="Total 4 11 2" xfId="19463"/>
    <cellStyle name="Total 4 12" xfId="19464"/>
    <cellStyle name="Total 4 2" xfId="19465"/>
    <cellStyle name="Total 4 2 2" xfId="19466"/>
    <cellStyle name="Total 4 2 2 2" xfId="19467"/>
    <cellStyle name="Total 4 2 2 2 2" xfId="19468"/>
    <cellStyle name="Total 4 2 2 3" xfId="19469"/>
    <cellStyle name="Total 4 2 2 3 2" xfId="19470"/>
    <cellStyle name="Total 4 2 2 4" xfId="19471"/>
    <cellStyle name="Total 4 2 3" xfId="19472"/>
    <cellStyle name="Total 4 2 3 2" xfId="19473"/>
    <cellStyle name="Total 4 2 3 2 2" xfId="19474"/>
    <cellStyle name="Total 4 2 3 3" xfId="19475"/>
    <cellStyle name="Total 4 2 3 3 2" xfId="19476"/>
    <cellStyle name="Total 4 2 3 4" xfId="19477"/>
    <cellStyle name="Total 4 2 4" xfId="19478"/>
    <cellStyle name="Total 4 2 4 2" xfId="19479"/>
    <cellStyle name="Total 4 2 4 2 2" xfId="19480"/>
    <cellStyle name="Total 4 2 4 3" xfId="19481"/>
    <cellStyle name="Total 4 2 4 3 2" xfId="19482"/>
    <cellStyle name="Total 4 2 4 4" xfId="19483"/>
    <cellStyle name="Total 4 2 4 4 2" xfId="19484"/>
    <cellStyle name="Total 4 2 4 5" xfId="19485"/>
    <cellStyle name="Total 4 2 5" xfId="19486"/>
    <cellStyle name="Total 4 2 5 2" xfId="19487"/>
    <cellStyle name="Total 4 2 5 2 2" xfId="19488"/>
    <cellStyle name="Total 4 2 5 3" xfId="19489"/>
    <cellStyle name="Total 4 2 5 3 2" xfId="19490"/>
    <cellStyle name="Total 4 2 5 4" xfId="19491"/>
    <cellStyle name="Total 4 2 6" xfId="19492"/>
    <cellStyle name="Total 4 2 6 2" xfId="19493"/>
    <cellStyle name="Total 4 2 7" xfId="19494"/>
    <cellStyle name="Total 4 2 7 2" xfId="19495"/>
    <cellStyle name="Total 4 2 8" xfId="19496"/>
    <cellStyle name="Total 4 2 8 2" xfId="19497"/>
    <cellStyle name="Total 4 2 9" xfId="19498"/>
    <cellStyle name="Total 4 3" xfId="19499"/>
    <cellStyle name="Total 4 3 2" xfId="19500"/>
    <cellStyle name="Total 4 3 2 2" xfId="19501"/>
    <cellStyle name="Total 4 3 3" xfId="19502"/>
    <cellStyle name="Total 4 3 3 2" xfId="19503"/>
    <cellStyle name="Total 4 3 4" xfId="19504"/>
    <cellStyle name="Total 4 4" xfId="19505"/>
    <cellStyle name="Total 4 4 2" xfId="19506"/>
    <cellStyle name="Total 4 4 2 2" xfId="19507"/>
    <cellStyle name="Total 4 4 3" xfId="19508"/>
    <cellStyle name="Total 4 4 3 2" xfId="19509"/>
    <cellStyle name="Total 4 4 4" xfId="19510"/>
    <cellStyle name="Total 4 5" xfId="19511"/>
    <cellStyle name="Total 4 5 2" xfId="19512"/>
    <cellStyle name="Total 4 5 2 2" xfId="19513"/>
    <cellStyle name="Total 4 5 3" xfId="19514"/>
    <cellStyle name="Total 4 5 3 2" xfId="19515"/>
    <cellStyle name="Total 4 5 4" xfId="19516"/>
    <cellStyle name="Total 4 6" xfId="19517"/>
    <cellStyle name="Total 4 6 2" xfId="19518"/>
    <cellStyle name="Total 4 6 2 2" xfId="19519"/>
    <cellStyle name="Total 4 6 3" xfId="19520"/>
    <cellStyle name="Total 4 6 3 2" xfId="19521"/>
    <cellStyle name="Total 4 6 4" xfId="19522"/>
    <cellStyle name="Total 4 6 4 2" xfId="19523"/>
    <cellStyle name="Total 4 6 5" xfId="19524"/>
    <cellStyle name="Total 4 7" xfId="19525"/>
    <cellStyle name="Total 4 7 2" xfId="19526"/>
    <cellStyle name="Total 4 7 2 2" xfId="19527"/>
    <cellStyle name="Total 4 7 3" xfId="19528"/>
    <cellStyle name="Total 4 7 3 2" xfId="19529"/>
    <cellStyle name="Total 4 7 4" xfId="19530"/>
    <cellStyle name="Total 4 8" xfId="19531"/>
    <cellStyle name="Total 4 8 2" xfId="19532"/>
    <cellStyle name="Total 4 9" xfId="19533"/>
    <cellStyle name="Total 4 9 2" xfId="19534"/>
    <cellStyle name="Total 40" xfId="19535"/>
    <cellStyle name="Total 40 10" xfId="19536"/>
    <cellStyle name="Total 40 10 2" xfId="19537"/>
    <cellStyle name="Total 40 11" xfId="19538"/>
    <cellStyle name="Total 40 2" xfId="19539"/>
    <cellStyle name="Total 40 2 2" xfId="19540"/>
    <cellStyle name="Total 40 2 2 2" xfId="19541"/>
    <cellStyle name="Total 40 2 3" xfId="19542"/>
    <cellStyle name="Total 40 2 3 2" xfId="19543"/>
    <cellStyle name="Total 40 2 4" xfId="19544"/>
    <cellStyle name="Total 40 3" xfId="19545"/>
    <cellStyle name="Total 40 3 2" xfId="19546"/>
    <cellStyle name="Total 40 3 2 2" xfId="19547"/>
    <cellStyle name="Total 40 3 3" xfId="19548"/>
    <cellStyle name="Total 40 3 3 2" xfId="19549"/>
    <cellStyle name="Total 40 3 4" xfId="19550"/>
    <cellStyle name="Total 40 4" xfId="19551"/>
    <cellStyle name="Total 40 4 2" xfId="19552"/>
    <cellStyle name="Total 40 4 2 2" xfId="19553"/>
    <cellStyle name="Total 40 4 3" xfId="19554"/>
    <cellStyle name="Total 40 4 3 2" xfId="19555"/>
    <cellStyle name="Total 40 4 4" xfId="19556"/>
    <cellStyle name="Total 40 5" xfId="19557"/>
    <cellStyle name="Total 40 5 2" xfId="19558"/>
    <cellStyle name="Total 40 5 2 2" xfId="19559"/>
    <cellStyle name="Total 40 5 3" xfId="19560"/>
    <cellStyle name="Total 40 5 3 2" xfId="19561"/>
    <cellStyle name="Total 40 5 4" xfId="19562"/>
    <cellStyle name="Total 40 5 4 2" xfId="19563"/>
    <cellStyle name="Total 40 5 5" xfId="19564"/>
    <cellStyle name="Total 40 6" xfId="19565"/>
    <cellStyle name="Total 40 6 2" xfId="19566"/>
    <cellStyle name="Total 40 6 2 2" xfId="19567"/>
    <cellStyle name="Total 40 6 3" xfId="19568"/>
    <cellStyle name="Total 40 6 3 2" xfId="19569"/>
    <cellStyle name="Total 40 6 4" xfId="19570"/>
    <cellStyle name="Total 40 7" xfId="19571"/>
    <cellStyle name="Total 40 7 2" xfId="19572"/>
    <cellStyle name="Total 40 8" xfId="19573"/>
    <cellStyle name="Total 40 8 2" xfId="19574"/>
    <cellStyle name="Total 40 9" xfId="19575"/>
    <cellStyle name="Total 40 9 2" xfId="19576"/>
    <cellStyle name="Total 41" xfId="19577"/>
    <cellStyle name="Total 41 10" xfId="19578"/>
    <cellStyle name="Total 41 10 2" xfId="19579"/>
    <cellStyle name="Total 41 11" xfId="19580"/>
    <cellStyle name="Total 41 2" xfId="19581"/>
    <cellStyle name="Total 41 2 2" xfId="19582"/>
    <cellStyle name="Total 41 2 2 2" xfId="19583"/>
    <cellStyle name="Total 41 2 3" xfId="19584"/>
    <cellStyle name="Total 41 2 3 2" xfId="19585"/>
    <cellStyle name="Total 41 2 4" xfId="19586"/>
    <cellStyle name="Total 41 3" xfId="19587"/>
    <cellStyle name="Total 41 3 2" xfId="19588"/>
    <cellStyle name="Total 41 3 2 2" xfId="19589"/>
    <cellStyle name="Total 41 3 3" xfId="19590"/>
    <cellStyle name="Total 41 3 3 2" xfId="19591"/>
    <cellStyle name="Total 41 3 4" xfId="19592"/>
    <cellStyle name="Total 41 4" xfId="19593"/>
    <cellStyle name="Total 41 4 2" xfId="19594"/>
    <cellStyle name="Total 41 4 2 2" xfId="19595"/>
    <cellStyle name="Total 41 4 3" xfId="19596"/>
    <cellStyle name="Total 41 4 3 2" xfId="19597"/>
    <cellStyle name="Total 41 4 4" xfId="19598"/>
    <cellStyle name="Total 41 5" xfId="19599"/>
    <cellStyle name="Total 41 5 2" xfId="19600"/>
    <cellStyle name="Total 41 5 2 2" xfId="19601"/>
    <cellStyle name="Total 41 5 3" xfId="19602"/>
    <cellStyle name="Total 41 5 3 2" xfId="19603"/>
    <cellStyle name="Total 41 5 4" xfId="19604"/>
    <cellStyle name="Total 41 5 4 2" xfId="19605"/>
    <cellStyle name="Total 41 5 5" xfId="19606"/>
    <cellStyle name="Total 41 6" xfId="19607"/>
    <cellStyle name="Total 41 6 2" xfId="19608"/>
    <cellStyle name="Total 41 6 2 2" xfId="19609"/>
    <cellStyle name="Total 41 6 3" xfId="19610"/>
    <cellStyle name="Total 41 6 3 2" xfId="19611"/>
    <cellStyle name="Total 41 6 4" xfId="19612"/>
    <cellStyle name="Total 41 7" xfId="19613"/>
    <cellStyle name="Total 41 7 2" xfId="19614"/>
    <cellStyle name="Total 41 8" xfId="19615"/>
    <cellStyle name="Total 41 8 2" xfId="19616"/>
    <cellStyle name="Total 41 9" xfId="19617"/>
    <cellStyle name="Total 41 9 2" xfId="19618"/>
    <cellStyle name="Total 42" xfId="19619"/>
    <cellStyle name="Total 42 10" xfId="19620"/>
    <cellStyle name="Total 42 10 2" xfId="19621"/>
    <cellStyle name="Total 42 11" xfId="19622"/>
    <cellStyle name="Total 42 2" xfId="19623"/>
    <cellStyle name="Total 42 2 2" xfId="19624"/>
    <cellStyle name="Total 42 2 2 2" xfId="19625"/>
    <cellStyle name="Total 42 2 3" xfId="19626"/>
    <cellStyle name="Total 42 2 3 2" xfId="19627"/>
    <cellStyle name="Total 42 2 4" xfId="19628"/>
    <cellStyle name="Total 42 3" xfId="19629"/>
    <cellStyle name="Total 42 3 2" xfId="19630"/>
    <cellStyle name="Total 42 3 2 2" xfId="19631"/>
    <cellStyle name="Total 42 3 3" xfId="19632"/>
    <cellStyle name="Total 42 3 3 2" xfId="19633"/>
    <cellStyle name="Total 42 3 4" xfId="19634"/>
    <cellStyle name="Total 42 4" xfId="19635"/>
    <cellStyle name="Total 42 4 2" xfId="19636"/>
    <cellStyle name="Total 42 4 2 2" xfId="19637"/>
    <cellStyle name="Total 42 4 3" xfId="19638"/>
    <cellStyle name="Total 42 4 3 2" xfId="19639"/>
    <cellStyle name="Total 42 4 4" xfId="19640"/>
    <cellStyle name="Total 42 5" xfId="19641"/>
    <cellStyle name="Total 42 5 2" xfId="19642"/>
    <cellStyle name="Total 42 5 2 2" xfId="19643"/>
    <cellStyle name="Total 42 5 3" xfId="19644"/>
    <cellStyle name="Total 42 5 3 2" xfId="19645"/>
    <cellStyle name="Total 42 5 4" xfId="19646"/>
    <cellStyle name="Total 42 5 4 2" xfId="19647"/>
    <cellStyle name="Total 42 5 5" xfId="19648"/>
    <cellStyle name="Total 42 6" xfId="19649"/>
    <cellStyle name="Total 42 6 2" xfId="19650"/>
    <cellStyle name="Total 42 6 2 2" xfId="19651"/>
    <cellStyle name="Total 42 6 3" xfId="19652"/>
    <cellStyle name="Total 42 6 3 2" xfId="19653"/>
    <cellStyle name="Total 42 6 4" xfId="19654"/>
    <cellStyle name="Total 42 7" xfId="19655"/>
    <cellStyle name="Total 42 7 2" xfId="19656"/>
    <cellStyle name="Total 42 8" xfId="19657"/>
    <cellStyle name="Total 42 8 2" xfId="19658"/>
    <cellStyle name="Total 42 9" xfId="19659"/>
    <cellStyle name="Total 42 9 2" xfId="19660"/>
    <cellStyle name="Total 43" xfId="19661"/>
    <cellStyle name="Total 43 2" xfId="19662"/>
    <cellStyle name="Total 5" xfId="19663"/>
    <cellStyle name="Total 5 10" xfId="19664"/>
    <cellStyle name="Total 5 10 2" xfId="19665"/>
    <cellStyle name="Total 5 11" xfId="19666"/>
    <cellStyle name="Total 5 11 2" xfId="19667"/>
    <cellStyle name="Total 5 12" xfId="19668"/>
    <cellStyle name="Total 5 2" xfId="19669"/>
    <cellStyle name="Total 5 2 2" xfId="19670"/>
    <cellStyle name="Total 5 2 2 2" xfId="19671"/>
    <cellStyle name="Total 5 2 2 2 2" xfId="19672"/>
    <cellStyle name="Total 5 2 2 3" xfId="19673"/>
    <cellStyle name="Total 5 2 2 3 2" xfId="19674"/>
    <cellStyle name="Total 5 2 2 4" xfId="19675"/>
    <cellStyle name="Total 5 2 3" xfId="19676"/>
    <cellStyle name="Total 5 2 3 2" xfId="19677"/>
    <cellStyle name="Total 5 2 3 2 2" xfId="19678"/>
    <cellStyle name="Total 5 2 3 3" xfId="19679"/>
    <cellStyle name="Total 5 2 3 3 2" xfId="19680"/>
    <cellStyle name="Total 5 2 3 4" xfId="19681"/>
    <cellStyle name="Total 5 2 4" xfId="19682"/>
    <cellStyle name="Total 5 2 4 2" xfId="19683"/>
    <cellStyle name="Total 5 2 4 2 2" xfId="19684"/>
    <cellStyle name="Total 5 2 4 3" xfId="19685"/>
    <cellStyle name="Total 5 2 4 3 2" xfId="19686"/>
    <cellStyle name="Total 5 2 4 4" xfId="19687"/>
    <cellStyle name="Total 5 2 4 4 2" xfId="19688"/>
    <cellStyle name="Total 5 2 4 5" xfId="19689"/>
    <cellStyle name="Total 5 2 5" xfId="19690"/>
    <cellStyle name="Total 5 2 5 2" xfId="19691"/>
    <cellStyle name="Total 5 2 5 2 2" xfId="19692"/>
    <cellStyle name="Total 5 2 5 3" xfId="19693"/>
    <cellStyle name="Total 5 2 5 3 2" xfId="19694"/>
    <cellStyle name="Total 5 2 5 4" xfId="19695"/>
    <cellStyle name="Total 5 2 6" xfId="19696"/>
    <cellStyle name="Total 5 2 6 2" xfId="19697"/>
    <cellStyle name="Total 5 2 7" xfId="19698"/>
    <cellStyle name="Total 5 2 7 2" xfId="19699"/>
    <cellStyle name="Total 5 2 8" xfId="19700"/>
    <cellStyle name="Total 5 2 8 2" xfId="19701"/>
    <cellStyle name="Total 5 2 9" xfId="19702"/>
    <cellStyle name="Total 5 3" xfId="19703"/>
    <cellStyle name="Total 5 3 2" xfId="19704"/>
    <cellStyle name="Total 5 3 2 2" xfId="19705"/>
    <cellStyle name="Total 5 3 3" xfId="19706"/>
    <cellStyle name="Total 5 3 3 2" xfId="19707"/>
    <cellStyle name="Total 5 3 4" xfId="19708"/>
    <cellStyle name="Total 5 4" xfId="19709"/>
    <cellStyle name="Total 5 4 2" xfId="19710"/>
    <cellStyle name="Total 5 4 2 2" xfId="19711"/>
    <cellStyle name="Total 5 4 3" xfId="19712"/>
    <cellStyle name="Total 5 4 3 2" xfId="19713"/>
    <cellStyle name="Total 5 4 4" xfId="19714"/>
    <cellStyle name="Total 5 5" xfId="19715"/>
    <cellStyle name="Total 5 5 2" xfId="19716"/>
    <cellStyle name="Total 5 5 2 2" xfId="19717"/>
    <cellStyle name="Total 5 5 3" xfId="19718"/>
    <cellStyle name="Total 5 5 3 2" xfId="19719"/>
    <cellStyle name="Total 5 5 4" xfId="19720"/>
    <cellStyle name="Total 5 6" xfId="19721"/>
    <cellStyle name="Total 5 6 2" xfId="19722"/>
    <cellStyle name="Total 5 6 2 2" xfId="19723"/>
    <cellStyle name="Total 5 6 3" xfId="19724"/>
    <cellStyle name="Total 5 6 3 2" xfId="19725"/>
    <cellStyle name="Total 5 6 4" xfId="19726"/>
    <cellStyle name="Total 5 6 4 2" xfId="19727"/>
    <cellStyle name="Total 5 6 5" xfId="19728"/>
    <cellStyle name="Total 5 7" xfId="19729"/>
    <cellStyle name="Total 5 7 2" xfId="19730"/>
    <cellStyle name="Total 5 7 2 2" xfId="19731"/>
    <cellStyle name="Total 5 7 3" xfId="19732"/>
    <cellStyle name="Total 5 7 3 2" xfId="19733"/>
    <cellStyle name="Total 5 7 4" xfId="19734"/>
    <cellStyle name="Total 5 8" xfId="19735"/>
    <cellStyle name="Total 5 8 2" xfId="19736"/>
    <cellStyle name="Total 5 9" xfId="19737"/>
    <cellStyle name="Total 5 9 2" xfId="19738"/>
    <cellStyle name="Total 6" xfId="19739"/>
    <cellStyle name="Total 6 10" xfId="19740"/>
    <cellStyle name="Total 6 10 2" xfId="19741"/>
    <cellStyle name="Total 6 11" xfId="19742"/>
    <cellStyle name="Total 6 11 2" xfId="19743"/>
    <cellStyle name="Total 6 12" xfId="19744"/>
    <cellStyle name="Total 6 2" xfId="19745"/>
    <cellStyle name="Total 6 2 2" xfId="19746"/>
    <cellStyle name="Total 6 2 2 2" xfId="19747"/>
    <cellStyle name="Total 6 2 2 2 2" xfId="19748"/>
    <cellStyle name="Total 6 2 2 3" xfId="19749"/>
    <cellStyle name="Total 6 2 2 3 2" xfId="19750"/>
    <cellStyle name="Total 6 2 2 4" xfId="19751"/>
    <cellStyle name="Total 6 2 3" xfId="19752"/>
    <cellStyle name="Total 6 2 3 2" xfId="19753"/>
    <cellStyle name="Total 6 2 3 2 2" xfId="19754"/>
    <cellStyle name="Total 6 2 3 3" xfId="19755"/>
    <cellStyle name="Total 6 2 3 3 2" xfId="19756"/>
    <cellStyle name="Total 6 2 3 4" xfId="19757"/>
    <cellStyle name="Total 6 2 4" xfId="19758"/>
    <cellStyle name="Total 6 2 4 2" xfId="19759"/>
    <cellStyle name="Total 6 2 4 2 2" xfId="19760"/>
    <cellStyle name="Total 6 2 4 3" xfId="19761"/>
    <cellStyle name="Total 6 2 4 3 2" xfId="19762"/>
    <cellStyle name="Total 6 2 4 4" xfId="19763"/>
    <cellStyle name="Total 6 2 4 4 2" xfId="19764"/>
    <cellStyle name="Total 6 2 4 5" xfId="19765"/>
    <cellStyle name="Total 6 2 5" xfId="19766"/>
    <cellStyle name="Total 6 2 5 2" xfId="19767"/>
    <cellStyle name="Total 6 2 5 2 2" xfId="19768"/>
    <cellStyle name="Total 6 2 5 3" xfId="19769"/>
    <cellStyle name="Total 6 2 5 3 2" xfId="19770"/>
    <cellStyle name="Total 6 2 5 4" xfId="19771"/>
    <cellStyle name="Total 6 2 6" xfId="19772"/>
    <cellStyle name="Total 6 2 6 2" xfId="19773"/>
    <cellStyle name="Total 6 2 7" xfId="19774"/>
    <cellStyle name="Total 6 2 7 2" xfId="19775"/>
    <cellStyle name="Total 6 2 8" xfId="19776"/>
    <cellStyle name="Total 6 2 8 2" xfId="19777"/>
    <cellStyle name="Total 6 2 9" xfId="19778"/>
    <cellStyle name="Total 6 3" xfId="19779"/>
    <cellStyle name="Total 6 3 2" xfId="19780"/>
    <cellStyle name="Total 6 3 2 2" xfId="19781"/>
    <cellStyle name="Total 6 3 3" xfId="19782"/>
    <cellStyle name="Total 6 3 3 2" xfId="19783"/>
    <cellStyle name="Total 6 3 4" xfId="19784"/>
    <cellStyle name="Total 6 4" xfId="19785"/>
    <cellStyle name="Total 6 4 2" xfId="19786"/>
    <cellStyle name="Total 6 4 2 2" xfId="19787"/>
    <cellStyle name="Total 6 4 3" xfId="19788"/>
    <cellStyle name="Total 6 4 3 2" xfId="19789"/>
    <cellStyle name="Total 6 4 4" xfId="19790"/>
    <cellStyle name="Total 6 5" xfId="19791"/>
    <cellStyle name="Total 6 5 2" xfId="19792"/>
    <cellStyle name="Total 6 5 2 2" xfId="19793"/>
    <cellStyle name="Total 6 5 3" xfId="19794"/>
    <cellStyle name="Total 6 5 3 2" xfId="19795"/>
    <cellStyle name="Total 6 5 4" xfId="19796"/>
    <cellStyle name="Total 6 6" xfId="19797"/>
    <cellStyle name="Total 6 6 2" xfId="19798"/>
    <cellStyle name="Total 6 6 2 2" xfId="19799"/>
    <cellStyle name="Total 6 6 3" xfId="19800"/>
    <cellStyle name="Total 6 6 3 2" xfId="19801"/>
    <cellStyle name="Total 6 6 4" xfId="19802"/>
    <cellStyle name="Total 6 6 4 2" xfId="19803"/>
    <cellStyle name="Total 6 6 5" xfId="19804"/>
    <cellStyle name="Total 6 7" xfId="19805"/>
    <cellStyle name="Total 6 7 2" xfId="19806"/>
    <cellStyle name="Total 6 7 2 2" xfId="19807"/>
    <cellStyle name="Total 6 7 3" xfId="19808"/>
    <cellStyle name="Total 6 7 3 2" xfId="19809"/>
    <cellStyle name="Total 6 7 4" xfId="19810"/>
    <cellStyle name="Total 6 8" xfId="19811"/>
    <cellStyle name="Total 6 8 2" xfId="19812"/>
    <cellStyle name="Total 6 9" xfId="19813"/>
    <cellStyle name="Total 6 9 2" xfId="19814"/>
    <cellStyle name="Total 7" xfId="19815"/>
    <cellStyle name="Total 7 10" xfId="19816"/>
    <cellStyle name="Total 7 10 2" xfId="19817"/>
    <cellStyle name="Total 7 11" xfId="19818"/>
    <cellStyle name="Total 7 2" xfId="19819"/>
    <cellStyle name="Total 7 2 2" xfId="19820"/>
    <cellStyle name="Total 7 2 2 2" xfId="19821"/>
    <cellStyle name="Total 7 2 3" xfId="19822"/>
    <cellStyle name="Total 7 2 3 2" xfId="19823"/>
    <cellStyle name="Total 7 2 4" xfId="19824"/>
    <cellStyle name="Total 7 3" xfId="19825"/>
    <cellStyle name="Total 7 3 2" xfId="19826"/>
    <cellStyle name="Total 7 3 2 2" xfId="19827"/>
    <cellStyle name="Total 7 3 3" xfId="19828"/>
    <cellStyle name="Total 7 3 3 2" xfId="19829"/>
    <cellStyle name="Total 7 3 4" xfId="19830"/>
    <cellStyle name="Total 7 4" xfId="19831"/>
    <cellStyle name="Total 7 4 2" xfId="19832"/>
    <cellStyle name="Total 7 4 2 2" xfId="19833"/>
    <cellStyle name="Total 7 4 3" xfId="19834"/>
    <cellStyle name="Total 7 4 3 2" xfId="19835"/>
    <cellStyle name="Total 7 4 4" xfId="19836"/>
    <cellStyle name="Total 7 5" xfId="19837"/>
    <cellStyle name="Total 7 5 2" xfId="19838"/>
    <cellStyle name="Total 7 5 2 2" xfId="19839"/>
    <cellStyle name="Total 7 5 3" xfId="19840"/>
    <cellStyle name="Total 7 5 3 2" xfId="19841"/>
    <cellStyle name="Total 7 5 4" xfId="19842"/>
    <cellStyle name="Total 7 5 4 2" xfId="19843"/>
    <cellStyle name="Total 7 5 5" xfId="19844"/>
    <cellStyle name="Total 7 6" xfId="19845"/>
    <cellStyle name="Total 7 6 2" xfId="19846"/>
    <cellStyle name="Total 7 6 2 2" xfId="19847"/>
    <cellStyle name="Total 7 6 3" xfId="19848"/>
    <cellStyle name="Total 7 6 3 2" xfId="19849"/>
    <cellStyle name="Total 7 6 4" xfId="19850"/>
    <cellStyle name="Total 7 7" xfId="19851"/>
    <cellStyle name="Total 7 7 2" xfId="19852"/>
    <cellStyle name="Total 7 8" xfId="19853"/>
    <cellStyle name="Total 7 8 2" xfId="19854"/>
    <cellStyle name="Total 7 9" xfId="19855"/>
    <cellStyle name="Total 7 9 2" xfId="19856"/>
    <cellStyle name="Total 8" xfId="19857"/>
    <cellStyle name="Total 8 10" xfId="19858"/>
    <cellStyle name="Total 8 10 2" xfId="19859"/>
    <cellStyle name="Total 8 11" xfId="19860"/>
    <cellStyle name="Total 8 2" xfId="19861"/>
    <cellStyle name="Total 8 2 2" xfId="19862"/>
    <cellStyle name="Total 8 2 2 2" xfId="19863"/>
    <cellStyle name="Total 8 2 3" xfId="19864"/>
    <cellStyle name="Total 8 2 3 2" xfId="19865"/>
    <cellStyle name="Total 8 2 4" xfId="19866"/>
    <cellStyle name="Total 8 3" xfId="19867"/>
    <cellStyle name="Total 8 3 2" xfId="19868"/>
    <cellStyle name="Total 8 3 2 2" xfId="19869"/>
    <cellStyle name="Total 8 3 3" xfId="19870"/>
    <cellStyle name="Total 8 3 3 2" xfId="19871"/>
    <cellStyle name="Total 8 3 4" xfId="19872"/>
    <cellStyle name="Total 8 4" xfId="19873"/>
    <cellStyle name="Total 8 4 2" xfId="19874"/>
    <cellStyle name="Total 8 4 2 2" xfId="19875"/>
    <cellStyle name="Total 8 4 3" xfId="19876"/>
    <cellStyle name="Total 8 4 3 2" xfId="19877"/>
    <cellStyle name="Total 8 4 4" xfId="19878"/>
    <cellStyle name="Total 8 5" xfId="19879"/>
    <cellStyle name="Total 8 5 2" xfId="19880"/>
    <cellStyle name="Total 8 5 2 2" xfId="19881"/>
    <cellStyle name="Total 8 5 3" xfId="19882"/>
    <cellStyle name="Total 8 5 3 2" xfId="19883"/>
    <cellStyle name="Total 8 5 4" xfId="19884"/>
    <cellStyle name="Total 8 5 4 2" xfId="19885"/>
    <cellStyle name="Total 8 5 5" xfId="19886"/>
    <cellStyle name="Total 8 6" xfId="19887"/>
    <cellStyle name="Total 8 6 2" xfId="19888"/>
    <cellStyle name="Total 8 6 2 2" xfId="19889"/>
    <cellStyle name="Total 8 6 3" xfId="19890"/>
    <cellStyle name="Total 8 6 3 2" xfId="19891"/>
    <cellStyle name="Total 8 6 4" xfId="19892"/>
    <cellStyle name="Total 8 7" xfId="19893"/>
    <cellStyle name="Total 8 7 2" xfId="19894"/>
    <cellStyle name="Total 8 8" xfId="19895"/>
    <cellStyle name="Total 8 8 2" xfId="19896"/>
    <cellStyle name="Total 8 9" xfId="19897"/>
    <cellStyle name="Total 8 9 2" xfId="19898"/>
    <cellStyle name="Total 9" xfId="19899"/>
    <cellStyle name="Total 9 10" xfId="19900"/>
    <cellStyle name="Total 9 10 2" xfId="19901"/>
    <cellStyle name="Total 9 11" xfId="19902"/>
    <cellStyle name="Total 9 2" xfId="19903"/>
    <cellStyle name="Total 9 2 2" xfId="19904"/>
    <cellStyle name="Total 9 2 2 2" xfId="19905"/>
    <cellStyle name="Total 9 2 3" xfId="19906"/>
    <cellStyle name="Total 9 2 3 2" xfId="19907"/>
    <cellStyle name="Total 9 2 4" xfId="19908"/>
    <cellStyle name="Total 9 3" xfId="19909"/>
    <cellStyle name="Total 9 3 2" xfId="19910"/>
    <cellStyle name="Total 9 3 2 2" xfId="19911"/>
    <cellStyle name="Total 9 3 3" xfId="19912"/>
    <cellStyle name="Total 9 3 3 2" xfId="19913"/>
    <cellStyle name="Total 9 3 4" xfId="19914"/>
    <cellStyle name="Total 9 4" xfId="19915"/>
    <cellStyle name="Total 9 4 2" xfId="19916"/>
    <cellStyle name="Total 9 4 2 2" xfId="19917"/>
    <cellStyle name="Total 9 4 3" xfId="19918"/>
    <cellStyle name="Total 9 4 3 2" xfId="19919"/>
    <cellStyle name="Total 9 4 4" xfId="19920"/>
    <cellStyle name="Total 9 5" xfId="19921"/>
    <cellStyle name="Total 9 5 2" xfId="19922"/>
    <cellStyle name="Total 9 5 2 2" xfId="19923"/>
    <cellStyle name="Total 9 5 3" xfId="19924"/>
    <cellStyle name="Total 9 5 3 2" xfId="19925"/>
    <cellStyle name="Total 9 5 4" xfId="19926"/>
    <cellStyle name="Total 9 5 4 2" xfId="19927"/>
    <cellStyle name="Total 9 5 5" xfId="19928"/>
    <cellStyle name="Total 9 6" xfId="19929"/>
    <cellStyle name="Total 9 6 2" xfId="19930"/>
    <cellStyle name="Total 9 6 2 2" xfId="19931"/>
    <cellStyle name="Total 9 6 3" xfId="19932"/>
    <cellStyle name="Total 9 6 3 2" xfId="19933"/>
    <cellStyle name="Total 9 6 4" xfId="19934"/>
    <cellStyle name="Total 9 7" xfId="19935"/>
    <cellStyle name="Total 9 7 2" xfId="19936"/>
    <cellStyle name="Total 9 8" xfId="19937"/>
    <cellStyle name="Total 9 8 2" xfId="19938"/>
    <cellStyle name="Total 9 9" xfId="19939"/>
    <cellStyle name="Total 9 9 2" xfId="19940"/>
    <cellStyle name="Überschrift" xfId="19941"/>
    <cellStyle name="Überschrift 1" xfId="19942"/>
    <cellStyle name="Überschrift 1 10" xfId="19943"/>
    <cellStyle name="Überschrift 1 10 2" xfId="19944"/>
    <cellStyle name="Überschrift 1 11" xfId="19945"/>
    <cellStyle name="Überschrift 1 2" xfId="19946"/>
    <cellStyle name="Überschrift 1 2 2" xfId="19947"/>
    <cellStyle name="Überschrift 1 2 2 2" xfId="19948"/>
    <cellStyle name="Überschrift 1 2 3" xfId="19949"/>
    <cellStyle name="Überschrift 1 2 3 2" xfId="19950"/>
    <cellStyle name="Überschrift 1 2 4" xfId="19951"/>
    <cellStyle name="Überschrift 1 3" xfId="19952"/>
    <cellStyle name="Überschrift 1 3 2" xfId="19953"/>
    <cellStyle name="Überschrift 1 3 2 2" xfId="19954"/>
    <cellStyle name="Überschrift 1 3 3" xfId="19955"/>
    <cellStyle name="Überschrift 1 3 3 2" xfId="19956"/>
    <cellStyle name="Überschrift 1 3 4" xfId="19957"/>
    <cellStyle name="Überschrift 1 4" xfId="19958"/>
    <cellStyle name="Überschrift 1 4 2" xfId="19959"/>
    <cellStyle name="Überschrift 1 4 2 2" xfId="19960"/>
    <cellStyle name="Überschrift 1 4 3" xfId="19961"/>
    <cellStyle name="Überschrift 1 4 3 2" xfId="19962"/>
    <cellStyle name="Überschrift 1 4 4" xfId="19963"/>
    <cellStyle name="Überschrift 1 5" xfId="19964"/>
    <cellStyle name="Überschrift 1 5 2" xfId="19965"/>
    <cellStyle name="Überschrift 1 5 2 2" xfId="19966"/>
    <cellStyle name="Überschrift 1 5 3" xfId="19967"/>
    <cellStyle name="Überschrift 1 5 3 2" xfId="19968"/>
    <cellStyle name="Überschrift 1 5 4" xfId="19969"/>
    <cellStyle name="Überschrift 1 5 4 2" xfId="19970"/>
    <cellStyle name="Überschrift 1 5 5" xfId="19971"/>
    <cellStyle name="Überschrift 1 6" xfId="19972"/>
    <cellStyle name="Überschrift 1 6 2" xfId="19973"/>
    <cellStyle name="Überschrift 1 6 2 2" xfId="19974"/>
    <cellStyle name="Überschrift 1 6 3" xfId="19975"/>
    <cellStyle name="Überschrift 1 6 3 2" xfId="19976"/>
    <cellStyle name="Überschrift 1 6 4" xfId="19977"/>
    <cellStyle name="Überschrift 1 7" xfId="19978"/>
    <cellStyle name="Überschrift 1 7 2" xfId="19979"/>
    <cellStyle name="Überschrift 1 8" xfId="19980"/>
    <cellStyle name="Überschrift 1 8 2" xfId="19981"/>
    <cellStyle name="Überschrift 1 9" xfId="19982"/>
    <cellStyle name="Überschrift 1 9 2" xfId="19983"/>
    <cellStyle name="Überschrift 10" xfId="19984"/>
    <cellStyle name="Überschrift 10 2" xfId="19985"/>
    <cellStyle name="Überschrift 11" xfId="19986"/>
    <cellStyle name="Überschrift 11 2" xfId="19987"/>
    <cellStyle name="Überschrift 12" xfId="19988"/>
    <cellStyle name="Überschrift 12 2" xfId="19989"/>
    <cellStyle name="Überschrift 13" xfId="19990"/>
    <cellStyle name="Überschrift 13 2" xfId="19991"/>
    <cellStyle name="Überschrift 14" xfId="19992"/>
    <cellStyle name="Überschrift 2" xfId="19993"/>
    <cellStyle name="Überschrift 2 10" xfId="19994"/>
    <cellStyle name="Überschrift 2 10 2" xfId="19995"/>
    <cellStyle name="Überschrift 2 11" xfId="19996"/>
    <cellStyle name="Überschrift 2 2" xfId="19997"/>
    <cellStyle name="Überschrift 2 2 2" xfId="19998"/>
    <cellStyle name="Überschrift 2 2 2 2" xfId="19999"/>
    <cellStyle name="Überschrift 2 2 3" xfId="20000"/>
    <cellStyle name="Überschrift 2 2 3 2" xfId="20001"/>
    <cellStyle name="Überschrift 2 2 4" xfId="20002"/>
    <cellStyle name="Überschrift 2 3" xfId="20003"/>
    <cellStyle name="Überschrift 2 3 2" xfId="20004"/>
    <cellStyle name="Überschrift 2 3 2 2" xfId="20005"/>
    <cellStyle name="Überschrift 2 3 3" xfId="20006"/>
    <cellStyle name="Überschrift 2 3 3 2" xfId="20007"/>
    <cellStyle name="Überschrift 2 3 4" xfId="20008"/>
    <cellStyle name="Überschrift 2 4" xfId="20009"/>
    <cellStyle name="Überschrift 2 4 2" xfId="20010"/>
    <cellStyle name="Überschrift 2 4 2 2" xfId="20011"/>
    <cellStyle name="Überschrift 2 4 3" xfId="20012"/>
    <cellStyle name="Überschrift 2 4 3 2" xfId="20013"/>
    <cellStyle name="Überschrift 2 4 4" xfId="20014"/>
    <cellStyle name="Überschrift 2 5" xfId="20015"/>
    <cellStyle name="Überschrift 2 5 2" xfId="20016"/>
    <cellStyle name="Überschrift 2 5 2 2" xfId="20017"/>
    <cellStyle name="Überschrift 2 5 3" xfId="20018"/>
    <cellStyle name="Überschrift 2 5 3 2" xfId="20019"/>
    <cellStyle name="Überschrift 2 5 4" xfId="20020"/>
    <cellStyle name="Überschrift 2 5 4 2" xfId="20021"/>
    <cellStyle name="Überschrift 2 5 5" xfId="20022"/>
    <cellStyle name="Überschrift 2 6" xfId="20023"/>
    <cellStyle name="Überschrift 2 6 2" xfId="20024"/>
    <cellStyle name="Überschrift 2 6 2 2" xfId="20025"/>
    <cellStyle name="Überschrift 2 6 3" xfId="20026"/>
    <cellStyle name="Überschrift 2 6 3 2" xfId="20027"/>
    <cellStyle name="Überschrift 2 6 4" xfId="20028"/>
    <cellStyle name="Überschrift 2 7" xfId="20029"/>
    <cellStyle name="Überschrift 2 7 2" xfId="20030"/>
    <cellStyle name="Überschrift 2 8" xfId="20031"/>
    <cellStyle name="Überschrift 2 8 2" xfId="20032"/>
    <cellStyle name="Überschrift 2 9" xfId="20033"/>
    <cellStyle name="Überschrift 2 9 2" xfId="20034"/>
    <cellStyle name="Überschrift 3" xfId="20035"/>
    <cellStyle name="Überschrift 3 10" xfId="20036"/>
    <cellStyle name="Überschrift 3 10 2" xfId="20037"/>
    <cellStyle name="Überschrift 3 11" xfId="20038"/>
    <cellStyle name="Überschrift 3 2" xfId="20039"/>
    <cellStyle name="Überschrift 3 2 2" xfId="20040"/>
    <cellStyle name="Überschrift 3 2 2 2" xfId="20041"/>
    <cellStyle name="Überschrift 3 2 3" xfId="20042"/>
    <cellStyle name="Überschrift 3 2 3 2" xfId="20043"/>
    <cellStyle name="Überschrift 3 2 4" xfId="20044"/>
    <cellStyle name="Überschrift 3 3" xfId="20045"/>
    <cellStyle name="Überschrift 3 3 2" xfId="20046"/>
    <cellStyle name="Überschrift 3 3 2 2" xfId="20047"/>
    <cellStyle name="Überschrift 3 3 3" xfId="20048"/>
    <cellStyle name="Überschrift 3 3 3 2" xfId="20049"/>
    <cellStyle name="Überschrift 3 3 4" xfId="20050"/>
    <cellStyle name="Überschrift 3 4" xfId="20051"/>
    <cellStyle name="Überschrift 3 4 2" xfId="20052"/>
    <cellStyle name="Überschrift 3 4 2 2" xfId="20053"/>
    <cellStyle name="Überschrift 3 4 3" xfId="20054"/>
    <cellStyle name="Überschrift 3 4 3 2" xfId="20055"/>
    <cellStyle name="Überschrift 3 4 4" xfId="20056"/>
    <cellStyle name="Überschrift 3 5" xfId="20057"/>
    <cellStyle name="Überschrift 3 5 2" xfId="20058"/>
    <cellStyle name="Überschrift 3 5 2 2" xfId="20059"/>
    <cellStyle name="Überschrift 3 5 3" xfId="20060"/>
    <cellStyle name="Überschrift 3 5 3 2" xfId="20061"/>
    <cellStyle name="Überschrift 3 5 4" xfId="20062"/>
    <cellStyle name="Überschrift 3 5 4 2" xfId="20063"/>
    <cellStyle name="Überschrift 3 5 5" xfId="20064"/>
    <cellStyle name="Überschrift 3 6" xfId="20065"/>
    <cellStyle name="Überschrift 3 6 2" xfId="20066"/>
    <cellStyle name="Überschrift 3 6 2 2" xfId="20067"/>
    <cellStyle name="Überschrift 3 6 3" xfId="20068"/>
    <cellStyle name="Überschrift 3 6 3 2" xfId="20069"/>
    <cellStyle name="Überschrift 3 6 4" xfId="20070"/>
    <cellStyle name="Überschrift 3 7" xfId="20071"/>
    <cellStyle name="Überschrift 3 7 2" xfId="20072"/>
    <cellStyle name="Überschrift 3 8" xfId="20073"/>
    <cellStyle name="Überschrift 3 8 2" xfId="20074"/>
    <cellStyle name="Überschrift 3 9" xfId="20075"/>
    <cellStyle name="Überschrift 3 9 2" xfId="20076"/>
    <cellStyle name="Überschrift 4" xfId="20077"/>
    <cellStyle name="Überschrift 4 10" xfId="20078"/>
    <cellStyle name="Überschrift 4 10 2" xfId="20079"/>
    <cellStyle name="Überschrift 4 11" xfId="20080"/>
    <cellStyle name="Überschrift 4 2" xfId="20081"/>
    <cellStyle name="Überschrift 4 2 2" xfId="20082"/>
    <cellStyle name="Überschrift 4 2 2 2" xfId="20083"/>
    <cellStyle name="Überschrift 4 2 3" xfId="20084"/>
    <cellStyle name="Überschrift 4 2 3 2" xfId="20085"/>
    <cellStyle name="Überschrift 4 2 4" xfId="20086"/>
    <cellStyle name="Überschrift 4 3" xfId="20087"/>
    <cellStyle name="Überschrift 4 3 2" xfId="20088"/>
    <cellStyle name="Überschrift 4 3 2 2" xfId="20089"/>
    <cellStyle name="Überschrift 4 3 3" xfId="20090"/>
    <cellStyle name="Überschrift 4 3 3 2" xfId="20091"/>
    <cellStyle name="Überschrift 4 3 4" xfId="20092"/>
    <cellStyle name="Überschrift 4 4" xfId="20093"/>
    <cellStyle name="Überschrift 4 4 2" xfId="20094"/>
    <cellStyle name="Überschrift 4 4 2 2" xfId="20095"/>
    <cellStyle name="Überschrift 4 4 3" xfId="20096"/>
    <cellStyle name="Überschrift 4 4 3 2" xfId="20097"/>
    <cellStyle name="Überschrift 4 4 4" xfId="20098"/>
    <cellStyle name="Überschrift 4 5" xfId="20099"/>
    <cellStyle name="Überschrift 4 5 2" xfId="20100"/>
    <cellStyle name="Überschrift 4 5 2 2" xfId="20101"/>
    <cellStyle name="Überschrift 4 5 3" xfId="20102"/>
    <cellStyle name="Überschrift 4 5 3 2" xfId="20103"/>
    <cellStyle name="Überschrift 4 5 4" xfId="20104"/>
    <cellStyle name="Überschrift 4 5 4 2" xfId="20105"/>
    <cellStyle name="Überschrift 4 5 5" xfId="20106"/>
    <cellStyle name="Überschrift 4 6" xfId="20107"/>
    <cellStyle name="Überschrift 4 6 2" xfId="20108"/>
    <cellStyle name="Überschrift 4 6 2 2" xfId="20109"/>
    <cellStyle name="Überschrift 4 6 3" xfId="20110"/>
    <cellStyle name="Überschrift 4 6 3 2" xfId="20111"/>
    <cellStyle name="Überschrift 4 6 4" xfId="20112"/>
    <cellStyle name="Überschrift 4 7" xfId="20113"/>
    <cellStyle name="Überschrift 4 7 2" xfId="20114"/>
    <cellStyle name="Überschrift 4 8" xfId="20115"/>
    <cellStyle name="Überschrift 4 8 2" xfId="20116"/>
    <cellStyle name="Überschrift 4 9" xfId="20117"/>
    <cellStyle name="Überschrift 4 9 2" xfId="20118"/>
    <cellStyle name="Überschrift 5" xfId="20119"/>
    <cellStyle name="Überschrift 5 2" xfId="20120"/>
    <cellStyle name="Überschrift 5 2 2" xfId="20121"/>
    <cellStyle name="Überschrift 5 3" xfId="20122"/>
    <cellStyle name="Überschrift 5 3 2" xfId="20123"/>
    <cellStyle name="Überschrift 5 4" xfId="20124"/>
    <cellStyle name="Überschrift 6" xfId="20125"/>
    <cellStyle name="Überschrift 6 2" xfId="20126"/>
    <cellStyle name="Überschrift 6 2 2" xfId="20127"/>
    <cellStyle name="Überschrift 6 3" xfId="20128"/>
    <cellStyle name="Überschrift 6 3 2" xfId="20129"/>
    <cellStyle name="Überschrift 6 4" xfId="20130"/>
    <cellStyle name="Überschrift 7" xfId="20131"/>
    <cellStyle name="Überschrift 7 2" xfId="20132"/>
    <cellStyle name="Überschrift 7 2 2" xfId="20133"/>
    <cellStyle name="Überschrift 7 3" xfId="20134"/>
    <cellStyle name="Überschrift 7 3 2" xfId="20135"/>
    <cellStyle name="Überschrift 7 4" xfId="20136"/>
    <cellStyle name="Überschrift 8" xfId="20137"/>
    <cellStyle name="Überschrift 8 2" xfId="20138"/>
    <cellStyle name="Überschrift 8 2 2" xfId="20139"/>
    <cellStyle name="Überschrift 8 3" xfId="20140"/>
    <cellStyle name="Überschrift 8 3 2" xfId="20141"/>
    <cellStyle name="Überschrift 8 4" xfId="20142"/>
    <cellStyle name="Überschrift 8 4 2" xfId="20143"/>
    <cellStyle name="Überschrift 8 5" xfId="20144"/>
    <cellStyle name="Überschrift 9" xfId="20145"/>
    <cellStyle name="Überschrift 9 2" xfId="20146"/>
    <cellStyle name="Überschrift 9 2 2" xfId="20147"/>
    <cellStyle name="Überschrift 9 3" xfId="20148"/>
    <cellStyle name="Überschrift 9 3 2" xfId="20149"/>
    <cellStyle name="Überschrift 9 4" xfId="20150"/>
    <cellStyle name="UserInput" xfId="20151"/>
    <cellStyle name="Valuutta_Layo9704" xfId="20152"/>
    <cellStyle name="Verknüpfte Zelle" xfId="20153"/>
    <cellStyle name="Verknüpfte Zelle 10" xfId="20154"/>
    <cellStyle name="Verknüpfte Zelle 10 2" xfId="20155"/>
    <cellStyle name="Verknüpfte Zelle 11" xfId="20156"/>
    <cellStyle name="Verknüpfte Zelle 2" xfId="20157"/>
    <cellStyle name="Verknüpfte Zelle 2 2" xfId="20158"/>
    <cellStyle name="Verknüpfte Zelle 2 2 2" xfId="20159"/>
    <cellStyle name="Verknüpfte Zelle 2 3" xfId="20160"/>
    <cellStyle name="Verknüpfte Zelle 2 3 2" xfId="20161"/>
    <cellStyle name="Verknüpfte Zelle 2 4" xfId="20162"/>
    <cellStyle name="Verknüpfte Zelle 3" xfId="20163"/>
    <cellStyle name="Verknüpfte Zelle 3 2" xfId="20164"/>
    <cellStyle name="Verknüpfte Zelle 3 2 2" xfId="20165"/>
    <cellStyle name="Verknüpfte Zelle 3 3" xfId="20166"/>
    <cellStyle name="Verknüpfte Zelle 3 3 2" xfId="20167"/>
    <cellStyle name="Verknüpfte Zelle 3 4" xfId="20168"/>
    <cellStyle name="Verknüpfte Zelle 4" xfId="20169"/>
    <cellStyle name="Verknüpfte Zelle 4 2" xfId="20170"/>
    <cellStyle name="Verknüpfte Zelle 4 2 2" xfId="20171"/>
    <cellStyle name="Verknüpfte Zelle 4 3" xfId="20172"/>
    <cellStyle name="Verknüpfte Zelle 4 3 2" xfId="20173"/>
    <cellStyle name="Verknüpfte Zelle 4 4" xfId="20174"/>
    <cellStyle name="Verknüpfte Zelle 5" xfId="20175"/>
    <cellStyle name="Verknüpfte Zelle 5 2" xfId="20176"/>
    <cellStyle name="Verknüpfte Zelle 5 2 2" xfId="20177"/>
    <cellStyle name="Verknüpfte Zelle 5 3" xfId="20178"/>
    <cellStyle name="Verknüpfte Zelle 5 3 2" xfId="20179"/>
    <cellStyle name="Verknüpfte Zelle 5 4" xfId="20180"/>
    <cellStyle name="Verknüpfte Zelle 5 4 2" xfId="20181"/>
    <cellStyle name="Verknüpfte Zelle 5 5" xfId="20182"/>
    <cellStyle name="Verknüpfte Zelle 6" xfId="20183"/>
    <cellStyle name="Verknüpfte Zelle 6 2" xfId="20184"/>
    <cellStyle name="Verknüpfte Zelle 6 2 2" xfId="20185"/>
    <cellStyle name="Verknüpfte Zelle 6 3" xfId="20186"/>
    <cellStyle name="Verknüpfte Zelle 6 3 2" xfId="20187"/>
    <cellStyle name="Verknüpfte Zelle 6 4" xfId="20188"/>
    <cellStyle name="Verknüpfte Zelle 7" xfId="20189"/>
    <cellStyle name="Verknüpfte Zelle 7 2" xfId="20190"/>
    <cellStyle name="Verknüpfte Zelle 8" xfId="20191"/>
    <cellStyle name="Verknüpfte Zelle 8 2" xfId="20192"/>
    <cellStyle name="Verknüpfte Zelle 9" xfId="20193"/>
    <cellStyle name="Verknüpfte Zelle 9 2" xfId="20194"/>
    <cellStyle name="Warnender Text" xfId="20195"/>
    <cellStyle name="Warnender Text 10" xfId="20196"/>
    <cellStyle name="Warnender Text 10 2" xfId="20197"/>
    <cellStyle name="Warnender Text 11" xfId="20198"/>
    <cellStyle name="Warnender Text 2" xfId="20199"/>
    <cellStyle name="Warnender Text 2 2" xfId="20200"/>
    <cellStyle name="Warnender Text 2 2 2" xfId="20201"/>
    <cellStyle name="Warnender Text 2 3" xfId="20202"/>
    <cellStyle name="Warnender Text 2 3 2" xfId="20203"/>
    <cellStyle name="Warnender Text 2 4" xfId="20204"/>
    <cellStyle name="Warnender Text 3" xfId="20205"/>
    <cellStyle name="Warnender Text 3 2" xfId="20206"/>
    <cellStyle name="Warnender Text 3 2 2" xfId="20207"/>
    <cellStyle name="Warnender Text 3 3" xfId="20208"/>
    <cellStyle name="Warnender Text 3 3 2" xfId="20209"/>
    <cellStyle name="Warnender Text 3 4" xfId="20210"/>
    <cellStyle name="Warnender Text 4" xfId="20211"/>
    <cellStyle name="Warnender Text 4 2" xfId="20212"/>
    <cellStyle name="Warnender Text 4 2 2" xfId="20213"/>
    <cellStyle name="Warnender Text 4 3" xfId="20214"/>
    <cellStyle name="Warnender Text 4 3 2" xfId="20215"/>
    <cellStyle name="Warnender Text 4 4" xfId="20216"/>
    <cellStyle name="Warnender Text 5" xfId="20217"/>
    <cellStyle name="Warnender Text 5 2" xfId="20218"/>
    <cellStyle name="Warnender Text 5 2 2" xfId="20219"/>
    <cellStyle name="Warnender Text 5 3" xfId="20220"/>
    <cellStyle name="Warnender Text 5 3 2" xfId="20221"/>
    <cellStyle name="Warnender Text 5 4" xfId="20222"/>
    <cellStyle name="Warnender Text 5 4 2" xfId="20223"/>
    <cellStyle name="Warnender Text 5 5" xfId="20224"/>
    <cellStyle name="Warnender Text 6" xfId="20225"/>
    <cellStyle name="Warnender Text 6 2" xfId="20226"/>
    <cellStyle name="Warnender Text 6 2 2" xfId="20227"/>
    <cellStyle name="Warnender Text 6 3" xfId="20228"/>
    <cellStyle name="Warnender Text 6 3 2" xfId="20229"/>
    <cellStyle name="Warnender Text 6 4" xfId="20230"/>
    <cellStyle name="Warnender Text 7" xfId="20231"/>
    <cellStyle name="Warnender Text 7 2" xfId="20232"/>
    <cellStyle name="Warnender Text 8" xfId="20233"/>
    <cellStyle name="Warnender Text 8 2" xfId="20234"/>
    <cellStyle name="Warnender Text 9" xfId="20235"/>
    <cellStyle name="Warnender Text 9 2" xfId="20236"/>
    <cellStyle name="Warning Text" xfId="20237" builtinId="11" customBuiltin="1"/>
    <cellStyle name="Warning Text 10" xfId="20238"/>
    <cellStyle name="Warning Text 10 10" xfId="20239"/>
    <cellStyle name="Warning Text 10 10 2" xfId="20240"/>
    <cellStyle name="Warning Text 10 11" xfId="20241"/>
    <cellStyle name="Warning Text 10 2" xfId="20242"/>
    <cellStyle name="Warning Text 10 2 2" xfId="20243"/>
    <cellStyle name="Warning Text 10 2 2 2" xfId="20244"/>
    <cellStyle name="Warning Text 10 2 3" xfId="20245"/>
    <cellStyle name="Warning Text 10 2 3 2" xfId="20246"/>
    <cellStyle name="Warning Text 10 2 4" xfId="20247"/>
    <cellStyle name="Warning Text 10 3" xfId="20248"/>
    <cellStyle name="Warning Text 10 3 2" xfId="20249"/>
    <cellStyle name="Warning Text 10 3 2 2" xfId="20250"/>
    <cellStyle name="Warning Text 10 3 3" xfId="20251"/>
    <cellStyle name="Warning Text 10 3 3 2" xfId="20252"/>
    <cellStyle name="Warning Text 10 3 4" xfId="20253"/>
    <cellStyle name="Warning Text 10 4" xfId="20254"/>
    <cellStyle name="Warning Text 10 4 2" xfId="20255"/>
    <cellStyle name="Warning Text 10 4 2 2" xfId="20256"/>
    <cellStyle name="Warning Text 10 4 3" xfId="20257"/>
    <cellStyle name="Warning Text 10 4 3 2" xfId="20258"/>
    <cellStyle name="Warning Text 10 4 4" xfId="20259"/>
    <cellStyle name="Warning Text 10 5" xfId="20260"/>
    <cellStyle name="Warning Text 10 5 2" xfId="20261"/>
    <cellStyle name="Warning Text 10 5 2 2" xfId="20262"/>
    <cellStyle name="Warning Text 10 5 3" xfId="20263"/>
    <cellStyle name="Warning Text 10 5 3 2" xfId="20264"/>
    <cellStyle name="Warning Text 10 5 4" xfId="20265"/>
    <cellStyle name="Warning Text 10 5 4 2" xfId="20266"/>
    <cellStyle name="Warning Text 10 5 5" xfId="20267"/>
    <cellStyle name="Warning Text 10 6" xfId="20268"/>
    <cellStyle name="Warning Text 10 6 2" xfId="20269"/>
    <cellStyle name="Warning Text 10 6 2 2" xfId="20270"/>
    <cellStyle name="Warning Text 10 6 3" xfId="20271"/>
    <cellStyle name="Warning Text 10 6 3 2" xfId="20272"/>
    <cellStyle name="Warning Text 10 6 4" xfId="20273"/>
    <cellStyle name="Warning Text 10 7" xfId="20274"/>
    <cellStyle name="Warning Text 10 7 2" xfId="20275"/>
    <cellStyle name="Warning Text 10 8" xfId="20276"/>
    <cellStyle name="Warning Text 10 8 2" xfId="20277"/>
    <cellStyle name="Warning Text 10 9" xfId="20278"/>
    <cellStyle name="Warning Text 10 9 2" xfId="20279"/>
    <cellStyle name="Warning Text 11" xfId="20280"/>
    <cellStyle name="Warning Text 11 10" xfId="20281"/>
    <cellStyle name="Warning Text 11 10 2" xfId="20282"/>
    <cellStyle name="Warning Text 11 11" xfId="20283"/>
    <cellStyle name="Warning Text 11 2" xfId="20284"/>
    <cellStyle name="Warning Text 11 2 2" xfId="20285"/>
    <cellStyle name="Warning Text 11 2 2 2" xfId="20286"/>
    <cellStyle name="Warning Text 11 2 3" xfId="20287"/>
    <cellStyle name="Warning Text 11 2 3 2" xfId="20288"/>
    <cellStyle name="Warning Text 11 2 4" xfId="20289"/>
    <cellStyle name="Warning Text 11 3" xfId="20290"/>
    <cellStyle name="Warning Text 11 3 2" xfId="20291"/>
    <cellStyle name="Warning Text 11 3 2 2" xfId="20292"/>
    <cellStyle name="Warning Text 11 3 3" xfId="20293"/>
    <cellStyle name="Warning Text 11 3 3 2" xfId="20294"/>
    <cellStyle name="Warning Text 11 3 4" xfId="20295"/>
    <cellStyle name="Warning Text 11 4" xfId="20296"/>
    <cellStyle name="Warning Text 11 4 2" xfId="20297"/>
    <cellStyle name="Warning Text 11 4 2 2" xfId="20298"/>
    <cellStyle name="Warning Text 11 4 3" xfId="20299"/>
    <cellStyle name="Warning Text 11 4 3 2" xfId="20300"/>
    <cellStyle name="Warning Text 11 4 4" xfId="20301"/>
    <cellStyle name="Warning Text 11 5" xfId="20302"/>
    <cellStyle name="Warning Text 11 5 2" xfId="20303"/>
    <cellStyle name="Warning Text 11 5 2 2" xfId="20304"/>
    <cellStyle name="Warning Text 11 5 3" xfId="20305"/>
    <cellStyle name="Warning Text 11 5 3 2" xfId="20306"/>
    <cellStyle name="Warning Text 11 5 4" xfId="20307"/>
    <cellStyle name="Warning Text 11 5 4 2" xfId="20308"/>
    <cellStyle name="Warning Text 11 5 5" xfId="20309"/>
    <cellStyle name="Warning Text 11 6" xfId="20310"/>
    <cellStyle name="Warning Text 11 6 2" xfId="20311"/>
    <cellStyle name="Warning Text 11 6 2 2" xfId="20312"/>
    <cellStyle name="Warning Text 11 6 3" xfId="20313"/>
    <cellStyle name="Warning Text 11 6 3 2" xfId="20314"/>
    <cellStyle name="Warning Text 11 6 4" xfId="20315"/>
    <cellStyle name="Warning Text 11 7" xfId="20316"/>
    <cellStyle name="Warning Text 11 7 2" xfId="20317"/>
    <cellStyle name="Warning Text 11 8" xfId="20318"/>
    <cellStyle name="Warning Text 11 8 2" xfId="20319"/>
    <cellStyle name="Warning Text 11 9" xfId="20320"/>
    <cellStyle name="Warning Text 11 9 2" xfId="20321"/>
    <cellStyle name="Warning Text 12" xfId="20322"/>
    <cellStyle name="Warning Text 12 10" xfId="20323"/>
    <cellStyle name="Warning Text 12 10 2" xfId="20324"/>
    <cellStyle name="Warning Text 12 11" xfId="20325"/>
    <cellStyle name="Warning Text 12 2" xfId="20326"/>
    <cellStyle name="Warning Text 12 2 2" xfId="20327"/>
    <cellStyle name="Warning Text 12 2 2 2" xfId="20328"/>
    <cellStyle name="Warning Text 12 2 3" xfId="20329"/>
    <cellStyle name="Warning Text 12 2 3 2" xfId="20330"/>
    <cellStyle name="Warning Text 12 2 4" xfId="20331"/>
    <cellStyle name="Warning Text 12 3" xfId="20332"/>
    <cellStyle name="Warning Text 12 3 2" xfId="20333"/>
    <cellStyle name="Warning Text 12 3 2 2" xfId="20334"/>
    <cellStyle name="Warning Text 12 3 3" xfId="20335"/>
    <cellStyle name="Warning Text 12 3 3 2" xfId="20336"/>
    <cellStyle name="Warning Text 12 3 4" xfId="20337"/>
    <cellStyle name="Warning Text 12 4" xfId="20338"/>
    <cellStyle name="Warning Text 12 4 2" xfId="20339"/>
    <cellStyle name="Warning Text 12 4 2 2" xfId="20340"/>
    <cellStyle name="Warning Text 12 4 3" xfId="20341"/>
    <cellStyle name="Warning Text 12 4 3 2" xfId="20342"/>
    <cellStyle name="Warning Text 12 4 4" xfId="20343"/>
    <cellStyle name="Warning Text 12 5" xfId="20344"/>
    <cellStyle name="Warning Text 12 5 2" xfId="20345"/>
    <cellStyle name="Warning Text 12 5 2 2" xfId="20346"/>
    <cellStyle name="Warning Text 12 5 3" xfId="20347"/>
    <cellStyle name="Warning Text 12 5 3 2" xfId="20348"/>
    <cellStyle name="Warning Text 12 5 4" xfId="20349"/>
    <cellStyle name="Warning Text 12 5 4 2" xfId="20350"/>
    <cellStyle name="Warning Text 12 5 5" xfId="20351"/>
    <cellStyle name="Warning Text 12 6" xfId="20352"/>
    <cellStyle name="Warning Text 12 6 2" xfId="20353"/>
    <cellStyle name="Warning Text 12 6 2 2" xfId="20354"/>
    <cellStyle name="Warning Text 12 6 3" xfId="20355"/>
    <cellStyle name="Warning Text 12 6 3 2" xfId="20356"/>
    <cellStyle name="Warning Text 12 6 4" xfId="20357"/>
    <cellStyle name="Warning Text 12 7" xfId="20358"/>
    <cellStyle name="Warning Text 12 7 2" xfId="20359"/>
    <cellStyle name="Warning Text 12 8" xfId="20360"/>
    <cellStyle name="Warning Text 12 8 2" xfId="20361"/>
    <cellStyle name="Warning Text 12 9" xfId="20362"/>
    <cellStyle name="Warning Text 12 9 2" xfId="20363"/>
    <cellStyle name="Warning Text 13" xfId="20364"/>
    <cellStyle name="Warning Text 13 10" xfId="20365"/>
    <cellStyle name="Warning Text 13 10 2" xfId="20366"/>
    <cellStyle name="Warning Text 13 11" xfId="20367"/>
    <cellStyle name="Warning Text 13 2" xfId="20368"/>
    <cellStyle name="Warning Text 13 2 2" xfId="20369"/>
    <cellStyle name="Warning Text 13 2 2 2" xfId="20370"/>
    <cellStyle name="Warning Text 13 2 3" xfId="20371"/>
    <cellStyle name="Warning Text 13 2 3 2" xfId="20372"/>
    <cellStyle name="Warning Text 13 2 4" xfId="20373"/>
    <cellStyle name="Warning Text 13 3" xfId="20374"/>
    <cellStyle name="Warning Text 13 3 2" xfId="20375"/>
    <cellStyle name="Warning Text 13 3 2 2" xfId="20376"/>
    <cellStyle name="Warning Text 13 3 3" xfId="20377"/>
    <cellStyle name="Warning Text 13 3 3 2" xfId="20378"/>
    <cellStyle name="Warning Text 13 3 4" xfId="20379"/>
    <cellStyle name="Warning Text 13 4" xfId="20380"/>
    <cellStyle name="Warning Text 13 4 2" xfId="20381"/>
    <cellStyle name="Warning Text 13 4 2 2" xfId="20382"/>
    <cellStyle name="Warning Text 13 4 3" xfId="20383"/>
    <cellStyle name="Warning Text 13 4 3 2" xfId="20384"/>
    <cellStyle name="Warning Text 13 4 4" xfId="20385"/>
    <cellStyle name="Warning Text 13 5" xfId="20386"/>
    <cellStyle name="Warning Text 13 5 2" xfId="20387"/>
    <cellStyle name="Warning Text 13 5 2 2" xfId="20388"/>
    <cellStyle name="Warning Text 13 5 3" xfId="20389"/>
    <cellStyle name="Warning Text 13 5 3 2" xfId="20390"/>
    <cellStyle name="Warning Text 13 5 4" xfId="20391"/>
    <cellStyle name="Warning Text 13 5 4 2" xfId="20392"/>
    <cellStyle name="Warning Text 13 5 5" xfId="20393"/>
    <cellStyle name="Warning Text 13 6" xfId="20394"/>
    <cellStyle name="Warning Text 13 6 2" xfId="20395"/>
    <cellStyle name="Warning Text 13 6 2 2" xfId="20396"/>
    <cellStyle name="Warning Text 13 6 3" xfId="20397"/>
    <cellStyle name="Warning Text 13 6 3 2" xfId="20398"/>
    <cellStyle name="Warning Text 13 6 4" xfId="20399"/>
    <cellStyle name="Warning Text 13 7" xfId="20400"/>
    <cellStyle name="Warning Text 13 7 2" xfId="20401"/>
    <cellStyle name="Warning Text 13 8" xfId="20402"/>
    <cellStyle name="Warning Text 13 8 2" xfId="20403"/>
    <cellStyle name="Warning Text 13 9" xfId="20404"/>
    <cellStyle name="Warning Text 13 9 2" xfId="20405"/>
    <cellStyle name="Warning Text 14" xfId="20406"/>
    <cellStyle name="Warning Text 14 10" xfId="20407"/>
    <cellStyle name="Warning Text 14 10 2" xfId="20408"/>
    <cellStyle name="Warning Text 14 11" xfId="20409"/>
    <cellStyle name="Warning Text 14 2" xfId="20410"/>
    <cellStyle name="Warning Text 14 2 2" xfId="20411"/>
    <cellStyle name="Warning Text 14 2 2 2" xfId="20412"/>
    <cellStyle name="Warning Text 14 2 3" xfId="20413"/>
    <cellStyle name="Warning Text 14 2 3 2" xfId="20414"/>
    <cellStyle name="Warning Text 14 2 4" xfId="20415"/>
    <cellStyle name="Warning Text 14 3" xfId="20416"/>
    <cellStyle name="Warning Text 14 3 2" xfId="20417"/>
    <cellStyle name="Warning Text 14 3 2 2" xfId="20418"/>
    <cellStyle name="Warning Text 14 3 3" xfId="20419"/>
    <cellStyle name="Warning Text 14 3 3 2" xfId="20420"/>
    <cellStyle name="Warning Text 14 3 4" xfId="20421"/>
    <cellStyle name="Warning Text 14 4" xfId="20422"/>
    <cellStyle name="Warning Text 14 4 2" xfId="20423"/>
    <cellStyle name="Warning Text 14 4 2 2" xfId="20424"/>
    <cellStyle name="Warning Text 14 4 3" xfId="20425"/>
    <cellStyle name="Warning Text 14 4 3 2" xfId="20426"/>
    <cellStyle name="Warning Text 14 4 4" xfId="20427"/>
    <cellStyle name="Warning Text 14 5" xfId="20428"/>
    <cellStyle name="Warning Text 14 5 2" xfId="20429"/>
    <cellStyle name="Warning Text 14 5 2 2" xfId="20430"/>
    <cellStyle name="Warning Text 14 5 3" xfId="20431"/>
    <cellStyle name="Warning Text 14 5 3 2" xfId="20432"/>
    <cellStyle name="Warning Text 14 5 4" xfId="20433"/>
    <cellStyle name="Warning Text 14 5 4 2" xfId="20434"/>
    <cellStyle name="Warning Text 14 5 5" xfId="20435"/>
    <cellStyle name="Warning Text 14 6" xfId="20436"/>
    <cellStyle name="Warning Text 14 6 2" xfId="20437"/>
    <cellStyle name="Warning Text 14 6 2 2" xfId="20438"/>
    <cellStyle name="Warning Text 14 6 3" xfId="20439"/>
    <cellStyle name="Warning Text 14 6 3 2" xfId="20440"/>
    <cellStyle name="Warning Text 14 6 4" xfId="20441"/>
    <cellStyle name="Warning Text 14 7" xfId="20442"/>
    <cellStyle name="Warning Text 14 7 2" xfId="20443"/>
    <cellStyle name="Warning Text 14 8" xfId="20444"/>
    <cellStyle name="Warning Text 14 8 2" xfId="20445"/>
    <cellStyle name="Warning Text 14 9" xfId="20446"/>
    <cellStyle name="Warning Text 14 9 2" xfId="20447"/>
    <cellStyle name="Warning Text 15" xfId="20448"/>
    <cellStyle name="Warning Text 15 10" xfId="20449"/>
    <cellStyle name="Warning Text 15 10 2" xfId="20450"/>
    <cellStyle name="Warning Text 15 11" xfId="20451"/>
    <cellStyle name="Warning Text 15 2" xfId="20452"/>
    <cellStyle name="Warning Text 15 2 2" xfId="20453"/>
    <cellStyle name="Warning Text 15 2 2 2" xfId="20454"/>
    <cellStyle name="Warning Text 15 2 3" xfId="20455"/>
    <cellStyle name="Warning Text 15 2 3 2" xfId="20456"/>
    <cellStyle name="Warning Text 15 2 4" xfId="20457"/>
    <cellStyle name="Warning Text 15 3" xfId="20458"/>
    <cellStyle name="Warning Text 15 3 2" xfId="20459"/>
    <cellStyle name="Warning Text 15 3 2 2" xfId="20460"/>
    <cellStyle name="Warning Text 15 3 3" xfId="20461"/>
    <cellStyle name="Warning Text 15 3 3 2" xfId="20462"/>
    <cellStyle name="Warning Text 15 3 4" xfId="20463"/>
    <cellStyle name="Warning Text 15 4" xfId="20464"/>
    <cellStyle name="Warning Text 15 4 2" xfId="20465"/>
    <cellStyle name="Warning Text 15 4 2 2" xfId="20466"/>
    <cellStyle name="Warning Text 15 4 3" xfId="20467"/>
    <cellStyle name="Warning Text 15 4 3 2" xfId="20468"/>
    <cellStyle name="Warning Text 15 4 4" xfId="20469"/>
    <cellStyle name="Warning Text 15 5" xfId="20470"/>
    <cellStyle name="Warning Text 15 5 2" xfId="20471"/>
    <cellStyle name="Warning Text 15 5 2 2" xfId="20472"/>
    <cellStyle name="Warning Text 15 5 3" xfId="20473"/>
    <cellStyle name="Warning Text 15 5 3 2" xfId="20474"/>
    <cellStyle name="Warning Text 15 5 4" xfId="20475"/>
    <cellStyle name="Warning Text 15 5 4 2" xfId="20476"/>
    <cellStyle name="Warning Text 15 5 5" xfId="20477"/>
    <cellStyle name="Warning Text 15 6" xfId="20478"/>
    <cellStyle name="Warning Text 15 6 2" xfId="20479"/>
    <cellStyle name="Warning Text 15 6 2 2" xfId="20480"/>
    <cellStyle name="Warning Text 15 6 3" xfId="20481"/>
    <cellStyle name="Warning Text 15 6 3 2" xfId="20482"/>
    <cellStyle name="Warning Text 15 6 4" xfId="20483"/>
    <cellStyle name="Warning Text 15 7" xfId="20484"/>
    <cellStyle name="Warning Text 15 7 2" xfId="20485"/>
    <cellStyle name="Warning Text 15 8" xfId="20486"/>
    <cellStyle name="Warning Text 15 8 2" xfId="20487"/>
    <cellStyle name="Warning Text 15 9" xfId="20488"/>
    <cellStyle name="Warning Text 15 9 2" xfId="20489"/>
    <cellStyle name="Warning Text 16" xfId="20490"/>
    <cellStyle name="Warning Text 16 10" xfId="20491"/>
    <cellStyle name="Warning Text 16 10 2" xfId="20492"/>
    <cellStyle name="Warning Text 16 11" xfId="20493"/>
    <cellStyle name="Warning Text 16 2" xfId="20494"/>
    <cellStyle name="Warning Text 16 2 2" xfId="20495"/>
    <cellStyle name="Warning Text 16 2 2 2" xfId="20496"/>
    <cellStyle name="Warning Text 16 2 3" xfId="20497"/>
    <cellStyle name="Warning Text 16 2 3 2" xfId="20498"/>
    <cellStyle name="Warning Text 16 2 4" xfId="20499"/>
    <cellStyle name="Warning Text 16 3" xfId="20500"/>
    <cellStyle name="Warning Text 16 3 2" xfId="20501"/>
    <cellStyle name="Warning Text 16 3 2 2" xfId="20502"/>
    <cellStyle name="Warning Text 16 3 3" xfId="20503"/>
    <cellStyle name="Warning Text 16 3 3 2" xfId="20504"/>
    <cellStyle name="Warning Text 16 3 4" xfId="20505"/>
    <cellStyle name="Warning Text 16 4" xfId="20506"/>
    <cellStyle name="Warning Text 16 4 2" xfId="20507"/>
    <cellStyle name="Warning Text 16 4 2 2" xfId="20508"/>
    <cellStyle name="Warning Text 16 4 3" xfId="20509"/>
    <cellStyle name="Warning Text 16 4 3 2" xfId="20510"/>
    <cellStyle name="Warning Text 16 4 4" xfId="20511"/>
    <cellStyle name="Warning Text 16 5" xfId="20512"/>
    <cellStyle name="Warning Text 16 5 2" xfId="20513"/>
    <cellStyle name="Warning Text 16 5 2 2" xfId="20514"/>
    <cellStyle name="Warning Text 16 5 3" xfId="20515"/>
    <cellStyle name="Warning Text 16 5 3 2" xfId="20516"/>
    <cellStyle name="Warning Text 16 5 4" xfId="20517"/>
    <cellStyle name="Warning Text 16 5 4 2" xfId="20518"/>
    <cellStyle name="Warning Text 16 5 5" xfId="20519"/>
    <cellStyle name="Warning Text 16 6" xfId="20520"/>
    <cellStyle name="Warning Text 16 6 2" xfId="20521"/>
    <cellStyle name="Warning Text 16 6 2 2" xfId="20522"/>
    <cellStyle name="Warning Text 16 6 3" xfId="20523"/>
    <cellStyle name="Warning Text 16 6 3 2" xfId="20524"/>
    <cellStyle name="Warning Text 16 6 4" xfId="20525"/>
    <cellStyle name="Warning Text 16 7" xfId="20526"/>
    <cellStyle name="Warning Text 16 7 2" xfId="20527"/>
    <cellStyle name="Warning Text 16 8" xfId="20528"/>
    <cellStyle name="Warning Text 16 8 2" xfId="20529"/>
    <cellStyle name="Warning Text 16 9" xfId="20530"/>
    <cellStyle name="Warning Text 16 9 2" xfId="20531"/>
    <cellStyle name="Warning Text 17" xfId="20532"/>
    <cellStyle name="Warning Text 17 10" xfId="20533"/>
    <cellStyle name="Warning Text 17 10 2" xfId="20534"/>
    <cellStyle name="Warning Text 17 11" xfId="20535"/>
    <cellStyle name="Warning Text 17 2" xfId="20536"/>
    <cellStyle name="Warning Text 17 2 2" xfId="20537"/>
    <cellStyle name="Warning Text 17 2 2 2" xfId="20538"/>
    <cellStyle name="Warning Text 17 2 3" xfId="20539"/>
    <cellStyle name="Warning Text 17 2 3 2" xfId="20540"/>
    <cellStyle name="Warning Text 17 2 4" xfId="20541"/>
    <cellStyle name="Warning Text 17 3" xfId="20542"/>
    <cellStyle name="Warning Text 17 3 2" xfId="20543"/>
    <cellStyle name="Warning Text 17 3 2 2" xfId="20544"/>
    <cellStyle name="Warning Text 17 3 3" xfId="20545"/>
    <cellStyle name="Warning Text 17 3 3 2" xfId="20546"/>
    <cellStyle name="Warning Text 17 3 4" xfId="20547"/>
    <cellStyle name="Warning Text 17 4" xfId="20548"/>
    <cellStyle name="Warning Text 17 4 2" xfId="20549"/>
    <cellStyle name="Warning Text 17 4 2 2" xfId="20550"/>
    <cellStyle name="Warning Text 17 4 3" xfId="20551"/>
    <cellStyle name="Warning Text 17 4 3 2" xfId="20552"/>
    <cellStyle name="Warning Text 17 4 4" xfId="20553"/>
    <cellStyle name="Warning Text 17 5" xfId="20554"/>
    <cellStyle name="Warning Text 17 5 2" xfId="20555"/>
    <cellStyle name="Warning Text 17 5 2 2" xfId="20556"/>
    <cellStyle name="Warning Text 17 5 3" xfId="20557"/>
    <cellStyle name="Warning Text 17 5 3 2" xfId="20558"/>
    <cellStyle name="Warning Text 17 5 4" xfId="20559"/>
    <cellStyle name="Warning Text 17 5 4 2" xfId="20560"/>
    <cellStyle name="Warning Text 17 5 5" xfId="20561"/>
    <cellStyle name="Warning Text 17 6" xfId="20562"/>
    <cellStyle name="Warning Text 17 6 2" xfId="20563"/>
    <cellStyle name="Warning Text 17 6 2 2" xfId="20564"/>
    <cellStyle name="Warning Text 17 6 3" xfId="20565"/>
    <cellStyle name="Warning Text 17 6 3 2" xfId="20566"/>
    <cellStyle name="Warning Text 17 6 4" xfId="20567"/>
    <cellStyle name="Warning Text 17 7" xfId="20568"/>
    <cellStyle name="Warning Text 17 7 2" xfId="20569"/>
    <cellStyle name="Warning Text 17 8" xfId="20570"/>
    <cellStyle name="Warning Text 17 8 2" xfId="20571"/>
    <cellStyle name="Warning Text 17 9" xfId="20572"/>
    <cellStyle name="Warning Text 17 9 2" xfId="20573"/>
    <cellStyle name="Warning Text 18" xfId="20574"/>
    <cellStyle name="Warning Text 18 10" xfId="20575"/>
    <cellStyle name="Warning Text 18 10 2" xfId="20576"/>
    <cellStyle name="Warning Text 18 11" xfId="20577"/>
    <cellStyle name="Warning Text 18 2" xfId="20578"/>
    <cellStyle name="Warning Text 18 2 2" xfId="20579"/>
    <cellStyle name="Warning Text 18 2 2 2" xfId="20580"/>
    <cellStyle name="Warning Text 18 2 3" xfId="20581"/>
    <cellStyle name="Warning Text 18 2 3 2" xfId="20582"/>
    <cellStyle name="Warning Text 18 2 4" xfId="20583"/>
    <cellStyle name="Warning Text 18 3" xfId="20584"/>
    <cellStyle name="Warning Text 18 3 2" xfId="20585"/>
    <cellStyle name="Warning Text 18 3 2 2" xfId="20586"/>
    <cellStyle name="Warning Text 18 3 3" xfId="20587"/>
    <cellStyle name="Warning Text 18 3 3 2" xfId="20588"/>
    <cellStyle name="Warning Text 18 3 4" xfId="20589"/>
    <cellStyle name="Warning Text 18 4" xfId="20590"/>
    <cellStyle name="Warning Text 18 4 2" xfId="20591"/>
    <cellStyle name="Warning Text 18 4 2 2" xfId="20592"/>
    <cellStyle name="Warning Text 18 4 3" xfId="20593"/>
    <cellStyle name="Warning Text 18 4 3 2" xfId="20594"/>
    <cellStyle name="Warning Text 18 4 4" xfId="20595"/>
    <cellStyle name="Warning Text 18 5" xfId="20596"/>
    <cellStyle name="Warning Text 18 5 2" xfId="20597"/>
    <cellStyle name="Warning Text 18 5 2 2" xfId="20598"/>
    <cellStyle name="Warning Text 18 5 3" xfId="20599"/>
    <cellStyle name="Warning Text 18 5 3 2" xfId="20600"/>
    <cellStyle name="Warning Text 18 5 4" xfId="20601"/>
    <cellStyle name="Warning Text 18 5 4 2" xfId="20602"/>
    <cellStyle name="Warning Text 18 5 5" xfId="20603"/>
    <cellStyle name="Warning Text 18 6" xfId="20604"/>
    <cellStyle name="Warning Text 18 6 2" xfId="20605"/>
    <cellStyle name="Warning Text 18 6 2 2" xfId="20606"/>
    <cellStyle name="Warning Text 18 6 3" xfId="20607"/>
    <cellStyle name="Warning Text 18 6 3 2" xfId="20608"/>
    <cellStyle name="Warning Text 18 6 4" xfId="20609"/>
    <cellStyle name="Warning Text 18 7" xfId="20610"/>
    <cellStyle name="Warning Text 18 7 2" xfId="20611"/>
    <cellStyle name="Warning Text 18 8" xfId="20612"/>
    <cellStyle name="Warning Text 18 8 2" xfId="20613"/>
    <cellStyle name="Warning Text 18 9" xfId="20614"/>
    <cellStyle name="Warning Text 18 9 2" xfId="20615"/>
    <cellStyle name="Warning Text 19" xfId="20616"/>
    <cellStyle name="Warning Text 19 10" xfId="20617"/>
    <cellStyle name="Warning Text 19 10 2" xfId="20618"/>
    <cellStyle name="Warning Text 19 11" xfId="20619"/>
    <cellStyle name="Warning Text 19 2" xfId="20620"/>
    <cellStyle name="Warning Text 19 2 2" xfId="20621"/>
    <cellStyle name="Warning Text 19 2 2 2" xfId="20622"/>
    <cellStyle name="Warning Text 19 2 3" xfId="20623"/>
    <cellStyle name="Warning Text 19 2 3 2" xfId="20624"/>
    <cellStyle name="Warning Text 19 2 4" xfId="20625"/>
    <cellStyle name="Warning Text 19 3" xfId="20626"/>
    <cellStyle name="Warning Text 19 3 2" xfId="20627"/>
    <cellStyle name="Warning Text 19 3 2 2" xfId="20628"/>
    <cellStyle name="Warning Text 19 3 3" xfId="20629"/>
    <cellStyle name="Warning Text 19 3 3 2" xfId="20630"/>
    <cellStyle name="Warning Text 19 3 4" xfId="20631"/>
    <cellStyle name="Warning Text 19 4" xfId="20632"/>
    <cellStyle name="Warning Text 19 4 2" xfId="20633"/>
    <cellStyle name="Warning Text 19 4 2 2" xfId="20634"/>
    <cellStyle name="Warning Text 19 4 3" xfId="20635"/>
    <cellStyle name="Warning Text 19 4 3 2" xfId="20636"/>
    <cellStyle name="Warning Text 19 4 4" xfId="20637"/>
    <cellStyle name="Warning Text 19 5" xfId="20638"/>
    <cellStyle name="Warning Text 19 5 2" xfId="20639"/>
    <cellStyle name="Warning Text 19 5 2 2" xfId="20640"/>
    <cellStyle name="Warning Text 19 5 3" xfId="20641"/>
    <cellStyle name="Warning Text 19 5 3 2" xfId="20642"/>
    <cellStyle name="Warning Text 19 5 4" xfId="20643"/>
    <cellStyle name="Warning Text 19 5 4 2" xfId="20644"/>
    <cellStyle name="Warning Text 19 5 5" xfId="20645"/>
    <cellStyle name="Warning Text 19 6" xfId="20646"/>
    <cellStyle name="Warning Text 19 6 2" xfId="20647"/>
    <cellStyle name="Warning Text 19 6 2 2" xfId="20648"/>
    <cellStyle name="Warning Text 19 6 3" xfId="20649"/>
    <cellStyle name="Warning Text 19 6 3 2" xfId="20650"/>
    <cellStyle name="Warning Text 19 6 4" xfId="20651"/>
    <cellStyle name="Warning Text 19 7" xfId="20652"/>
    <cellStyle name="Warning Text 19 7 2" xfId="20653"/>
    <cellStyle name="Warning Text 19 8" xfId="20654"/>
    <cellStyle name="Warning Text 19 8 2" xfId="20655"/>
    <cellStyle name="Warning Text 19 9" xfId="20656"/>
    <cellStyle name="Warning Text 19 9 2" xfId="20657"/>
    <cellStyle name="Warning Text 2" xfId="20658"/>
    <cellStyle name="Warning Text 2 10" xfId="20659"/>
    <cellStyle name="Warning Text 2 10 2" xfId="20660"/>
    <cellStyle name="Warning Text 2 10 2 2" xfId="20661"/>
    <cellStyle name="Warning Text 2 10 2 2 2" xfId="20662"/>
    <cellStyle name="Warning Text 2 10 2 3" xfId="20663"/>
    <cellStyle name="Warning Text 2 10 2 3 2" xfId="20664"/>
    <cellStyle name="Warning Text 2 10 2 4" xfId="20665"/>
    <cellStyle name="Warning Text 2 10 3" xfId="20666"/>
    <cellStyle name="Warning Text 2 10 3 2" xfId="20667"/>
    <cellStyle name="Warning Text 2 10 3 2 2" xfId="20668"/>
    <cellStyle name="Warning Text 2 10 3 3" xfId="20669"/>
    <cellStyle name="Warning Text 2 10 3 3 2" xfId="20670"/>
    <cellStyle name="Warning Text 2 10 3 4" xfId="20671"/>
    <cellStyle name="Warning Text 2 10 4" xfId="20672"/>
    <cellStyle name="Warning Text 2 10 4 2" xfId="20673"/>
    <cellStyle name="Warning Text 2 10 4 2 2" xfId="20674"/>
    <cellStyle name="Warning Text 2 10 4 3" xfId="20675"/>
    <cellStyle name="Warning Text 2 10 4 3 2" xfId="20676"/>
    <cellStyle name="Warning Text 2 10 4 4" xfId="20677"/>
    <cellStyle name="Warning Text 2 10 4 4 2" xfId="20678"/>
    <cellStyle name="Warning Text 2 10 4 5" xfId="20679"/>
    <cellStyle name="Warning Text 2 10 5" xfId="20680"/>
    <cellStyle name="Warning Text 2 10 5 2" xfId="20681"/>
    <cellStyle name="Warning Text 2 10 5 2 2" xfId="20682"/>
    <cellStyle name="Warning Text 2 10 5 3" xfId="20683"/>
    <cellStyle name="Warning Text 2 10 5 3 2" xfId="20684"/>
    <cellStyle name="Warning Text 2 10 5 4" xfId="20685"/>
    <cellStyle name="Warning Text 2 10 6" xfId="20686"/>
    <cellStyle name="Warning Text 2 10 6 2" xfId="20687"/>
    <cellStyle name="Warning Text 2 10 7" xfId="20688"/>
    <cellStyle name="Warning Text 2 10 7 2" xfId="20689"/>
    <cellStyle name="Warning Text 2 10 8" xfId="20690"/>
    <cellStyle name="Warning Text 2 10 8 2" xfId="20691"/>
    <cellStyle name="Warning Text 2 10 9" xfId="20692"/>
    <cellStyle name="Warning Text 2 11" xfId="20693"/>
    <cellStyle name="Warning Text 2 11 2" xfId="20694"/>
    <cellStyle name="Warning Text 2 11 2 2" xfId="20695"/>
    <cellStyle name="Warning Text 2 11 3" xfId="20696"/>
    <cellStyle name="Warning Text 2 11 3 2" xfId="20697"/>
    <cellStyle name="Warning Text 2 11 4" xfId="20698"/>
    <cellStyle name="Warning Text 2 12" xfId="20699"/>
    <cellStyle name="Warning Text 2 12 2" xfId="20700"/>
    <cellStyle name="Warning Text 2 12 2 2" xfId="20701"/>
    <cellStyle name="Warning Text 2 12 3" xfId="20702"/>
    <cellStyle name="Warning Text 2 12 3 2" xfId="20703"/>
    <cellStyle name="Warning Text 2 12 4" xfId="20704"/>
    <cellStyle name="Warning Text 2 13" xfId="20705"/>
    <cellStyle name="Warning Text 2 13 2" xfId="20706"/>
    <cellStyle name="Warning Text 2 13 2 2" xfId="20707"/>
    <cellStyle name="Warning Text 2 13 3" xfId="20708"/>
    <cellStyle name="Warning Text 2 13 3 2" xfId="20709"/>
    <cellStyle name="Warning Text 2 13 4" xfId="20710"/>
    <cellStyle name="Warning Text 2 14" xfId="20711"/>
    <cellStyle name="Warning Text 2 14 2" xfId="20712"/>
    <cellStyle name="Warning Text 2 14 2 2" xfId="20713"/>
    <cellStyle name="Warning Text 2 14 3" xfId="20714"/>
    <cellStyle name="Warning Text 2 14 3 2" xfId="20715"/>
    <cellStyle name="Warning Text 2 14 4" xfId="20716"/>
    <cellStyle name="Warning Text 2 14 4 2" xfId="20717"/>
    <cellStyle name="Warning Text 2 14 5" xfId="20718"/>
    <cellStyle name="Warning Text 2 15" xfId="20719"/>
    <cellStyle name="Warning Text 2 15 2" xfId="20720"/>
    <cellStyle name="Warning Text 2 15 2 2" xfId="20721"/>
    <cellStyle name="Warning Text 2 15 3" xfId="20722"/>
    <cellStyle name="Warning Text 2 15 3 2" xfId="20723"/>
    <cellStyle name="Warning Text 2 15 4" xfId="20724"/>
    <cellStyle name="Warning Text 2 16" xfId="20725"/>
    <cellStyle name="Warning Text 2 16 2" xfId="20726"/>
    <cellStyle name="Warning Text 2 17" xfId="20727"/>
    <cellStyle name="Warning Text 2 17 2" xfId="20728"/>
    <cellStyle name="Warning Text 2 18" xfId="20729"/>
    <cellStyle name="Warning Text 2 18 2" xfId="20730"/>
    <cellStyle name="Warning Text 2 19" xfId="20731"/>
    <cellStyle name="Warning Text 2 19 2" xfId="20732"/>
    <cellStyle name="Warning Text 2 2" xfId="20733"/>
    <cellStyle name="Warning Text 2 2 2" xfId="20734"/>
    <cellStyle name="Warning Text 2 2 2 2" xfId="20735"/>
    <cellStyle name="Warning Text 2 2 2 2 2" xfId="20736"/>
    <cellStyle name="Warning Text 2 2 2 3" xfId="20737"/>
    <cellStyle name="Warning Text 2 2 2 3 2" xfId="20738"/>
    <cellStyle name="Warning Text 2 2 2 4" xfId="20739"/>
    <cellStyle name="Warning Text 2 2 3" xfId="20740"/>
    <cellStyle name="Warning Text 2 2 3 2" xfId="20741"/>
    <cellStyle name="Warning Text 2 2 3 2 2" xfId="20742"/>
    <cellStyle name="Warning Text 2 2 3 3" xfId="20743"/>
    <cellStyle name="Warning Text 2 2 3 3 2" xfId="20744"/>
    <cellStyle name="Warning Text 2 2 3 4" xfId="20745"/>
    <cellStyle name="Warning Text 2 2 4" xfId="20746"/>
    <cellStyle name="Warning Text 2 2 4 2" xfId="20747"/>
    <cellStyle name="Warning Text 2 2 4 2 2" xfId="20748"/>
    <cellStyle name="Warning Text 2 2 4 3" xfId="20749"/>
    <cellStyle name="Warning Text 2 2 4 3 2" xfId="20750"/>
    <cellStyle name="Warning Text 2 2 4 4" xfId="20751"/>
    <cellStyle name="Warning Text 2 2 4 4 2" xfId="20752"/>
    <cellStyle name="Warning Text 2 2 4 5" xfId="20753"/>
    <cellStyle name="Warning Text 2 2 5" xfId="20754"/>
    <cellStyle name="Warning Text 2 2 5 2" xfId="20755"/>
    <cellStyle name="Warning Text 2 2 5 2 2" xfId="20756"/>
    <cellStyle name="Warning Text 2 2 5 3" xfId="20757"/>
    <cellStyle name="Warning Text 2 2 5 3 2" xfId="20758"/>
    <cellStyle name="Warning Text 2 2 5 4" xfId="20759"/>
    <cellStyle name="Warning Text 2 2 6" xfId="20760"/>
    <cellStyle name="Warning Text 2 2 6 2" xfId="20761"/>
    <cellStyle name="Warning Text 2 2 7" xfId="20762"/>
    <cellStyle name="Warning Text 2 2 7 2" xfId="20763"/>
    <cellStyle name="Warning Text 2 2 8" xfId="20764"/>
    <cellStyle name="Warning Text 2 2 8 2" xfId="20765"/>
    <cellStyle name="Warning Text 2 2 9" xfId="20766"/>
    <cellStyle name="Warning Text 2 20" xfId="20767"/>
    <cellStyle name="Warning Text 2 21" xfId="20768"/>
    <cellStyle name="Warning Text 2 3" xfId="20769"/>
    <cellStyle name="Warning Text 2 3 2" xfId="20770"/>
    <cellStyle name="Warning Text 2 3 2 2" xfId="20771"/>
    <cellStyle name="Warning Text 2 3 2 2 2" xfId="20772"/>
    <cellStyle name="Warning Text 2 3 2 3" xfId="20773"/>
    <cellStyle name="Warning Text 2 3 2 3 2" xfId="20774"/>
    <cellStyle name="Warning Text 2 3 2 4" xfId="20775"/>
    <cellStyle name="Warning Text 2 3 3" xfId="20776"/>
    <cellStyle name="Warning Text 2 3 3 2" xfId="20777"/>
    <cellStyle name="Warning Text 2 3 3 2 2" xfId="20778"/>
    <cellStyle name="Warning Text 2 3 3 3" xfId="20779"/>
    <cellStyle name="Warning Text 2 3 3 3 2" xfId="20780"/>
    <cellStyle name="Warning Text 2 3 3 4" xfId="20781"/>
    <cellStyle name="Warning Text 2 3 4" xfId="20782"/>
    <cellStyle name="Warning Text 2 3 4 2" xfId="20783"/>
    <cellStyle name="Warning Text 2 3 4 2 2" xfId="20784"/>
    <cellStyle name="Warning Text 2 3 4 3" xfId="20785"/>
    <cellStyle name="Warning Text 2 3 4 3 2" xfId="20786"/>
    <cellStyle name="Warning Text 2 3 4 4" xfId="20787"/>
    <cellStyle name="Warning Text 2 3 4 4 2" xfId="20788"/>
    <cellStyle name="Warning Text 2 3 4 5" xfId="20789"/>
    <cellStyle name="Warning Text 2 3 5" xfId="20790"/>
    <cellStyle name="Warning Text 2 3 5 2" xfId="20791"/>
    <cellStyle name="Warning Text 2 3 5 2 2" xfId="20792"/>
    <cellStyle name="Warning Text 2 3 5 3" xfId="20793"/>
    <cellStyle name="Warning Text 2 3 5 3 2" xfId="20794"/>
    <cellStyle name="Warning Text 2 3 5 4" xfId="20795"/>
    <cellStyle name="Warning Text 2 3 6" xfId="20796"/>
    <cellStyle name="Warning Text 2 3 6 2" xfId="20797"/>
    <cellStyle name="Warning Text 2 3 7" xfId="20798"/>
    <cellStyle name="Warning Text 2 3 7 2" xfId="20799"/>
    <cellStyle name="Warning Text 2 3 8" xfId="20800"/>
    <cellStyle name="Warning Text 2 3 8 2" xfId="20801"/>
    <cellStyle name="Warning Text 2 3 9" xfId="20802"/>
    <cellStyle name="Warning Text 2 4" xfId="20803"/>
    <cellStyle name="Warning Text 2 4 2" xfId="20804"/>
    <cellStyle name="Warning Text 2 4 2 2" xfId="20805"/>
    <cellStyle name="Warning Text 2 4 2 2 2" xfId="20806"/>
    <cellStyle name="Warning Text 2 4 2 3" xfId="20807"/>
    <cellStyle name="Warning Text 2 4 2 3 2" xfId="20808"/>
    <cellStyle name="Warning Text 2 4 2 4" xfId="20809"/>
    <cellStyle name="Warning Text 2 4 3" xfId="20810"/>
    <cellStyle name="Warning Text 2 4 3 2" xfId="20811"/>
    <cellStyle name="Warning Text 2 4 3 2 2" xfId="20812"/>
    <cellStyle name="Warning Text 2 4 3 3" xfId="20813"/>
    <cellStyle name="Warning Text 2 4 3 3 2" xfId="20814"/>
    <cellStyle name="Warning Text 2 4 3 4" xfId="20815"/>
    <cellStyle name="Warning Text 2 4 4" xfId="20816"/>
    <cellStyle name="Warning Text 2 4 4 2" xfId="20817"/>
    <cellStyle name="Warning Text 2 4 4 2 2" xfId="20818"/>
    <cellStyle name="Warning Text 2 4 4 3" xfId="20819"/>
    <cellStyle name="Warning Text 2 4 4 3 2" xfId="20820"/>
    <cellStyle name="Warning Text 2 4 4 4" xfId="20821"/>
    <cellStyle name="Warning Text 2 4 4 4 2" xfId="20822"/>
    <cellStyle name="Warning Text 2 4 4 5" xfId="20823"/>
    <cellStyle name="Warning Text 2 4 5" xfId="20824"/>
    <cellStyle name="Warning Text 2 4 5 2" xfId="20825"/>
    <cellStyle name="Warning Text 2 4 5 2 2" xfId="20826"/>
    <cellStyle name="Warning Text 2 4 5 3" xfId="20827"/>
    <cellStyle name="Warning Text 2 4 5 3 2" xfId="20828"/>
    <cellStyle name="Warning Text 2 4 5 4" xfId="20829"/>
    <cellStyle name="Warning Text 2 4 6" xfId="20830"/>
    <cellStyle name="Warning Text 2 4 6 2" xfId="20831"/>
    <cellStyle name="Warning Text 2 4 7" xfId="20832"/>
    <cellStyle name="Warning Text 2 4 7 2" xfId="20833"/>
    <cellStyle name="Warning Text 2 4 8" xfId="20834"/>
    <cellStyle name="Warning Text 2 4 8 2" xfId="20835"/>
    <cellStyle name="Warning Text 2 4 9" xfId="20836"/>
    <cellStyle name="Warning Text 2 5" xfId="20837"/>
    <cellStyle name="Warning Text 2 5 2" xfId="20838"/>
    <cellStyle name="Warning Text 2 5 2 2" xfId="20839"/>
    <cellStyle name="Warning Text 2 5 2 2 2" xfId="20840"/>
    <cellStyle name="Warning Text 2 5 2 3" xfId="20841"/>
    <cellStyle name="Warning Text 2 5 2 3 2" xfId="20842"/>
    <cellStyle name="Warning Text 2 5 2 4" xfId="20843"/>
    <cellStyle name="Warning Text 2 5 3" xfId="20844"/>
    <cellStyle name="Warning Text 2 5 3 2" xfId="20845"/>
    <cellStyle name="Warning Text 2 5 3 2 2" xfId="20846"/>
    <cellStyle name="Warning Text 2 5 3 3" xfId="20847"/>
    <cellStyle name="Warning Text 2 5 3 3 2" xfId="20848"/>
    <cellStyle name="Warning Text 2 5 3 4" xfId="20849"/>
    <cellStyle name="Warning Text 2 5 4" xfId="20850"/>
    <cellStyle name="Warning Text 2 5 4 2" xfId="20851"/>
    <cellStyle name="Warning Text 2 5 4 2 2" xfId="20852"/>
    <cellStyle name="Warning Text 2 5 4 3" xfId="20853"/>
    <cellStyle name="Warning Text 2 5 4 3 2" xfId="20854"/>
    <cellStyle name="Warning Text 2 5 4 4" xfId="20855"/>
    <cellStyle name="Warning Text 2 5 4 4 2" xfId="20856"/>
    <cellStyle name="Warning Text 2 5 4 5" xfId="20857"/>
    <cellStyle name="Warning Text 2 5 5" xfId="20858"/>
    <cellStyle name="Warning Text 2 5 5 2" xfId="20859"/>
    <cellStyle name="Warning Text 2 5 5 2 2" xfId="20860"/>
    <cellStyle name="Warning Text 2 5 5 3" xfId="20861"/>
    <cellStyle name="Warning Text 2 5 5 3 2" xfId="20862"/>
    <cellStyle name="Warning Text 2 5 5 4" xfId="20863"/>
    <cellStyle name="Warning Text 2 5 6" xfId="20864"/>
    <cellStyle name="Warning Text 2 5 6 2" xfId="20865"/>
    <cellStyle name="Warning Text 2 5 7" xfId="20866"/>
    <cellStyle name="Warning Text 2 5 7 2" xfId="20867"/>
    <cellStyle name="Warning Text 2 5 8" xfId="20868"/>
    <cellStyle name="Warning Text 2 5 8 2" xfId="20869"/>
    <cellStyle name="Warning Text 2 5 9" xfId="20870"/>
    <cellStyle name="Warning Text 2 6" xfId="20871"/>
    <cellStyle name="Warning Text 2 6 2" xfId="20872"/>
    <cellStyle name="Warning Text 2 6 2 2" xfId="20873"/>
    <cellStyle name="Warning Text 2 6 2 2 2" xfId="20874"/>
    <cellStyle name="Warning Text 2 6 2 3" xfId="20875"/>
    <cellStyle name="Warning Text 2 6 2 3 2" xfId="20876"/>
    <cellStyle name="Warning Text 2 6 2 4" xfId="20877"/>
    <cellStyle name="Warning Text 2 6 3" xfId="20878"/>
    <cellStyle name="Warning Text 2 6 3 2" xfId="20879"/>
    <cellStyle name="Warning Text 2 6 3 2 2" xfId="20880"/>
    <cellStyle name="Warning Text 2 6 3 3" xfId="20881"/>
    <cellStyle name="Warning Text 2 6 3 3 2" xfId="20882"/>
    <cellStyle name="Warning Text 2 6 3 4" xfId="20883"/>
    <cellStyle name="Warning Text 2 6 4" xfId="20884"/>
    <cellStyle name="Warning Text 2 6 4 2" xfId="20885"/>
    <cellStyle name="Warning Text 2 6 4 2 2" xfId="20886"/>
    <cellStyle name="Warning Text 2 6 4 3" xfId="20887"/>
    <cellStyle name="Warning Text 2 6 4 3 2" xfId="20888"/>
    <cellStyle name="Warning Text 2 6 4 4" xfId="20889"/>
    <cellStyle name="Warning Text 2 6 4 4 2" xfId="20890"/>
    <cellStyle name="Warning Text 2 6 4 5" xfId="20891"/>
    <cellStyle name="Warning Text 2 6 5" xfId="20892"/>
    <cellStyle name="Warning Text 2 6 5 2" xfId="20893"/>
    <cellStyle name="Warning Text 2 6 5 2 2" xfId="20894"/>
    <cellStyle name="Warning Text 2 6 5 3" xfId="20895"/>
    <cellStyle name="Warning Text 2 6 5 3 2" xfId="20896"/>
    <cellStyle name="Warning Text 2 6 5 4" xfId="20897"/>
    <cellStyle name="Warning Text 2 6 6" xfId="20898"/>
    <cellStyle name="Warning Text 2 6 6 2" xfId="20899"/>
    <cellStyle name="Warning Text 2 6 7" xfId="20900"/>
    <cellStyle name="Warning Text 2 6 7 2" xfId="20901"/>
    <cellStyle name="Warning Text 2 6 8" xfId="20902"/>
    <cellStyle name="Warning Text 2 6 8 2" xfId="20903"/>
    <cellStyle name="Warning Text 2 6 9" xfId="20904"/>
    <cellStyle name="Warning Text 2 7" xfId="20905"/>
    <cellStyle name="Warning Text 2 7 2" xfId="20906"/>
    <cellStyle name="Warning Text 2 7 2 2" xfId="20907"/>
    <cellStyle name="Warning Text 2 7 2 2 2" xfId="20908"/>
    <cellStyle name="Warning Text 2 7 2 3" xfId="20909"/>
    <cellStyle name="Warning Text 2 7 2 3 2" xfId="20910"/>
    <cellStyle name="Warning Text 2 7 2 4" xfId="20911"/>
    <cellStyle name="Warning Text 2 7 3" xfId="20912"/>
    <cellStyle name="Warning Text 2 7 3 2" xfId="20913"/>
    <cellStyle name="Warning Text 2 7 3 2 2" xfId="20914"/>
    <cellStyle name="Warning Text 2 7 3 3" xfId="20915"/>
    <cellStyle name="Warning Text 2 7 3 3 2" xfId="20916"/>
    <cellStyle name="Warning Text 2 7 3 4" xfId="20917"/>
    <cellStyle name="Warning Text 2 7 4" xfId="20918"/>
    <cellStyle name="Warning Text 2 7 4 2" xfId="20919"/>
    <cellStyle name="Warning Text 2 7 4 2 2" xfId="20920"/>
    <cellStyle name="Warning Text 2 7 4 3" xfId="20921"/>
    <cellStyle name="Warning Text 2 7 4 3 2" xfId="20922"/>
    <cellStyle name="Warning Text 2 7 4 4" xfId="20923"/>
    <cellStyle name="Warning Text 2 7 4 4 2" xfId="20924"/>
    <cellStyle name="Warning Text 2 7 4 5" xfId="20925"/>
    <cellStyle name="Warning Text 2 7 5" xfId="20926"/>
    <cellStyle name="Warning Text 2 7 5 2" xfId="20927"/>
    <cellStyle name="Warning Text 2 7 5 2 2" xfId="20928"/>
    <cellStyle name="Warning Text 2 7 5 3" xfId="20929"/>
    <cellStyle name="Warning Text 2 7 5 3 2" xfId="20930"/>
    <cellStyle name="Warning Text 2 7 5 4" xfId="20931"/>
    <cellStyle name="Warning Text 2 7 6" xfId="20932"/>
    <cellStyle name="Warning Text 2 7 6 2" xfId="20933"/>
    <cellStyle name="Warning Text 2 7 7" xfId="20934"/>
    <cellStyle name="Warning Text 2 7 7 2" xfId="20935"/>
    <cellStyle name="Warning Text 2 7 8" xfId="20936"/>
    <cellStyle name="Warning Text 2 7 8 2" xfId="20937"/>
    <cellStyle name="Warning Text 2 7 9" xfId="20938"/>
    <cellStyle name="Warning Text 2 8" xfId="20939"/>
    <cellStyle name="Warning Text 2 8 2" xfId="20940"/>
    <cellStyle name="Warning Text 2 8 2 2" xfId="20941"/>
    <cellStyle name="Warning Text 2 8 2 2 2" xfId="20942"/>
    <cellStyle name="Warning Text 2 8 2 3" xfId="20943"/>
    <cellStyle name="Warning Text 2 8 2 3 2" xfId="20944"/>
    <cellStyle name="Warning Text 2 8 2 4" xfId="20945"/>
    <cellStyle name="Warning Text 2 8 3" xfId="20946"/>
    <cellStyle name="Warning Text 2 8 3 2" xfId="20947"/>
    <cellStyle name="Warning Text 2 8 3 2 2" xfId="20948"/>
    <cellStyle name="Warning Text 2 8 3 3" xfId="20949"/>
    <cellStyle name="Warning Text 2 8 3 3 2" xfId="20950"/>
    <cellStyle name="Warning Text 2 8 3 4" xfId="20951"/>
    <cellStyle name="Warning Text 2 8 4" xfId="20952"/>
    <cellStyle name="Warning Text 2 8 4 2" xfId="20953"/>
    <cellStyle name="Warning Text 2 8 4 2 2" xfId="20954"/>
    <cellStyle name="Warning Text 2 8 4 3" xfId="20955"/>
    <cellStyle name="Warning Text 2 8 4 3 2" xfId="20956"/>
    <cellStyle name="Warning Text 2 8 4 4" xfId="20957"/>
    <cellStyle name="Warning Text 2 8 4 4 2" xfId="20958"/>
    <cellStyle name="Warning Text 2 8 4 5" xfId="20959"/>
    <cellStyle name="Warning Text 2 8 5" xfId="20960"/>
    <cellStyle name="Warning Text 2 8 5 2" xfId="20961"/>
    <cellStyle name="Warning Text 2 8 5 2 2" xfId="20962"/>
    <cellStyle name="Warning Text 2 8 5 3" xfId="20963"/>
    <cellStyle name="Warning Text 2 8 5 3 2" xfId="20964"/>
    <cellStyle name="Warning Text 2 8 5 4" xfId="20965"/>
    <cellStyle name="Warning Text 2 8 6" xfId="20966"/>
    <cellStyle name="Warning Text 2 8 6 2" xfId="20967"/>
    <cellStyle name="Warning Text 2 8 7" xfId="20968"/>
    <cellStyle name="Warning Text 2 8 7 2" xfId="20969"/>
    <cellStyle name="Warning Text 2 8 8" xfId="20970"/>
    <cellStyle name="Warning Text 2 8 8 2" xfId="20971"/>
    <cellStyle name="Warning Text 2 8 9" xfId="20972"/>
    <cellStyle name="Warning Text 2 9" xfId="20973"/>
    <cellStyle name="Warning Text 2 9 2" xfId="20974"/>
    <cellStyle name="Warning Text 2 9 2 2" xfId="20975"/>
    <cellStyle name="Warning Text 2 9 2 2 2" xfId="20976"/>
    <cellStyle name="Warning Text 2 9 2 3" xfId="20977"/>
    <cellStyle name="Warning Text 2 9 2 3 2" xfId="20978"/>
    <cellStyle name="Warning Text 2 9 2 4" xfId="20979"/>
    <cellStyle name="Warning Text 2 9 3" xfId="20980"/>
    <cellStyle name="Warning Text 2 9 3 2" xfId="20981"/>
    <cellStyle name="Warning Text 2 9 3 2 2" xfId="20982"/>
    <cellStyle name="Warning Text 2 9 3 3" xfId="20983"/>
    <cellStyle name="Warning Text 2 9 3 3 2" xfId="20984"/>
    <cellStyle name="Warning Text 2 9 3 4" xfId="20985"/>
    <cellStyle name="Warning Text 2 9 4" xfId="20986"/>
    <cellStyle name="Warning Text 2 9 4 2" xfId="20987"/>
    <cellStyle name="Warning Text 2 9 4 2 2" xfId="20988"/>
    <cellStyle name="Warning Text 2 9 4 3" xfId="20989"/>
    <cellStyle name="Warning Text 2 9 4 3 2" xfId="20990"/>
    <cellStyle name="Warning Text 2 9 4 4" xfId="20991"/>
    <cellStyle name="Warning Text 2 9 4 4 2" xfId="20992"/>
    <cellStyle name="Warning Text 2 9 4 5" xfId="20993"/>
    <cellStyle name="Warning Text 2 9 5" xfId="20994"/>
    <cellStyle name="Warning Text 2 9 5 2" xfId="20995"/>
    <cellStyle name="Warning Text 2 9 5 2 2" xfId="20996"/>
    <cellStyle name="Warning Text 2 9 5 3" xfId="20997"/>
    <cellStyle name="Warning Text 2 9 5 3 2" xfId="20998"/>
    <cellStyle name="Warning Text 2 9 5 4" xfId="20999"/>
    <cellStyle name="Warning Text 2 9 6" xfId="21000"/>
    <cellStyle name="Warning Text 2 9 6 2" xfId="21001"/>
    <cellStyle name="Warning Text 2 9 7" xfId="21002"/>
    <cellStyle name="Warning Text 2 9 7 2" xfId="21003"/>
    <cellStyle name="Warning Text 2 9 8" xfId="21004"/>
    <cellStyle name="Warning Text 2 9 8 2" xfId="21005"/>
    <cellStyle name="Warning Text 2 9 9" xfId="21006"/>
    <cellStyle name="Warning Text 20" xfId="21007"/>
    <cellStyle name="Warning Text 20 10" xfId="21008"/>
    <cellStyle name="Warning Text 20 10 2" xfId="21009"/>
    <cellStyle name="Warning Text 20 11" xfId="21010"/>
    <cellStyle name="Warning Text 20 2" xfId="21011"/>
    <cellStyle name="Warning Text 20 2 2" xfId="21012"/>
    <cellStyle name="Warning Text 20 2 2 2" xfId="21013"/>
    <cellStyle name="Warning Text 20 2 3" xfId="21014"/>
    <cellStyle name="Warning Text 20 2 3 2" xfId="21015"/>
    <cellStyle name="Warning Text 20 2 4" xfId="21016"/>
    <cellStyle name="Warning Text 20 3" xfId="21017"/>
    <cellStyle name="Warning Text 20 3 2" xfId="21018"/>
    <cellStyle name="Warning Text 20 3 2 2" xfId="21019"/>
    <cellStyle name="Warning Text 20 3 3" xfId="21020"/>
    <cellStyle name="Warning Text 20 3 3 2" xfId="21021"/>
    <cellStyle name="Warning Text 20 3 4" xfId="21022"/>
    <cellStyle name="Warning Text 20 4" xfId="21023"/>
    <cellStyle name="Warning Text 20 4 2" xfId="21024"/>
    <cellStyle name="Warning Text 20 4 2 2" xfId="21025"/>
    <cellStyle name="Warning Text 20 4 3" xfId="21026"/>
    <cellStyle name="Warning Text 20 4 3 2" xfId="21027"/>
    <cellStyle name="Warning Text 20 4 4" xfId="21028"/>
    <cellStyle name="Warning Text 20 5" xfId="21029"/>
    <cellStyle name="Warning Text 20 5 2" xfId="21030"/>
    <cellStyle name="Warning Text 20 5 2 2" xfId="21031"/>
    <cellStyle name="Warning Text 20 5 3" xfId="21032"/>
    <cellStyle name="Warning Text 20 5 3 2" xfId="21033"/>
    <cellStyle name="Warning Text 20 5 4" xfId="21034"/>
    <cellStyle name="Warning Text 20 5 4 2" xfId="21035"/>
    <cellStyle name="Warning Text 20 5 5" xfId="21036"/>
    <cellStyle name="Warning Text 20 6" xfId="21037"/>
    <cellStyle name="Warning Text 20 6 2" xfId="21038"/>
    <cellStyle name="Warning Text 20 6 2 2" xfId="21039"/>
    <cellStyle name="Warning Text 20 6 3" xfId="21040"/>
    <cellStyle name="Warning Text 20 6 3 2" xfId="21041"/>
    <cellStyle name="Warning Text 20 6 4" xfId="21042"/>
    <cellStyle name="Warning Text 20 7" xfId="21043"/>
    <cellStyle name="Warning Text 20 7 2" xfId="21044"/>
    <cellStyle name="Warning Text 20 8" xfId="21045"/>
    <cellStyle name="Warning Text 20 8 2" xfId="21046"/>
    <cellStyle name="Warning Text 20 9" xfId="21047"/>
    <cellStyle name="Warning Text 20 9 2" xfId="21048"/>
    <cellStyle name="Warning Text 21" xfId="21049"/>
    <cellStyle name="Warning Text 21 10" xfId="21050"/>
    <cellStyle name="Warning Text 21 10 2" xfId="21051"/>
    <cellStyle name="Warning Text 21 11" xfId="21052"/>
    <cellStyle name="Warning Text 21 2" xfId="21053"/>
    <cellStyle name="Warning Text 21 2 2" xfId="21054"/>
    <cellStyle name="Warning Text 21 2 2 2" xfId="21055"/>
    <cellStyle name="Warning Text 21 2 3" xfId="21056"/>
    <cellStyle name="Warning Text 21 2 3 2" xfId="21057"/>
    <cellStyle name="Warning Text 21 2 4" xfId="21058"/>
    <cellStyle name="Warning Text 21 3" xfId="21059"/>
    <cellStyle name="Warning Text 21 3 2" xfId="21060"/>
    <cellStyle name="Warning Text 21 3 2 2" xfId="21061"/>
    <cellStyle name="Warning Text 21 3 3" xfId="21062"/>
    <cellStyle name="Warning Text 21 3 3 2" xfId="21063"/>
    <cellStyle name="Warning Text 21 3 4" xfId="21064"/>
    <cellStyle name="Warning Text 21 4" xfId="21065"/>
    <cellStyle name="Warning Text 21 4 2" xfId="21066"/>
    <cellStyle name="Warning Text 21 4 2 2" xfId="21067"/>
    <cellStyle name="Warning Text 21 4 3" xfId="21068"/>
    <cellStyle name="Warning Text 21 4 3 2" xfId="21069"/>
    <cellStyle name="Warning Text 21 4 4" xfId="21070"/>
    <cellStyle name="Warning Text 21 5" xfId="21071"/>
    <cellStyle name="Warning Text 21 5 2" xfId="21072"/>
    <cellStyle name="Warning Text 21 5 2 2" xfId="21073"/>
    <cellStyle name="Warning Text 21 5 3" xfId="21074"/>
    <cellStyle name="Warning Text 21 5 3 2" xfId="21075"/>
    <cellStyle name="Warning Text 21 5 4" xfId="21076"/>
    <cellStyle name="Warning Text 21 5 4 2" xfId="21077"/>
    <cellStyle name="Warning Text 21 5 5" xfId="21078"/>
    <cellStyle name="Warning Text 21 6" xfId="21079"/>
    <cellStyle name="Warning Text 21 6 2" xfId="21080"/>
    <cellStyle name="Warning Text 21 6 2 2" xfId="21081"/>
    <cellStyle name="Warning Text 21 6 3" xfId="21082"/>
    <cellStyle name="Warning Text 21 6 3 2" xfId="21083"/>
    <cellStyle name="Warning Text 21 6 4" xfId="21084"/>
    <cellStyle name="Warning Text 21 7" xfId="21085"/>
    <cellStyle name="Warning Text 21 7 2" xfId="21086"/>
    <cellStyle name="Warning Text 21 8" xfId="21087"/>
    <cellStyle name="Warning Text 21 8 2" xfId="21088"/>
    <cellStyle name="Warning Text 21 9" xfId="21089"/>
    <cellStyle name="Warning Text 21 9 2" xfId="21090"/>
    <cellStyle name="Warning Text 22" xfId="21091"/>
    <cellStyle name="Warning Text 22 10" xfId="21092"/>
    <cellStyle name="Warning Text 22 10 2" xfId="21093"/>
    <cellStyle name="Warning Text 22 11" xfId="21094"/>
    <cellStyle name="Warning Text 22 2" xfId="21095"/>
    <cellStyle name="Warning Text 22 2 2" xfId="21096"/>
    <cellStyle name="Warning Text 22 2 2 2" xfId="21097"/>
    <cellStyle name="Warning Text 22 2 3" xfId="21098"/>
    <cellStyle name="Warning Text 22 2 3 2" xfId="21099"/>
    <cellStyle name="Warning Text 22 2 4" xfId="21100"/>
    <cellStyle name="Warning Text 22 3" xfId="21101"/>
    <cellStyle name="Warning Text 22 3 2" xfId="21102"/>
    <cellStyle name="Warning Text 22 3 2 2" xfId="21103"/>
    <cellStyle name="Warning Text 22 3 3" xfId="21104"/>
    <cellStyle name="Warning Text 22 3 3 2" xfId="21105"/>
    <cellStyle name="Warning Text 22 3 4" xfId="21106"/>
    <cellStyle name="Warning Text 22 4" xfId="21107"/>
    <cellStyle name="Warning Text 22 4 2" xfId="21108"/>
    <cellStyle name="Warning Text 22 4 2 2" xfId="21109"/>
    <cellStyle name="Warning Text 22 4 3" xfId="21110"/>
    <cellStyle name="Warning Text 22 4 3 2" xfId="21111"/>
    <cellStyle name="Warning Text 22 4 4" xfId="21112"/>
    <cellStyle name="Warning Text 22 5" xfId="21113"/>
    <cellStyle name="Warning Text 22 5 2" xfId="21114"/>
    <cellStyle name="Warning Text 22 5 2 2" xfId="21115"/>
    <cellStyle name="Warning Text 22 5 3" xfId="21116"/>
    <cellStyle name="Warning Text 22 5 3 2" xfId="21117"/>
    <cellStyle name="Warning Text 22 5 4" xfId="21118"/>
    <cellStyle name="Warning Text 22 5 4 2" xfId="21119"/>
    <cellStyle name="Warning Text 22 5 5" xfId="21120"/>
    <cellStyle name="Warning Text 22 6" xfId="21121"/>
    <cellStyle name="Warning Text 22 6 2" xfId="21122"/>
    <cellStyle name="Warning Text 22 6 2 2" xfId="21123"/>
    <cellStyle name="Warning Text 22 6 3" xfId="21124"/>
    <cellStyle name="Warning Text 22 6 3 2" xfId="21125"/>
    <cellStyle name="Warning Text 22 6 4" xfId="21126"/>
    <cellStyle name="Warning Text 22 7" xfId="21127"/>
    <cellStyle name="Warning Text 22 7 2" xfId="21128"/>
    <cellStyle name="Warning Text 22 8" xfId="21129"/>
    <cellStyle name="Warning Text 22 8 2" xfId="21130"/>
    <cellStyle name="Warning Text 22 9" xfId="21131"/>
    <cellStyle name="Warning Text 22 9 2" xfId="21132"/>
    <cellStyle name="Warning Text 23" xfId="21133"/>
    <cellStyle name="Warning Text 23 10" xfId="21134"/>
    <cellStyle name="Warning Text 23 10 2" xfId="21135"/>
    <cellStyle name="Warning Text 23 11" xfId="21136"/>
    <cellStyle name="Warning Text 23 2" xfId="21137"/>
    <cellStyle name="Warning Text 23 2 2" xfId="21138"/>
    <cellStyle name="Warning Text 23 2 2 2" xfId="21139"/>
    <cellStyle name="Warning Text 23 2 3" xfId="21140"/>
    <cellStyle name="Warning Text 23 2 3 2" xfId="21141"/>
    <cellStyle name="Warning Text 23 2 4" xfId="21142"/>
    <cellStyle name="Warning Text 23 3" xfId="21143"/>
    <cellStyle name="Warning Text 23 3 2" xfId="21144"/>
    <cellStyle name="Warning Text 23 3 2 2" xfId="21145"/>
    <cellStyle name="Warning Text 23 3 3" xfId="21146"/>
    <cellStyle name="Warning Text 23 3 3 2" xfId="21147"/>
    <cellStyle name="Warning Text 23 3 4" xfId="21148"/>
    <cellStyle name="Warning Text 23 4" xfId="21149"/>
    <cellStyle name="Warning Text 23 4 2" xfId="21150"/>
    <cellStyle name="Warning Text 23 4 2 2" xfId="21151"/>
    <cellStyle name="Warning Text 23 4 3" xfId="21152"/>
    <cellStyle name="Warning Text 23 4 3 2" xfId="21153"/>
    <cellStyle name="Warning Text 23 4 4" xfId="21154"/>
    <cellStyle name="Warning Text 23 5" xfId="21155"/>
    <cellStyle name="Warning Text 23 5 2" xfId="21156"/>
    <cellStyle name="Warning Text 23 5 2 2" xfId="21157"/>
    <cellStyle name="Warning Text 23 5 3" xfId="21158"/>
    <cellStyle name="Warning Text 23 5 3 2" xfId="21159"/>
    <cellStyle name="Warning Text 23 5 4" xfId="21160"/>
    <cellStyle name="Warning Text 23 5 4 2" xfId="21161"/>
    <cellStyle name="Warning Text 23 5 5" xfId="21162"/>
    <cellStyle name="Warning Text 23 6" xfId="21163"/>
    <cellStyle name="Warning Text 23 6 2" xfId="21164"/>
    <cellStyle name="Warning Text 23 6 2 2" xfId="21165"/>
    <cellStyle name="Warning Text 23 6 3" xfId="21166"/>
    <cellStyle name="Warning Text 23 6 3 2" xfId="21167"/>
    <cellStyle name="Warning Text 23 6 4" xfId="21168"/>
    <cellStyle name="Warning Text 23 7" xfId="21169"/>
    <cellStyle name="Warning Text 23 7 2" xfId="21170"/>
    <cellStyle name="Warning Text 23 8" xfId="21171"/>
    <cellStyle name="Warning Text 23 8 2" xfId="21172"/>
    <cellStyle name="Warning Text 23 9" xfId="21173"/>
    <cellStyle name="Warning Text 23 9 2" xfId="21174"/>
    <cellStyle name="Warning Text 24" xfId="21175"/>
    <cellStyle name="Warning Text 24 10" xfId="21176"/>
    <cellStyle name="Warning Text 24 10 2" xfId="21177"/>
    <cellStyle name="Warning Text 24 11" xfId="21178"/>
    <cellStyle name="Warning Text 24 2" xfId="21179"/>
    <cellStyle name="Warning Text 24 2 2" xfId="21180"/>
    <cellStyle name="Warning Text 24 2 2 2" xfId="21181"/>
    <cellStyle name="Warning Text 24 2 3" xfId="21182"/>
    <cellStyle name="Warning Text 24 2 3 2" xfId="21183"/>
    <cellStyle name="Warning Text 24 2 4" xfId="21184"/>
    <cellStyle name="Warning Text 24 3" xfId="21185"/>
    <cellStyle name="Warning Text 24 3 2" xfId="21186"/>
    <cellStyle name="Warning Text 24 3 2 2" xfId="21187"/>
    <cellStyle name="Warning Text 24 3 3" xfId="21188"/>
    <cellStyle name="Warning Text 24 3 3 2" xfId="21189"/>
    <cellStyle name="Warning Text 24 3 4" xfId="21190"/>
    <cellStyle name="Warning Text 24 4" xfId="21191"/>
    <cellStyle name="Warning Text 24 4 2" xfId="21192"/>
    <cellStyle name="Warning Text 24 4 2 2" xfId="21193"/>
    <cellStyle name="Warning Text 24 4 3" xfId="21194"/>
    <cellStyle name="Warning Text 24 4 3 2" xfId="21195"/>
    <cellStyle name="Warning Text 24 4 4" xfId="21196"/>
    <cellStyle name="Warning Text 24 5" xfId="21197"/>
    <cellStyle name="Warning Text 24 5 2" xfId="21198"/>
    <cellStyle name="Warning Text 24 5 2 2" xfId="21199"/>
    <cellStyle name="Warning Text 24 5 3" xfId="21200"/>
    <cellStyle name="Warning Text 24 5 3 2" xfId="21201"/>
    <cellStyle name="Warning Text 24 5 4" xfId="21202"/>
    <cellStyle name="Warning Text 24 5 4 2" xfId="21203"/>
    <cellStyle name="Warning Text 24 5 5" xfId="21204"/>
    <cellStyle name="Warning Text 24 6" xfId="21205"/>
    <cellStyle name="Warning Text 24 6 2" xfId="21206"/>
    <cellStyle name="Warning Text 24 6 2 2" xfId="21207"/>
    <cellStyle name="Warning Text 24 6 3" xfId="21208"/>
    <cellStyle name="Warning Text 24 6 3 2" xfId="21209"/>
    <cellStyle name="Warning Text 24 6 4" xfId="21210"/>
    <cellStyle name="Warning Text 24 7" xfId="21211"/>
    <cellStyle name="Warning Text 24 7 2" xfId="21212"/>
    <cellStyle name="Warning Text 24 8" xfId="21213"/>
    <cellStyle name="Warning Text 24 8 2" xfId="21214"/>
    <cellStyle name="Warning Text 24 9" xfId="21215"/>
    <cellStyle name="Warning Text 24 9 2" xfId="21216"/>
    <cellStyle name="Warning Text 25" xfId="21217"/>
    <cellStyle name="Warning Text 25 10" xfId="21218"/>
    <cellStyle name="Warning Text 25 10 2" xfId="21219"/>
    <cellStyle name="Warning Text 25 11" xfId="21220"/>
    <cellStyle name="Warning Text 25 2" xfId="21221"/>
    <cellStyle name="Warning Text 25 2 2" xfId="21222"/>
    <cellStyle name="Warning Text 25 2 2 2" xfId="21223"/>
    <cellStyle name="Warning Text 25 2 3" xfId="21224"/>
    <cellStyle name="Warning Text 25 2 3 2" xfId="21225"/>
    <cellStyle name="Warning Text 25 2 4" xfId="21226"/>
    <cellStyle name="Warning Text 25 3" xfId="21227"/>
    <cellStyle name="Warning Text 25 3 2" xfId="21228"/>
    <cellStyle name="Warning Text 25 3 2 2" xfId="21229"/>
    <cellStyle name="Warning Text 25 3 3" xfId="21230"/>
    <cellStyle name="Warning Text 25 3 3 2" xfId="21231"/>
    <cellStyle name="Warning Text 25 3 4" xfId="21232"/>
    <cellStyle name="Warning Text 25 4" xfId="21233"/>
    <cellStyle name="Warning Text 25 4 2" xfId="21234"/>
    <cellStyle name="Warning Text 25 4 2 2" xfId="21235"/>
    <cellStyle name="Warning Text 25 4 3" xfId="21236"/>
    <cellStyle name="Warning Text 25 4 3 2" xfId="21237"/>
    <cellStyle name="Warning Text 25 4 4" xfId="21238"/>
    <cellStyle name="Warning Text 25 5" xfId="21239"/>
    <cellStyle name="Warning Text 25 5 2" xfId="21240"/>
    <cellStyle name="Warning Text 25 5 2 2" xfId="21241"/>
    <cellStyle name="Warning Text 25 5 3" xfId="21242"/>
    <cellStyle name="Warning Text 25 5 3 2" xfId="21243"/>
    <cellStyle name="Warning Text 25 5 4" xfId="21244"/>
    <cellStyle name="Warning Text 25 5 4 2" xfId="21245"/>
    <cellStyle name="Warning Text 25 5 5" xfId="21246"/>
    <cellStyle name="Warning Text 25 6" xfId="21247"/>
    <cellStyle name="Warning Text 25 6 2" xfId="21248"/>
    <cellStyle name="Warning Text 25 6 2 2" xfId="21249"/>
    <cellStyle name="Warning Text 25 6 3" xfId="21250"/>
    <cellStyle name="Warning Text 25 6 3 2" xfId="21251"/>
    <cellStyle name="Warning Text 25 6 4" xfId="21252"/>
    <cellStyle name="Warning Text 25 7" xfId="21253"/>
    <cellStyle name="Warning Text 25 7 2" xfId="21254"/>
    <cellStyle name="Warning Text 25 8" xfId="21255"/>
    <cellStyle name="Warning Text 25 8 2" xfId="21256"/>
    <cellStyle name="Warning Text 25 9" xfId="21257"/>
    <cellStyle name="Warning Text 25 9 2" xfId="21258"/>
    <cellStyle name="Warning Text 26" xfId="21259"/>
    <cellStyle name="Warning Text 26 10" xfId="21260"/>
    <cellStyle name="Warning Text 26 10 2" xfId="21261"/>
    <cellStyle name="Warning Text 26 11" xfId="21262"/>
    <cellStyle name="Warning Text 26 2" xfId="21263"/>
    <cellStyle name="Warning Text 26 2 2" xfId="21264"/>
    <cellStyle name="Warning Text 26 2 2 2" xfId="21265"/>
    <cellStyle name="Warning Text 26 2 3" xfId="21266"/>
    <cellStyle name="Warning Text 26 2 3 2" xfId="21267"/>
    <cellStyle name="Warning Text 26 2 4" xfId="21268"/>
    <cellStyle name="Warning Text 26 3" xfId="21269"/>
    <cellStyle name="Warning Text 26 3 2" xfId="21270"/>
    <cellStyle name="Warning Text 26 3 2 2" xfId="21271"/>
    <cellStyle name="Warning Text 26 3 3" xfId="21272"/>
    <cellStyle name="Warning Text 26 3 3 2" xfId="21273"/>
    <cellStyle name="Warning Text 26 3 4" xfId="21274"/>
    <cellStyle name="Warning Text 26 4" xfId="21275"/>
    <cellStyle name="Warning Text 26 4 2" xfId="21276"/>
    <cellStyle name="Warning Text 26 4 2 2" xfId="21277"/>
    <cellStyle name="Warning Text 26 4 3" xfId="21278"/>
    <cellStyle name="Warning Text 26 4 3 2" xfId="21279"/>
    <cellStyle name="Warning Text 26 4 4" xfId="21280"/>
    <cellStyle name="Warning Text 26 5" xfId="21281"/>
    <cellStyle name="Warning Text 26 5 2" xfId="21282"/>
    <cellStyle name="Warning Text 26 5 2 2" xfId="21283"/>
    <cellStyle name="Warning Text 26 5 3" xfId="21284"/>
    <cellStyle name="Warning Text 26 5 3 2" xfId="21285"/>
    <cellStyle name="Warning Text 26 5 4" xfId="21286"/>
    <cellStyle name="Warning Text 26 5 4 2" xfId="21287"/>
    <cellStyle name="Warning Text 26 5 5" xfId="21288"/>
    <cellStyle name="Warning Text 26 6" xfId="21289"/>
    <cellStyle name="Warning Text 26 6 2" xfId="21290"/>
    <cellStyle name="Warning Text 26 6 2 2" xfId="21291"/>
    <cellStyle name="Warning Text 26 6 3" xfId="21292"/>
    <cellStyle name="Warning Text 26 6 3 2" xfId="21293"/>
    <cellStyle name="Warning Text 26 6 4" xfId="21294"/>
    <cellStyle name="Warning Text 26 7" xfId="21295"/>
    <cellStyle name="Warning Text 26 7 2" xfId="21296"/>
    <cellStyle name="Warning Text 26 8" xfId="21297"/>
    <cellStyle name="Warning Text 26 8 2" xfId="21298"/>
    <cellStyle name="Warning Text 26 9" xfId="21299"/>
    <cellStyle name="Warning Text 26 9 2" xfId="21300"/>
    <cellStyle name="Warning Text 27" xfId="21301"/>
    <cellStyle name="Warning Text 27 10" xfId="21302"/>
    <cellStyle name="Warning Text 27 10 2" xfId="21303"/>
    <cellStyle name="Warning Text 27 11" xfId="21304"/>
    <cellStyle name="Warning Text 27 2" xfId="21305"/>
    <cellStyle name="Warning Text 27 2 2" xfId="21306"/>
    <cellStyle name="Warning Text 27 2 2 2" xfId="21307"/>
    <cellStyle name="Warning Text 27 2 3" xfId="21308"/>
    <cellStyle name="Warning Text 27 2 3 2" xfId="21309"/>
    <cellStyle name="Warning Text 27 2 4" xfId="21310"/>
    <cellStyle name="Warning Text 27 3" xfId="21311"/>
    <cellStyle name="Warning Text 27 3 2" xfId="21312"/>
    <cellStyle name="Warning Text 27 3 2 2" xfId="21313"/>
    <cellStyle name="Warning Text 27 3 3" xfId="21314"/>
    <cellStyle name="Warning Text 27 3 3 2" xfId="21315"/>
    <cellStyle name="Warning Text 27 3 4" xfId="21316"/>
    <cellStyle name="Warning Text 27 4" xfId="21317"/>
    <cellStyle name="Warning Text 27 4 2" xfId="21318"/>
    <cellStyle name="Warning Text 27 4 2 2" xfId="21319"/>
    <cellStyle name="Warning Text 27 4 3" xfId="21320"/>
    <cellStyle name="Warning Text 27 4 3 2" xfId="21321"/>
    <cellStyle name="Warning Text 27 4 4" xfId="21322"/>
    <cellStyle name="Warning Text 27 5" xfId="21323"/>
    <cellStyle name="Warning Text 27 5 2" xfId="21324"/>
    <cellStyle name="Warning Text 27 5 2 2" xfId="21325"/>
    <cellStyle name="Warning Text 27 5 3" xfId="21326"/>
    <cellStyle name="Warning Text 27 5 3 2" xfId="21327"/>
    <cellStyle name="Warning Text 27 5 4" xfId="21328"/>
    <cellStyle name="Warning Text 27 5 4 2" xfId="21329"/>
    <cellStyle name="Warning Text 27 5 5" xfId="21330"/>
    <cellStyle name="Warning Text 27 6" xfId="21331"/>
    <cellStyle name="Warning Text 27 6 2" xfId="21332"/>
    <cellStyle name="Warning Text 27 6 2 2" xfId="21333"/>
    <cellStyle name="Warning Text 27 6 3" xfId="21334"/>
    <cellStyle name="Warning Text 27 6 3 2" xfId="21335"/>
    <cellStyle name="Warning Text 27 6 4" xfId="21336"/>
    <cellStyle name="Warning Text 27 7" xfId="21337"/>
    <cellStyle name="Warning Text 27 7 2" xfId="21338"/>
    <cellStyle name="Warning Text 27 8" xfId="21339"/>
    <cellStyle name="Warning Text 27 8 2" xfId="21340"/>
    <cellStyle name="Warning Text 27 9" xfId="21341"/>
    <cellStyle name="Warning Text 27 9 2" xfId="21342"/>
    <cellStyle name="Warning Text 28" xfId="21343"/>
    <cellStyle name="Warning Text 28 10" xfId="21344"/>
    <cellStyle name="Warning Text 28 10 2" xfId="21345"/>
    <cellStyle name="Warning Text 28 11" xfId="21346"/>
    <cellStyle name="Warning Text 28 2" xfId="21347"/>
    <cellStyle name="Warning Text 28 2 2" xfId="21348"/>
    <cellStyle name="Warning Text 28 2 2 2" xfId="21349"/>
    <cellStyle name="Warning Text 28 2 3" xfId="21350"/>
    <cellStyle name="Warning Text 28 2 3 2" xfId="21351"/>
    <cellStyle name="Warning Text 28 2 4" xfId="21352"/>
    <cellStyle name="Warning Text 28 3" xfId="21353"/>
    <cellStyle name="Warning Text 28 3 2" xfId="21354"/>
    <cellStyle name="Warning Text 28 3 2 2" xfId="21355"/>
    <cellStyle name="Warning Text 28 3 3" xfId="21356"/>
    <cellStyle name="Warning Text 28 3 3 2" xfId="21357"/>
    <cellStyle name="Warning Text 28 3 4" xfId="21358"/>
    <cellStyle name="Warning Text 28 4" xfId="21359"/>
    <cellStyle name="Warning Text 28 4 2" xfId="21360"/>
    <cellStyle name="Warning Text 28 4 2 2" xfId="21361"/>
    <cellStyle name="Warning Text 28 4 3" xfId="21362"/>
    <cellStyle name="Warning Text 28 4 3 2" xfId="21363"/>
    <cellStyle name="Warning Text 28 4 4" xfId="21364"/>
    <cellStyle name="Warning Text 28 5" xfId="21365"/>
    <cellStyle name="Warning Text 28 5 2" xfId="21366"/>
    <cellStyle name="Warning Text 28 5 2 2" xfId="21367"/>
    <cellStyle name="Warning Text 28 5 3" xfId="21368"/>
    <cellStyle name="Warning Text 28 5 3 2" xfId="21369"/>
    <cellStyle name="Warning Text 28 5 4" xfId="21370"/>
    <cellStyle name="Warning Text 28 5 4 2" xfId="21371"/>
    <cellStyle name="Warning Text 28 5 5" xfId="21372"/>
    <cellStyle name="Warning Text 28 6" xfId="21373"/>
    <cellStyle name="Warning Text 28 6 2" xfId="21374"/>
    <cellStyle name="Warning Text 28 6 2 2" xfId="21375"/>
    <cellStyle name="Warning Text 28 6 3" xfId="21376"/>
    <cellStyle name="Warning Text 28 6 3 2" xfId="21377"/>
    <cellStyle name="Warning Text 28 6 4" xfId="21378"/>
    <cellStyle name="Warning Text 28 7" xfId="21379"/>
    <cellStyle name="Warning Text 28 7 2" xfId="21380"/>
    <cellStyle name="Warning Text 28 8" xfId="21381"/>
    <cellStyle name="Warning Text 28 8 2" xfId="21382"/>
    <cellStyle name="Warning Text 28 9" xfId="21383"/>
    <cellStyle name="Warning Text 28 9 2" xfId="21384"/>
    <cellStyle name="Warning Text 29" xfId="21385"/>
    <cellStyle name="Warning Text 29 10" xfId="21386"/>
    <cellStyle name="Warning Text 29 10 2" xfId="21387"/>
    <cellStyle name="Warning Text 29 11" xfId="21388"/>
    <cellStyle name="Warning Text 29 2" xfId="21389"/>
    <cellStyle name="Warning Text 29 2 2" xfId="21390"/>
    <cellStyle name="Warning Text 29 2 2 2" xfId="21391"/>
    <cellStyle name="Warning Text 29 2 3" xfId="21392"/>
    <cellStyle name="Warning Text 29 2 3 2" xfId="21393"/>
    <cellStyle name="Warning Text 29 2 4" xfId="21394"/>
    <cellStyle name="Warning Text 29 3" xfId="21395"/>
    <cellStyle name="Warning Text 29 3 2" xfId="21396"/>
    <cellStyle name="Warning Text 29 3 2 2" xfId="21397"/>
    <cellStyle name="Warning Text 29 3 3" xfId="21398"/>
    <cellStyle name="Warning Text 29 3 3 2" xfId="21399"/>
    <cellStyle name="Warning Text 29 3 4" xfId="21400"/>
    <cellStyle name="Warning Text 29 4" xfId="21401"/>
    <cellStyle name="Warning Text 29 4 2" xfId="21402"/>
    <cellStyle name="Warning Text 29 4 2 2" xfId="21403"/>
    <cellStyle name="Warning Text 29 4 3" xfId="21404"/>
    <cellStyle name="Warning Text 29 4 3 2" xfId="21405"/>
    <cellStyle name="Warning Text 29 4 4" xfId="21406"/>
    <cellStyle name="Warning Text 29 5" xfId="21407"/>
    <cellStyle name="Warning Text 29 5 2" xfId="21408"/>
    <cellStyle name="Warning Text 29 5 2 2" xfId="21409"/>
    <cellStyle name="Warning Text 29 5 3" xfId="21410"/>
    <cellStyle name="Warning Text 29 5 3 2" xfId="21411"/>
    <cellStyle name="Warning Text 29 5 4" xfId="21412"/>
    <cellStyle name="Warning Text 29 5 4 2" xfId="21413"/>
    <cellStyle name="Warning Text 29 5 5" xfId="21414"/>
    <cellStyle name="Warning Text 29 6" xfId="21415"/>
    <cellStyle name="Warning Text 29 6 2" xfId="21416"/>
    <cellStyle name="Warning Text 29 6 2 2" xfId="21417"/>
    <cellStyle name="Warning Text 29 6 3" xfId="21418"/>
    <cellStyle name="Warning Text 29 6 3 2" xfId="21419"/>
    <cellStyle name="Warning Text 29 6 4" xfId="21420"/>
    <cellStyle name="Warning Text 29 7" xfId="21421"/>
    <cellStyle name="Warning Text 29 7 2" xfId="21422"/>
    <cellStyle name="Warning Text 29 8" xfId="21423"/>
    <cellStyle name="Warning Text 29 8 2" xfId="21424"/>
    <cellStyle name="Warning Text 29 9" xfId="21425"/>
    <cellStyle name="Warning Text 29 9 2" xfId="21426"/>
    <cellStyle name="Warning Text 3" xfId="21427"/>
    <cellStyle name="Warning Text 3 10" xfId="21428"/>
    <cellStyle name="Warning Text 3 10 2" xfId="21429"/>
    <cellStyle name="Warning Text 3 11" xfId="21430"/>
    <cellStyle name="Warning Text 3 2" xfId="21431"/>
    <cellStyle name="Warning Text 3 2 2" xfId="21432"/>
    <cellStyle name="Warning Text 3 2 2 2" xfId="21433"/>
    <cellStyle name="Warning Text 3 2 3" xfId="21434"/>
    <cellStyle name="Warning Text 3 2 3 2" xfId="21435"/>
    <cellStyle name="Warning Text 3 2 4" xfId="21436"/>
    <cellStyle name="Warning Text 3 3" xfId="21437"/>
    <cellStyle name="Warning Text 3 3 2" xfId="21438"/>
    <cellStyle name="Warning Text 3 3 2 2" xfId="21439"/>
    <cellStyle name="Warning Text 3 3 3" xfId="21440"/>
    <cellStyle name="Warning Text 3 3 3 2" xfId="21441"/>
    <cellStyle name="Warning Text 3 3 4" xfId="21442"/>
    <cellStyle name="Warning Text 3 4" xfId="21443"/>
    <cellStyle name="Warning Text 3 4 2" xfId="21444"/>
    <cellStyle name="Warning Text 3 4 2 2" xfId="21445"/>
    <cellStyle name="Warning Text 3 4 3" xfId="21446"/>
    <cellStyle name="Warning Text 3 4 3 2" xfId="21447"/>
    <cellStyle name="Warning Text 3 4 4" xfId="21448"/>
    <cellStyle name="Warning Text 3 5" xfId="21449"/>
    <cellStyle name="Warning Text 3 5 2" xfId="21450"/>
    <cellStyle name="Warning Text 3 5 2 2" xfId="21451"/>
    <cellStyle name="Warning Text 3 5 3" xfId="21452"/>
    <cellStyle name="Warning Text 3 5 3 2" xfId="21453"/>
    <cellStyle name="Warning Text 3 5 4" xfId="21454"/>
    <cellStyle name="Warning Text 3 5 4 2" xfId="21455"/>
    <cellStyle name="Warning Text 3 5 5" xfId="21456"/>
    <cellStyle name="Warning Text 3 6" xfId="21457"/>
    <cellStyle name="Warning Text 3 6 2" xfId="21458"/>
    <cellStyle name="Warning Text 3 6 2 2" xfId="21459"/>
    <cellStyle name="Warning Text 3 6 3" xfId="21460"/>
    <cellStyle name="Warning Text 3 6 3 2" xfId="21461"/>
    <cellStyle name="Warning Text 3 6 4" xfId="21462"/>
    <cellStyle name="Warning Text 3 7" xfId="21463"/>
    <cellStyle name="Warning Text 3 7 2" xfId="21464"/>
    <cellStyle name="Warning Text 3 8" xfId="21465"/>
    <cellStyle name="Warning Text 3 8 2" xfId="21466"/>
    <cellStyle name="Warning Text 3 9" xfId="21467"/>
    <cellStyle name="Warning Text 3 9 2" xfId="21468"/>
    <cellStyle name="Warning Text 30" xfId="21469"/>
    <cellStyle name="Warning Text 30 10" xfId="21470"/>
    <cellStyle name="Warning Text 30 10 2" xfId="21471"/>
    <cellStyle name="Warning Text 30 11" xfId="21472"/>
    <cellStyle name="Warning Text 30 2" xfId="21473"/>
    <cellStyle name="Warning Text 30 2 2" xfId="21474"/>
    <cellStyle name="Warning Text 30 2 2 2" xfId="21475"/>
    <cellStyle name="Warning Text 30 2 3" xfId="21476"/>
    <cellStyle name="Warning Text 30 2 3 2" xfId="21477"/>
    <cellStyle name="Warning Text 30 2 4" xfId="21478"/>
    <cellStyle name="Warning Text 30 3" xfId="21479"/>
    <cellStyle name="Warning Text 30 3 2" xfId="21480"/>
    <cellStyle name="Warning Text 30 3 2 2" xfId="21481"/>
    <cellStyle name="Warning Text 30 3 3" xfId="21482"/>
    <cellStyle name="Warning Text 30 3 3 2" xfId="21483"/>
    <cellStyle name="Warning Text 30 3 4" xfId="21484"/>
    <cellStyle name="Warning Text 30 4" xfId="21485"/>
    <cellStyle name="Warning Text 30 4 2" xfId="21486"/>
    <cellStyle name="Warning Text 30 4 2 2" xfId="21487"/>
    <cellStyle name="Warning Text 30 4 3" xfId="21488"/>
    <cellStyle name="Warning Text 30 4 3 2" xfId="21489"/>
    <cellStyle name="Warning Text 30 4 4" xfId="21490"/>
    <cellStyle name="Warning Text 30 5" xfId="21491"/>
    <cellStyle name="Warning Text 30 5 2" xfId="21492"/>
    <cellStyle name="Warning Text 30 5 2 2" xfId="21493"/>
    <cellStyle name="Warning Text 30 5 3" xfId="21494"/>
    <cellStyle name="Warning Text 30 5 3 2" xfId="21495"/>
    <cellStyle name="Warning Text 30 5 4" xfId="21496"/>
    <cellStyle name="Warning Text 30 5 4 2" xfId="21497"/>
    <cellStyle name="Warning Text 30 5 5" xfId="21498"/>
    <cellStyle name="Warning Text 30 6" xfId="21499"/>
    <cellStyle name="Warning Text 30 6 2" xfId="21500"/>
    <cellStyle name="Warning Text 30 6 2 2" xfId="21501"/>
    <cellStyle name="Warning Text 30 6 3" xfId="21502"/>
    <cellStyle name="Warning Text 30 6 3 2" xfId="21503"/>
    <cellStyle name="Warning Text 30 6 4" xfId="21504"/>
    <cellStyle name="Warning Text 30 7" xfId="21505"/>
    <cellStyle name="Warning Text 30 7 2" xfId="21506"/>
    <cellStyle name="Warning Text 30 8" xfId="21507"/>
    <cellStyle name="Warning Text 30 8 2" xfId="21508"/>
    <cellStyle name="Warning Text 30 9" xfId="21509"/>
    <cellStyle name="Warning Text 30 9 2" xfId="21510"/>
    <cellStyle name="Warning Text 31" xfId="21511"/>
    <cellStyle name="Warning Text 31 10" xfId="21512"/>
    <cellStyle name="Warning Text 31 10 2" xfId="21513"/>
    <cellStyle name="Warning Text 31 11" xfId="21514"/>
    <cellStyle name="Warning Text 31 2" xfId="21515"/>
    <cellStyle name="Warning Text 31 2 2" xfId="21516"/>
    <cellStyle name="Warning Text 31 2 2 2" xfId="21517"/>
    <cellStyle name="Warning Text 31 2 3" xfId="21518"/>
    <cellStyle name="Warning Text 31 2 3 2" xfId="21519"/>
    <cellStyle name="Warning Text 31 2 4" xfId="21520"/>
    <cellStyle name="Warning Text 31 3" xfId="21521"/>
    <cellStyle name="Warning Text 31 3 2" xfId="21522"/>
    <cellStyle name="Warning Text 31 3 2 2" xfId="21523"/>
    <cellStyle name="Warning Text 31 3 3" xfId="21524"/>
    <cellStyle name="Warning Text 31 3 3 2" xfId="21525"/>
    <cellStyle name="Warning Text 31 3 4" xfId="21526"/>
    <cellStyle name="Warning Text 31 4" xfId="21527"/>
    <cellStyle name="Warning Text 31 4 2" xfId="21528"/>
    <cellStyle name="Warning Text 31 4 2 2" xfId="21529"/>
    <cellStyle name="Warning Text 31 4 3" xfId="21530"/>
    <cellStyle name="Warning Text 31 4 3 2" xfId="21531"/>
    <cellStyle name="Warning Text 31 4 4" xfId="21532"/>
    <cellStyle name="Warning Text 31 5" xfId="21533"/>
    <cellStyle name="Warning Text 31 5 2" xfId="21534"/>
    <cellStyle name="Warning Text 31 5 2 2" xfId="21535"/>
    <cellStyle name="Warning Text 31 5 3" xfId="21536"/>
    <cellStyle name="Warning Text 31 5 3 2" xfId="21537"/>
    <cellStyle name="Warning Text 31 5 4" xfId="21538"/>
    <cellStyle name="Warning Text 31 5 4 2" xfId="21539"/>
    <cellStyle name="Warning Text 31 5 5" xfId="21540"/>
    <cellStyle name="Warning Text 31 6" xfId="21541"/>
    <cellStyle name="Warning Text 31 6 2" xfId="21542"/>
    <cellStyle name="Warning Text 31 6 2 2" xfId="21543"/>
    <cellStyle name="Warning Text 31 6 3" xfId="21544"/>
    <cellStyle name="Warning Text 31 6 3 2" xfId="21545"/>
    <cellStyle name="Warning Text 31 6 4" xfId="21546"/>
    <cellStyle name="Warning Text 31 7" xfId="21547"/>
    <cellStyle name="Warning Text 31 7 2" xfId="21548"/>
    <cellStyle name="Warning Text 31 8" xfId="21549"/>
    <cellStyle name="Warning Text 31 8 2" xfId="21550"/>
    <cellStyle name="Warning Text 31 9" xfId="21551"/>
    <cellStyle name="Warning Text 31 9 2" xfId="21552"/>
    <cellStyle name="Warning Text 32" xfId="21553"/>
    <cellStyle name="Warning Text 32 10" xfId="21554"/>
    <cellStyle name="Warning Text 32 10 2" xfId="21555"/>
    <cellStyle name="Warning Text 32 11" xfId="21556"/>
    <cellStyle name="Warning Text 32 2" xfId="21557"/>
    <cellStyle name="Warning Text 32 2 2" xfId="21558"/>
    <cellStyle name="Warning Text 32 2 2 2" xfId="21559"/>
    <cellStyle name="Warning Text 32 2 3" xfId="21560"/>
    <cellStyle name="Warning Text 32 2 3 2" xfId="21561"/>
    <cellStyle name="Warning Text 32 2 4" xfId="21562"/>
    <cellStyle name="Warning Text 32 3" xfId="21563"/>
    <cellStyle name="Warning Text 32 3 2" xfId="21564"/>
    <cellStyle name="Warning Text 32 3 2 2" xfId="21565"/>
    <cellStyle name="Warning Text 32 3 3" xfId="21566"/>
    <cellStyle name="Warning Text 32 3 3 2" xfId="21567"/>
    <cellStyle name="Warning Text 32 3 4" xfId="21568"/>
    <cellStyle name="Warning Text 32 4" xfId="21569"/>
    <cellStyle name="Warning Text 32 4 2" xfId="21570"/>
    <cellStyle name="Warning Text 32 4 2 2" xfId="21571"/>
    <cellStyle name="Warning Text 32 4 3" xfId="21572"/>
    <cellStyle name="Warning Text 32 4 3 2" xfId="21573"/>
    <cellStyle name="Warning Text 32 4 4" xfId="21574"/>
    <cellStyle name="Warning Text 32 5" xfId="21575"/>
    <cellStyle name="Warning Text 32 5 2" xfId="21576"/>
    <cellStyle name="Warning Text 32 5 2 2" xfId="21577"/>
    <cellStyle name="Warning Text 32 5 3" xfId="21578"/>
    <cellStyle name="Warning Text 32 5 3 2" xfId="21579"/>
    <cellStyle name="Warning Text 32 5 4" xfId="21580"/>
    <cellStyle name="Warning Text 32 5 4 2" xfId="21581"/>
    <cellStyle name="Warning Text 32 5 5" xfId="21582"/>
    <cellStyle name="Warning Text 32 6" xfId="21583"/>
    <cellStyle name="Warning Text 32 6 2" xfId="21584"/>
    <cellStyle name="Warning Text 32 6 2 2" xfId="21585"/>
    <cellStyle name="Warning Text 32 6 3" xfId="21586"/>
    <cellStyle name="Warning Text 32 6 3 2" xfId="21587"/>
    <cellStyle name="Warning Text 32 6 4" xfId="21588"/>
    <cellStyle name="Warning Text 32 7" xfId="21589"/>
    <cellStyle name="Warning Text 32 7 2" xfId="21590"/>
    <cellStyle name="Warning Text 32 8" xfId="21591"/>
    <cellStyle name="Warning Text 32 8 2" xfId="21592"/>
    <cellStyle name="Warning Text 32 9" xfId="21593"/>
    <cellStyle name="Warning Text 32 9 2" xfId="21594"/>
    <cellStyle name="Warning Text 33" xfId="21595"/>
    <cellStyle name="Warning Text 33 10" xfId="21596"/>
    <cellStyle name="Warning Text 33 10 2" xfId="21597"/>
    <cellStyle name="Warning Text 33 11" xfId="21598"/>
    <cellStyle name="Warning Text 33 2" xfId="21599"/>
    <cellStyle name="Warning Text 33 2 2" xfId="21600"/>
    <cellStyle name="Warning Text 33 2 2 2" xfId="21601"/>
    <cellStyle name="Warning Text 33 2 3" xfId="21602"/>
    <cellStyle name="Warning Text 33 2 3 2" xfId="21603"/>
    <cellStyle name="Warning Text 33 2 4" xfId="21604"/>
    <cellStyle name="Warning Text 33 3" xfId="21605"/>
    <cellStyle name="Warning Text 33 3 2" xfId="21606"/>
    <cellStyle name="Warning Text 33 3 2 2" xfId="21607"/>
    <cellStyle name="Warning Text 33 3 3" xfId="21608"/>
    <cellStyle name="Warning Text 33 3 3 2" xfId="21609"/>
    <cellStyle name="Warning Text 33 3 4" xfId="21610"/>
    <cellStyle name="Warning Text 33 4" xfId="21611"/>
    <cellStyle name="Warning Text 33 4 2" xfId="21612"/>
    <cellStyle name="Warning Text 33 4 2 2" xfId="21613"/>
    <cellStyle name="Warning Text 33 4 3" xfId="21614"/>
    <cellStyle name="Warning Text 33 4 3 2" xfId="21615"/>
    <cellStyle name="Warning Text 33 4 4" xfId="21616"/>
    <cellStyle name="Warning Text 33 5" xfId="21617"/>
    <cellStyle name="Warning Text 33 5 2" xfId="21618"/>
    <cellStyle name="Warning Text 33 5 2 2" xfId="21619"/>
    <cellStyle name="Warning Text 33 5 3" xfId="21620"/>
    <cellStyle name="Warning Text 33 5 3 2" xfId="21621"/>
    <cellStyle name="Warning Text 33 5 4" xfId="21622"/>
    <cellStyle name="Warning Text 33 5 4 2" xfId="21623"/>
    <cellStyle name="Warning Text 33 5 5" xfId="21624"/>
    <cellStyle name="Warning Text 33 6" xfId="21625"/>
    <cellStyle name="Warning Text 33 6 2" xfId="21626"/>
    <cellStyle name="Warning Text 33 6 2 2" xfId="21627"/>
    <cellStyle name="Warning Text 33 6 3" xfId="21628"/>
    <cellStyle name="Warning Text 33 6 3 2" xfId="21629"/>
    <cellStyle name="Warning Text 33 6 4" xfId="21630"/>
    <cellStyle name="Warning Text 33 7" xfId="21631"/>
    <cellStyle name="Warning Text 33 7 2" xfId="21632"/>
    <cellStyle name="Warning Text 33 8" xfId="21633"/>
    <cellStyle name="Warning Text 33 8 2" xfId="21634"/>
    <cellStyle name="Warning Text 33 9" xfId="21635"/>
    <cellStyle name="Warning Text 33 9 2" xfId="21636"/>
    <cellStyle name="Warning Text 34" xfId="21637"/>
    <cellStyle name="Warning Text 34 10" xfId="21638"/>
    <cellStyle name="Warning Text 34 10 2" xfId="21639"/>
    <cellStyle name="Warning Text 34 11" xfId="21640"/>
    <cellStyle name="Warning Text 34 2" xfId="21641"/>
    <cellStyle name="Warning Text 34 2 2" xfId="21642"/>
    <cellStyle name="Warning Text 34 2 2 2" xfId="21643"/>
    <cellStyle name="Warning Text 34 2 3" xfId="21644"/>
    <cellStyle name="Warning Text 34 2 3 2" xfId="21645"/>
    <cellStyle name="Warning Text 34 2 4" xfId="21646"/>
    <cellStyle name="Warning Text 34 3" xfId="21647"/>
    <cellStyle name="Warning Text 34 3 2" xfId="21648"/>
    <cellStyle name="Warning Text 34 3 2 2" xfId="21649"/>
    <cellStyle name="Warning Text 34 3 3" xfId="21650"/>
    <cellStyle name="Warning Text 34 3 3 2" xfId="21651"/>
    <cellStyle name="Warning Text 34 3 4" xfId="21652"/>
    <cellStyle name="Warning Text 34 4" xfId="21653"/>
    <cellStyle name="Warning Text 34 4 2" xfId="21654"/>
    <cellStyle name="Warning Text 34 4 2 2" xfId="21655"/>
    <cellStyle name="Warning Text 34 4 3" xfId="21656"/>
    <cellStyle name="Warning Text 34 4 3 2" xfId="21657"/>
    <cellStyle name="Warning Text 34 4 4" xfId="21658"/>
    <cellStyle name="Warning Text 34 5" xfId="21659"/>
    <cellStyle name="Warning Text 34 5 2" xfId="21660"/>
    <cellStyle name="Warning Text 34 5 2 2" xfId="21661"/>
    <cellStyle name="Warning Text 34 5 3" xfId="21662"/>
    <cellStyle name="Warning Text 34 5 3 2" xfId="21663"/>
    <cellStyle name="Warning Text 34 5 4" xfId="21664"/>
    <cellStyle name="Warning Text 34 5 4 2" xfId="21665"/>
    <cellStyle name="Warning Text 34 5 5" xfId="21666"/>
    <cellStyle name="Warning Text 34 6" xfId="21667"/>
    <cellStyle name="Warning Text 34 6 2" xfId="21668"/>
    <cellStyle name="Warning Text 34 6 2 2" xfId="21669"/>
    <cellStyle name="Warning Text 34 6 3" xfId="21670"/>
    <cellStyle name="Warning Text 34 6 3 2" xfId="21671"/>
    <cellStyle name="Warning Text 34 6 4" xfId="21672"/>
    <cellStyle name="Warning Text 34 7" xfId="21673"/>
    <cellStyle name="Warning Text 34 7 2" xfId="21674"/>
    <cellStyle name="Warning Text 34 8" xfId="21675"/>
    <cellStyle name="Warning Text 34 8 2" xfId="21676"/>
    <cellStyle name="Warning Text 34 9" xfId="21677"/>
    <cellStyle name="Warning Text 34 9 2" xfId="21678"/>
    <cellStyle name="Warning Text 35" xfId="21679"/>
    <cellStyle name="Warning Text 35 10" xfId="21680"/>
    <cellStyle name="Warning Text 35 10 2" xfId="21681"/>
    <cellStyle name="Warning Text 35 11" xfId="21682"/>
    <cellStyle name="Warning Text 35 2" xfId="21683"/>
    <cellStyle name="Warning Text 35 2 2" xfId="21684"/>
    <cellStyle name="Warning Text 35 2 2 2" xfId="21685"/>
    <cellStyle name="Warning Text 35 2 3" xfId="21686"/>
    <cellStyle name="Warning Text 35 2 3 2" xfId="21687"/>
    <cellStyle name="Warning Text 35 2 4" xfId="21688"/>
    <cellStyle name="Warning Text 35 3" xfId="21689"/>
    <cellStyle name="Warning Text 35 3 2" xfId="21690"/>
    <cellStyle name="Warning Text 35 3 2 2" xfId="21691"/>
    <cellStyle name="Warning Text 35 3 3" xfId="21692"/>
    <cellStyle name="Warning Text 35 3 3 2" xfId="21693"/>
    <cellStyle name="Warning Text 35 3 4" xfId="21694"/>
    <cellStyle name="Warning Text 35 4" xfId="21695"/>
    <cellStyle name="Warning Text 35 4 2" xfId="21696"/>
    <cellStyle name="Warning Text 35 4 2 2" xfId="21697"/>
    <cellStyle name="Warning Text 35 4 3" xfId="21698"/>
    <cellStyle name="Warning Text 35 4 3 2" xfId="21699"/>
    <cellStyle name="Warning Text 35 4 4" xfId="21700"/>
    <cellStyle name="Warning Text 35 5" xfId="21701"/>
    <cellStyle name="Warning Text 35 5 2" xfId="21702"/>
    <cellStyle name="Warning Text 35 5 2 2" xfId="21703"/>
    <cellStyle name="Warning Text 35 5 3" xfId="21704"/>
    <cellStyle name="Warning Text 35 5 3 2" xfId="21705"/>
    <cellStyle name="Warning Text 35 5 4" xfId="21706"/>
    <cellStyle name="Warning Text 35 5 4 2" xfId="21707"/>
    <cellStyle name="Warning Text 35 5 5" xfId="21708"/>
    <cellStyle name="Warning Text 35 6" xfId="21709"/>
    <cellStyle name="Warning Text 35 6 2" xfId="21710"/>
    <cellStyle name="Warning Text 35 6 2 2" xfId="21711"/>
    <cellStyle name="Warning Text 35 6 3" xfId="21712"/>
    <cellStyle name="Warning Text 35 6 3 2" xfId="21713"/>
    <cellStyle name="Warning Text 35 6 4" xfId="21714"/>
    <cellStyle name="Warning Text 35 7" xfId="21715"/>
    <cellStyle name="Warning Text 35 7 2" xfId="21716"/>
    <cellStyle name="Warning Text 35 8" xfId="21717"/>
    <cellStyle name="Warning Text 35 8 2" xfId="21718"/>
    <cellStyle name="Warning Text 35 9" xfId="21719"/>
    <cellStyle name="Warning Text 35 9 2" xfId="21720"/>
    <cellStyle name="Warning Text 36" xfId="21721"/>
    <cellStyle name="Warning Text 36 10" xfId="21722"/>
    <cellStyle name="Warning Text 36 10 2" xfId="21723"/>
    <cellStyle name="Warning Text 36 11" xfId="21724"/>
    <cellStyle name="Warning Text 36 2" xfId="21725"/>
    <cellStyle name="Warning Text 36 2 2" xfId="21726"/>
    <cellStyle name="Warning Text 36 2 2 2" xfId="21727"/>
    <cellStyle name="Warning Text 36 2 3" xfId="21728"/>
    <cellStyle name="Warning Text 36 2 3 2" xfId="21729"/>
    <cellStyle name="Warning Text 36 2 4" xfId="21730"/>
    <cellStyle name="Warning Text 36 3" xfId="21731"/>
    <cellStyle name="Warning Text 36 3 2" xfId="21732"/>
    <cellStyle name="Warning Text 36 3 2 2" xfId="21733"/>
    <cellStyle name="Warning Text 36 3 3" xfId="21734"/>
    <cellStyle name="Warning Text 36 3 3 2" xfId="21735"/>
    <cellStyle name="Warning Text 36 3 4" xfId="21736"/>
    <cellStyle name="Warning Text 36 4" xfId="21737"/>
    <cellStyle name="Warning Text 36 4 2" xfId="21738"/>
    <cellStyle name="Warning Text 36 4 2 2" xfId="21739"/>
    <cellStyle name="Warning Text 36 4 3" xfId="21740"/>
    <cellStyle name="Warning Text 36 4 3 2" xfId="21741"/>
    <cellStyle name="Warning Text 36 4 4" xfId="21742"/>
    <cellStyle name="Warning Text 36 5" xfId="21743"/>
    <cellStyle name="Warning Text 36 5 2" xfId="21744"/>
    <cellStyle name="Warning Text 36 5 2 2" xfId="21745"/>
    <cellStyle name="Warning Text 36 5 3" xfId="21746"/>
    <cellStyle name="Warning Text 36 5 3 2" xfId="21747"/>
    <cellStyle name="Warning Text 36 5 4" xfId="21748"/>
    <cellStyle name="Warning Text 36 5 4 2" xfId="21749"/>
    <cellStyle name="Warning Text 36 5 5" xfId="21750"/>
    <cellStyle name="Warning Text 36 6" xfId="21751"/>
    <cellStyle name="Warning Text 36 6 2" xfId="21752"/>
    <cellStyle name="Warning Text 36 6 2 2" xfId="21753"/>
    <cellStyle name="Warning Text 36 6 3" xfId="21754"/>
    <cellStyle name="Warning Text 36 6 3 2" xfId="21755"/>
    <cellStyle name="Warning Text 36 6 4" xfId="21756"/>
    <cellStyle name="Warning Text 36 7" xfId="21757"/>
    <cellStyle name="Warning Text 36 7 2" xfId="21758"/>
    <cellStyle name="Warning Text 36 8" xfId="21759"/>
    <cellStyle name="Warning Text 36 8 2" xfId="21760"/>
    <cellStyle name="Warning Text 36 9" xfId="21761"/>
    <cellStyle name="Warning Text 36 9 2" xfId="21762"/>
    <cellStyle name="Warning Text 37" xfId="21763"/>
    <cellStyle name="Warning Text 37 10" xfId="21764"/>
    <cellStyle name="Warning Text 37 10 2" xfId="21765"/>
    <cellStyle name="Warning Text 37 11" xfId="21766"/>
    <cellStyle name="Warning Text 37 2" xfId="21767"/>
    <cellStyle name="Warning Text 37 2 2" xfId="21768"/>
    <cellStyle name="Warning Text 37 2 2 2" xfId="21769"/>
    <cellStyle name="Warning Text 37 2 3" xfId="21770"/>
    <cellStyle name="Warning Text 37 2 3 2" xfId="21771"/>
    <cellStyle name="Warning Text 37 2 4" xfId="21772"/>
    <cellStyle name="Warning Text 37 3" xfId="21773"/>
    <cellStyle name="Warning Text 37 3 2" xfId="21774"/>
    <cellStyle name="Warning Text 37 3 2 2" xfId="21775"/>
    <cellStyle name="Warning Text 37 3 3" xfId="21776"/>
    <cellStyle name="Warning Text 37 3 3 2" xfId="21777"/>
    <cellStyle name="Warning Text 37 3 4" xfId="21778"/>
    <cellStyle name="Warning Text 37 4" xfId="21779"/>
    <cellStyle name="Warning Text 37 4 2" xfId="21780"/>
    <cellStyle name="Warning Text 37 4 2 2" xfId="21781"/>
    <cellStyle name="Warning Text 37 4 3" xfId="21782"/>
    <cellStyle name="Warning Text 37 4 3 2" xfId="21783"/>
    <cellStyle name="Warning Text 37 4 4" xfId="21784"/>
    <cellStyle name="Warning Text 37 5" xfId="21785"/>
    <cellStyle name="Warning Text 37 5 2" xfId="21786"/>
    <cellStyle name="Warning Text 37 5 2 2" xfId="21787"/>
    <cellStyle name="Warning Text 37 5 3" xfId="21788"/>
    <cellStyle name="Warning Text 37 5 3 2" xfId="21789"/>
    <cellStyle name="Warning Text 37 5 4" xfId="21790"/>
    <cellStyle name="Warning Text 37 5 4 2" xfId="21791"/>
    <cellStyle name="Warning Text 37 5 5" xfId="21792"/>
    <cellStyle name="Warning Text 37 6" xfId="21793"/>
    <cellStyle name="Warning Text 37 6 2" xfId="21794"/>
    <cellStyle name="Warning Text 37 6 2 2" xfId="21795"/>
    <cellStyle name="Warning Text 37 6 3" xfId="21796"/>
    <cellStyle name="Warning Text 37 6 3 2" xfId="21797"/>
    <cellStyle name="Warning Text 37 6 4" xfId="21798"/>
    <cellStyle name="Warning Text 37 7" xfId="21799"/>
    <cellStyle name="Warning Text 37 7 2" xfId="21800"/>
    <cellStyle name="Warning Text 37 8" xfId="21801"/>
    <cellStyle name="Warning Text 37 8 2" xfId="21802"/>
    <cellStyle name="Warning Text 37 9" xfId="21803"/>
    <cellStyle name="Warning Text 37 9 2" xfId="21804"/>
    <cellStyle name="Warning Text 38" xfId="21805"/>
    <cellStyle name="Warning Text 38 10" xfId="21806"/>
    <cellStyle name="Warning Text 38 10 2" xfId="21807"/>
    <cellStyle name="Warning Text 38 11" xfId="21808"/>
    <cellStyle name="Warning Text 38 2" xfId="21809"/>
    <cellStyle name="Warning Text 38 2 2" xfId="21810"/>
    <cellStyle name="Warning Text 38 2 2 2" xfId="21811"/>
    <cellStyle name="Warning Text 38 2 3" xfId="21812"/>
    <cellStyle name="Warning Text 38 2 3 2" xfId="21813"/>
    <cellStyle name="Warning Text 38 2 4" xfId="21814"/>
    <cellStyle name="Warning Text 38 3" xfId="21815"/>
    <cellStyle name="Warning Text 38 3 2" xfId="21816"/>
    <cellStyle name="Warning Text 38 3 2 2" xfId="21817"/>
    <cellStyle name="Warning Text 38 3 3" xfId="21818"/>
    <cellStyle name="Warning Text 38 3 3 2" xfId="21819"/>
    <cellStyle name="Warning Text 38 3 4" xfId="21820"/>
    <cellStyle name="Warning Text 38 4" xfId="21821"/>
    <cellStyle name="Warning Text 38 4 2" xfId="21822"/>
    <cellStyle name="Warning Text 38 4 2 2" xfId="21823"/>
    <cellStyle name="Warning Text 38 4 3" xfId="21824"/>
    <cellStyle name="Warning Text 38 4 3 2" xfId="21825"/>
    <cellStyle name="Warning Text 38 4 4" xfId="21826"/>
    <cellStyle name="Warning Text 38 5" xfId="21827"/>
    <cellStyle name="Warning Text 38 5 2" xfId="21828"/>
    <cellStyle name="Warning Text 38 5 2 2" xfId="21829"/>
    <cellStyle name="Warning Text 38 5 3" xfId="21830"/>
    <cellStyle name="Warning Text 38 5 3 2" xfId="21831"/>
    <cellStyle name="Warning Text 38 5 4" xfId="21832"/>
    <cellStyle name="Warning Text 38 5 4 2" xfId="21833"/>
    <cellStyle name="Warning Text 38 5 5" xfId="21834"/>
    <cellStyle name="Warning Text 38 6" xfId="21835"/>
    <cellStyle name="Warning Text 38 6 2" xfId="21836"/>
    <cellStyle name="Warning Text 38 6 2 2" xfId="21837"/>
    <cellStyle name="Warning Text 38 6 3" xfId="21838"/>
    <cellStyle name="Warning Text 38 6 3 2" xfId="21839"/>
    <cellStyle name="Warning Text 38 6 4" xfId="21840"/>
    <cellStyle name="Warning Text 38 7" xfId="21841"/>
    <cellStyle name="Warning Text 38 7 2" xfId="21842"/>
    <cellStyle name="Warning Text 38 8" xfId="21843"/>
    <cellStyle name="Warning Text 38 8 2" xfId="21844"/>
    <cellStyle name="Warning Text 38 9" xfId="21845"/>
    <cellStyle name="Warning Text 38 9 2" xfId="21846"/>
    <cellStyle name="Warning Text 39" xfId="21847"/>
    <cellStyle name="Warning Text 39 10" xfId="21848"/>
    <cellStyle name="Warning Text 39 10 2" xfId="21849"/>
    <cellStyle name="Warning Text 39 11" xfId="21850"/>
    <cellStyle name="Warning Text 39 2" xfId="21851"/>
    <cellStyle name="Warning Text 39 2 2" xfId="21852"/>
    <cellStyle name="Warning Text 39 2 2 2" xfId="21853"/>
    <cellStyle name="Warning Text 39 2 3" xfId="21854"/>
    <cellStyle name="Warning Text 39 2 3 2" xfId="21855"/>
    <cellStyle name="Warning Text 39 2 4" xfId="21856"/>
    <cellStyle name="Warning Text 39 3" xfId="21857"/>
    <cellStyle name="Warning Text 39 3 2" xfId="21858"/>
    <cellStyle name="Warning Text 39 3 2 2" xfId="21859"/>
    <cellStyle name="Warning Text 39 3 3" xfId="21860"/>
    <cellStyle name="Warning Text 39 3 3 2" xfId="21861"/>
    <cellStyle name="Warning Text 39 3 4" xfId="21862"/>
    <cellStyle name="Warning Text 39 4" xfId="21863"/>
    <cellStyle name="Warning Text 39 4 2" xfId="21864"/>
    <cellStyle name="Warning Text 39 4 2 2" xfId="21865"/>
    <cellStyle name="Warning Text 39 4 3" xfId="21866"/>
    <cellStyle name="Warning Text 39 4 3 2" xfId="21867"/>
    <cellStyle name="Warning Text 39 4 4" xfId="21868"/>
    <cellStyle name="Warning Text 39 5" xfId="21869"/>
    <cellStyle name="Warning Text 39 5 2" xfId="21870"/>
    <cellStyle name="Warning Text 39 5 2 2" xfId="21871"/>
    <cellStyle name="Warning Text 39 5 3" xfId="21872"/>
    <cellStyle name="Warning Text 39 5 3 2" xfId="21873"/>
    <cellStyle name="Warning Text 39 5 4" xfId="21874"/>
    <cellStyle name="Warning Text 39 5 4 2" xfId="21875"/>
    <cellStyle name="Warning Text 39 5 5" xfId="21876"/>
    <cellStyle name="Warning Text 39 6" xfId="21877"/>
    <cellStyle name="Warning Text 39 6 2" xfId="21878"/>
    <cellStyle name="Warning Text 39 6 2 2" xfId="21879"/>
    <cellStyle name="Warning Text 39 6 3" xfId="21880"/>
    <cellStyle name="Warning Text 39 6 3 2" xfId="21881"/>
    <cellStyle name="Warning Text 39 6 4" xfId="21882"/>
    <cellStyle name="Warning Text 39 7" xfId="21883"/>
    <cellStyle name="Warning Text 39 7 2" xfId="21884"/>
    <cellStyle name="Warning Text 39 8" xfId="21885"/>
    <cellStyle name="Warning Text 39 8 2" xfId="21886"/>
    <cellStyle name="Warning Text 39 9" xfId="21887"/>
    <cellStyle name="Warning Text 39 9 2" xfId="21888"/>
    <cellStyle name="Warning Text 4" xfId="21889"/>
    <cellStyle name="Warning Text 4 10" xfId="21890"/>
    <cellStyle name="Warning Text 4 10 2" xfId="21891"/>
    <cellStyle name="Warning Text 4 11" xfId="21892"/>
    <cellStyle name="Warning Text 4 11 2" xfId="21893"/>
    <cellStyle name="Warning Text 4 12" xfId="21894"/>
    <cellStyle name="Warning Text 4 2" xfId="21895"/>
    <cellStyle name="Warning Text 4 2 2" xfId="21896"/>
    <cellStyle name="Warning Text 4 2 2 2" xfId="21897"/>
    <cellStyle name="Warning Text 4 2 2 2 2" xfId="21898"/>
    <cellStyle name="Warning Text 4 2 2 3" xfId="21899"/>
    <cellStyle name="Warning Text 4 2 2 3 2" xfId="21900"/>
    <cellStyle name="Warning Text 4 2 2 4" xfId="21901"/>
    <cellStyle name="Warning Text 4 2 3" xfId="21902"/>
    <cellStyle name="Warning Text 4 2 3 2" xfId="21903"/>
    <cellStyle name="Warning Text 4 2 3 2 2" xfId="21904"/>
    <cellStyle name="Warning Text 4 2 3 3" xfId="21905"/>
    <cellStyle name="Warning Text 4 2 3 3 2" xfId="21906"/>
    <cellStyle name="Warning Text 4 2 3 4" xfId="21907"/>
    <cellStyle name="Warning Text 4 2 4" xfId="21908"/>
    <cellStyle name="Warning Text 4 2 4 2" xfId="21909"/>
    <cellStyle name="Warning Text 4 2 4 2 2" xfId="21910"/>
    <cellStyle name="Warning Text 4 2 4 3" xfId="21911"/>
    <cellStyle name="Warning Text 4 2 4 3 2" xfId="21912"/>
    <cellStyle name="Warning Text 4 2 4 4" xfId="21913"/>
    <cellStyle name="Warning Text 4 2 4 4 2" xfId="21914"/>
    <cellStyle name="Warning Text 4 2 4 5" xfId="21915"/>
    <cellStyle name="Warning Text 4 2 5" xfId="21916"/>
    <cellStyle name="Warning Text 4 2 5 2" xfId="21917"/>
    <cellStyle name="Warning Text 4 2 5 2 2" xfId="21918"/>
    <cellStyle name="Warning Text 4 2 5 3" xfId="21919"/>
    <cellStyle name="Warning Text 4 2 5 3 2" xfId="21920"/>
    <cellStyle name="Warning Text 4 2 5 4" xfId="21921"/>
    <cellStyle name="Warning Text 4 2 6" xfId="21922"/>
    <cellStyle name="Warning Text 4 2 6 2" xfId="21923"/>
    <cellStyle name="Warning Text 4 2 7" xfId="21924"/>
    <cellStyle name="Warning Text 4 2 7 2" xfId="21925"/>
    <cellStyle name="Warning Text 4 2 8" xfId="21926"/>
    <cellStyle name="Warning Text 4 2 8 2" xfId="21927"/>
    <cellStyle name="Warning Text 4 2 9" xfId="21928"/>
    <cellStyle name="Warning Text 4 3" xfId="21929"/>
    <cellStyle name="Warning Text 4 3 2" xfId="21930"/>
    <cellStyle name="Warning Text 4 3 2 2" xfId="21931"/>
    <cellStyle name="Warning Text 4 3 3" xfId="21932"/>
    <cellStyle name="Warning Text 4 3 3 2" xfId="21933"/>
    <cellStyle name="Warning Text 4 3 4" xfId="21934"/>
    <cellStyle name="Warning Text 4 4" xfId="21935"/>
    <cellStyle name="Warning Text 4 4 2" xfId="21936"/>
    <cellStyle name="Warning Text 4 4 2 2" xfId="21937"/>
    <cellStyle name="Warning Text 4 4 3" xfId="21938"/>
    <cellStyle name="Warning Text 4 4 3 2" xfId="21939"/>
    <cellStyle name="Warning Text 4 4 4" xfId="21940"/>
    <cellStyle name="Warning Text 4 5" xfId="21941"/>
    <cellStyle name="Warning Text 4 5 2" xfId="21942"/>
    <cellStyle name="Warning Text 4 5 2 2" xfId="21943"/>
    <cellStyle name="Warning Text 4 5 3" xfId="21944"/>
    <cellStyle name="Warning Text 4 5 3 2" xfId="21945"/>
    <cellStyle name="Warning Text 4 5 4" xfId="21946"/>
    <cellStyle name="Warning Text 4 6" xfId="21947"/>
    <cellStyle name="Warning Text 4 6 2" xfId="21948"/>
    <cellStyle name="Warning Text 4 6 2 2" xfId="21949"/>
    <cellStyle name="Warning Text 4 6 3" xfId="21950"/>
    <cellStyle name="Warning Text 4 6 3 2" xfId="21951"/>
    <cellStyle name="Warning Text 4 6 4" xfId="21952"/>
    <cellStyle name="Warning Text 4 6 4 2" xfId="21953"/>
    <cellStyle name="Warning Text 4 6 5" xfId="21954"/>
    <cellStyle name="Warning Text 4 7" xfId="21955"/>
    <cellStyle name="Warning Text 4 7 2" xfId="21956"/>
    <cellStyle name="Warning Text 4 7 2 2" xfId="21957"/>
    <cellStyle name="Warning Text 4 7 3" xfId="21958"/>
    <cellStyle name="Warning Text 4 7 3 2" xfId="21959"/>
    <cellStyle name="Warning Text 4 7 4" xfId="21960"/>
    <cellStyle name="Warning Text 4 8" xfId="21961"/>
    <cellStyle name="Warning Text 4 8 2" xfId="21962"/>
    <cellStyle name="Warning Text 4 9" xfId="21963"/>
    <cellStyle name="Warning Text 4 9 2" xfId="21964"/>
    <cellStyle name="Warning Text 40" xfId="21965"/>
    <cellStyle name="Warning Text 40 10" xfId="21966"/>
    <cellStyle name="Warning Text 40 10 2" xfId="21967"/>
    <cellStyle name="Warning Text 40 11" xfId="21968"/>
    <cellStyle name="Warning Text 40 2" xfId="21969"/>
    <cellStyle name="Warning Text 40 2 2" xfId="21970"/>
    <cellStyle name="Warning Text 40 2 2 2" xfId="21971"/>
    <cellStyle name="Warning Text 40 2 3" xfId="21972"/>
    <cellStyle name="Warning Text 40 2 3 2" xfId="21973"/>
    <cellStyle name="Warning Text 40 2 4" xfId="21974"/>
    <cellStyle name="Warning Text 40 3" xfId="21975"/>
    <cellStyle name="Warning Text 40 3 2" xfId="21976"/>
    <cellStyle name="Warning Text 40 3 2 2" xfId="21977"/>
    <cellStyle name="Warning Text 40 3 3" xfId="21978"/>
    <cellStyle name="Warning Text 40 3 3 2" xfId="21979"/>
    <cellStyle name="Warning Text 40 3 4" xfId="21980"/>
    <cellStyle name="Warning Text 40 4" xfId="21981"/>
    <cellStyle name="Warning Text 40 4 2" xfId="21982"/>
    <cellStyle name="Warning Text 40 4 2 2" xfId="21983"/>
    <cellStyle name="Warning Text 40 4 3" xfId="21984"/>
    <cellStyle name="Warning Text 40 4 3 2" xfId="21985"/>
    <cellStyle name="Warning Text 40 4 4" xfId="21986"/>
    <cellStyle name="Warning Text 40 5" xfId="21987"/>
    <cellStyle name="Warning Text 40 5 2" xfId="21988"/>
    <cellStyle name="Warning Text 40 5 2 2" xfId="21989"/>
    <cellStyle name="Warning Text 40 5 3" xfId="21990"/>
    <cellStyle name="Warning Text 40 5 3 2" xfId="21991"/>
    <cellStyle name="Warning Text 40 5 4" xfId="21992"/>
    <cellStyle name="Warning Text 40 5 4 2" xfId="21993"/>
    <cellStyle name="Warning Text 40 5 5" xfId="21994"/>
    <cellStyle name="Warning Text 40 6" xfId="21995"/>
    <cellStyle name="Warning Text 40 6 2" xfId="21996"/>
    <cellStyle name="Warning Text 40 6 2 2" xfId="21997"/>
    <cellStyle name="Warning Text 40 6 3" xfId="21998"/>
    <cellStyle name="Warning Text 40 6 3 2" xfId="21999"/>
    <cellStyle name="Warning Text 40 6 4" xfId="22000"/>
    <cellStyle name="Warning Text 40 7" xfId="22001"/>
    <cellStyle name="Warning Text 40 7 2" xfId="22002"/>
    <cellStyle name="Warning Text 40 8" xfId="22003"/>
    <cellStyle name="Warning Text 40 8 2" xfId="22004"/>
    <cellStyle name="Warning Text 40 9" xfId="22005"/>
    <cellStyle name="Warning Text 40 9 2" xfId="22006"/>
    <cellStyle name="Warning Text 41" xfId="22007"/>
    <cellStyle name="Warning Text 41 10" xfId="22008"/>
    <cellStyle name="Warning Text 41 10 2" xfId="22009"/>
    <cellStyle name="Warning Text 41 11" xfId="22010"/>
    <cellStyle name="Warning Text 41 2" xfId="22011"/>
    <cellStyle name="Warning Text 41 2 2" xfId="22012"/>
    <cellStyle name="Warning Text 41 2 2 2" xfId="22013"/>
    <cellStyle name="Warning Text 41 2 3" xfId="22014"/>
    <cellStyle name="Warning Text 41 2 3 2" xfId="22015"/>
    <cellStyle name="Warning Text 41 2 4" xfId="22016"/>
    <cellStyle name="Warning Text 41 3" xfId="22017"/>
    <cellStyle name="Warning Text 41 3 2" xfId="22018"/>
    <cellStyle name="Warning Text 41 3 2 2" xfId="22019"/>
    <cellStyle name="Warning Text 41 3 3" xfId="22020"/>
    <cellStyle name="Warning Text 41 3 3 2" xfId="22021"/>
    <cellStyle name="Warning Text 41 3 4" xfId="22022"/>
    <cellStyle name="Warning Text 41 4" xfId="22023"/>
    <cellStyle name="Warning Text 41 4 2" xfId="22024"/>
    <cellStyle name="Warning Text 41 4 2 2" xfId="22025"/>
    <cellStyle name="Warning Text 41 4 3" xfId="22026"/>
    <cellStyle name="Warning Text 41 4 3 2" xfId="22027"/>
    <cellStyle name="Warning Text 41 4 4" xfId="22028"/>
    <cellStyle name="Warning Text 41 5" xfId="22029"/>
    <cellStyle name="Warning Text 41 5 2" xfId="22030"/>
    <cellStyle name="Warning Text 41 5 2 2" xfId="22031"/>
    <cellStyle name="Warning Text 41 5 3" xfId="22032"/>
    <cellStyle name="Warning Text 41 5 3 2" xfId="22033"/>
    <cellStyle name="Warning Text 41 5 4" xfId="22034"/>
    <cellStyle name="Warning Text 41 5 4 2" xfId="22035"/>
    <cellStyle name="Warning Text 41 5 5" xfId="22036"/>
    <cellStyle name="Warning Text 41 6" xfId="22037"/>
    <cellStyle name="Warning Text 41 6 2" xfId="22038"/>
    <cellStyle name="Warning Text 41 6 2 2" xfId="22039"/>
    <cellStyle name="Warning Text 41 6 3" xfId="22040"/>
    <cellStyle name="Warning Text 41 6 3 2" xfId="22041"/>
    <cellStyle name="Warning Text 41 6 4" xfId="22042"/>
    <cellStyle name="Warning Text 41 7" xfId="22043"/>
    <cellStyle name="Warning Text 41 7 2" xfId="22044"/>
    <cellStyle name="Warning Text 41 8" xfId="22045"/>
    <cellStyle name="Warning Text 41 8 2" xfId="22046"/>
    <cellStyle name="Warning Text 41 9" xfId="22047"/>
    <cellStyle name="Warning Text 41 9 2" xfId="22048"/>
    <cellStyle name="Warning Text 42" xfId="22049"/>
    <cellStyle name="Warning Text 42 2" xfId="22050"/>
    <cellStyle name="Warning Text 5" xfId="22051"/>
    <cellStyle name="Warning Text 5 10" xfId="22052"/>
    <cellStyle name="Warning Text 5 10 2" xfId="22053"/>
    <cellStyle name="Warning Text 5 11" xfId="22054"/>
    <cellStyle name="Warning Text 5 11 2" xfId="22055"/>
    <cellStyle name="Warning Text 5 12" xfId="22056"/>
    <cellStyle name="Warning Text 5 2" xfId="22057"/>
    <cellStyle name="Warning Text 5 2 2" xfId="22058"/>
    <cellStyle name="Warning Text 5 2 2 2" xfId="22059"/>
    <cellStyle name="Warning Text 5 2 2 2 2" xfId="22060"/>
    <cellStyle name="Warning Text 5 2 2 3" xfId="22061"/>
    <cellStyle name="Warning Text 5 2 2 3 2" xfId="22062"/>
    <cellStyle name="Warning Text 5 2 2 4" xfId="22063"/>
    <cellStyle name="Warning Text 5 2 3" xfId="22064"/>
    <cellStyle name="Warning Text 5 2 3 2" xfId="22065"/>
    <cellStyle name="Warning Text 5 2 3 2 2" xfId="22066"/>
    <cellStyle name="Warning Text 5 2 3 3" xfId="22067"/>
    <cellStyle name="Warning Text 5 2 3 3 2" xfId="22068"/>
    <cellStyle name="Warning Text 5 2 3 4" xfId="22069"/>
    <cellStyle name="Warning Text 5 2 4" xfId="22070"/>
    <cellStyle name="Warning Text 5 2 4 2" xfId="22071"/>
    <cellStyle name="Warning Text 5 2 4 2 2" xfId="22072"/>
    <cellStyle name="Warning Text 5 2 4 3" xfId="22073"/>
    <cellStyle name="Warning Text 5 2 4 3 2" xfId="22074"/>
    <cellStyle name="Warning Text 5 2 4 4" xfId="22075"/>
    <cellStyle name="Warning Text 5 2 4 4 2" xfId="22076"/>
    <cellStyle name="Warning Text 5 2 4 5" xfId="22077"/>
    <cellStyle name="Warning Text 5 2 5" xfId="22078"/>
    <cellStyle name="Warning Text 5 2 5 2" xfId="22079"/>
    <cellStyle name="Warning Text 5 2 5 2 2" xfId="22080"/>
    <cellStyle name="Warning Text 5 2 5 3" xfId="22081"/>
    <cellStyle name="Warning Text 5 2 5 3 2" xfId="22082"/>
    <cellStyle name="Warning Text 5 2 5 4" xfId="22083"/>
    <cellStyle name="Warning Text 5 2 6" xfId="22084"/>
    <cellStyle name="Warning Text 5 2 6 2" xfId="22085"/>
    <cellStyle name="Warning Text 5 2 7" xfId="22086"/>
    <cellStyle name="Warning Text 5 2 7 2" xfId="22087"/>
    <cellStyle name="Warning Text 5 2 8" xfId="22088"/>
    <cellStyle name="Warning Text 5 2 8 2" xfId="22089"/>
    <cellStyle name="Warning Text 5 2 9" xfId="22090"/>
    <cellStyle name="Warning Text 5 3" xfId="22091"/>
    <cellStyle name="Warning Text 5 3 2" xfId="22092"/>
    <cellStyle name="Warning Text 5 3 2 2" xfId="22093"/>
    <cellStyle name="Warning Text 5 3 3" xfId="22094"/>
    <cellStyle name="Warning Text 5 3 3 2" xfId="22095"/>
    <cellStyle name="Warning Text 5 3 4" xfId="22096"/>
    <cellStyle name="Warning Text 5 4" xfId="22097"/>
    <cellStyle name="Warning Text 5 4 2" xfId="22098"/>
    <cellStyle name="Warning Text 5 4 2 2" xfId="22099"/>
    <cellStyle name="Warning Text 5 4 3" xfId="22100"/>
    <cellStyle name="Warning Text 5 4 3 2" xfId="22101"/>
    <cellStyle name="Warning Text 5 4 4" xfId="22102"/>
    <cellStyle name="Warning Text 5 5" xfId="22103"/>
    <cellStyle name="Warning Text 5 5 2" xfId="22104"/>
    <cellStyle name="Warning Text 5 5 2 2" xfId="22105"/>
    <cellStyle name="Warning Text 5 5 3" xfId="22106"/>
    <cellStyle name="Warning Text 5 5 3 2" xfId="22107"/>
    <cellStyle name="Warning Text 5 5 4" xfId="22108"/>
    <cellStyle name="Warning Text 5 6" xfId="22109"/>
    <cellStyle name="Warning Text 5 6 2" xfId="22110"/>
    <cellStyle name="Warning Text 5 6 2 2" xfId="22111"/>
    <cellStyle name="Warning Text 5 6 3" xfId="22112"/>
    <cellStyle name="Warning Text 5 6 3 2" xfId="22113"/>
    <cellStyle name="Warning Text 5 6 4" xfId="22114"/>
    <cellStyle name="Warning Text 5 6 4 2" xfId="22115"/>
    <cellStyle name="Warning Text 5 6 5" xfId="22116"/>
    <cellStyle name="Warning Text 5 7" xfId="22117"/>
    <cellStyle name="Warning Text 5 7 2" xfId="22118"/>
    <cellStyle name="Warning Text 5 7 2 2" xfId="22119"/>
    <cellStyle name="Warning Text 5 7 3" xfId="22120"/>
    <cellStyle name="Warning Text 5 7 3 2" xfId="22121"/>
    <cellStyle name="Warning Text 5 7 4" xfId="22122"/>
    <cellStyle name="Warning Text 5 8" xfId="22123"/>
    <cellStyle name="Warning Text 5 8 2" xfId="22124"/>
    <cellStyle name="Warning Text 5 9" xfId="22125"/>
    <cellStyle name="Warning Text 5 9 2" xfId="22126"/>
    <cellStyle name="Warning Text 6" xfId="22127"/>
    <cellStyle name="Warning Text 6 10" xfId="22128"/>
    <cellStyle name="Warning Text 6 10 2" xfId="22129"/>
    <cellStyle name="Warning Text 6 11" xfId="22130"/>
    <cellStyle name="Warning Text 6 11 2" xfId="22131"/>
    <cellStyle name="Warning Text 6 12" xfId="22132"/>
    <cellStyle name="Warning Text 6 2" xfId="22133"/>
    <cellStyle name="Warning Text 6 2 2" xfId="22134"/>
    <cellStyle name="Warning Text 6 2 2 2" xfId="22135"/>
    <cellStyle name="Warning Text 6 2 2 2 2" xfId="22136"/>
    <cellStyle name="Warning Text 6 2 2 3" xfId="22137"/>
    <cellStyle name="Warning Text 6 2 2 3 2" xfId="22138"/>
    <cellStyle name="Warning Text 6 2 2 4" xfId="22139"/>
    <cellStyle name="Warning Text 6 2 3" xfId="22140"/>
    <cellStyle name="Warning Text 6 2 3 2" xfId="22141"/>
    <cellStyle name="Warning Text 6 2 3 2 2" xfId="22142"/>
    <cellStyle name="Warning Text 6 2 3 3" xfId="22143"/>
    <cellStyle name="Warning Text 6 2 3 3 2" xfId="22144"/>
    <cellStyle name="Warning Text 6 2 3 4" xfId="22145"/>
    <cellStyle name="Warning Text 6 2 4" xfId="22146"/>
    <cellStyle name="Warning Text 6 2 4 2" xfId="22147"/>
    <cellStyle name="Warning Text 6 2 4 2 2" xfId="22148"/>
    <cellStyle name="Warning Text 6 2 4 3" xfId="22149"/>
    <cellStyle name="Warning Text 6 2 4 3 2" xfId="22150"/>
    <cellStyle name="Warning Text 6 2 4 4" xfId="22151"/>
    <cellStyle name="Warning Text 6 2 4 4 2" xfId="22152"/>
    <cellStyle name="Warning Text 6 2 4 5" xfId="22153"/>
    <cellStyle name="Warning Text 6 2 5" xfId="22154"/>
    <cellStyle name="Warning Text 6 2 5 2" xfId="22155"/>
    <cellStyle name="Warning Text 6 2 5 2 2" xfId="22156"/>
    <cellStyle name="Warning Text 6 2 5 3" xfId="22157"/>
    <cellStyle name="Warning Text 6 2 5 3 2" xfId="22158"/>
    <cellStyle name="Warning Text 6 2 5 4" xfId="22159"/>
    <cellStyle name="Warning Text 6 2 6" xfId="22160"/>
    <cellStyle name="Warning Text 6 2 6 2" xfId="22161"/>
    <cellStyle name="Warning Text 6 2 7" xfId="22162"/>
    <cellStyle name="Warning Text 6 2 7 2" xfId="22163"/>
    <cellStyle name="Warning Text 6 2 8" xfId="22164"/>
    <cellStyle name="Warning Text 6 2 8 2" xfId="22165"/>
    <cellStyle name="Warning Text 6 2 9" xfId="22166"/>
    <cellStyle name="Warning Text 6 3" xfId="22167"/>
    <cellStyle name="Warning Text 6 3 2" xfId="22168"/>
    <cellStyle name="Warning Text 6 3 2 2" xfId="22169"/>
    <cellStyle name="Warning Text 6 3 3" xfId="22170"/>
    <cellStyle name="Warning Text 6 3 3 2" xfId="22171"/>
    <cellStyle name="Warning Text 6 3 4" xfId="22172"/>
    <cellStyle name="Warning Text 6 4" xfId="22173"/>
    <cellStyle name="Warning Text 6 4 2" xfId="22174"/>
    <cellStyle name="Warning Text 6 4 2 2" xfId="22175"/>
    <cellStyle name="Warning Text 6 4 3" xfId="22176"/>
    <cellStyle name="Warning Text 6 4 3 2" xfId="22177"/>
    <cellStyle name="Warning Text 6 4 4" xfId="22178"/>
    <cellStyle name="Warning Text 6 5" xfId="22179"/>
    <cellStyle name="Warning Text 6 5 2" xfId="22180"/>
    <cellStyle name="Warning Text 6 5 2 2" xfId="22181"/>
    <cellStyle name="Warning Text 6 5 3" xfId="22182"/>
    <cellStyle name="Warning Text 6 5 3 2" xfId="22183"/>
    <cellStyle name="Warning Text 6 5 4" xfId="22184"/>
    <cellStyle name="Warning Text 6 6" xfId="22185"/>
    <cellStyle name="Warning Text 6 6 2" xfId="22186"/>
    <cellStyle name="Warning Text 6 6 2 2" xfId="22187"/>
    <cellStyle name="Warning Text 6 6 3" xfId="22188"/>
    <cellStyle name="Warning Text 6 6 3 2" xfId="22189"/>
    <cellStyle name="Warning Text 6 6 4" xfId="22190"/>
    <cellStyle name="Warning Text 6 6 4 2" xfId="22191"/>
    <cellStyle name="Warning Text 6 6 5" xfId="22192"/>
    <cellStyle name="Warning Text 6 7" xfId="22193"/>
    <cellStyle name="Warning Text 6 7 2" xfId="22194"/>
    <cellStyle name="Warning Text 6 7 2 2" xfId="22195"/>
    <cellStyle name="Warning Text 6 7 3" xfId="22196"/>
    <cellStyle name="Warning Text 6 7 3 2" xfId="22197"/>
    <cellStyle name="Warning Text 6 7 4" xfId="22198"/>
    <cellStyle name="Warning Text 6 8" xfId="22199"/>
    <cellStyle name="Warning Text 6 8 2" xfId="22200"/>
    <cellStyle name="Warning Text 6 9" xfId="22201"/>
    <cellStyle name="Warning Text 6 9 2" xfId="22202"/>
    <cellStyle name="Warning Text 7" xfId="22203"/>
    <cellStyle name="Warning Text 7 10" xfId="22204"/>
    <cellStyle name="Warning Text 7 10 2" xfId="22205"/>
    <cellStyle name="Warning Text 7 11" xfId="22206"/>
    <cellStyle name="Warning Text 7 2" xfId="22207"/>
    <cellStyle name="Warning Text 7 2 2" xfId="22208"/>
    <cellStyle name="Warning Text 7 2 2 2" xfId="22209"/>
    <cellStyle name="Warning Text 7 2 3" xfId="22210"/>
    <cellStyle name="Warning Text 7 2 3 2" xfId="22211"/>
    <cellStyle name="Warning Text 7 2 4" xfId="22212"/>
    <cellStyle name="Warning Text 7 3" xfId="22213"/>
    <cellStyle name="Warning Text 7 3 2" xfId="22214"/>
    <cellStyle name="Warning Text 7 3 2 2" xfId="22215"/>
    <cellStyle name="Warning Text 7 3 3" xfId="22216"/>
    <cellStyle name="Warning Text 7 3 3 2" xfId="22217"/>
    <cellStyle name="Warning Text 7 3 4" xfId="22218"/>
    <cellStyle name="Warning Text 7 4" xfId="22219"/>
    <cellStyle name="Warning Text 7 4 2" xfId="22220"/>
    <cellStyle name="Warning Text 7 4 2 2" xfId="22221"/>
    <cellStyle name="Warning Text 7 4 3" xfId="22222"/>
    <cellStyle name="Warning Text 7 4 3 2" xfId="22223"/>
    <cellStyle name="Warning Text 7 4 4" xfId="22224"/>
    <cellStyle name="Warning Text 7 5" xfId="22225"/>
    <cellStyle name="Warning Text 7 5 2" xfId="22226"/>
    <cellStyle name="Warning Text 7 5 2 2" xfId="22227"/>
    <cellStyle name="Warning Text 7 5 3" xfId="22228"/>
    <cellStyle name="Warning Text 7 5 3 2" xfId="22229"/>
    <cellStyle name="Warning Text 7 5 4" xfId="22230"/>
    <cellStyle name="Warning Text 7 5 4 2" xfId="22231"/>
    <cellStyle name="Warning Text 7 5 5" xfId="22232"/>
    <cellStyle name="Warning Text 7 6" xfId="22233"/>
    <cellStyle name="Warning Text 7 6 2" xfId="22234"/>
    <cellStyle name="Warning Text 7 6 2 2" xfId="22235"/>
    <cellStyle name="Warning Text 7 6 3" xfId="22236"/>
    <cellStyle name="Warning Text 7 6 3 2" xfId="22237"/>
    <cellStyle name="Warning Text 7 6 4" xfId="22238"/>
    <cellStyle name="Warning Text 7 7" xfId="22239"/>
    <cellStyle name="Warning Text 7 7 2" xfId="22240"/>
    <cellStyle name="Warning Text 7 8" xfId="22241"/>
    <cellStyle name="Warning Text 7 8 2" xfId="22242"/>
    <cellStyle name="Warning Text 7 9" xfId="22243"/>
    <cellStyle name="Warning Text 7 9 2" xfId="22244"/>
    <cellStyle name="Warning Text 8" xfId="22245"/>
    <cellStyle name="Warning Text 8 10" xfId="22246"/>
    <cellStyle name="Warning Text 8 10 2" xfId="22247"/>
    <cellStyle name="Warning Text 8 11" xfId="22248"/>
    <cellStyle name="Warning Text 8 2" xfId="22249"/>
    <cellStyle name="Warning Text 8 2 2" xfId="22250"/>
    <cellStyle name="Warning Text 8 2 2 2" xfId="22251"/>
    <cellStyle name="Warning Text 8 2 3" xfId="22252"/>
    <cellStyle name="Warning Text 8 2 3 2" xfId="22253"/>
    <cellStyle name="Warning Text 8 2 4" xfId="22254"/>
    <cellStyle name="Warning Text 8 3" xfId="22255"/>
    <cellStyle name="Warning Text 8 3 2" xfId="22256"/>
    <cellStyle name="Warning Text 8 3 2 2" xfId="22257"/>
    <cellStyle name="Warning Text 8 3 3" xfId="22258"/>
    <cellStyle name="Warning Text 8 3 3 2" xfId="22259"/>
    <cellStyle name="Warning Text 8 3 4" xfId="22260"/>
    <cellStyle name="Warning Text 8 4" xfId="22261"/>
    <cellStyle name="Warning Text 8 4 2" xfId="22262"/>
    <cellStyle name="Warning Text 8 4 2 2" xfId="22263"/>
    <cellStyle name="Warning Text 8 4 3" xfId="22264"/>
    <cellStyle name="Warning Text 8 4 3 2" xfId="22265"/>
    <cellStyle name="Warning Text 8 4 4" xfId="22266"/>
    <cellStyle name="Warning Text 8 5" xfId="22267"/>
    <cellStyle name="Warning Text 8 5 2" xfId="22268"/>
    <cellStyle name="Warning Text 8 5 2 2" xfId="22269"/>
    <cellStyle name="Warning Text 8 5 3" xfId="22270"/>
    <cellStyle name="Warning Text 8 5 3 2" xfId="22271"/>
    <cellStyle name="Warning Text 8 5 4" xfId="22272"/>
    <cellStyle name="Warning Text 8 5 4 2" xfId="22273"/>
    <cellStyle name="Warning Text 8 5 5" xfId="22274"/>
    <cellStyle name="Warning Text 8 6" xfId="22275"/>
    <cellStyle name="Warning Text 8 6 2" xfId="22276"/>
    <cellStyle name="Warning Text 8 6 2 2" xfId="22277"/>
    <cellStyle name="Warning Text 8 6 3" xfId="22278"/>
    <cellStyle name="Warning Text 8 6 3 2" xfId="22279"/>
    <cellStyle name="Warning Text 8 6 4" xfId="22280"/>
    <cellStyle name="Warning Text 8 7" xfId="22281"/>
    <cellStyle name="Warning Text 8 7 2" xfId="22282"/>
    <cellStyle name="Warning Text 8 8" xfId="22283"/>
    <cellStyle name="Warning Text 8 8 2" xfId="22284"/>
    <cellStyle name="Warning Text 8 9" xfId="22285"/>
    <cellStyle name="Warning Text 8 9 2" xfId="22286"/>
    <cellStyle name="Warning Text 9" xfId="22287"/>
    <cellStyle name="Warning Text 9 10" xfId="22288"/>
    <cellStyle name="Warning Text 9 10 2" xfId="22289"/>
    <cellStyle name="Warning Text 9 11" xfId="22290"/>
    <cellStyle name="Warning Text 9 2" xfId="22291"/>
    <cellStyle name="Warning Text 9 2 2" xfId="22292"/>
    <cellStyle name="Warning Text 9 2 2 2" xfId="22293"/>
    <cellStyle name="Warning Text 9 2 3" xfId="22294"/>
    <cellStyle name="Warning Text 9 2 3 2" xfId="22295"/>
    <cellStyle name="Warning Text 9 2 4" xfId="22296"/>
    <cellStyle name="Warning Text 9 3" xfId="22297"/>
    <cellStyle name="Warning Text 9 3 2" xfId="22298"/>
    <cellStyle name="Warning Text 9 3 2 2" xfId="22299"/>
    <cellStyle name="Warning Text 9 3 3" xfId="22300"/>
    <cellStyle name="Warning Text 9 3 3 2" xfId="22301"/>
    <cellStyle name="Warning Text 9 3 4" xfId="22302"/>
    <cellStyle name="Warning Text 9 4" xfId="22303"/>
    <cellStyle name="Warning Text 9 4 2" xfId="22304"/>
    <cellStyle name="Warning Text 9 4 2 2" xfId="22305"/>
    <cellStyle name="Warning Text 9 4 3" xfId="22306"/>
    <cellStyle name="Warning Text 9 4 3 2" xfId="22307"/>
    <cellStyle name="Warning Text 9 4 4" xfId="22308"/>
    <cellStyle name="Warning Text 9 5" xfId="22309"/>
    <cellStyle name="Warning Text 9 5 2" xfId="22310"/>
    <cellStyle name="Warning Text 9 5 2 2" xfId="22311"/>
    <cellStyle name="Warning Text 9 5 3" xfId="22312"/>
    <cellStyle name="Warning Text 9 5 3 2" xfId="22313"/>
    <cellStyle name="Warning Text 9 5 4" xfId="22314"/>
    <cellStyle name="Warning Text 9 5 4 2" xfId="22315"/>
    <cellStyle name="Warning Text 9 5 5" xfId="22316"/>
    <cellStyle name="Warning Text 9 6" xfId="22317"/>
    <cellStyle name="Warning Text 9 6 2" xfId="22318"/>
    <cellStyle name="Warning Text 9 6 2 2" xfId="22319"/>
    <cellStyle name="Warning Text 9 6 3" xfId="22320"/>
    <cellStyle name="Warning Text 9 6 3 2" xfId="22321"/>
    <cellStyle name="Warning Text 9 6 4" xfId="22322"/>
    <cellStyle name="Warning Text 9 7" xfId="22323"/>
    <cellStyle name="Warning Text 9 7 2" xfId="22324"/>
    <cellStyle name="Warning Text 9 8" xfId="22325"/>
    <cellStyle name="Warning Text 9 8 2" xfId="22326"/>
    <cellStyle name="Warning Text 9 9" xfId="22327"/>
    <cellStyle name="Warning Text 9 9 2" xfId="22328"/>
    <cellStyle name="Year" xfId="22329"/>
    <cellStyle name="Zelle überprüfen" xfId="22330"/>
    <cellStyle name="Zelle überprüfen 10" xfId="22331"/>
    <cellStyle name="Zelle überprüfen 10 2" xfId="22332"/>
    <cellStyle name="Zelle überprüfen 11" xfId="22333"/>
    <cellStyle name="Zelle überprüfen 2" xfId="22334"/>
    <cellStyle name="Zelle überprüfen 2 2" xfId="22335"/>
    <cellStyle name="Zelle überprüfen 2 2 2" xfId="22336"/>
    <cellStyle name="Zelle überprüfen 2 3" xfId="22337"/>
    <cellStyle name="Zelle überprüfen 2 3 2" xfId="22338"/>
    <cellStyle name="Zelle überprüfen 2 4" xfId="22339"/>
    <cellStyle name="Zelle überprüfen 3" xfId="22340"/>
    <cellStyle name="Zelle überprüfen 3 2" xfId="22341"/>
    <cellStyle name="Zelle überprüfen 3 2 2" xfId="22342"/>
    <cellStyle name="Zelle überprüfen 3 3" xfId="22343"/>
    <cellStyle name="Zelle überprüfen 3 3 2" xfId="22344"/>
    <cellStyle name="Zelle überprüfen 3 4" xfId="22345"/>
    <cellStyle name="Zelle überprüfen 4" xfId="22346"/>
    <cellStyle name="Zelle überprüfen 4 2" xfId="22347"/>
    <cellStyle name="Zelle überprüfen 4 2 2" xfId="22348"/>
    <cellStyle name="Zelle überprüfen 4 3" xfId="22349"/>
    <cellStyle name="Zelle überprüfen 4 3 2" xfId="22350"/>
    <cellStyle name="Zelle überprüfen 4 4" xfId="22351"/>
    <cellStyle name="Zelle überprüfen 5" xfId="22352"/>
    <cellStyle name="Zelle überprüfen 5 2" xfId="22353"/>
    <cellStyle name="Zelle überprüfen 5 2 2" xfId="22354"/>
    <cellStyle name="Zelle überprüfen 5 3" xfId="22355"/>
    <cellStyle name="Zelle überprüfen 5 3 2" xfId="22356"/>
    <cellStyle name="Zelle überprüfen 5 4" xfId="22357"/>
    <cellStyle name="Zelle überprüfen 5 4 2" xfId="22358"/>
    <cellStyle name="Zelle überprüfen 5 5" xfId="22359"/>
    <cellStyle name="Zelle überprüfen 6" xfId="22360"/>
    <cellStyle name="Zelle überprüfen 6 2" xfId="22361"/>
    <cellStyle name="Zelle überprüfen 6 2 2" xfId="22362"/>
    <cellStyle name="Zelle überprüfen 6 3" xfId="22363"/>
    <cellStyle name="Zelle überprüfen 6 3 2" xfId="22364"/>
    <cellStyle name="Zelle überprüfen 6 4" xfId="22365"/>
    <cellStyle name="Zelle überprüfen 7" xfId="22366"/>
    <cellStyle name="Zelle überprüfen 7 2" xfId="22367"/>
    <cellStyle name="Zelle überprüfen 8" xfId="22368"/>
    <cellStyle name="Zelle überprüfen 8 2" xfId="22369"/>
    <cellStyle name="Zelle überprüfen 9" xfId="22370"/>
    <cellStyle name="Zelle überprüfen 9 2" xfId="22371"/>
    <cellStyle name="Гиперссылка" xfId="22372"/>
    <cellStyle name="Гиперссылка 10" xfId="22373"/>
    <cellStyle name="Гиперссылка 10 2" xfId="22374"/>
    <cellStyle name="Гиперссылка 11" xfId="22375"/>
    <cellStyle name="Гиперссылка 2" xfId="22376"/>
    <cellStyle name="Гиперссылка 2 2" xfId="22377"/>
    <cellStyle name="Гиперссылка 2 2 2" xfId="22378"/>
    <cellStyle name="Гиперссылка 2 3" xfId="22379"/>
    <cellStyle name="Гиперссылка 2 3 2" xfId="22380"/>
    <cellStyle name="Гиперссылка 2 4" xfId="22381"/>
    <cellStyle name="Гиперссылка 3" xfId="22382"/>
    <cellStyle name="Гиперссылка 3 2" xfId="22383"/>
    <cellStyle name="Гиперссылка 3 2 2" xfId="22384"/>
    <cellStyle name="Гиперссылка 3 3" xfId="22385"/>
    <cellStyle name="Гиперссылка 3 3 2" xfId="22386"/>
    <cellStyle name="Гиперссылка 3 4" xfId="22387"/>
    <cellStyle name="Гиперссылка 4" xfId="22388"/>
    <cellStyle name="Гиперссылка 4 2" xfId="22389"/>
    <cellStyle name="Гиперссылка 4 2 2" xfId="22390"/>
    <cellStyle name="Гиперссылка 4 3" xfId="22391"/>
    <cellStyle name="Гиперссылка 4 3 2" xfId="22392"/>
    <cellStyle name="Гиперссылка 4 4" xfId="22393"/>
    <cellStyle name="Гиперссылка 5" xfId="22394"/>
    <cellStyle name="Гиперссылка 5 2" xfId="22395"/>
    <cellStyle name="Гиперссылка 5 2 2" xfId="22396"/>
    <cellStyle name="Гиперссылка 5 3" xfId="22397"/>
    <cellStyle name="Гиперссылка 5 3 2" xfId="22398"/>
    <cellStyle name="Гиперссылка 5 4" xfId="22399"/>
    <cellStyle name="Гиперссылка 5 4 2" xfId="22400"/>
    <cellStyle name="Гиперссылка 5 5" xfId="22401"/>
    <cellStyle name="Гиперссылка 6" xfId="22402"/>
    <cellStyle name="Гиперссылка 6 2" xfId="22403"/>
    <cellStyle name="Гиперссылка 6 2 2" xfId="22404"/>
    <cellStyle name="Гиперссылка 6 3" xfId="22405"/>
    <cellStyle name="Гиперссылка 6 3 2" xfId="22406"/>
    <cellStyle name="Гиперссылка 6 4" xfId="22407"/>
    <cellStyle name="Гиперссылка 7" xfId="22408"/>
    <cellStyle name="Гиперссылка 7 2" xfId="22409"/>
    <cellStyle name="Гиперссылка 8" xfId="22410"/>
    <cellStyle name="Гиперссылка 8 2" xfId="22411"/>
    <cellStyle name="Гиперссылка 9" xfId="22412"/>
    <cellStyle name="Гиперссылка 9 2" xfId="22413"/>
    <cellStyle name="Обычный_2++" xfId="22414"/>
    <cellStyle name="已访问的超链接" xfId="22415"/>
    <cellStyle name="已访问的超链接 10" xfId="22416"/>
    <cellStyle name="已访问的超链接 10 2" xfId="22417"/>
    <cellStyle name="已访问的超链接 11" xfId="22418"/>
    <cellStyle name="已访问的超链接 2" xfId="22419"/>
    <cellStyle name="已访问的超链接 2 2" xfId="22420"/>
    <cellStyle name="已访问的超链接 2 2 2" xfId="22421"/>
    <cellStyle name="已访问的超链接 2 3" xfId="22422"/>
    <cellStyle name="已访问的超链接 2 3 2" xfId="22423"/>
    <cellStyle name="已访问的超链接 2 4" xfId="22424"/>
    <cellStyle name="已访问的超链接 3" xfId="22425"/>
    <cellStyle name="已访问的超链接 3 2" xfId="22426"/>
    <cellStyle name="已访问的超链接 3 2 2" xfId="22427"/>
    <cellStyle name="已访问的超链接 3 3" xfId="22428"/>
    <cellStyle name="已访问的超链接 3 3 2" xfId="22429"/>
    <cellStyle name="已访问的超链接 3 4" xfId="22430"/>
    <cellStyle name="已访问的超链接 4" xfId="22431"/>
    <cellStyle name="已访问的超链接 4 2" xfId="22432"/>
    <cellStyle name="已访问的超链接 4 2 2" xfId="22433"/>
    <cellStyle name="已访问的超链接 4 3" xfId="22434"/>
    <cellStyle name="已访问的超链接 4 3 2" xfId="22435"/>
    <cellStyle name="已访问的超链接 4 4" xfId="22436"/>
    <cellStyle name="已访问的超链接 5" xfId="22437"/>
    <cellStyle name="已访问的超链接 5 2" xfId="22438"/>
    <cellStyle name="已访问的超链接 5 2 2" xfId="22439"/>
    <cellStyle name="已访问的超链接 5 3" xfId="22440"/>
    <cellStyle name="已访问的超链接 5 3 2" xfId="22441"/>
    <cellStyle name="已访问的超链接 5 4" xfId="22442"/>
    <cellStyle name="已访问的超链接 5 4 2" xfId="22443"/>
    <cellStyle name="已访问的超链接 5 5" xfId="22444"/>
    <cellStyle name="已访问的超链接 6" xfId="22445"/>
    <cellStyle name="已访问的超链接 6 2" xfId="22446"/>
    <cellStyle name="已访问的超链接 6 2 2" xfId="22447"/>
    <cellStyle name="已访问的超链接 6 3" xfId="22448"/>
    <cellStyle name="已访问的超链接 6 3 2" xfId="22449"/>
    <cellStyle name="已访问的超链接 6 4" xfId="22450"/>
    <cellStyle name="已访问的超链接 7" xfId="22451"/>
    <cellStyle name="已访问的超链接 7 2" xfId="22452"/>
    <cellStyle name="已访问的超链接 8" xfId="22453"/>
    <cellStyle name="已访问的超链接 8 2" xfId="22454"/>
    <cellStyle name="已访问的超链接 9" xfId="22455"/>
    <cellStyle name="已访问的超链接 9 2" xfId="224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45</xdr:row>
      <xdr:rowOff>76200</xdr:rowOff>
    </xdr:from>
    <xdr:to>
      <xdr:col>18</xdr:col>
      <xdr:colOff>457200</xdr:colOff>
      <xdr:row>65</xdr:row>
      <xdr:rowOff>76200</xdr:rowOff>
    </xdr:to>
    <xdr:pic>
      <xdr:nvPicPr>
        <xdr:cNvPr id="14415" name="Picture 1">
          <a:extLst>
            <a:ext uri="{FF2B5EF4-FFF2-40B4-BE49-F238E27FC236}">
              <a16:creationId xmlns:a16="http://schemas.microsoft.com/office/drawing/2014/main" id="{BF512704-7931-4DF0-A78B-2C1EA6E69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1488" y="7362825"/>
          <a:ext cx="8782050" cy="323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37"/>
  <sheetViews>
    <sheetView workbookViewId="0">
      <selection activeCell="D41" sqref="D41"/>
    </sheetView>
  </sheetViews>
  <sheetFormatPr defaultRowHeight="12.75"/>
  <cols>
    <col min="1" max="1" width="2.73046875" customWidth="1"/>
    <col min="2" max="2" width="14.59765625" customWidth="1"/>
    <col min="3" max="3" width="12" bestFit="1" customWidth="1"/>
    <col min="4" max="4" width="12.265625" bestFit="1" customWidth="1"/>
    <col min="5" max="5" width="12.1328125" bestFit="1" customWidth="1"/>
    <col min="6" max="6" width="12.73046875" bestFit="1" customWidth="1"/>
    <col min="7" max="7" width="14.1328125" bestFit="1" customWidth="1"/>
    <col min="8" max="8" width="14" bestFit="1" customWidth="1"/>
    <col min="9" max="12" width="12" bestFit="1" customWidth="1"/>
    <col min="13" max="13" width="12.265625" bestFit="1" customWidth="1"/>
    <col min="14" max="14" width="12.1328125" bestFit="1" customWidth="1"/>
  </cols>
  <sheetData>
    <row r="2" spans="2:6">
      <c r="B2" t="s">
        <v>0</v>
      </c>
    </row>
    <row r="3" spans="2:6" ht="13.15" thickBot="1">
      <c r="B3" t="s">
        <v>1</v>
      </c>
      <c r="C3" t="s">
        <v>2</v>
      </c>
      <c r="D3" t="s">
        <v>3</v>
      </c>
      <c r="E3" t="s">
        <v>4</v>
      </c>
      <c r="F3" t="s">
        <v>8</v>
      </c>
    </row>
    <row r="4" spans="2:6">
      <c r="B4" t="s">
        <v>64</v>
      </c>
      <c r="D4" t="s">
        <v>220</v>
      </c>
      <c r="F4">
        <f>TimeSlices!C22</f>
        <v>9.417808219178081E-2</v>
      </c>
    </row>
    <row r="5" spans="2:6">
      <c r="B5" t="s">
        <v>65</v>
      </c>
      <c r="D5" t="s">
        <v>220</v>
      </c>
      <c r="F5">
        <f>TimeSlices!D22</f>
        <v>0.10273972602739725</v>
      </c>
    </row>
    <row r="6" spans="2:6">
      <c r="B6" t="s">
        <v>66</v>
      </c>
      <c r="D6" t="s">
        <v>220</v>
      </c>
      <c r="F6">
        <f>TimeSlices!E22</f>
        <v>8.5616438356164379E-3</v>
      </c>
    </row>
    <row r="7" spans="2:6">
      <c r="B7" t="s">
        <v>67</v>
      </c>
      <c r="D7" t="s">
        <v>220</v>
      </c>
      <c r="F7">
        <f>TimeSlices!F22</f>
        <v>0.12682648401826482</v>
      </c>
    </row>
    <row r="8" spans="2:6">
      <c r="B8" t="s">
        <v>68</v>
      </c>
      <c r="D8" t="s">
        <v>220</v>
      </c>
      <c r="F8">
        <f>TimeSlices!G22</f>
        <v>0.13835616438356163</v>
      </c>
    </row>
    <row r="9" spans="2:6">
      <c r="B9" t="s">
        <v>69</v>
      </c>
      <c r="D9" t="s">
        <v>220</v>
      </c>
      <c r="F9">
        <f>TimeSlices!H22</f>
        <v>1.1529680365296802E-2</v>
      </c>
    </row>
    <row r="10" spans="2:6">
      <c r="B10" t="s">
        <v>70</v>
      </c>
      <c r="D10" t="s">
        <v>220</v>
      </c>
      <c r="F10">
        <f>TimeSlices!I22</f>
        <v>9.9200913242009123E-2</v>
      </c>
    </row>
    <row r="11" spans="2:6">
      <c r="B11" t="s">
        <v>71</v>
      </c>
      <c r="D11" t="s">
        <v>220</v>
      </c>
      <c r="F11">
        <f>TimeSlices!J22</f>
        <v>0.10821917808219178</v>
      </c>
    </row>
    <row r="12" spans="2:6">
      <c r="B12" t="s">
        <v>72</v>
      </c>
      <c r="D12" t="s">
        <v>220</v>
      </c>
      <c r="F12">
        <f>TimeSlices!K22</f>
        <v>9.0182648401826472E-3</v>
      </c>
    </row>
    <row r="13" spans="2:6">
      <c r="B13" t="s">
        <v>60</v>
      </c>
      <c r="D13" t="s">
        <v>220</v>
      </c>
      <c r="F13">
        <f>TimeSlices!L22</f>
        <v>0.13812785388127852</v>
      </c>
    </row>
    <row r="14" spans="2:6">
      <c r="B14" t="s">
        <v>62</v>
      </c>
      <c r="D14" t="s">
        <v>220</v>
      </c>
      <c r="F14">
        <f>TimeSlices!M22</f>
        <v>0.15068493150684931</v>
      </c>
    </row>
    <row r="15" spans="2:6">
      <c r="B15" t="s">
        <v>63</v>
      </c>
      <c r="D15" t="s">
        <v>220</v>
      </c>
      <c r="F15">
        <f>TimeSlices!N22</f>
        <v>1.2557077625570776E-2</v>
      </c>
    </row>
    <row r="18" spans="2:14">
      <c r="B18" t="s">
        <v>221</v>
      </c>
    </row>
    <row r="20" spans="2:14">
      <c r="B20" t="s">
        <v>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60</v>
      </c>
      <c r="M20" t="s">
        <v>62</v>
      </c>
      <c r="N20" t="s">
        <v>63</v>
      </c>
    </row>
    <row r="21" spans="2:14"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144</v>
      </c>
      <c r="J21" t="s">
        <v>145</v>
      </c>
      <c r="K21" t="s">
        <v>146</v>
      </c>
      <c r="L21" t="s">
        <v>153</v>
      </c>
      <c r="M21" t="s">
        <v>154</v>
      </c>
      <c r="N21" t="s">
        <v>155</v>
      </c>
    </row>
    <row r="22" spans="2:14">
      <c r="B22" t="s">
        <v>220</v>
      </c>
      <c r="C22">
        <f>C34/$F34*$D26</f>
        <v>9.417808219178081E-2</v>
      </c>
      <c r="D22">
        <f>D34/$F34*$D26</f>
        <v>0.10273972602739725</v>
      </c>
      <c r="E22">
        <f>E34/$F34*$D26</f>
        <v>8.5616438356164379E-3</v>
      </c>
      <c r="F22">
        <f>C35/$F35*$D27</f>
        <v>0.12682648401826482</v>
      </c>
      <c r="G22">
        <f>D35/$F35*$D27</f>
        <v>0.13835616438356163</v>
      </c>
      <c r="H22">
        <f>E35/$F35*$D27</f>
        <v>1.1529680365296802E-2</v>
      </c>
      <c r="I22">
        <f>C36/$F36*$D28</f>
        <v>9.9200913242009123E-2</v>
      </c>
      <c r="J22">
        <f>D36/$F36*$D28</f>
        <v>0.10821917808219178</v>
      </c>
      <c r="K22">
        <f>E36/$F36*$D28</f>
        <v>9.0182648401826472E-3</v>
      </c>
      <c r="L22">
        <f>C37/$F37*$D29</f>
        <v>0.13812785388127852</v>
      </c>
      <c r="M22">
        <f>D37/$F37*$D29</f>
        <v>0.15068493150684931</v>
      </c>
      <c r="N22">
        <f>E37/$F37*$D29</f>
        <v>1.2557077625570776E-2</v>
      </c>
    </row>
    <row r="25" spans="2:14">
      <c r="B25" t="s">
        <v>222</v>
      </c>
      <c r="C25" t="s">
        <v>223</v>
      </c>
      <c r="D25" t="s">
        <v>224</v>
      </c>
      <c r="E25" t="s">
        <v>225</v>
      </c>
    </row>
    <row r="26" spans="2:14">
      <c r="B26" t="s">
        <v>226</v>
      </c>
      <c r="C26">
        <v>75</v>
      </c>
      <c r="D26">
        <f>C26/C30</f>
        <v>0.20547945205479451</v>
      </c>
      <c r="E26" t="s">
        <v>227</v>
      </c>
    </row>
    <row r="27" spans="2:14">
      <c r="B27" t="s">
        <v>228</v>
      </c>
      <c r="C27">
        <v>101</v>
      </c>
      <c r="D27">
        <f>C27/C30</f>
        <v>0.27671232876712326</v>
      </c>
      <c r="E27" t="s">
        <v>229</v>
      </c>
    </row>
    <row r="28" spans="2:14">
      <c r="B28" t="s">
        <v>230</v>
      </c>
      <c r="C28">
        <v>79</v>
      </c>
      <c r="D28">
        <f>C28/C30</f>
        <v>0.21643835616438356</v>
      </c>
      <c r="E28" t="s">
        <v>231</v>
      </c>
    </row>
    <row r="29" spans="2:14">
      <c r="B29" t="s">
        <v>232</v>
      </c>
      <c r="C29">
        <v>110</v>
      </c>
      <c r="D29">
        <f>C29/C30</f>
        <v>0.30136986301369861</v>
      </c>
      <c r="E29" t="s">
        <v>233</v>
      </c>
    </row>
    <row r="30" spans="2:14">
      <c r="C30">
        <f>SUM(C26:C29)</f>
        <v>365</v>
      </c>
      <c r="D30">
        <f>SUM(D26:D29)</f>
        <v>0.99999999999999989</v>
      </c>
    </row>
    <row r="33" spans="2:6">
      <c r="B33" t="s">
        <v>234</v>
      </c>
      <c r="C33" t="s">
        <v>235</v>
      </c>
      <c r="D33" t="s">
        <v>236</v>
      </c>
      <c r="E33" t="s">
        <v>237</v>
      </c>
    </row>
    <row r="34" spans="2:6">
      <c r="B34" t="s">
        <v>226</v>
      </c>
      <c r="C34">
        <v>11</v>
      </c>
      <c r="D34">
        <v>12</v>
      </c>
      <c r="E34">
        <v>1</v>
      </c>
      <c r="F34">
        <f>SUM(C34:E34)</f>
        <v>24</v>
      </c>
    </row>
    <row r="35" spans="2:6">
      <c r="B35" t="s">
        <v>228</v>
      </c>
      <c r="C35">
        <v>11</v>
      </c>
      <c r="D35">
        <v>12</v>
      </c>
      <c r="E35">
        <v>1</v>
      </c>
      <c r="F35">
        <f>SUM(C35:E35)</f>
        <v>24</v>
      </c>
    </row>
    <row r="36" spans="2:6">
      <c r="B36" t="s">
        <v>230</v>
      </c>
      <c r="C36">
        <v>11</v>
      </c>
      <c r="D36">
        <v>12</v>
      </c>
      <c r="E36">
        <v>1</v>
      </c>
      <c r="F36">
        <f>SUM(C36:E36)</f>
        <v>24</v>
      </c>
    </row>
    <row r="37" spans="2:6">
      <c r="B37" t="s">
        <v>232</v>
      </c>
      <c r="C37">
        <v>11</v>
      </c>
      <c r="D37">
        <v>12</v>
      </c>
      <c r="E37">
        <v>1</v>
      </c>
      <c r="F37">
        <f>SUM(C37:E37)</f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3:L25"/>
  <sheetViews>
    <sheetView zoomScale="90" workbookViewId="0">
      <selection activeCell="F26" sqref="F26"/>
    </sheetView>
  </sheetViews>
  <sheetFormatPr defaultRowHeight="12.75"/>
  <cols>
    <col min="1" max="1" width="11.265625" customWidth="1"/>
    <col min="2" max="2" width="8.86328125" bestFit="1" customWidth="1"/>
    <col min="3" max="3" width="11.59765625" bestFit="1" customWidth="1"/>
    <col min="4" max="4" width="11.59765625" customWidth="1"/>
    <col min="5" max="5" width="5.59765625" bestFit="1" customWidth="1"/>
    <col min="6" max="6" width="9" bestFit="1" customWidth="1"/>
    <col min="7" max="7" width="8.86328125" bestFit="1" customWidth="1"/>
    <col min="8" max="8" width="8.86328125" customWidth="1"/>
    <col min="9" max="9" width="12" bestFit="1" customWidth="1"/>
    <col min="10" max="10" width="11" bestFit="1" customWidth="1"/>
    <col min="11" max="11" width="15.59765625" bestFit="1" customWidth="1"/>
    <col min="12" max="12" width="11" bestFit="1" customWidth="1"/>
    <col min="13" max="13" width="9.86328125" customWidth="1"/>
    <col min="14" max="14" width="11.1328125" bestFit="1" customWidth="1"/>
    <col min="15" max="15" width="12.59765625" bestFit="1" customWidth="1"/>
    <col min="16" max="16" width="12" bestFit="1" customWidth="1"/>
    <col min="17" max="17" width="12.86328125" bestFit="1" customWidth="1"/>
    <col min="18" max="18" width="12.59765625" bestFit="1" customWidth="1"/>
    <col min="19" max="19" width="12" bestFit="1" customWidth="1"/>
  </cols>
  <sheetData>
    <row r="3" spans="1:12">
      <c r="A3" t="s">
        <v>0</v>
      </c>
    </row>
    <row r="4" spans="1:12" ht="13.15" thickBot="1">
      <c r="A4" t="s">
        <v>1</v>
      </c>
      <c r="B4" t="s">
        <v>2</v>
      </c>
      <c r="C4" t="s">
        <v>3</v>
      </c>
      <c r="D4" t="s">
        <v>246</v>
      </c>
      <c r="E4" t="s">
        <v>4</v>
      </c>
      <c r="F4" t="s">
        <v>8</v>
      </c>
      <c r="G4" t="s">
        <v>6</v>
      </c>
      <c r="H4" t="s">
        <v>5</v>
      </c>
      <c r="I4" t="s">
        <v>9</v>
      </c>
      <c r="J4" t="s">
        <v>244</v>
      </c>
      <c r="K4" t="s">
        <v>278</v>
      </c>
      <c r="L4" t="s">
        <v>288</v>
      </c>
    </row>
    <row r="5" spans="1:12">
      <c r="B5" t="s">
        <v>14</v>
      </c>
      <c r="C5" t="s">
        <v>61</v>
      </c>
      <c r="F5">
        <v>1</v>
      </c>
      <c r="H5" t="s">
        <v>240</v>
      </c>
    </row>
    <row r="6" spans="1:12">
      <c r="B6" t="s">
        <v>14</v>
      </c>
      <c r="C6" t="s">
        <v>61</v>
      </c>
      <c r="E6">
        <v>0</v>
      </c>
      <c r="F6">
        <v>3</v>
      </c>
      <c r="H6" t="s">
        <v>240</v>
      </c>
    </row>
    <row r="7" spans="1:12">
      <c r="C7" t="s">
        <v>241</v>
      </c>
      <c r="F7">
        <v>60</v>
      </c>
      <c r="H7" t="s">
        <v>240</v>
      </c>
    </row>
    <row r="8" spans="1:12">
      <c r="C8" t="s">
        <v>242</v>
      </c>
      <c r="E8">
        <v>0</v>
      </c>
      <c r="F8">
        <v>5</v>
      </c>
      <c r="I8" t="s">
        <v>243</v>
      </c>
      <c r="J8" t="s">
        <v>245</v>
      </c>
    </row>
    <row r="9" spans="1:12">
      <c r="C9" t="s">
        <v>249</v>
      </c>
      <c r="D9" t="s">
        <v>248</v>
      </c>
      <c r="F9">
        <v>0</v>
      </c>
      <c r="H9" t="s">
        <v>247</v>
      </c>
    </row>
    <row r="10" spans="1:12">
      <c r="C10" t="s">
        <v>250</v>
      </c>
      <c r="D10" t="s">
        <v>251</v>
      </c>
      <c r="F10">
        <v>2100</v>
      </c>
      <c r="H10" t="s">
        <v>252</v>
      </c>
    </row>
    <row r="11" spans="1:12">
      <c r="C11" t="s">
        <v>277</v>
      </c>
    </row>
    <row r="12" spans="1:12">
      <c r="C12" t="s">
        <v>241</v>
      </c>
      <c r="F12">
        <v>12</v>
      </c>
      <c r="G12" t="s">
        <v>279</v>
      </c>
      <c r="K12" t="s">
        <v>280</v>
      </c>
    </row>
    <row r="13" spans="1:12">
      <c r="C13" t="s">
        <v>241</v>
      </c>
      <c r="F13">
        <v>20</v>
      </c>
      <c r="G13" t="s">
        <v>279</v>
      </c>
      <c r="K13" t="s">
        <v>281</v>
      </c>
    </row>
    <row r="14" spans="1:12">
      <c r="C14" t="s">
        <v>241</v>
      </c>
      <c r="F14">
        <v>15</v>
      </c>
      <c r="G14" t="s">
        <v>279</v>
      </c>
      <c r="K14" t="s">
        <v>282</v>
      </c>
    </row>
    <row r="15" spans="1:12">
      <c r="C15" t="s">
        <v>241</v>
      </c>
      <c r="F15">
        <v>12</v>
      </c>
      <c r="G15" t="s">
        <v>279</v>
      </c>
      <c r="K15" t="s">
        <v>283</v>
      </c>
    </row>
    <row r="16" spans="1:12">
      <c r="C16" t="s">
        <v>241</v>
      </c>
      <c r="F16">
        <v>20</v>
      </c>
      <c r="K16" t="s">
        <v>284</v>
      </c>
    </row>
    <row r="17" spans="3:12">
      <c r="C17" t="s">
        <v>241</v>
      </c>
      <c r="F17">
        <v>15</v>
      </c>
      <c r="K17" t="s">
        <v>286</v>
      </c>
    </row>
    <row r="18" spans="3:12">
      <c r="C18" t="s">
        <v>241</v>
      </c>
      <c r="F18">
        <v>15</v>
      </c>
      <c r="K18" t="s">
        <v>285</v>
      </c>
    </row>
    <row r="19" spans="3:12">
      <c r="C19" t="s">
        <v>241</v>
      </c>
      <c r="F19">
        <v>10</v>
      </c>
      <c r="K19" t="s">
        <v>287</v>
      </c>
    </row>
    <row r="20" spans="3:12">
      <c r="C20" t="s">
        <v>241</v>
      </c>
      <c r="F20">
        <v>99</v>
      </c>
      <c r="K20" t="s">
        <v>285</v>
      </c>
      <c r="L20" t="s">
        <v>289</v>
      </c>
    </row>
    <row r="21" spans="3:12">
      <c r="C21" t="s">
        <v>291</v>
      </c>
      <c r="F21">
        <v>0.5</v>
      </c>
      <c r="H21" t="s">
        <v>292</v>
      </c>
      <c r="I21" t="s">
        <v>293</v>
      </c>
    </row>
    <row r="22" spans="3:12">
      <c r="C22" t="s">
        <v>291</v>
      </c>
      <c r="F22">
        <v>0.75</v>
      </c>
      <c r="H22" t="s">
        <v>292</v>
      </c>
      <c r="I22" t="s">
        <v>294</v>
      </c>
    </row>
    <row r="23" spans="3:12">
      <c r="C23" t="s">
        <v>291</v>
      </c>
      <c r="F23">
        <v>-0.5</v>
      </c>
      <c r="H23" t="s">
        <v>292</v>
      </c>
      <c r="I23" t="s">
        <v>295</v>
      </c>
    </row>
    <row r="24" spans="3:12">
      <c r="C24" t="s">
        <v>291</v>
      </c>
      <c r="F24">
        <v>0.5</v>
      </c>
      <c r="H24" t="s">
        <v>292</v>
      </c>
      <c r="I24" t="s">
        <v>296</v>
      </c>
    </row>
    <row r="25" spans="3:12">
      <c r="C25" t="s">
        <v>291</v>
      </c>
      <c r="F25">
        <v>0.75</v>
      </c>
      <c r="H25" t="s">
        <v>292</v>
      </c>
      <c r="I25" t="s">
        <v>297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S187"/>
  <sheetViews>
    <sheetView tabSelected="1" topLeftCell="A22" zoomScaleNormal="100" workbookViewId="0">
      <selection activeCell="E46" sqref="E46"/>
    </sheetView>
  </sheetViews>
  <sheetFormatPr defaultRowHeight="12.75"/>
  <cols>
    <col min="1" max="1" width="2" bestFit="1" customWidth="1"/>
    <col min="2" max="2" width="14.59765625" customWidth="1"/>
    <col min="3" max="3" width="23.3984375" customWidth="1"/>
    <col min="4" max="4" width="9.86328125" bestFit="1" customWidth="1"/>
    <col min="5" max="5" width="25.1328125" bestFit="1" customWidth="1"/>
    <col min="6" max="6" width="26.73046875" bestFit="1" customWidth="1"/>
    <col min="7" max="7" width="2" bestFit="1" customWidth="1"/>
    <col min="8" max="8" width="9.86328125" bestFit="1" customWidth="1"/>
    <col min="9" max="9" width="5" bestFit="1" customWidth="1"/>
    <col min="10" max="10" width="9.86328125" bestFit="1" customWidth="1"/>
    <col min="11" max="11" width="25.1328125" bestFit="1" customWidth="1"/>
    <col min="12" max="12" width="26.73046875" bestFit="1" customWidth="1"/>
    <col min="13" max="13" width="2" bestFit="1" customWidth="1"/>
    <col min="14" max="14" width="10.59765625" bestFit="1" customWidth="1"/>
    <col min="15" max="15" width="5" bestFit="1" customWidth="1"/>
    <col min="16" max="16" width="10.3984375" bestFit="1" customWidth="1"/>
    <col min="17" max="17" width="25.1328125" bestFit="1" customWidth="1"/>
    <col min="18" max="18" width="18" bestFit="1" customWidth="1"/>
  </cols>
  <sheetData>
    <row r="2" spans="2:19">
      <c r="J2">
        <v>0.9</v>
      </c>
    </row>
    <row r="3" spans="2:19">
      <c r="B3" t="s">
        <v>0</v>
      </c>
      <c r="H3" t="s">
        <v>0</v>
      </c>
      <c r="N3" t="s">
        <v>0</v>
      </c>
    </row>
    <row r="4" spans="2:19" ht="13.15" thickBot="1">
      <c r="B4" t="s">
        <v>3</v>
      </c>
      <c r="C4" t="s">
        <v>4</v>
      </c>
      <c r="D4" t="s">
        <v>8</v>
      </c>
      <c r="E4" t="s">
        <v>12</v>
      </c>
      <c r="F4" t="s">
        <v>50</v>
      </c>
      <c r="H4" t="s">
        <v>3</v>
      </c>
      <c r="I4" t="s">
        <v>4</v>
      </c>
      <c r="J4" t="s">
        <v>8</v>
      </c>
      <c r="K4" t="s">
        <v>12</v>
      </c>
      <c r="L4" t="s">
        <v>50</v>
      </c>
      <c r="N4" t="s">
        <v>3</v>
      </c>
      <c r="O4" t="s">
        <v>4</v>
      </c>
      <c r="P4" t="s">
        <v>8</v>
      </c>
      <c r="Q4" t="s">
        <v>12</v>
      </c>
      <c r="R4" t="str">
        <f>L4</f>
        <v>PSET_PD</v>
      </c>
      <c r="S4" t="s">
        <v>238</v>
      </c>
    </row>
    <row r="5" spans="2:19">
      <c r="B5" t="s">
        <v>7</v>
      </c>
      <c r="C5">
        <v>1960</v>
      </c>
      <c r="D5">
        <v>0.32</v>
      </c>
      <c r="E5" t="s">
        <v>51</v>
      </c>
      <c r="F5" t="s">
        <v>274</v>
      </c>
      <c r="H5" t="s">
        <v>7</v>
      </c>
      <c r="I5">
        <v>1960</v>
      </c>
      <c r="J5">
        <f>D5*$J$2</f>
        <v>0.28800000000000003</v>
      </c>
      <c r="K5" t="s">
        <v>51</v>
      </c>
      <c r="L5" t="s">
        <v>275</v>
      </c>
      <c r="N5" t="s">
        <v>52</v>
      </c>
      <c r="O5">
        <v>1960</v>
      </c>
      <c r="P5">
        <v>1.8527966932640991</v>
      </c>
      <c r="Q5" t="s">
        <v>51</v>
      </c>
      <c r="R5" t="s">
        <v>276</v>
      </c>
      <c r="S5" t="s">
        <v>239</v>
      </c>
    </row>
    <row r="6" spans="2:19">
      <c r="B6" t="s">
        <v>7</v>
      </c>
      <c r="C6">
        <v>1965</v>
      </c>
      <c r="D6">
        <v>0.33</v>
      </c>
      <c r="E6" t="s">
        <v>51</v>
      </c>
      <c r="F6" t="str">
        <f>$F$5</f>
        <v>Existing Elec*, Planned Elec*</v>
      </c>
      <c r="H6" t="s">
        <v>7</v>
      </c>
      <c r="I6">
        <v>1965</v>
      </c>
      <c r="J6">
        <f t="shared" ref="J6:J38" si="0">D6*$J$2</f>
        <v>0.29700000000000004</v>
      </c>
      <c r="K6" t="s">
        <v>51</v>
      </c>
      <c r="L6" t="str">
        <f>$L$5</f>
        <v>Existing CHP*, Planned CHP*</v>
      </c>
      <c r="N6" t="s">
        <v>52</v>
      </c>
      <c r="O6">
        <v>1961</v>
      </c>
      <c r="P6">
        <v>1.8435787992677606</v>
      </c>
      <c r="Q6" t="s">
        <v>51</v>
      </c>
      <c r="R6" t="str">
        <f>$R$5</f>
        <v>Existing*,Planned*</v>
      </c>
      <c r="S6" t="s">
        <v>239</v>
      </c>
    </row>
    <row r="7" spans="2:19">
      <c r="B7" t="s">
        <v>7</v>
      </c>
      <c r="C7">
        <v>1970</v>
      </c>
      <c r="D7">
        <v>0.34</v>
      </c>
      <c r="E7" t="s">
        <v>51</v>
      </c>
      <c r="F7" t="str">
        <f t="shared" ref="F7:F38" si="1">$F$5</f>
        <v>Existing Elec*, Planned Elec*</v>
      </c>
      <c r="H7" t="s">
        <v>7</v>
      </c>
      <c r="I7">
        <v>1970</v>
      </c>
      <c r="J7">
        <f t="shared" si="0"/>
        <v>0.30600000000000005</v>
      </c>
      <c r="K7" t="s">
        <v>51</v>
      </c>
      <c r="L7" t="str">
        <f t="shared" ref="L7:L38" si="2">$L$5</f>
        <v>Existing CHP*, Planned CHP*</v>
      </c>
      <c r="N7" t="s">
        <v>52</v>
      </c>
      <c r="O7">
        <v>1962</v>
      </c>
      <c r="P7">
        <v>1.834406765440558</v>
      </c>
      <c r="Q7" t="s">
        <v>51</v>
      </c>
      <c r="R7" t="str">
        <f t="shared" ref="R7:R70" si="3">$R$5</f>
        <v>Existing*,Planned*</v>
      </c>
      <c r="S7" t="s">
        <v>239</v>
      </c>
    </row>
    <row r="8" spans="2:19">
      <c r="B8" t="s">
        <v>7</v>
      </c>
      <c r="C8">
        <v>1975</v>
      </c>
      <c r="D8">
        <v>0.35000000000000003</v>
      </c>
      <c r="E8" t="s">
        <v>51</v>
      </c>
      <c r="F8" t="str">
        <f t="shared" si="1"/>
        <v>Existing Elec*, Planned Elec*</v>
      </c>
      <c r="H8" t="s">
        <v>7</v>
      </c>
      <c r="I8">
        <v>1975</v>
      </c>
      <c r="J8">
        <f t="shared" si="0"/>
        <v>0.31500000000000006</v>
      </c>
      <c r="K8" t="s">
        <v>51</v>
      </c>
      <c r="L8" t="str">
        <f t="shared" si="2"/>
        <v>Existing CHP*, Planned CHP*</v>
      </c>
      <c r="N8" t="s">
        <v>52</v>
      </c>
      <c r="O8">
        <v>1963</v>
      </c>
      <c r="P8">
        <v>1.8252803636224459</v>
      </c>
      <c r="Q8" t="s">
        <v>51</v>
      </c>
      <c r="R8" t="str">
        <f t="shared" si="3"/>
        <v>Existing*,Planned*</v>
      </c>
      <c r="S8" t="s">
        <v>239</v>
      </c>
    </row>
    <row r="9" spans="2:19">
      <c r="B9" t="s">
        <v>7</v>
      </c>
      <c r="C9">
        <v>1980</v>
      </c>
      <c r="D9">
        <v>0.36</v>
      </c>
      <c r="E9" t="s">
        <v>51</v>
      </c>
      <c r="F9" t="str">
        <f t="shared" si="1"/>
        <v>Existing Elec*, Planned Elec*</v>
      </c>
      <c r="H9" t="s">
        <v>7</v>
      </c>
      <c r="I9">
        <v>1980</v>
      </c>
      <c r="J9">
        <f t="shared" si="0"/>
        <v>0.32400000000000001</v>
      </c>
      <c r="K9" t="s">
        <v>51</v>
      </c>
      <c r="L9" t="str">
        <f t="shared" si="2"/>
        <v>Existing CHP*, Planned CHP*</v>
      </c>
      <c r="N9" t="s">
        <v>52</v>
      </c>
      <c r="O9">
        <v>1964</v>
      </c>
      <c r="P9">
        <v>1.8161993667885035</v>
      </c>
      <c r="Q9" t="s">
        <v>51</v>
      </c>
      <c r="R9" t="str">
        <f t="shared" si="3"/>
        <v>Existing*,Planned*</v>
      </c>
      <c r="S9" t="s">
        <v>239</v>
      </c>
    </row>
    <row r="10" spans="2:19">
      <c r="B10" t="s">
        <v>7</v>
      </c>
      <c r="C10">
        <v>1985</v>
      </c>
      <c r="D10">
        <v>0.37</v>
      </c>
      <c r="E10" t="s">
        <v>51</v>
      </c>
      <c r="F10" t="str">
        <f t="shared" si="1"/>
        <v>Existing Elec*, Planned Elec*</v>
      </c>
      <c r="H10" t="s">
        <v>7</v>
      </c>
      <c r="I10">
        <v>1985</v>
      </c>
      <c r="J10">
        <f t="shared" si="0"/>
        <v>0.33300000000000002</v>
      </c>
      <c r="K10" t="s">
        <v>51</v>
      </c>
      <c r="L10" t="str">
        <f t="shared" si="2"/>
        <v>Existing CHP*, Planned CHP*</v>
      </c>
      <c r="N10" t="s">
        <v>52</v>
      </c>
      <c r="O10">
        <v>1965</v>
      </c>
      <c r="P10">
        <v>1.8071635490432874</v>
      </c>
      <c r="Q10" t="s">
        <v>51</v>
      </c>
      <c r="R10" t="str">
        <f t="shared" si="3"/>
        <v>Existing*,Planned*</v>
      </c>
      <c r="S10" t="s">
        <v>239</v>
      </c>
    </row>
    <row r="11" spans="2:19">
      <c r="B11" t="s">
        <v>7</v>
      </c>
      <c r="C11">
        <v>1990</v>
      </c>
      <c r="D11">
        <v>0.38</v>
      </c>
      <c r="E11" t="s">
        <v>51</v>
      </c>
      <c r="F11" t="str">
        <f t="shared" si="1"/>
        <v>Existing Elec*, Planned Elec*</v>
      </c>
      <c r="H11" t="s">
        <v>7</v>
      </c>
      <c r="I11">
        <v>1990</v>
      </c>
      <c r="J11">
        <f t="shared" si="0"/>
        <v>0.34200000000000003</v>
      </c>
      <c r="K11" t="s">
        <v>51</v>
      </c>
      <c r="L11" t="str">
        <f t="shared" si="2"/>
        <v>Existing CHP*, Planned CHP*</v>
      </c>
      <c r="N11" t="s">
        <v>52</v>
      </c>
      <c r="O11">
        <v>1966</v>
      </c>
      <c r="P11">
        <v>1.7981726856152116</v>
      </c>
      <c r="Q11" t="s">
        <v>51</v>
      </c>
      <c r="R11" t="str">
        <f t="shared" si="3"/>
        <v>Existing*,Planned*</v>
      </c>
      <c r="S11" t="s">
        <v>239</v>
      </c>
    </row>
    <row r="12" spans="2:19">
      <c r="B12" t="s">
        <v>7</v>
      </c>
      <c r="C12">
        <v>1995</v>
      </c>
      <c r="D12">
        <v>0.39</v>
      </c>
      <c r="E12" t="s">
        <v>51</v>
      </c>
      <c r="F12" t="str">
        <f t="shared" si="1"/>
        <v>Existing Elec*, Planned Elec*</v>
      </c>
      <c r="H12" t="s">
        <v>7</v>
      </c>
      <c r="I12">
        <v>1995</v>
      </c>
      <c r="J12">
        <f t="shared" si="0"/>
        <v>0.35100000000000003</v>
      </c>
      <c r="K12" t="s">
        <v>51</v>
      </c>
      <c r="L12" t="str">
        <f t="shared" si="2"/>
        <v>Existing CHP*, Planned CHP*</v>
      </c>
      <c r="N12" t="s">
        <v>52</v>
      </c>
      <c r="O12">
        <v>1967</v>
      </c>
      <c r="P12">
        <v>1.7892265528509568</v>
      </c>
      <c r="Q12" t="s">
        <v>51</v>
      </c>
      <c r="R12" t="str">
        <f t="shared" si="3"/>
        <v>Existing*,Planned*</v>
      </c>
      <c r="S12" t="s">
        <v>239</v>
      </c>
    </row>
    <row r="13" spans="2:19">
      <c r="B13" t="s">
        <v>7</v>
      </c>
      <c r="C13">
        <v>2000</v>
      </c>
      <c r="D13">
        <v>0.4</v>
      </c>
      <c r="E13" t="s">
        <v>51</v>
      </c>
      <c r="F13" t="str">
        <f t="shared" si="1"/>
        <v>Existing Elec*, Planned Elec*</v>
      </c>
      <c r="H13" t="s">
        <v>7</v>
      </c>
      <c r="I13">
        <v>2000</v>
      </c>
      <c r="J13">
        <f t="shared" si="0"/>
        <v>0.36000000000000004</v>
      </c>
      <c r="K13" t="s">
        <v>51</v>
      </c>
      <c r="L13" t="str">
        <f t="shared" si="2"/>
        <v>Existing CHP*, Planned CHP*</v>
      </c>
      <c r="N13" t="s">
        <v>52</v>
      </c>
      <c r="O13">
        <v>1968</v>
      </c>
      <c r="P13">
        <v>1.7803249282099074</v>
      </c>
      <c r="Q13" t="s">
        <v>51</v>
      </c>
      <c r="R13" t="str">
        <f t="shared" si="3"/>
        <v>Existing*,Planned*</v>
      </c>
      <c r="S13" t="s">
        <v>239</v>
      </c>
    </row>
    <row r="14" spans="2:19">
      <c r="B14" t="s">
        <v>7</v>
      </c>
      <c r="C14">
        <v>2005</v>
      </c>
      <c r="D14">
        <v>0.41000000000000003</v>
      </c>
      <c r="E14" t="s">
        <v>51</v>
      </c>
      <c r="F14" t="str">
        <f t="shared" si="1"/>
        <v>Existing Elec*, Planned Elec*</v>
      </c>
      <c r="H14" t="s">
        <v>7</v>
      </c>
      <c r="I14">
        <v>2005</v>
      </c>
      <c r="J14">
        <f t="shared" si="0"/>
        <v>0.36900000000000005</v>
      </c>
      <c r="K14" t="s">
        <v>51</v>
      </c>
      <c r="L14" t="str">
        <f t="shared" si="2"/>
        <v>Existing CHP*, Planned CHP*</v>
      </c>
      <c r="N14" t="s">
        <v>52</v>
      </c>
      <c r="O14">
        <v>1969</v>
      </c>
      <c r="P14">
        <v>1.7714675902586148</v>
      </c>
      <c r="Q14" t="s">
        <v>51</v>
      </c>
      <c r="R14" t="str">
        <f t="shared" si="3"/>
        <v>Existing*,Planned*</v>
      </c>
      <c r="S14" t="s">
        <v>239</v>
      </c>
    </row>
    <row r="15" spans="2:19">
      <c r="B15" t="s">
        <v>7</v>
      </c>
      <c r="C15">
        <v>2010</v>
      </c>
      <c r="D15">
        <v>0.42</v>
      </c>
      <c r="E15" t="s">
        <v>51</v>
      </c>
      <c r="F15" t="str">
        <f t="shared" si="1"/>
        <v>Existing Elec*, Planned Elec*</v>
      </c>
      <c r="H15" t="s">
        <v>7</v>
      </c>
      <c r="I15">
        <v>2010</v>
      </c>
      <c r="J15">
        <f t="shared" si="0"/>
        <v>0.378</v>
      </c>
      <c r="K15" t="s">
        <v>51</v>
      </c>
      <c r="L15" t="str">
        <f t="shared" si="2"/>
        <v>Existing CHP*, Planned CHP*</v>
      </c>
      <c r="N15" t="s">
        <v>52</v>
      </c>
      <c r="O15">
        <v>1970</v>
      </c>
      <c r="P15">
        <v>1.7626543186652885</v>
      </c>
      <c r="Q15" t="s">
        <v>51</v>
      </c>
      <c r="R15" t="str">
        <f t="shared" si="3"/>
        <v>Existing*,Planned*</v>
      </c>
      <c r="S15" t="s">
        <v>239</v>
      </c>
    </row>
    <row r="16" spans="2:19">
      <c r="B16" t="s">
        <v>7</v>
      </c>
      <c r="C16">
        <v>2015</v>
      </c>
      <c r="D16">
        <v>0.43</v>
      </c>
      <c r="E16" t="s">
        <v>51</v>
      </c>
      <c r="F16" t="str">
        <f t="shared" si="1"/>
        <v>Existing Elec*, Planned Elec*</v>
      </c>
      <c r="H16" t="s">
        <v>7</v>
      </c>
      <c r="I16">
        <v>2015</v>
      </c>
      <c r="J16">
        <f t="shared" si="0"/>
        <v>0.38700000000000001</v>
      </c>
      <c r="K16" t="s">
        <v>51</v>
      </c>
      <c r="L16" t="str">
        <f t="shared" si="2"/>
        <v>Existing CHP*, Planned CHP*</v>
      </c>
      <c r="N16" t="s">
        <v>52</v>
      </c>
      <c r="O16">
        <v>1971</v>
      </c>
      <c r="P16">
        <v>1.7538848941943173</v>
      </c>
      <c r="Q16" t="s">
        <v>51</v>
      </c>
      <c r="R16" t="str">
        <f t="shared" si="3"/>
        <v>Existing*,Planned*</v>
      </c>
      <c r="S16" t="s">
        <v>239</v>
      </c>
    </row>
    <row r="17" spans="2:19">
      <c r="B17" t="s">
        <v>7</v>
      </c>
      <c r="C17">
        <v>1960</v>
      </c>
      <c r="D17">
        <v>0.25299999999999995</v>
      </c>
      <c r="E17" t="s">
        <v>53</v>
      </c>
      <c r="F17" t="str">
        <f t="shared" si="1"/>
        <v>Existing Elec*, Planned Elec*</v>
      </c>
      <c r="H17" t="s">
        <v>7</v>
      </c>
      <c r="I17">
        <v>1960</v>
      </c>
      <c r="J17">
        <f t="shared" si="0"/>
        <v>0.22769999999999996</v>
      </c>
      <c r="K17" t="s">
        <v>53</v>
      </c>
      <c r="L17" t="str">
        <f t="shared" si="2"/>
        <v>Existing CHP*, Planned CHP*</v>
      </c>
      <c r="N17" t="s">
        <v>52</v>
      </c>
      <c r="O17">
        <v>1972</v>
      </c>
      <c r="P17">
        <v>1.7451590987008132</v>
      </c>
      <c r="Q17" t="s">
        <v>51</v>
      </c>
      <c r="R17" t="str">
        <f t="shared" si="3"/>
        <v>Existing*,Planned*</v>
      </c>
      <c r="S17" t="s">
        <v>239</v>
      </c>
    </row>
    <row r="18" spans="2:19">
      <c r="B18" t="s">
        <v>7</v>
      </c>
      <c r="C18">
        <v>1965</v>
      </c>
      <c r="D18">
        <v>0.26449999999999996</v>
      </c>
      <c r="E18" t="s">
        <v>53</v>
      </c>
      <c r="F18" t="str">
        <f t="shared" si="1"/>
        <v>Existing Elec*, Planned Elec*</v>
      </c>
      <c r="H18" t="s">
        <v>7</v>
      </c>
      <c r="I18">
        <v>1965</v>
      </c>
      <c r="J18">
        <f t="shared" si="0"/>
        <v>0.23804999999999996</v>
      </c>
      <c r="K18" t="s">
        <v>53</v>
      </c>
      <c r="L18" t="str">
        <f t="shared" si="2"/>
        <v>Existing CHP*, Planned CHP*</v>
      </c>
      <c r="N18" t="s">
        <v>52</v>
      </c>
      <c r="O18">
        <v>1973</v>
      </c>
      <c r="P18">
        <v>1.7364767151251876</v>
      </c>
      <c r="Q18" t="s">
        <v>51</v>
      </c>
      <c r="R18" t="str">
        <f t="shared" si="3"/>
        <v>Existing*,Planned*</v>
      </c>
      <c r="S18" t="s">
        <v>239</v>
      </c>
    </row>
    <row r="19" spans="2:19">
      <c r="B19" t="s">
        <v>7</v>
      </c>
      <c r="C19">
        <v>1970</v>
      </c>
      <c r="D19">
        <v>0.27599999999999997</v>
      </c>
      <c r="E19" t="s">
        <v>53</v>
      </c>
      <c r="F19" t="str">
        <f t="shared" si="1"/>
        <v>Existing Elec*, Planned Elec*</v>
      </c>
      <c r="H19" t="s">
        <v>7</v>
      </c>
      <c r="I19">
        <v>1970</v>
      </c>
      <c r="J19">
        <f t="shared" si="0"/>
        <v>0.24839999999999998</v>
      </c>
      <c r="K19" t="s">
        <v>53</v>
      </c>
      <c r="L19" t="str">
        <f t="shared" si="2"/>
        <v>Existing CHP*, Planned CHP*</v>
      </c>
      <c r="N19" t="s">
        <v>52</v>
      </c>
      <c r="O19">
        <v>1974</v>
      </c>
      <c r="P19">
        <v>1.7278375274877489</v>
      </c>
      <c r="Q19" t="s">
        <v>51</v>
      </c>
      <c r="R19" t="str">
        <f t="shared" si="3"/>
        <v>Existing*,Planned*</v>
      </c>
      <c r="S19" t="s">
        <v>239</v>
      </c>
    </row>
    <row r="20" spans="2:19">
      <c r="B20" t="s">
        <v>7</v>
      </c>
      <c r="C20">
        <v>1975</v>
      </c>
      <c r="D20">
        <v>0.28749999999999998</v>
      </c>
      <c r="E20" t="s">
        <v>53</v>
      </c>
      <c r="F20" t="str">
        <f t="shared" si="1"/>
        <v>Existing Elec*, Planned Elec*</v>
      </c>
      <c r="H20" t="s">
        <v>7</v>
      </c>
      <c r="I20">
        <v>1975</v>
      </c>
      <c r="J20">
        <f t="shared" si="0"/>
        <v>0.25874999999999998</v>
      </c>
      <c r="K20" t="s">
        <v>53</v>
      </c>
      <c r="L20" t="str">
        <f t="shared" si="2"/>
        <v>Existing CHP*, Planned CHP*</v>
      </c>
      <c r="N20" t="s">
        <v>52</v>
      </c>
      <c r="O20">
        <v>1975</v>
      </c>
      <c r="P20">
        <v>1.7192413208833324</v>
      </c>
      <c r="Q20" t="s">
        <v>51</v>
      </c>
      <c r="R20" t="str">
        <f t="shared" si="3"/>
        <v>Existing*,Planned*</v>
      </c>
      <c r="S20" t="s">
        <v>239</v>
      </c>
    </row>
    <row r="21" spans="2:19">
      <c r="B21" t="s">
        <v>7</v>
      </c>
      <c r="C21">
        <v>1980</v>
      </c>
      <c r="D21">
        <v>0.29899999999999999</v>
      </c>
      <c r="E21" t="s">
        <v>53</v>
      </c>
      <c r="F21" t="str">
        <f t="shared" si="1"/>
        <v>Existing Elec*, Planned Elec*</v>
      </c>
      <c r="H21" t="s">
        <v>7</v>
      </c>
      <c r="I21">
        <v>1980</v>
      </c>
      <c r="J21">
        <f t="shared" si="0"/>
        <v>0.26910000000000001</v>
      </c>
      <c r="K21" t="s">
        <v>53</v>
      </c>
      <c r="L21" t="str">
        <f t="shared" si="2"/>
        <v>Existing CHP*, Planned CHP*</v>
      </c>
      <c r="N21" t="s">
        <v>52</v>
      </c>
      <c r="O21">
        <v>1976</v>
      </c>
      <c r="P21">
        <v>1.7106878814759527</v>
      </c>
      <c r="Q21" t="s">
        <v>51</v>
      </c>
      <c r="R21" t="str">
        <f t="shared" si="3"/>
        <v>Existing*,Planned*</v>
      </c>
      <c r="S21" t="s">
        <v>239</v>
      </c>
    </row>
    <row r="22" spans="2:19">
      <c r="B22" t="s">
        <v>7</v>
      </c>
      <c r="C22">
        <v>1985</v>
      </c>
      <c r="D22">
        <v>0.3105</v>
      </c>
      <c r="E22" t="s">
        <v>53</v>
      </c>
      <c r="F22" t="str">
        <f t="shared" si="1"/>
        <v>Existing Elec*, Planned Elec*</v>
      </c>
      <c r="H22" t="s">
        <v>7</v>
      </c>
      <c r="I22">
        <v>1985</v>
      </c>
      <c r="J22">
        <f t="shared" si="0"/>
        <v>0.27945000000000003</v>
      </c>
      <c r="K22" t="s">
        <v>53</v>
      </c>
      <c r="L22" t="str">
        <f t="shared" si="2"/>
        <v>Existing CHP*, Planned CHP*</v>
      </c>
      <c r="N22" t="s">
        <v>52</v>
      </c>
      <c r="O22">
        <v>1977</v>
      </c>
      <c r="P22">
        <v>1.7021769964934856</v>
      </c>
      <c r="Q22" t="s">
        <v>51</v>
      </c>
      <c r="R22" t="str">
        <f t="shared" si="3"/>
        <v>Existing*,Planned*</v>
      </c>
      <c r="S22" t="s">
        <v>239</v>
      </c>
    </row>
    <row r="23" spans="2:19">
      <c r="B23" t="s">
        <v>7</v>
      </c>
      <c r="C23">
        <v>1990</v>
      </c>
      <c r="D23">
        <v>0.32199999999999995</v>
      </c>
      <c r="E23" t="s">
        <v>53</v>
      </c>
      <c r="F23" t="str">
        <f t="shared" si="1"/>
        <v>Existing Elec*, Planned Elec*</v>
      </c>
      <c r="H23" t="s">
        <v>7</v>
      </c>
      <c r="I23">
        <v>1990</v>
      </c>
      <c r="J23">
        <f t="shared" si="0"/>
        <v>0.28979999999999995</v>
      </c>
      <c r="K23" t="s">
        <v>53</v>
      </c>
      <c r="L23" t="str">
        <f t="shared" si="2"/>
        <v>Existing CHP*, Planned CHP*</v>
      </c>
      <c r="N23" t="s">
        <v>52</v>
      </c>
      <c r="O23">
        <v>1978</v>
      </c>
      <c r="P23">
        <v>1.6937084542223739</v>
      </c>
      <c r="Q23" t="s">
        <v>51</v>
      </c>
      <c r="R23" t="str">
        <f t="shared" si="3"/>
        <v>Existing*,Planned*</v>
      </c>
      <c r="S23" t="s">
        <v>239</v>
      </c>
    </row>
    <row r="24" spans="2:19">
      <c r="B24" t="s">
        <v>7</v>
      </c>
      <c r="C24">
        <v>1995</v>
      </c>
      <c r="D24">
        <v>0.33349999999999996</v>
      </c>
      <c r="E24" t="s">
        <v>53</v>
      </c>
      <c r="F24" t="str">
        <f t="shared" si="1"/>
        <v>Existing Elec*, Planned Elec*</v>
      </c>
      <c r="H24" t="s">
        <v>7</v>
      </c>
      <c r="I24">
        <v>1995</v>
      </c>
      <c r="J24">
        <f t="shared" si="0"/>
        <v>0.30014999999999997</v>
      </c>
      <c r="K24" t="s">
        <v>53</v>
      </c>
      <c r="L24" t="str">
        <f t="shared" si="2"/>
        <v>Existing CHP*, Planned CHP*</v>
      </c>
      <c r="N24" t="s">
        <v>52</v>
      </c>
      <c r="O24">
        <v>1979</v>
      </c>
      <c r="P24">
        <v>1.6852820440023621</v>
      </c>
      <c r="Q24" t="s">
        <v>51</v>
      </c>
      <c r="R24" t="str">
        <f t="shared" si="3"/>
        <v>Existing*,Planned*</v>
      </c>
      <c r="S24" t="s">
        <v>239</v>
      </c>
    </row>
    <row r="25" spans="2:19">
      <c r="B25" t="s">
        <v>7</v>
      </c>
      <c r="C25">
        <v>2000</v>
      </c>
      <c r="D25">
        <v>0.34499999999999997</v>
      </c>
      <c r="E25" t="s">
        <v>53</v>
      </c>
      <c r="F25" t="str">
        <f t="shared" si="1"/>
        <v>Existing Elec*, Planned Elec*</v>
      </c>
      <c r="H25" t="s">
        <v>7</v>
      </c>
      <c r="I25">
        <v>2000</v>
      </c>
      <c r="J25">
        <f t="shared" si="0"/>
        <v>0.3105</v>
      </c>
      <c r="K25" t="s">
        <v>53</v>
      </c>
      <c r="L25" t="str">
        <f t="shared" si="2"/>
        <v>Existing CHP*, Planned CHP*</v>
      </c>
      <c r="N25" t="s">
        <v>52</v>
      </c>
      <c r="O25">
        <v>1980</v>
      </c>
      <c r="P25">
        <v>1.676897556221256</v>
      </c>
      <c r="Q25" t="s">
        <v>51</v>
      </c>
      <c r="R25" t="str">
        <f t="shared" si="3"/>
        <v>Existing*,Planned*</v>
      </c>
      <c r="S25" t="s">
        <v>239</v>
      </c>
    </row>
    <row r="26" spans="2:19">
      <c r="B26" t="s">
        <v>7</v>
      </c>
      <c r="C26">
        <v>2005</v>
      </c>
      <c r="D26">
        <v>0.35649999999999998</v>
      </c>
      <c r="E26" t="s">
        <v>53</v>
      </c>
      <c r="F26" t="str">
        <f t="shared" si="1"/>
        <v>Existing Elec*, Planned Elec*</v>
      </c>
      <c r="H26" t="s">
        <v>7</v>
      </c>
      <c r="I26">
        <v>2005</v>
      </c>
      <c r="J26">
        <f t="shared" si="0"/>
        <v>0.32084999999999997</v>
      </c>
      <c r="K26" t="s">
        <v>53</v>
      </c>
      <c r="L26" t="str">
        <f t="shared" si="2"/>
        <v>Existing CHP*, Planned CHP*</v>
      </c>
      <c r="N26" t="s">
        <v>52</v>
      </c>
      <c r="O26">
        <v>1981</v>
      </c>
      <c r="P26">
        <v>1.6685547823097078</v>
      </c>
      <c r="Q26" t="s">
        <v>51</v>
      </c>
      <c r="R26" t="str">
        <f t="shared" si="3"/>
        <v>Existing*,Planned*</v>
      </c>
      <c r="S26" t="s">
        <v>239</v>
      </c>
    </row>
    <row r="27" spans="2:19">
      <c r="B27" t="s">
        <v>7</v>
      </c>
      <c r="C27">
        <v>2010</v>
      </c>
      <c r="D27">
        <v>0.36799999999999999</v>
      </c>
      <c r="E27" t="s">
        <v>53</v>
      </c>
      <c r="F27" t="str">
        <f t="shared" si="1"/>
        <v>Existing Elec*, Planned Elec*</v>
      </c>
      <c r="H27" t="s">
        <v>7</v>
      </c>
      <c r="I27">
        <v>2010</v>
      </c>
      <c r="J27">
        <f t="shared" si="0"/>
        <v>0.33119999999999999</v>
      </c>
      <c r="K27" t="s">
        <v>53</v>
      </c>
      <c r="L27" t="str">
        <f t="shared" si="2"/>
        <v>Existing CHP*, Planned CHP*</v>
      </c>
      <c r="N27" t="s">
        <v>52</v>
      </c>
      <c r="O27">
        <v>1982</v>
      </c>
      <c r="P27">
        <v>1.6602535147360278</v>
      </c>
      <c r="Q27" t="s">
        <v>51</v>
      </c>
      <c r="R27" t="str">
        <f t="shared" si="3"/>
        <v>Existing*,Planned*</v>
      </c>
      <c r="S27" t="s">
        <v>239</v>
      </c>
    </row>
    <row r="28" spans="2:19">
      <c r="B28" t="s">
        <v>7</v>
      </c>
      <c r="C28">
        <v>2015</v>
      </c>
      <c r="D28">
        <v>0.3795</v>
      </c>
      <c r="E28" t="s">
        <v>53</v>
      </c>
      <c r="F28" t="str">
        <f t="shared" si="1"/>
        <v>Existing Elec*, Planned Elec*</v>
      </c>
      <c r="H28" t="s">
        <v>7</v>
      </c>
      <c r="I28">
        <v>2015</v>
      </c>
      <c r="J28">
        <f t="shared" si="0"/>
        <v>0.34155000000000002</v>
      </c>
      <c r="K28" t="s">
        <v>53</v>
      </c>
      <c r="L28" t="str">
        <f t="shared" si="2"/>
        <v>Existing CHP*, Planned CHP*</v>
      </c>
      <c r="N28" t="s">
        <v>52</v>
      </c>
      <c r="O28">
        <v>1983</v>
      </c>
      <c r="P28">
        <v>1.6519935470010227</v>
      </c>
      <c r="Q28" t="s">
        <v>51</v>
      </c>
      <c r="R28" t="str">
        <f t="shared" si="3"/>
        <v>Existing*,Planned*</v>
      </c>
      <c r="S28" t="s">
        <v>239</v>
      </c>
    </row>
    <row r="29" spans="2:19">
      <c r="B29" t="s">
        <v>7</v>
      </c>
      <c r="C29">
        <v>1970</v>
      </c>
      <c r="D29">
        <v>0.45</v>
      </c>
      <c r="E29" t="s">
        <v>54</v>
      </c>
      <c r="F29" t="str">
        <f t="shared" si="1"/>
        <v>Existing Elec*, Planned Elec*</v>
      </c>
      <c r="H29" t="s">
        <v>7</v>
      </c>
      <c r="I29">
        <v>1970</v>
      </c>
      <c r="J29">
        <f t="shared" si="0"/>
        <v>0.40500000000000003</v>
      </c>
      <c r="K29" t="s">
        <v>54</v>
      </c>
      <c r="L29" t="str">
        <f t="shared" si="2"/>
        <v>Existing CHP*, Planned CHP*</v>
      </c>
      <c r="N29" t="s">
        <v>52</v>
      </c>
      <c r="O29">
        <v>1984</v>
      </c>
      <c r="P29">
        <v>1.6437746736328587</v>
      </c>
      <c r="Q29" t="s">
        <v>51</v>
      </c>
      <c r="R29" t="str">
        <f t="shared" si="3"/>
        <v>Existing*,Planned*</v>
      </c>
      <c r="S29" t="s">
        <v>239</v>
      </c>
    </row>
    <row r="30" spans="2:19">
      <c r="B30" t="s">
        <v>7</v>
      </c>
      <c r="C30">
        <v>1975</v>
      </c>
      <c r="D30">
        <v>0.45</v>
      </c>
      <c r="E30" t="s">
        <v>54</v>
      </c>
      <c r="F30" t="str">
        <f t="shared" si="1"/>
        <v>Existing Elec*, Planned Elec*</v>
      </c>
      <c r="H30" t="s">
        <v>7</v>
      </c>
      <c r="I30">
        <v>1975</v>
      </c>
      <c r="J30">
        <f t="shared" si="0"/>
        <v>0.40500000000000003</v>
      </c>
      <c r="K30" t="s">
        <v>54</v>
      </c>
      <c r="L30" t="str">
        <f t="shared" si="2"/>
        <v>Existing CHP*, Planned CHP*</v>
      </c>
      <c r="N30" t="s">
        <v>52</v>
      </c>
      <c r="O30">
        <v>1985</v>
      </c>
      <c r="P30">
        <v>1.635596690181949</v>
      </c>
      <c r="Q30" t="s">
        <v>51</v>
      </c>
      <c r="R30" t="str">
        <f t="shared" si="3"/>
        <v>Existing*,Planned*</v>
      </c>
      <c r="S30" t="s">
        <v>239</v>
      </c>
    </row>
    <row r="31" spans="2:19">
      <c r="B31" t="s">
        <v>7</v>
      </c>
      <c r="C31">
        <v>1980</v>
      </c>
      <c r="D31">
        <v>0.45</v>
      </c>
      <c r="E31" t="s">
        <v>54</v>
      </c>
      <c r="F31" t="str">
        <f t="shared" si="1"/>
        <v>Existing Elec*, Planned Elec*</v>
      </c>
      <c r="H31" t="s">
        <v>7</v>
      </c>
      <c r="I31">
        <v>1980</v>
      </c>
      <c r="J31">
        <f t="shared" si="0"/>
        <v>0.40500000000000003</v>
      </c>
      <c r="K31" t="s">
        <v>54</v>
      </c>
      <c r="L31" t="str">
        <f t="shared" si="2"/>
        <v>Existing CHP*, Planned CHP*</v>
      </c>
      <c r="N31" t="s">
        <v>52</v>
      </c>
      <c r="O31">
        <v>1986</v>
      </c>
      <c r="P31">
        <v>1.6274593932158696</v>
      </c>
      <c r="Q31" t="s">
        <v>51</v>
      </c>
      <c r="R31" t="str">
        <f t="shared" si="3"/>
        <v>Existing*,Planned*</v>
      </c>
      <c r="S31" t="s">
        <v>239</v>
      </c>
    </row>
    <row r="32" spans="2:19">
      <c r="B32" t="s">
        <v>7</v>
      </c>
      <c r="C32">
        <v>1985</v>
      </c>
      <c r="D32">
        <v>0.45</v>
      </c>
      <c r="E32" t="s">
        <v>54</v>
      </c>
      <c r="F32" t="str">
        <f t="shared" si="1"/>
        <v>Existing Elec*, Planned Elec*</v>
      </c>
      <c r="H32" t="s">
        <v>7</v>
      </c>
      <c r="I32">
        <v>1985</v>
      </c>
      <c r="J32">
        <f t="shared" si="0"/>
        <v>0.40500000000000003</v>
      </c>
      <c r="K32" t="s">
        <v>54</v>
      </c>
      <c r="L32" t="str">
        <f t="shared" si="2"/>
        <v>Existing CHP*, Planned CHP*</v>
      </c>
      <c r="N32" t="s">
        <v>52</v>
      </c>
      <c r="O32">
        <v>1987</v>
      </c>
      <c r="P32">
        <v>1.6193625803142984</v>
      </c>
      <c r="Q32" t="s">
        <v>51</v>
      </c>
      <c r="R32" t="str">
        <f t="shared" si="3"/>
        <v>Existing*,Planned*</v>
      </c>
      <c r="S32" t="s">
        <v>239</v>
      </c>
    </row>
    <row r="33" spans="2:19">
      <c r="B33" t="s">
        <v>7</v>
      </c>
      <c r="C33">
        <v>1990</v>
      </c>
      <c r="D33">
        <v>0.45</v>
      </c>
      <c r="E33" t="s">
        <v>54</v>
      </c>
      <c r="F33" t="str">
        <f t="shared" si="1"/>
        <v>Existing Elec*, Planned Elec*</v>
      </c>
      <c r="H33" t="s">
        <v>7</v>
      </c>
      <c r="I33">
        <v>1990</v>
      </c>
      <c r="J33">
        <f t="shared" si="0"/>
        <v>0.40500000000000003</v>
      </c>
      <c r="K33" t="s">
        <v>54</v>
      </c>
      <c r="L33" t="str">
        <f t="shared" si="2"/>
        <v>Existing CHP*, Planned CHP*</v>
      </c>
      <c r="N33" t="s">
        <v>52</v>
      </c>
      <c r="O33">
        <v>1988</v>
      </c>
      <c r="P33">
        <v>1.6113060500639786</v>
      </c>
      <c r="Q33" t="s">
        <v>51</v>
      </c>
      <c r="R33" t="str">
        <f t="shared" si="3"/>
        <v>Existing*,Planned*</v>
      </c>
      <c r="S33" t="s">
        <v>239</v>
      </c>
    </row>
    <row r="34" spans="2:19">
      <c r="B34" t="s">
        <v>7</v>
      </c>
      <c r="C34">
        <v>1995</v>
      </c>
      <c r="D34">
        <v>0.47500000000000003</v>
      </c>
      <c r="E34" t="s">
        <v>54</v>
      </c>
      <c r="F34" t="str">
        <f t="shared" si="1"/>
        <v>Existing Elec*, Planned Elec*</v>
      </c>
      <c r="H34" t="s">
        <v>7</v>
      </c>
      <c r="I34">
        <v>1995</v>
      </c>
      <c r="J34">
        <f t="shared" si="0"/>
        <v>0.42750000000000005</v>
      </c>
      <c r="K34" t="s">
        <v>54</v>
      </c>
      <c r="L34" t="str">
        <f t="shared" si="2"/>
        <v>Existing CHP*, Planned CHP*</v>
      </c>
      <c r="N34" t="s">
        <v>52</v>
      </c>
      <c r="O34">
        <v>1989</v>
      </c>
      <c r="P34">
        <v>1.6032896020537102</v>
      </c>
      <c r="Q34" t="s">
        <v>51</v>
      </c>
      <c r="R34" t="str">
        <f t="shared" si="3"/>
        <v>Existing*,Planned*</v>
      </c>
      <c r="S34" t="s">
        <v>239</v>
      </c>
    </row>
    <row r="35" spans="2:19">
      <c r="B35" t="s">
        <v>7</v>
      </c>
      <c r="C35">
        <v>2000</v>
      </c>
      <c r="D35">
        <v>0.5</v>
      </c>
      <c r="E35" t="s">
        <v>54</v>
      </c>
      <c r="F35" t="str">
        <f t="shared" si="1"/>
        <v>Existing Elec*, Planned Elec*</v>
      </c>
      <c r="H35" t="s">
        <v>7</v>
      </c>
      <c r="I35">
        <v>2000</v>
      </c>
      <c r="J35">
        <f t="shared" si="0"/>
        <v>0.45</v>
      </c>
      <c r="K35" t="s">
        <v>54</v>
      </c>
      <c r="L35" t="str">
        <f t="shared" si="2"/>
        <v>Existing CHP*, Planned CHP*</v>
      </c>
      <c r="N35" t="s">
        <v>52</v>
      </c>
      <c r="O35">
        <v>1990</v>
      </c>
      <c r="P35">
        <v>1.5953130368693635</v>
      </c>
      <c r="Q35" t="s">
        <v>51</v>
      </c>
      <c r="R35" t="str">
        <f t="shared" si="3"/>
        <v>Existing*,Planned*</v>
      </c>
      <c r="S35" t="s">
        <v>239</v>
      </c>
    </row>
    <row r="36" spans="2:19">
      <c r="B36" t="s">
        <v>7</v>
      </c>
      <c r="C36">
        <v>2005</v>
      </c>
      <c r="D36">
        <v>0.5149999999999999</v>
      </c>
      <c r="E36" t="s">
        <v>54</v>
      </c>
      <c r="F36" t="str">
        <f t="shared" si="1"/>
        <v>Existing Elec*, Planned Elec*</v>
      </c>
      <c r="H36" t="s">
        <v>7</v>
      </c>
      <c r="I36">
        <v>2005</v>
      </c>
      <c r="J36">
        <f t="shared" si="0"/>
        <v>0.46349999999999991</v>
      </c>
      <c r="K36" t="s">
        <v>54</v>
      </c>
      <c r="L36" t="str">
        <f t="shared" si="2"/>
        <v>Existing CHP*, Planned CHP*</v>
      </c>
      <c r="N36" t="s">
        <v>52</v>
      </c>
      <c r="O36">
        <v>1991</v>
      </c>
      <c r="P36">
        <v>1.587376156088919</v>
      </c>
      <c r="Q36" t="s">
        <v>51</v>
      </c>
      <c r="R36" t="str">
        <f t="shared" si="3"/>
        <v>Existing*,Planned*</v>
      </c>
      <c r="S36" t="s">
        <v>239</v>
      </c>
    </row>
    <row r="37" spans="2:19">
      <c r="B37" t="s">
        <v>7</v>
      </c>
      <c r="C37">
        <v>2010</v>
      </c>
      <c r="D37">
        <v>0.51999999999999991</v>
      </c>
      <c r="E37" t="s">
        <v>54</v>
      </c>
      <c r="F37" t="str">
        <f t="shared" si="1"/>
        <v>Existing Elec*, Planned Elec*</v>
      </c>
      <c r="H37" t="s">
        <v>7</v>
      </c>
      <c r="I37">
        <v>2010</v>
      </c>
      <c r="J37">
        <f t="shared" si="0"/>
        <v>0.46799999999999992</v>
      </c>
      <c r="K37" t="s">
        <v>54</v>
      </c>
      <c r="L37" t="str">
        <f t="shared" si="2"/>
        <v>Existing CHP*, Planned CHP*</v>
      </c>
      <c r="N37" t="s">
        <v>52</v>
      </c>
      <c r="O37">
        <v>1992</v>
      </c>
      <c r="P37">
        <v>1.5794787622775317</v>
      </c>
      <c r="Q37" t="s">
        <v>51</v>
      </c>
      <c r="R37" t="str">
        <f t="shared" si="3"/>
        <v>Existing*,Planned*</v>
      </c>
      <c r="S37" t="s">
        <v>239</v>
      </c>
    </row>
    <row r="38" spans="2:19">
      <c r="B38" t="s">
        <v>7</v>
      </c>
      <c r="C38">
        <v>2015</v>
      </c>
      <c r="D38">
        <v>0.52999999999999992</v>
      </c>
      <c r="E38" t="s">
        <v>54</v>
      </c>
      <c r="F38" t="str">
        <f t="shared" si="1"/>
        <v>Existing Elec*, Planned Elec*</v>
      </c>
      <c r="H38" t="s">
        <v>7</v>
      </c>
      <c r="I38">
        <v>2015</v>
      </c>
      <c r="J38">
        <f t="shared" si="0"/>
        <v>0.47699999999999992</v>
      </c>
      <c r="K38" t="s">
        <v>54</v>
      </c>
      <c r="L38" t="str">
        <f t="shared" si="2"/>
        <v>Existing CHP*, Planned CHP*</v>
      </c>
      <c r="N38" t="s">
        <v>52</v>
      </c>
      <c r="O38">
        <v>1993</v>
      </c>
      <c r="P38">
        <v>1.5716206589826187</v>
      </c>
      <c r="Q38" t="s">
        <v>51</v>
      </c>
      <c r="R38" t="str">
        <f t="shared" si="3"/>
        <v>Existing*,Planned*</v>
      </c>
      <c r="S38" t="s">
        <v>239</v>
      </c>
    </row>
    <row r="39" spans="2:19">
      <c r="B39" t="s">
        <v>55</v>
      </c>
      <c r="D39">
        <v>31.536000000000001</v>
      </c>
      <c r="E39" t="s">
        <v>56</v>
      </c>
      <c r="N39" t="s">
        <v>52</v>
      </c>
      <c r="O39">
        <v>1994</v>
      </c>
      <c r="P39">
        <v>1.563801650728974</v>
      </c>
      <c r="Q39" t="s">
        <v>51</v>
      </c>
      <c r="R39" t="str">
        <f t="shared" si="3"/>
        <v>Existing*,Planned*</v>
      </c>
      <c r="S39" t="s">
        <v>239</v>
      </c>
    </row>
    <row r="40" spans="2:19">
      <c r="N40" t="s">
        <v>52</v>
      </c>
      <c r="O40">
        <v>1995</v>
      </c>
      <c r="P40">
        <v>1.5560215430139046</v>
      </c>
      <c r="Q40" t="s">
        <v>51</v>
      </c>
      <c r="R40" t="str">
        <f t="shared" si="3"/>
        <v>Existing*,Planned*</v>
      </c>
      <c r="S40" t="s">
        <v>239</v>
      </c>
    </row>
    <row r="41" spans="2:19">
      <c r="N41" t="s">
        <v>52</v>
      </c>
      <c r="O41">
        <v>1996</v>
      </c>
      <c r="P41">
        <v>1.5482801423023929</v>
      </c>
      <c r="Q41" t="s">
        <v>51</v>
      </c>
      <c r="R41" t="str">
        <f t="shared" si="3"/>
        <v>Existing*,Planned*</v>
      </c>
      <c r="S41" t="s">
        <v>239</v>
      </c>
    </row>
    <row r="42" spans="2:19">
      <c r="N42" t="s">
        <v>52</v>
      </c>
      <c r="O42">
        <v>1997</v>
      </c>
      <c r="P42">
        <v>1.5405772560222817</v>
      </c>
      <c r="Q42" t="s">
        <v>51</v>
      </c>
      <c r="R42" t="str">
        <f t="shared" si="3"/>
        <v>Existing*,Planned*</v>
      </c>
      <c r="S42" t="s">
        <v>239</v>
      </c>
    </row>
    <row r="43" spans="2:19">
      <c r="N43" t="s">
        <v>52</v>
      </c>
      <c r="O43">
        <v>1998</v>
      </c>
      <c r="P43">
        <v>1.5329126925594845</v>
      </c>
      <c r="Q43" t="s">
        <v>51</v>
      </c>
      <c r="R43" t="str">
        <f t="shared" si="3"/>
        <v>Existing*,Planned*</v>
      </c>
      <c r="S43" t="s">
        <v>239</v>
      </c>
    </row>
    <row r="44" spans="2:19">
      <c r="N44" t="s">
        <v>52</v>
      </c>
      <c r="O44">
        <v>1999</v>
      </c>
      <c r="P44">
        <v>1.5252862612532185</v>
      </c>
      <c r="Q44" t="s">
        <v>51</v>
      </c>
      <c r="R44" t="str">
        <f t="shared" si="3"/>
        <v>Existing*,Planned*</v>
      </c>
      <c r="S44" t="s">
        <v>239</v>
      </c>
    </row>
    <row r="45" spans="2:19">
      <c r="N45" t="s">
        <v>52</v>
      </c>
      <c r="O45">
        <v>2000</v>
      </c>
      <c r="P45">
        <v>1.5176977723912624</v>
      </c>
      <c r="Q45" t="s">
        <v>51</v>
      </c>
      <c r="R45" t="str">
        <f t="shared" si="3"/>
        <v>Existing*,Planned*</v>
      </c>
      <c r="S45" t="s">
        <v>239</v>
      </c>
    </row>
    <row r="46" spans="2:19">
      <c r="N46" t="s">
        <v>52</v>
      </c>
      <c r="O46">
        <v>2001</v>
      </c>
      <c r="P46">
        <v>1.5101470372052364</v>
      </c>
      <c r="Q46" t="s">
        <v>51</v>
      </c>
      <c r="R46" t="str">
        <f t="shared" si="3"/>
        <v>Existing*,Planned*</v>
      </c>
      <c r="S46" t="s">
        <v>239</v>
      </c>
    </row>
    <row r="47" spans="2:19" ht="13.15" thickBot="1">
      <c r="N47" t="s">
        <v>52</v>
      </c>
      <c r="O47">
        <v>2002</v>
      </c>
      <c r="P47">
        <v>1.5026338678659068</v>
      </c>
      <c r="Q47" t="s">
        <v>51</v>
      </c>
      <c r="R47" t="str">
        <f t="shared" si="3"/>
        <v>Existing*,Planned*</v>
      </c>
      <c r="S47" t="s">
        <v>239</v>
      </c>
    </row>
    <row r="48" spans="2:19">
      <c r="N48" t="s">
        <v>52</v>
      </c>
      <c r="O48">
        <v>2003</v>
      </c>
      <c r="P48">
        <v>1.4951580774785145</v>
      </c>
      <c r="Q48" t="s">
        <v>51</v>
      </c>
      <c r="R48" t="str">
        <f t="shared" si="3"/>
        <v>Existing*,Planned*</v>
      </c>
      <c r="S48" t="s">
        <v>239</v>
      </c>
    </row>
    <row r="49" spans="14:19">
      <c r="N49" t="s">
        <v>52</v>
      </c>
      <c r="O49">
        <v>2004</v>
      </c>
      <c r="P49">
        <v>1.4877194800781242</v>
      </c>
      <c r="Q49" t="s">
        <v>51</v>
      </c>
      <c r="R49" t="str">
        <f t="shared" si="3"/>
        <v>Existing*,Planned*</v>
      </c>
      <c r="S49" t="s">
        <v>239</v>
      </c>
    </row>
    <row r="50" spans="14:19">
      <c r="N50" t="s">
        <v>52</v>
      </c>
      <c r="O50">
        <v>2005</v>
      </c>
      <c r="P50">
        <v>1.4803178906249992</v>
      </c>
      <c r="Q50" t="s">
        <v>51</v>
      </c>
      <c r="R50" t="str">
        <f t="shared" si="3"/>
        <v>Existing*,Planned*</v>
      </c>
      <c r="S50" t="s">
        <v>239</v>
      </c>
    </row>
    <row r="51" spans="14:19">
      <c r="N51" t="s">
        <v>52</v>
      </c>
      <c r="O51">
        <v>2006</v>
      </c>
      <c r="P51">
        <v>1.4729531249999994</v>
      </c>
      <c r="Q51" t="s">
        <v>51</v>
      </c>
      <c r="R51" t="str">
        <f t="shared" si="3"/>
        <v>Existing*,Planned*</v>
      </c>
      <c r="S51" t="s">
        <v>239</v>
      </c>
    </row>
    <row r="52" spans="14:19">
      <c r="N52" t="s">
        <v>52</v>
      </c>
      <c r="O52">
        <v>2007</v>
      </c>
      <c r="P52">
        <v>1.465625</v>
      </c>
      <c r="Q52" t="s">
        <v>51</v>
      </c>
      <c r="R52" t="str">
        <f t="shared" si="3"/>
        <v>Existing*,Planned*</v>
      </c>
      <c r="S52" t="s">
        <v>239</v>
      </c>
    </row>
    <row r="53" spans="14:19">
      <c r="N53" t="s">
        <v>52</v>
      </c>
      <c r="O53">
        <v>2008</v>
      </c>
      <c r="P53">
        <v>1.4583333333333333</v>
      </c>
      <c r="Q53" t="s">
        <v>51</v>
      </c>
      <c r="R53" t="str">
        <f t="shared" si="3"/>
        <v>Existing*,Planned*</v>
      </c>
      <c r="S53" t="s">
        <v>239</v>
      </c>
    </row>
    <row r="54" spans="14:19">
      <c r="N54" t="s">
        <v>52</v>
      </c>
      <c r="O54">
        <v>2009</v>
      </c>
      <c r="P54">
        <v>1.4510416666666666</v>
      </c>
      <c r="Q54" t="s">
        <v>51</v>
      </c>
      <c r="R54" t="str">
        <f t="shared" si="3"/>
        <v>Existing*,Planned*</v>
      </c>
      <c r="S54" t="s">
        <v>239</v>
      </c>
    </row>
    <row r="55" spans="14:19">
      <c r="N55" t="s">
        <v>52</v>
      </c>
      <c r="O55">
        <v>2010</v>
      </c>
      <c r="P55">
        <v>1.4437864583333333</v>
      </c>
      <c r="Q55" t="s">
        <v>51</v>
      </c>
      <c r="R55" t="str">
        <f t="shared" si="3"/>
        <v>Existing*,Planned*</v>
      </c>
      <c r="S55" t="s">
        <v>239</v>
      </c>
    </row>
    <row r="56" spans="14:19">
      <c r="N56" t="s">
        <v>52</v>
      </c>
      <c r="O56">
        <v>2011</v>
      </c>
      <c r="P56">
        <v>1.4365675260416664</v>
      </c>
      <c r="Q56" t="s">
        <v>51</v>
      </c>
      <c r="R56" t="str">
        <f t="shared" si="3"/>
        <v>Existing*,Planned*</v>
      </c>
      <c r="S56" t="s">
        <v>239</v>
      </c>
    </row>
    <row r="57" spans="14:19">
      <c r="N57" t="s">
        <v>52</v>
      </c>
      <c r="O57">
        <v>2012</v>
      </c>
      <c r="P57">
        <v>1.429384688411458</v>
      </c>
      <c r="Q57" t="s">
        <v>51</v>
      </c>
      <c r="R57" t="str">
        <f t="shared" si="3"/>
        <v>Existing*,Planned*</v>
      </c>
      <c r="S57" t="s">
        <v>239</v>
      </c>
    </row>
    <row r="58" spans="14:19">
      <c r="N58" t="s">
        <v>52</v>
      </c>
      <c r="O58">
        <v>2013</v>
      </c>
      <c r="P58">
        <v>1.4222377649694009</v>
      </c>
      <c r="Q58" t="s">
        <v>51</v>
      </c>
      <c r="R58" t="str">
        <f t="shared" si="3"/>
        <v>Existing*,Planned*</v>
      </c>
      <c r="S58" t="s">
        <v>239</v>
      </c>
    </row>
    <row r="59" spans="14:19">
      <c r="N59" t="s">
        <v>52</v>
      </c>
      <c r="O59">
        <v>2014</v>
      </c>
      <c r="P59">
        <v>1.4151265761445539</v>
      </c>
      <c r="Q59" t="s">
        <v>51</v>
      </c>
      <c r="R59" t="str">
        <f t="shared" si="3"/>
        <v>Existing*,Planned*</v>
      </c>
      <c r="S59" t="s">
        <v>239</v>
      </c>
    </row>
    <row r="60" spans="14:19">
      <c r="N60" t="s">
        <v>52</v>
      </c>
      <c r="O60">
        <v>2015</v>
      </c>
      <c r="P60">
        <v>1.4080509432638311</v>
      </c>
      <c r="Q60" t="s">
        <v>51</v>
      </c>
      <c r="R60" t="str">
        <f t="shared" si="3"/>
        <v>Existing*,Planned*</v>
      </c>
      <c r="S60" t="s">
        <v>239</v>
      </c>
    </row>
    <row r="61" spans="14:19">
      <c r="N61" t="s">
        <v>52</v>
      </c>
      <c r="O61">
        <v>2016</v>
      </c>
      <c r="P61">
        <v>1.401010688547512</v>
      </c>
      <c r="Q61" t="s">
        <v>51</v>
      </c>
      <c r="R61" t="str">
        <f t="shared" si="3"/>
        <v>Existing*,Planned*</v>
      </c>
      <c r="S61" t="s">
        <v>239</v>
      </c>
    </row>
    <row r="62" spans="14:19">
      <c r="N62" t="s">
        <v>52</v>
      </c>
      <c r="O62">
        <v>2017</v>
      </c>
      <c r="P62">
        <v>1.3940056351047743</v>
      </c>
      <c r="Q62" t="s">
        <v>51</v>
      </c>
      <c r="R62" t="str">
        <f t="shared" si="3"/>
        <v>Existing*,Planned*</v>
      </c>
      <c r="S62" t="s">
        <v>239</v>
      </c>
    </row>
    <row r="63" spans="14:19">
      <c r="N63" t="s">
        <v>52</v>
      </c>
      <c r="O63">
        <v>2018</v>
      </c>
      <c r="P63">
        <v>1.3870356069292504</v>
      </c>
      <c r="Q63" t="s">
        <v>51</v>
      </c>
      <c r="R63" t="str">
        <f t="shared" si="3"/>
        <v>Existing*,Planned*</v>
      </c>
      <c r="S63" t="s">
        <v>239</v>
      </c>
    </row>
    <row r="64" spans="14:19">
      <c r="N64" t="s">
        <v>52</v>
      </c>
      <c r="O64">
        <v>2019</v>
      </c>
      <c r="P64">
        <v>1.3801004288946042</v>
      </c>
      <c r="Q64" t="s">
        <v>51</v>
      </c>
      <c r="R64" t="str">
        <f t="shared" si="3"/>
        <v>Existing*,Planned*</v>
      </c>
      <c r="S64" t="s">
        <v>239</v>
      </c>
    </row>
    <row r="65" spans="14:19">
      <c r="N65" t="s">
        <v>52</v>
      </c>
      <c r="O65">
        <v>2020</v>
      </c>
      <c r="P65">
        <v>1.3731999267501311</v>
      </c>
      <c r="Q65" t="s">
        <v>51</v>
      </c>
      <c r="R65" t="str">
        <f t="shared" si="3"/>
        <v>Existing*,Planned*</v>
      </c>
      <c r="S65" t="s">
        <v>239</v>
      </c>
    </row>
    <row r="66" spans="14:19">
      <c r="N66" t="s">
        <v>52</v>
      </c>
      <c r="O66">
        <v>1960</v>
      </c>
      <c r="P66">
        <v>1.9763164728150386</v>
      </c>
      <c r="Q66" t="s">
        <v>53</v>
      </c>
      <c r="R66" t="str">
        <f t="shared" si="3"/>
        <v>Existing*,Planned*</v>
      </c>
      <c r="S66" t="s">
        <v>239</v>
      </c>
    </row>
    <row r="67" spans="14:19">
      <c r="N67" t="s">
        <v>52</v>
      </c>
      <c r="O67">
        <v>1961</v>
      </c>
      <c r="P67">
        <v>1.9664840525522775</v>
      </c>
      <c r="Q67" t="s">
        <v>53</v>
      </c>
      <c r="R67" t="str">
        <f t="shared" si="3"/>
        <v>Existing*,Planned*</v>
      </c>
      <c r="S67" t="s">
        <v>239</v>
      </c>
    </row>
    <row r="68" spans="14:19">
      <c r="N68" t="s">
        <v>52</v>
      </c>
      <c r="O68">
        <v>1962</v>
      </c>
      <c r="P68">
        <v>1.9567005498032615</v>
      </c>
      <c r="Q68" t="s">
        <v>53</v>
      </c>
      <c r="R68" t="str">
        <f t="shared" si="3"/>
        <v>Existing*,Planned*</v>
      </c>
      <c r="S68" t="s">
        <v>239</v>
      </c>
    </row>
    <row r="69" spans="14:19">
      <c r="N69" t="s">
        <v>52</v>
      </c>
      <c r="O69">
        <v>1963</v>
      </c>
      <c r="P69">
        <v>1.9469657211972755</v>
      </c>
      <c r="Q69" t="s">
        <v>53</v>
      </c>
      <c r="R69" t="str">
        <f t="shared" si="3"/>
        <v>Existing*,Planned*</v>
      </c>
      <c r="S69" t="s">
        <v>239</v>
      </c>
    </row>
    <row r="70" spans="14:19">
      <c r="N70" t="s">
        <v>52</v>
      </c>
      <c r="O70">
        <v>1964</v>
      </c>
      <c r="P70">
        <v>1.9372793245744038</v>
      </c>
      <c r="Q70" t="s">
        <v>53</v>
      </c>
      <c r="R70" t="str">
        <f t="shared" si="3"/>
        <v>Existing*,Planned*</v>
      </c>
      <c r="S70" t="s">
        <v>239</v>
      </c>
    </row>
    <row r="71" spans="14:19">
      <c r="N71" t="s">
        <v>52</v>
      </c>
      <c r="O71">
        <v>1965</v>
      </c>
      <c r="P71">
        <v>1.9276411189795064</v>
      </c>
      <c r="Q71" t="s">
        <v>53</v>
      </c>
      <c r="R71" t="str">
        <f t="shared" ref="R71:R134" si="4">$R$5</f>
        <v>Existing*,Planned*</v>
      </c>
      <c r="S71" t="s">
        <v>239</v>
      </c>
    </row>
    <row r="72" spans="14:19">
      <c r="N72" t="s">
        <v>52</v>
      </c>
      <c r="O72">
        <v>1966</v>
      </c>
      <c r="P72">
        <v>1.9180508646562253</v>
      </c>
      <c r="Q72" t="s">
        <v>53</v>
      </c>
      <c r="R72" t="str">
        <f t="shared" si="4"/>
        <v>Existing*,Planned*</v>
      </c>
      <c r="S72" t="s">
        <v>239</v>
      </c>
    </row>
    <row r="73" spans="14:19">
      <c r="N73" t="s">
        <v>52</v>
      </c>
      <c r="O73">
        <v>1967</v>
      </c>
      <c r="P73">
        <v>1.9085083230410205</v>
      </c>
      <c r="Q73" t="s">
        <v>53</v>
      </c>
      <c r="R73" t="str">
        <f t="shared" si="4"/>
        <v>Existing*,Planned*</v>
      </c>
      <c r="S73" t="s">
        <v>239</v>
      </c>
    </row>
    <row r="74" spans="14:19">
      <c r="N74" t="s">
        <v>52</v>
      </c>
      <c r="O74">
        <v>1968</v>
      </c>
      <c r="P74">
        <v>1.8990132567572344</v>
      </c>
      <c r="Q74" t="s">
        <v>53</v>
      </c>
      <c r="R74" t="str">
        <f t="shared" si="4"/>
        <v>Existing*,Planned*</v>
      </c>
      <c r="S74" t="s">
        <v>239</v>
      </c>
    </row>
    <row r="75" spans="14:19">
      <c r="N75" t="s">
        <v>52</v>
      </c>
      <c r="O75">
        <v>1969</v>
      </c>
      <c r="P75">
        <v>1.8895654296091886</v>
      </c>
      <c r="Q75" t="s">
        <v>53</v>
      </c>
      <c r="R75" t="str">
        <f t="shared" si="4"/>
        <v>Existing*,Planned*</v>
      </c>
      <c r="S75" t="s">
        <v>239</v>
      </c>
    </row>
    <row r="76" spans="14:19">
      <c r="N76" t="s">
        <v>52</v>
      </c>
      <c r="O76">
        <v>1970</v>
      </c>
      <c r="P76">
        <v>1.8801646065763074</v>
      </c>
      <c r="Q76" t="s">
        <v>53</v>
      </c>
      <c r="R76" t="str">
        <f t="shared" si="4"/>
        <v>Existing*,Planned*</v>
      </c>
      <c r="S76" t="s">
        <v>239</v>
      </c>
    </row>
    <row r="77" spans="14:19">
      <c r="N77" t="s">
        <v>52</v>
      </c>
      <c r="O77">
        <v>1971</v>
      </c>
      <c r="P77">
        <v>1.8708105538072712</v>
      </c>
      <c r="Q77" t="s">
        <v>53</v>
      </c>
      <c r="R77" t="str">
        <f t="shared" si="4"/>
        <v>Existing*,Planned*</v>
      </c>
      <c r="S77" t="s">
        <v>239</v>
      </c>
    </row>
    <row r="78" spans="14:19">
      <c r="N78" t="s">
        <v>52</v>
      </c>
      <c r="O78">
        <v>1972</v>
      </c>
      <c r="P78">
        <v>1.8615030386142004</v>
      </c>
      <c r="Q78" t="s">
        <v>53</v>
      </c>
      <c r="R78" t="str">
        <f t="shared" si="4"/>
        <v>Existing*,Planned*</v>
      </c>
      <c r="S78" t="s">
        <v>239</v>
      </c>
    </row>
    <row r="79" spans="14:19">
      <c r="N79" t="s">
        <v>52</v>
      </c>
      <c r="O79">
        <v>1973</v>
      </c>
      <c r="P79">
        <v>1.8522418294668661</v>
      </c>
      <c r="Q79" t="s">
        <v>53</v>
      </c>
      <c r="R79" t="str">
        <f t="shared" si="4"/>
        <v>Existing*,Planned*</v>
      </c>
      <c r="S79" t="s">
        <v>239</v>
      </c>
    </row>
    <row r="80" spans="14:19">
      <c r="N80" t="s">
        <v>52</v>
      </c>
      <c r="O80">
        <v>1974</v>
      </c>
      <c r="P80">
        <v>1.8430266959869317</v>
      </c>
      <c r="Q80" t="s">
        <v>53</v>
      </c>
      <c r="R80" t="str">
        <f t="shared" si="4"/>
        <v>Existing*,Planned*</v>
      </c>
      <c r="S80" t="s">
        <v>239</v>
      </c>
    </row>
    <row r="81" spans="14:19">
      <c r="N81" t="s">
        <v>52</v>
      </c>
      <c r="O81">
        <v>1975</v>
      </c>
      <c r="P81">
        <v>1.8338574089422208</v>
      </c>
      <c r="Q81" t="s">
        <v>53</v>
      </c>
      <c r="R81" t="str">
        <f t="shared" si="4"/>
        <v>Existing*,Planned*</v>
      </c>
      <c r="S81" t="s">
        <v>239</v>
      </c>
    </row>
    <row r="82" spans="14:19">
      <c r="N82" t="s">
        <v>52</v>
      </c>
      <c r="O82">
        <v>1976</v>
      </c>
      <c r="P82">
        <v>1.824733740241016</v>
      </c>
      <c r="Q82" t="s">
        <v>53</v>
      </c>
      <c r="R82" t="str">
        <f t="shared" si="4"/>
        <v>Existing*,Planned*</v>
      </c>
      <c r="S82" t="s">
        <v>239</v>
      </c>
    </row>
    <row r="83" spans="14:19">
      <c r="N83" t="s">
        <v>52</v>
      </c>
      <c r="O83">
        <v>1977</v>
      </c>
      <c r="P83">
        <v>1.8156554629263844</v>
      </c>
      <c r="Q83" t="s">
        <v>53</v>
      </c>
      <c r="R83" t="str">
        <f t="shared" si="4"/>
        <v>Existing*,Planned*</v>
      </c>
      <c r="S83" t="s">
        <v>239</v>
      </c>
    </row>
    <row r="84" spans="14:19">
      <c r="N84" t="s">
        <v>52</v>
      </c>
      <c r="O84">
        <v>1978</v>
      </c>
      <c r="P84">
        <v>1.8066223511705317</v>
      </c>
      <c r="Q84" t="s">
        <v>53</v>
      </c>
      <c r="R84" t="str">
        <f t="shared" si="4"/>
        <v>Existing*,Planned*</v>
      </c>
      <c r="S84" t="s">
        <v>239</v>
      </c>
    </row>
    <row r="85" spans="14:19">
      <c r="N85" t="s">
        <v>52</v>
      </c>
      <c r="O85">
        <v>1979</v>
      </c>
      <c r="P85">
        <v>1.797634180269186</v>
      </c>
      <c r="Q85" t="s">
        <v>53</v>
      </c>
      <c r="R85" t="str">
        <f t="shared" si="4"/>
        <v>Existing*,Planned*</v>
      </c>
      <c r="S85" t="s">
        <v>239</v>
      </c>
    </row>
    <row r="86" spans="14:19">
      <c r="N86" t="s">
        <v>52</v>
      </c>
      <c r="O86">
        <v>1980</v>
      </c>
      <c r="P86">
        <v>1.7886907266360061</v>
      </c>
      <c r="Q86" t="s">
        <v>53</v>
      </c>
      <c r="R86" t="str">
        <f t="shared" si="4"/>
        <v>Existing*,Planned*</v>
      </c>
      <c r="S86" t="s">
        <v>239</v>
      </c>
    </row>
    <row r="87" spans="14:19">
      <c r="N87" t="s">
        <v>52</v>
      </c>
      <c r="O87">
        <v>1981</v>
      </c>
      <c r="P87">
        <v>1.7797917677970212</v>
      </c>
      <c r="Q87" t="s">
        <v>53</v>
      </c>
      <c r="R87" t="str">
        <f t="shared" si="4"/>
        <v>Existing*,Planned*</v>
      </c>
      <c r="S87" t="s">
        <v>239</v>
      </c>
    </row>
    <row r="88" spans="14:19">
      <c r="N88" t="s">
        <v>52</v>
      </c>
      <c r="O88">
        <v>1982</v>
      </c>
      <c r="P88">
        <v>1.7709370823850958</v>
      </c>
      <c r="Q88" t="s">
        <v>53</v>
      </c>
      <c r="R88" t="str">
        <f t="shared" si="4"/>
        <v>Existing*,Planned*</v>
      </c>
      <c r="S88" t="s">
        <v>239</v>
      </c>
    </row>
    <row r="89" spans="14:19">
      <c r="N89" t="s">
        <v>52</v>
      </c>
      <c r="O89">
        <v>1983</v>
      </c>
      <c r="P89">
        <v>1.7621264501344238</v>
      </c>
      <c r="Q89" t="s">
        <v>53</v>
      </c>
      <c r="R89" t="str">
        <f t="shared" si="4"/>
        <v>Existing*,Planned*</v>
      </c>
      <c r="S89" t="s">
        <v>239</v>
      </c>
    </row>
    <row r="90" spans="14:19">
      <c r="N90" t="s">
        <v>52</v>
      </c>
      <c r="O90">
        <v>1984</v>
      </c>
      <c r="P90">
        <v>1.7533596518750489</v>
      </c>
      <c r="Q90" t="s">
        <v>53</v>
      </c>
      <c r="R90" t="str">
        <f t="shared" si="4"/>
        <v>Existing*,Planned*</v>
      </c>
      <c r="S90" t="s">
        <v>239</v>
      </c>
    </row>
    <row r="91" spans="14:19">
      <c r="N91" t="s">
        <v>52</v>
      </c>
      <c r="O91">
        <v>1985</v>
      </c>
      <c r="P91">
        <v>1.7446364695274121</v>
      </c>
      <c r="Q91" t="s">
        <v>53</v>
      </c>
      <c r="R91" t="str">
        <f t="shared" si="4"/>
        <v>Existing*,Planned*</v>
      </c>
      <c r="S91" t="s">
        <v>239</v>
      </c>
    </row>
    <row r="92" spans="14:19">
      <c r="N92" t="s">
        <v>52</v>
      </c>
      <c r="O92">
        <v>1986</v>
      </c>
      <c r="P92">
        <v>1.7359566860969275</v>
      </c>
      <c r="Q92" t="s">
        <v>53</v>
      </c>
      <c r="R92" t="str">
        <f t="shared" si="4"/>
        <v>Existing*,Planned*</v>
      </c>
      <c r="S92" t="s">
        <v>239</v>
      </c>
    </row>
    <row r="93" spans="14:19">
      <c r="N93" t="s">
        <v>52</v>
      </c>
      <c r="O93">
        <v>1987</v>
      </c>
      <c r="P93">
        <v>1.7273200856685849</v>
      </c>
      <c r="Q93" t="s">
        <v>53</v>
      </c>
      <c r="R93" t="str">
        <f t="shared" si="4"/>
        <v>Existing*,Planned*</v>
      </c>
      <c r="S93" t="s">
        <v>239</v>
      </c>
    </row>
    <row r="94" spans="14:19">
      <c r="N94" t="s">
        <v>52</v>
      </c>
      <c r="O94">
        <v>1988</v>
      </c>
      <c r="P94">
        <v>1.7187264534015774</v>
      </c>
      <c r="Q94" t="s">
        <v>53</v>
      </c>
      <c r="R94" t="str">
        <f t="shared" si="4"/>
        <v>Existing*,Planned*</v>
      </c>
      <c r="S94" t="s">
        <v>239</v>
      </c>
    </row>
    <row r="95" spans="14:19">
      <c r="N95" t="s">
        <v>52</v>
      </c>
      <c r="O95">
        <v>1989</v>
      </c>
      <c r="P95">
        <v>1.7101755755239578</v>
      </c>
      <c r="Q95" t="s">
        <v>53</v>
      </c>
      <c r="R95" t="str">
        <f t="shared" si="4"/>
        <v>Existing*,Planned*</v>
      </c>
      <c r="S95" t="s">
        <v>239</v>
      </c>
    </row>
    <row r="96" spans="14:19">
      <c r="N96" t="s">
        <v>52</v>
      </c>
      <c r="O96">
        <v>1990</v>
      </c>
      <c r="P96">
        <v>1.7016672393273213</v>
      </c>
      <c r="Q96" t="s">
        <v>53</v>
      </c>
      <c r="R96" t="str">
        <f t="shared" si="4"/>
        <v>Existing*,Planned*</v>
      </c>
      <c r="S96" t="s">
        <v>239</v>
      </c>
    </row>
    <row r="97" spans="14:19">
      <c r="N97" t="s">
        <v>52</v>
      </c>
      <c r="O97">
        <v>1991</v>
      </c>
      <c r="P97">
        <v>1.6932012331615141</v>
      </c>
      <c r="Q97" t="s">
        <v>53</v>
      </c>
      <c r="R97" t="str">
        <f t="shared" si="4"/>
        <v>Existing*,Planned*</v>
      </c>
      <c r="S97" t="s">
        <v>239</v>
      </c>
    </row>
    <row r="98" spans="14:19">
      <c r="N98" t="s">
        <v>52</v>
      </c>
      <c r="O98">
        <v>1992</v>
      </c>
      <c r="P98">
        <v>1.6847773464293674</v>
      </c>
      <c r="Q98" t="s">
        <v>53</v>
      </c>
      <c r="R98" t="str">
        <f t="shared" si="4"/>
        <v>Existing*,Planned*</v>
      </c>
      <c r="S98" t="s">
        <v>239</v>
      </c>
    </row>
    <row r="99" spans="14:19">
      <c r="N99" t="s">
        <v>52</v>
      </c>
      <c r="O99">
        <v>1993</v>
      </c>
      <c r="P99">
        <v>1.6763953695814604</v>
      </c>
      <c r="Q99" t="s">
        <v>53</v>
      </c>
      <c r="R99" t="str">
        <f t="shared" si="4"/>
        <v>Existing*,Planned*</v>
      </c>
      <c r="S99" t="s">
        <v>239</v>
      </c>
    </row>
    <row r="100" spans="14:19">
      <c r="N100" t="s">
        <v>52</v>
      </c>
      <c r="O100">
        <v>1994</v>
      </c>
      <c r="P100">
        <v>1.668055094110906</v>
      </c>
      <c r="Q100" t="s">
        <v>53</v>
      </c>
      <c r="R100" t="str">
        <f t="shared" si="4"/>
        <v>Existing*,Planned*</v>
      </c>
      <c r="S100" t="s">
        <v>239</v>
      </c>
    </row>
    <row r="101" spans="14:19">
      <c r="N101" t="s">
        <v>52</v>
      </c>
      <c r="O101">
        <v>1995</v>
      </c>
      <c r="P101">
        <v>1.6597563125481654</v>
      </c>
      <c r="Q101" t="s">
        <v>53</v>
      </c>
      <c r="R101" t="str">
        <f t="shared" si="4"/>
        <v>Existing*,Planned*</v>
      </c>
      <c r="S101" t="s">
        <v>239</v>
      </c>
    </row>
    <row r="102" spans="14:19">
      <c r="N102" t="s">
        <v>52</v>
      </c>
      <c r="O102">
        <v>1996</v>
      </c>
      <c r="P102">
        <v>1.6514988184558861</v>
      </c>
      <c r="Q102" t="s">
        <v>53</v>
      </c>
      <c r="R102" t="str">
        <f t="shared" si="4"/>
        <v>Existing*,Planned*</v>
      </c>
      <c r="S102" t="s">
        <v>239</v>
      </c>
    </row>
    <row r="103" spans="14:19">
      <c r="N103" t="s">
        <v>52</v>
      </c>
      <c r="O103">
        <v>1997</v>
      </c>
      <c r="P103">
        <v>1.6432824064237674</v>
      </c>
      <c r="Q103" t="s">
        <v>53</v>
      </c>
      <c r="R103" t="str">
        <f t="shared" si="4"/>
        <v>Existing*,Planned*</v>
      </c>
      <c r="S103" t="s">
        <v>239</v>
      </c>
    </row>
    <row r="104" spans="14:19">
      <c r="N104" t="s">
        <v>52</v>
      </c>
      <c r="O104">
        <v>1998</v>
      </c>
      <c r="P104">
        <v>1.6351068720634503</v>
      </c>
      <c r="Q104" t="s">
        <v>53</v>
      </c>
      <c r="R104" t="str">
        <f t="shared" si="4"/>
        <v>Existing*,Planned*</v>
      </c>
      <c r="S104" t="s">
        <v>239</v>
      </c>
    </row>
    <row r="105" spans="14:19">
      <c r="N105" t="s">
        <v>52</v>
      </c>
      <c r="O105">
        <v>1999</v>
      </c>
      <c r="P105">
        <v>1.6269720120034334</v>
      </c>
      <c r="Q105" t="s">
        <v>53</v>
      </c>
      <c r="R105" t="str">
        <f t="shared" si="4"/>
        <v>Existing*,Planned*</v>
      </c>
      <c r="S105" t="s">
        <v>239</v>
      </c>
    </row>
    <row r="106" spans="14:19">
      <c r="N106" t="s">
        <v>52</v>
      </c>
      <c r="O106">
        <v>2000</v>
      </c>
      <c r="P106">
        <v>1.6188776238840137</v>
      </c>
      <c r="Q106" t="s">
        <v>53</v>
      </c>
      <c r="R106" t="str">
        <f t="shared" si="4"/>
        <v>Existing*,Planned*</v>
      </c>
      <c r="S106" t="s">
        <v>239</v>
      </c>
    </row>
    <row r="107" spans="14:19">
      <c r="N107" t="s">
        <v>52</v>
      </c>
      <c r="O107">
        <v>2001</v>
      </c>
      <c r="P107">
        <v>1.6108235063522525</v>
      </c>
      <c r="Q107" t="s">
        <v>53</v>
      </c>
      <c r="R107" t="str">
        <f t="shared" si="4"/>
        <v>Existing*,Planned*</v>
      </c>
      <c r="S107" t="s">
        <v>239</v>
      </c>
    </row>
    <row r="108" spans="14:19">
      <c r="N108" t="s">
        <v>52</v>
      </c>
      <c r="O108">
        <v>2002</v>
      </c>
      <c r="P108">
        <v>1.6028094590569677</v>
      </c>
      <c r="Q108" t="s">
        <v>53</v>
      </c>
      <c r="R108" t="str">
        <f t="shared" si="4"/>
        <v>Existing*,Planned*</v>
      </c>
      <c r="S108" t="s">
        <v>239</v>
      </c>
    </row>
    <row r="109" spans="14:19">
      <c r="N109" t="s">
        <v>52</v>
      </c>
      <c r="O109">
        <v>2003</v>
      </c>
      <c r="P109">
        <v>1.5948352826437493</v>
      </c>
      <c r="Q109" t="s">
        <v>53</v>
      </c>
      <c r="R109" t="str">
        <f t="shared" si="4"/>
        <v>Existing*,Planned*</v>
      </c>
      <c r="S109" t="s">
        <v>239</v>
      </c>
    </row>
    <row r="110" spans="14:19">
      <c r="N110" t="s">
        <v>52</v>
      </c>
      <c r="O110">
        <v>2004</v>
      </c>
      <c r="P110">
        <v>1.5869007787499996</v>
      </c>
      <c r="Q110" t="s">
        <v>53</v>
      </c>
      <c r="R110" t="str">
        <f t="shared" si="4"/>
        <v>Existing*,Planned*</v>
      </c>
      <c r="S110" t="s">
        <v>239</v>
      </c>
    </row>
    <row r="111" spans="14:19">
      <c r="N111" t="s">
        <v>52</v>
      </c>
      <c r="O111">
        <v>2005</v>
      </c>
      <c r="P111">
        <v>1.5790057499999997</v>
      </c>
      <c r="Q111" t="s">
        <v>53</v>
      </c>
      <c r="R111" t="str">
        <f t="shared" si="4"/>
        <v>Existing*,Planned*</v>
      </c>
      <c r="S111" t="s">
        <v>239</v>
      </c>
    </row>
    <row r="112" spans="14:19">
      <c r="N112" t="s">
        <v>52</v>
      </c>
      <c r="O112">
        <v>2006</v>
      </c>
      <c r="P112">
        <v>1.5711499999999996</v>
      </c>
      <c r="Q112" t="s">
        <v>53</v>
      </c>
      <c r="R112" t="str">
        <f t="shared" si="4"/>
        <v>Existing*,Planned*</v>
      </c>
      <c r="S112" t="s">
        <v>239</v>
      </c>
    </row>
    <row r="113" spans="14:19">
      <c r="N113" t="s">
        <v>52</v>
      </c>
      <c r="O113">
        <v>2007</v>
      </c>
      <c r="P113">
        <v>1.563333333333333</v>
      </c>
      <c r="Q113" t="s">
        <v>53</v>
      </c>
      <c r="R113" t="str">
        <f t="shared" si="4"/>
        <v>Existing*,Planned*</v>
      </c>
      <c r="S113" t="s">
        <v>239</v>
      </c>
    </row>
    <row r="114" spans="14:19">
      <c r="N114" t="s">
        <v>52</v>
      </c>
      <c r="O114">
        <v>2008</v>
      </c>
      <c r="P114">
        <v>1.5555555555555554</v>
      </c>
      <c r="Q114" t="s">
        <v>53</v>
      </c>
      <c r="R114" t="str">
        <f t="shared" si="4"/>
        <v>Existing*,Planned*</v>
      </c>
      <c r="S114" t="s">
        <v>239</v>
      </c>
    </row>
    <row r="115" spans="14:19">
      <c r="N115" t="s">
        <v>52</v>
      </c>
      <c r="O115">
        <v>2009</v>
      </c>
      <c r="P115">
        <v>1.5477777777777777</v>
      </c>
      <c r="Q115" t="s">
        <v>53</v>
      </c>
      <c r="R115" t="str">
        <f t="shared" si="4"/>
        <v>Existing*,Planned*</v>
      </c>
      <c r="S115" t="s">
        <v>239</v>
      </c>
    </row>
    <row r="116" spans="14:19">
      <c r="N116" t="s">
        <v>52</v>
      </c>
      <c r="O116">
        <v>2010</v>
      </c>
      <c r="P116">
        <v>1.5400388888888887</v>
      </c>
      <c r="Q116" t="s">
        <v>53</v>
      </c>
      <c r="R116" t="str">
        <f t="shared" si="4"/>
        <v>Existing*,Planned*</v>
      </c>
      <c r="S116" t="s">
        <v>239</v>
      </c>
    </row>
    <row r="117" spans="14:19">
      <c r="N117" t="s">
        <v>52</v>
      </c>
      <c r="O117">
        <v>2011</v>
      </c>
      <c r="P117">
        <v>1.5323386944444444</v>
      </c>
      <c r="Q117" t="s">
        <v>53</v>
      </c>
      <c r="R117" t="str">
        <f t="shared" si="4"/>
        <v>Existing*,Planned*</v>
      </c>
      <c r="S117" t="s">
        <v>239</v>
      </c>
    </row>
    <row r="118" spans="14:19">
      <c r="N118" t="s">
        <v>52</v>
      </c>
      <c r="O118">
        <v>2012</v>
      </c>
      <c r="P118">
        <v>1.5246770009722221</v>
      </c>
      <c r="Q118" t="s">
        <v>53</v>
      </c>
      <c r="R118" t="str">
        <f t="shared" si="4"/>
        <v>Existing*,Planned*</v>
      </c>
      <c r="S118" t="s">
        <v>239</v>
      </c>
    </row>
    <row r="119" spans="14:19">
      <c r="N119" t="s">
        <v>52</v>
      </c>
      <c r="O119">
        <v>2013</v>
      </c>
      <c r="P119">
        <v>1.5170536159673611</v>
      </c>
      <c r="Q119" t="s">
        <v>53</v>
      </c>
      <c r="R119" t="str">
        <f t="shared" si="4"/>
        <v>Existing*,Planned*</v>
      </c>
      <c r="S119" t="s">
        <v>239</v>
      </c>
    </row>
    <row r="120" spans="14:19">
      <c r="N120" t="s">
        <v>52</v>
      </c>
      <c r="O120">
        <v>2014</v>
      </c>
      <c r="P120">
        <v>1.5094683478875242</v>
      </c>
      <c r="Q120" t="s">
        <v>53</v>
      </c>
      <c r="R120" t="str">
        <f t="shared" si="4"/>
        <v>Existing*,Planned*</v>
      </c>
      <c r="S120" t="s">
        <v>239</v>
      </c>
    </row>
    <row r="121" spans="14:19">
      <c r="N121" t="s">
        <v>52</v>
      </c>
      <c r="O121">
        <v>2015</v>
      </c>
      <c r="P121">
        <v>1.5019210061480865</v>
      </c>
      <c r="Q121" t="s">
        <v>53</v>
      </c>
      <c r="R121" t="str">
        <f t="shared" si="4"/>
        <v>Existing*,Planned*</v>
      </c>
      <c r="S121" t="s">
        <v>239</v>
      </c>
    </row>
    <row r="122" spans="14:19">
      <c r="N122" t="s">
        <v>52</v>
      </c>
      <c r="O122">
        <v>2016</v>
      </c>
      <c r="P122">
        <v>1.4944114011173462</v>
      </c>
      <c r="Q122" t="s">
        <v>53</v>
      </c>
      <c r="R122" t="str">
        <f t="shared" si="4"/>
        <v>Existing*,Planned*</v>
      </c>
      <c r="S122" t="s">
        <v>239</v>
      </c>
    </row>
    <row r="123" spans="14:19">
      <c r="N123" t="s">
        <v>52</v>
      </c>
      <c r="O123">
        <v>2017</v>
      </c>
      <c r="P123">
        <v>1.4869393441117595</v>
      </c>
      <c r="Q123" t="s">
        <v>53</v>
      </c>
      <c r="R123" t="str">
        <f t="shared" si="4"/>
        <v>Existing*,Planned*</v>
      </c>
      <c r="S123" t="s">
        <v>239</v>
      </c>
    </row>
    <row r="124" spans="14:19">
      <c r="N124" t="s">
        <v>52</v>
      </c>
      <c r="O124">
        <v>2018</v>
      </c>
      <c r="P124">
        <v>1.4795046473912008</v>
      </c>
      <c r="Q124" t="s">
        <v>53</v>
      </c>
      <c r="R124" t="str">
        <f t="shared" si="4"/>
        <v>Existing*,Planned*</v>
      </c>
      <c r="S124" t="s">
        <v>239</v>
      </c>
    </row>
    <row r="125" spans="14:19">
      <c r="N125" t="s">
        <v>52</v>
      </c>
      <c r="O125">
        <v>2019</v>
      </c>
      <c r="P125">
        <v>1.4721071241542447</v>
      </c>
      <c r="Q125" t="s">
        <v>53</v>
      </c>
      <c r="R125" t="str">
        <f t="shared" si="4"/>
        <v>Existing*,Planned*</v>
      </c>
      <c r="S125" t="s">
        <v>239</v>
      </c>
    </row>
    <row r="126" spans="14:19">
      <c r="N126" t="s">
        <v>52</v>
      </c>
      <c r="O126">
        <v>2020</v>
      </c>
      <c r="P126">
        <v>1.4647465885334736</v>
      </c>
      <c r="Q126" t="s">
        <v>53</v>
      </c>
      <c r="R126" t="str">
        <f t="shared" si="4"/>
        <v>Existing*,Planned*</v>
      </c>
      <c r="S126" t="s">
        <v>239</v>
      </c>
    </row>
    <row r="127" spans="14:19">
      <c r="N127" t="s">
        <v>52</v>
      </c>
      <c r="O127">
        <v>1960</v>
      </c>
      <c r="P127">
        <v>1.1469693815444415</v>
      </c>
      <c r="Q127" t="s">
        <v>54</v>
      </c>
      <c r="R127" t="str">
        <f t="shared" si="4"/>
        <v>Existing*,Planned*</v>
      </c>
      <c r="S127" t="s">
        <v>239</v>
      </c>
    </row>
    <row r="128" spans="14:19">
      <c r="N128" t="s">
        <v>52</v>
      </c>
      <c r="O128">
        <v>1961</v>
      </c>
      <c r="P128">
        <v>1.1412630662133747</v>
      </c>
      <c r="Q128" t="s">
        <v>54</v>
      </c>
      <c r="R128" t="str">
        <f t="shared" si="4"/>
        <v>Existing*,Planned*</v>
      </c>
      <c r="S128" t="s">
        <v>239</v>
      </c>
    </row>
    <row r="129" spans="14:19">
      <c r="N129" t="s">
        <v>52</v>
      </c>
      <c r="O129">
        <v>1962</v>
      </c>
      <c r="P129">
        <v>1.1355851405108206</v>
      </c>
      <c r="Q129" t="s">
        <v>54</v>
      </c>
      <c r="R129" t="str">
        <f t="shared" si="4"/>
        <v>Existing*,Planned*</v>
      </c>
      <c r="S129" t="s">
        <v>239</v>
      </c>
    </row>
    <row r="130" spans="14:19">
      <c r="N130" t="s">
        <v>52</v>
      </c>
      <c r="O130">
        <v>1963</v>
      </c>
      <c r="P130">
        <v>1.1299354631948466</v>
      </c>
      <c r="Q130" t="s">
        <v>54</v>
      </c>
      <c r="R130" t="str">
        <f t="shared" si="4"/>
        <v>Existing*,Planned*</v>
      </c>
      <c r="S130" t="s">
        <v>239</v>
      </c>
    </row>
    <row r="131" spans="14:19">
      <c r="N131" t="s">
        <v>52</v>
      </c>
      <c r="O131">
        <v>1964</v>
      </c>
      <c r="P131">
        <v>1.1243138937262158</v>
      </c>
      <c r="Q131" t="s">
        <v>54</v>
      </c>
      <c r="R131" t="str">
        <f t="shared" si="4"/>
        <v>Existing*,Planned*</v>
      </c>
      <c r="S131" t="s">
        <v>239</v>
      </c>
    </row>
    <row r="132" spans="14:19">
      <c r="N132" t="s">
        <v>52</v>
      </c>
      <c r="O132">
        <v>1965</v>
      </c>
      <c r="P132">
        <v>1.1187202922648916</v>
      </c>
      <c r="Q132" t="s">
        <v>54</v>
      </c>
      <c r="R132" t="str">
        <f t="shared" si="4"/>
        <v>Existing*,Planned*</v>
      </c>
      <c r="S132" t="s">
        <v>239</v>
      </c>
    </row>
    <row r="133" spans="14:19">
      <c r="N133" t="s">
        <v>52</v>
      </c>
      <c r="O133">
        <v>1966</v>
      </c>
      <c r="P133">
        <v>1.1131545196665589</v>
      </c>
      <c r="Q133" t="s">
        <v>54</v>
      </c>
      <c r="R133" t="str">
        <f t="shared" si="4"/>
        <v>Existing*,Planned*</v>
      </c>
      <c r="S133" t="s">
        <v>239</v>
      </c>
    </row>
    <row r="134" spans="14:19">
      <c r="N134" t="s">
        <v>52</v>
      </c>
      <c r="O134">
        <v>1967</v>
      </c>
      <c r="P134">
        <v>1.1076164374791631</v>
      </c>
      <c r="Q134" t="s">
        <v>54</v>
      </c>
      <c r="R134" t="str">
        <f t="shared" si="4"/>
        <v>Existing*,Planned*</v>
      </c>
      <c r="S134" t="s">
        <v>239</v>
      </c>
    </row>
    <row r="135" spans="14:19">
      <c r="N135" t="s">
        <v>52</v>
      </c>
      <c r="O135">
        <v>1968</v>
      </c>
      <c r="P135">
        <v>1.1021059079394659</v>
      </c>
      <c r="Q135" t="s">
        <v>54</v>
      </c>
      <c r="R135" t="str">
        <f t="shared" ref="R135:R187" si="5">$R$5</f>
        <v>Existing*,Planned*</v>
      </c>
      <c r="S135" t="s">
        <v>239</v>
      </c>
    </row>
    <row r="136" spans="14:19">
      <c r="N136" t="s">
        <v>52</v>
      </c>
      <c r="O136">
        <v>1969</v>
      </c>
      <c r="P136">
        <v>1.096622793969618</v>
      </c>
      <c r="Q136" t="s">
        <v>54</v>
      </c>
      <c r="R136" t="str">
        <f t="shared" si="5"/>
        <v>Existing*,Planned*</v>
      </c>
      <c r="S136" t="s">
        <v>239</v>
      </c>
    </row>
    <row r="137" spans="14:19">
      <c r="N137" t="s">
        <v>52</v>
      </c>
      <c r="O137">
        <v>1970</v>
      </c>
      <c r="P137">
        <v>1.0911669591737494</v>
      </c>
      <c r="Q137" t="s">
        <v>54</v>
      </c>
      <c r="R137" t="str">
        <f t="shared" si="5"/>
        <v>Existing*,Planned*</v>
      </c>
      <c r="S137" t="s">
        <v>239</v>
      </c>
    </row>
    <row r="138" spans="14:19">
      <c r="N138" t="s">
        <v>52</v>
      </c>
      <c r="O138">
        <v>1971</v>
      </c>
      <c r="P138">
        <v>1.0857382678345766</v>
      </c>
      <c r="Q138" t="s">
        <v>54</v>
      </c>
      <c r="R138" t="str">
        <f t="shared" si="5"/>
        <v>Existing*,Planned*</v>
      </c>
      <c r="S138" t="s">
        <v>239</v>
      </c>
    </row>
    <row r="139" spans="14:19">
      <c r="N139" t="s">
        <v>52</v>
      </c>
      <c r="O139">
        <v>1972</v>
      </c>
      <c r="P139">
        <v>1.0803365849100266</v>
      </c>
      <c r="Q139" t="s">
        <v>54</v>
      </c>
      <c r="R139" t="str">
        <f t="shared" si="5"/>
        <v>Existing*,Planned*</v>
      </c>
      <c r="S139" t="s">
        <v>239</v>
      </c>
    </row>
    <row r="140" spans="14:19">
      <c r="N140" t="s">
        <v>52</v>
      </c>
      <c r="O140">
        <v>1973</v>
      </c>
      <c r="P140">
        <v>1.0749617760298773</v>
      </c>
      <c r="Q140" t="s">
        <v>54</v>
      </c>
      <c r="R140" t="str">
        <f t="shared" si="5"/>
        <v>Existing*,Planned*</v>
      </c>
      <c r="S140" t="s">
        <v>239</v>
      </c>
    </row>
    <row r="141" spans="14:19">
      <c r="N141" t="s">
        <v>52</v>
      </c>
      <c r="O141">
        <v>1974</v>
      </c>
      <c r="P141">
        <v>1.0696137074924155</v>
      </c>
      <c r="Q141" t="s">
        <v>54</v>
      </c>
      <c r="R141" t="str">
        <f t="shared" si="5"/>
        <v>Existing*,Planned*</v>
      </c>
      <c r="S141" t="s">
        <v>239</v>
      </c>
    </row>
    <row r="142" spans="14:19">
      <c r="N142" t="s">
        <v>52</v>
      </c>
      <c r="O142">
        <v>1975</v>
      </c>
      <c r="P142">
        <v>1.06429224626111</v>
      </c>
      <c r="Q142" t="s">
        <v>54</v>
      </c>
      <c r="R142" t="str">
        <f t="shared" si="5"/>
        <v>Existing*,Planned*</v>
      </c>
      <c r="S142" t="s">
        <v>239</v>
      </c>
    </row>
    <row r="143" spans="14:19">
      <c r="N143" t="s">
        <v>52</v>
      </c>
      <c r="O143">
        <v>1976</v>
      </c>
      <c r="P143">
        <v>1.0589972599613036</v>
      </c>
      <c r="Q143" t="s">
        <v>54</v>
      </c>
      <c r="R143" t="str">
        <f t="shared" si="5"/>
        <v>Existing*,Planned*</v>
      </c>
      <c r="S143" t="s">
        <v>239</v>
      </c>
    </row>
    <row r="144" spans="14:19">
      <c r="N144" t="s">
        <v>52</v>
      </c>
      <c r="O144">
        <v>1977</v>
      </c>
      <c r="P144">
        <v>1.0537286168769189</v>
      </c>
      <c r="Q144" t="s">
        <v>54</v>
      </c>
      <c r="R144" t="str">
        <f t="shared" si="5"/>
        <v>Existing*,Planned*</v>
      </c>
      <c r="S144" t="s">
        <v>239</v>
      </c>
    </row>
    <row r="145" spans="14:19">
      <c r="N145" t="s">
        <v>52</v>
      </c>
      <c r="O145">
        <v>1978</v>
      </c>
      <c r="P145">
        <v>1.0484861859471832</v>
      </c>
      <c r="Q145" t="s">
        <v>54</v>
      </c>
      <c r="R145" t="str">
        <f t="shared" si="5"/>
        <v>Existing*,Planned*</v>
      </c>
      <c r="S145" t="s">
        <v>239</v>
      </c>
    </row>
    <row r="146" spans="14:19">
      <c r="N146" t="s">
        <v>52</v>
      </c>
      <c r="O146">
        <v>1979</v>
      </c>
      <c r="P146">
        <v>1.0432698367633664</v>
      </c>
      <c r="Q146" t="s">
        <v>54</v>
      </c>
      <c r="R146" t="str">
        <f t="shared" si="5"/>
        <v>Existing*,Planned*</v>
      </c>
      <c r="S146" t="s">
        <v>239</v>
      </c>
    </row>
    <row r="147" spans="14:19">
      <c r="N147" t="s">
        <v>52</v>
      </c>
      <c r="O147">
        <v>1980</v>
      </c>
      <c r="P147">
        <v>1.0380794395655388</v>
      </c>
      <c r="Q147" t="s">
        <v>54</v>
      </c>
      <c r="R147" t="str">
        <f t="shared" si="5"/>
        <v>Existing*,Planned*</v>
      </c>
      <c r="S147" t="s">
        <v>239</v>
      </c>
    </row>
    <row r="148" spans="14:19">
      <c r="N148" t="s">
        <v>52</v>
      </c>
      <c r="O148">
        <v>1981</v>
      </c>
      <c r="P148">
        <v>1.0329148652393423</v>
      </c>
      <c r="Q148" t="s">
        <v>54</v>
      </c>
      <c r="R148" t="str">
        <f t="shared" si="5"/>
        <v>Existing*,Planned*</v>
      </c>
      <c r="S148" t="s">
        <v>239</v>
      </c>
    </row>
    <row r="149" spans="14:19">
      <c r="N149" t="s">
        <v>52</v>
      </c>
      <c r="O149">
        <v>1982</v>
      </c>
      <c r="P149">
        <v>1.0277759853127786</v>
      </c>
      <c r="Q149" t="s">
        <v>54</v>
      </c>
      <c r="R149" t="str">
        <f t="shared" si="5"/>
        <v>Existing*,Planned*</v>
      </c>
      <c r="S149" t="s">
        <v>239</v>
      </c>
    </row>
    <row r="150" spans="14:19">
      <c r="N150" t="s">
        <v>52</v>
      </c>
      <c r="O150">
        <v>1983</v>
      </c>
      <c r="P150">
        <v>1.0226626719530136</v>
      </c>
      <c r="Q150" t="s">
        <v>54</v>
      </c>
      <c r="R150" t="str">
        <f t="shared" si="5"/>
        <v>Existing*,Planned*</v>
      </c>
      <c r="S150" t="s">
        <v>239</v>
      </c>
    </row>
    <row r="151" spans="14:19">
      <c r="N151" t="s">
        <v>52</v>
      </c>
      <c r="O151">
        <v>1984</v>
      </c>
      <c r="P151">
        <v>1.0175747979631977</v>
      </c>
      <c r="Q151" t="s">
        <v>54</v>
      </c>
      <c r="R151" t="str">
        <f t="shared" si="5"/>
        <v>Existing*,Planned*</v>
      </c>
      <c r="S151" t="s">
        <v>239</v>
      </c>
    </row>
    <row r="152" spans="14:19">
      <c r="N152" t="s">
        <v>52</v>
      </c>
      <c r="O152">
        <v>1985</v>
      </c>
      <c r="P152">
        <v>1.0125122367793014</v>
      </c>
      <c r="Q152" t="s">
        <v>54</v>
      </c>
      <c r="R152" t="str">
        <f t="shared" si="5"/>
        <v>Existing*,Planned*</v>
      </c>
      <c r="S152" t="s">
        <v>239</v>
      </c>
    </row>
    <row r="153" spans="14:19">
      <c r="N153" t="s">
        <v>52</v>
      </c>
      <c r="O153">
        <v>1986</v>
      </c>
      <c r="P153">
        <v>1.0074748624669667</v>
      </c>
      <c r="Q153" t="s">
        <v>54</v>
      </c>
      <c r="R153" t="str">
        <f t="shared" si="5"/>
        <v>Existing*,Planned*</v>
      </c>
      <c r="S153" t="s">
        <v>239</v>
      </c>
    </row>
    <row r="154" spans="14:19">
      <c r="N154" t="s">
        <v>52</v>
      </c>
      <c r="O154">
        <v>1987</v>
      </c>
      <c r="P154">
        <v>1.0024625497183748</v>
      </c>
      <c r="Q154" t="s">
        <v>54</v>
      </c>
      <c r="R154" t="str">
        <f t="shared" si="5"/>
        <v>Existing*,Planned*</v>
      </c>
      <c r="S154" t="s">
        <v>239</v>
      </c>
    </row>
    <row r="155" spans="14:19">
      <c r="N155" t="s">
        <v>52</v>
      </c>
      <c r="O155">
        <v>1988</v>
      </c>
      <c r="P155">
        <v>0.99747517384912943</v>
      </c>
      <c r="Q155" t="s">
        <v>54</v>
      </c>
      <c r="R155" t="str">
        <f t="shared" si="5"/>
        <v>Existing*,Planned*</v>
      </c>
      <c r="S155" t="s">
        <v>239</v>
      </c>
    </row>
    <row r="156" spans="14:19">
      <c r="N156" t="s">
        <v>52</v>
      </c>
      <c r="O156">
        <v>1989</v>
      </c>
      <c r="P156">
        <v>0.99251261079515374</v>
      </c>
      <c r="Q156" t="s">
        <v>54</v>
      </c>
      <c r="R156" t="str">
        <f t="shared" si="5"/>
        <v>Existing*,Planned*</v>
      </c>
      <c r="S156" t="s">
        <v>239</v>
      </c>
    </row>
    <row r="157" spans="14:19">
      <c r="N157" t="s">
        <v>52</v>
      </c>
      <c r="O157">
        <v>1990</v>
      </c>
      <c r="P157">
        <v>0.98757473710960586</v>
      </c>
      <c r="Q157" t="s">
        <v>54</v>
      </c>
      <c r="R157" t="str">
        <f t="shared" si="5"/>
        <v>Existing*,Planned*</v>
      </c>
      <c r="S157" t="s">
        <v>239</v>
      </c>
    </row>
    <row r="158" spans="14:19">
      <c r="N158" t="s">
        <v>52</v>
      </c>
      <c r="O158">
        <v>1991</v>
      </c>
      <c r="P158">
        <v>0.98266142995980699</v>
      </c>
      <c r="Q158" t="s">
        <v>54</v>
      </c>
      <c r="R158" t="str">
        <f t="shared" si="5"/>
        <v>Existing*,Planned*</v>
      </c>
      <c r="S158" t="s">
        <v>239</v>
      </c>
    </row>
    <row r="159" spans="14:19">
      <c r="N159" t="s">
        <v>52</v>
      </c>
      <c r="O159">
        <v>1992</v>
      </c>
      <c r="P159">
        <v>0.97777256712418614</v>
      </c>
      <c r="Q159" t="s">
        <v>54</v>
      </c>
      <c r="R159" t="str">
        <f t="shared" si="5"/>
        <v>Existing*,Planned*</v>
      </c>
      <c r="S159" t="s">
        <v>239</v>
      </c>
    </row>
    <row r="160" spans="14:19">
      <c r="N160" t="s">
        <v>52</v>
      </c>
      <c r="O160">
        <v>1993</v>
      </c>
      <c r="P160">
        <v>0.97290802698924006</v>
      </c>
      <c r="Q160" t="s">
        <v>54</v>
      </c>
      <c r="R160" t="str">
        <f t="shared" si="5"/>
        <v>Existing*,Planned*</v>
      </c>
      <c r="S160" t="s">
        <v>239</v>
      </c>
    </row>
    <row r="161" spans="14:19">
      <c r="N161" t="s">
        <v>52</v>
      </c>
      <c r="O161">
        <v>1994</v>
      </c>
      <c r="P161">
        <v>0.96806768854650771</v>
      </c>
      <c r="Q161" t="s">
        <v>54</v>
      </c>
      <c r="R161" t="str">
        <f t="shared" si="5"/>
        <v>Existing*,Planned*</v>
      </c>
      <c r="S161" t="s">
        <v>239</v>
      </c>
    </row>
    <row r="162" spans="14:19">
      <c r="N162" t="s">
        <v>52</v>
      </c>
      <c r="O162">
        <v>1995</v>
      </c>
      <c r="P162">
        <v>0.96325143138956004</v>
      </c>
      <c r="Q162" t="s">
        <v>54</v>
      </c>
      <c r="R162" t="str">
        <f t="shared" si="5"/>
        <v>Existing*,Planned*</v>
      </c>
      <c r="S162" t="s">
        <v>239</v>
      </c>
    </row>
    <row r="163" spans="14:19">
      <c r="N163" t="s">
        <v>52</v>
      </c>
      <c r="O163">
        <v>1996</v>
      </c>
      <c r="P163">
        <v>0.95845913571100505</v>
      </c>
      <c r="Q163" t="s">
        <v>54</v>
      </c>
      <c r="R163" t="str">
        <f t="shared" si="5"/>
        <v>Existing*,Planned*</v>
      </c>
      <c r="S163" t="s">
        <v>239</v>
      </c>
    </row>
    <row r="164" spans="14:19">
      <c r="N164" t="s">
        <v>52</v>
      </c>
      <c r="O164">
        <v>1997</v>
      </c>
      <c r="P164">
        <v>0.9536906822995076</v>
      </c>
      <c r="Q164" t="s">
        <v>54</v>
      </c>
      <c r="R164" t="str">
        <f t="shared" si="5"/>
        <v>Existing*,Planned*</v>
      </c>
      <c r="S164" t="s">
        <v>239</v>
      </c>
    </row>
    <row r="165" spans="14:19">
      <c r="N165" t="s">
        <v>52</v>
      </c>
      <c r="O165">
        <v>1998</v>
      </c>
      <c r="P165">
        <v>0.94894595253682368</v>
      </c>
      <c r="Q165" t="s">
        <v>54</v>
      </c>
      <c r="R165" t="str">
        <f t="shared" si="5"/>
        <v>Existing*,Planned*</v>
      </c>
      <c r="S165" t="s">
        <v>239</v>
      </c>
    </row>
    <row r="166" spans="14:19">
      <c r="N166" t="s">
        <v>52</v>
      </c>
      <c r="O166">
        <v>1999</v>
      </c>
      <c r="P166">
        <v>0.94422482839484956</v>
      </c>
      <c r="Q166" t="s">
        <v>54</v>
      </c>
      <c r="R166" t="str">
        <f t="shared" si="5"/>
        <v>Existing*,Planned*</v>
      </c>
      <c r="S166" t="s">
        <v>239</v>
      </c>
    </row>
    <row r="167" spans="14:19">
      <c r="N167" t="s">
        <v>52</v>
      </c>
      <c r="O167">
        <v>2000</v>
      </c>
      <c r="P167">
        <v>0.93952719243268623</v>
      </c>
      <c r="Q167" t="s">
        <v>54</v>
      </c>
      <c r="R167" t="str">
        <f t="shared" si="5"/>
        <v>Existing*,Planned*</v>
      </c>
      <c r="S167" t="s">
        <v>239</v>
      </c>
    </row>
    <row r="168" spans="14:19">
      <c r="N168" t="s">
        <v>52</v>
      </c>
      <c r="O168">
        <v>2001</v>
      </c>
      <c r="P168">
        <v>0.93485292779371776</v>
      </c>
      <c r="Q168" t="s">
        <v>54</v>
      </c>
      <c r="R168" t="str">
        <f t="shared" si="5"/>
        <v>Existing*,Planned*</v>
      </c>
      <c r="S168" t="s">
        <v>239</v>
      </c>
    </row>
    <row r="169" spans="14:19">
      <c r="N169" t="s">
        <v>52</v>
      </c>
      <c r="O169">
        <v>2002</v>
      </c>
      <c r="P169">
        <v>0.93020191820270437</v>
      </c>
      <c r="Q169" t="s">
        <v>54</v>
      </c>
      <c r="R169" t="str">
        <f t="shared" si="5"/>
        <v>Existing*,Planned*</v>
      </c>
      <c r="S169" t="s">
        <v>239</v>
      </c>
    </row>
    <row r="170" spans="14:19">
      <c r="N170" t="s">
        <v>52</v>
      </c>
      <c r="O170">
        <v>2003</v>
      </c>
      <c r="P170">
        <v>0.92557404796289</v>
      </c>
      <c r="Q170" t="s">
        <v>54</v>
      </c>
      <c r="R170" t="str">
        <f t="shared" si="5"/>
        <v>Existing*,Planned*</v>
      </c>
      <c r="S170" t="s">
        <v>239</v>
      </c>
    </row>
    <row r="171" spans="14:19">
      <c r="N171" t="s">
        <v>52</v>
      </c>
      <c r="O171">
        <v>2004</v>
      </c>
      <c r="P171">
        <v>0.92096920195312459</v>
      </c>
      <c r="Q171" t="s">
        <v>54</v>
      </c>
      <c r="R171" t="str">
        <f t="shared" si="5"/>
        <v>Existing*,Planned*</v>
      </c>
      <c r="S171" t="s">
        <v>239</v>
      </c>
    </row>
    <row r="172" spans="14:19">
      <c r="N172" t="s">
        <v>52</v>
      </c>
      <c r="O172">
        <v>2005</v>
      </c>
      <c r="P172">
        <v>0.91638726562499961</v>
      </c>
      <c r="Q172" t="s">
        <v>54</v>
      </c>
      <c r="R172" t="str">
        <f t="shared" si="5"/>
        <v>Existing*,Planned*</v>
      </c>
      <c r="S172" t="s">
        <v>239</v>
      </c>
    </row>
    <row r="173" spans="14:19">
      <c r="N173" t="s">
        <v>52</v>
      </c>
      <c r="O173">
        <v>2006</v>
      </c>
      <c r="P173">
        <v>0.91182812499999966</v>
      </c>
      <c r="Q173" t="s">
        <v>54</v>
      </c>
      <c r="R173" t="str">
        <f t="shared" si="5"/>
        <v>Existing*,Planned*</v>
      </c>
      <c r="S173" t="s">
        <v>239</v>
      </c>
    </row>
    <row r="174" spans="14:19">
      <c r="N174" t="s">
        <v>52</v>
      </c>
      <c r="O174">
        <v>2007</v>
      </c>
      <c r="P174">
        <v>0.90729166666666661</v>
      </c>
      <c r="Q174" t="s">
        <v>54</v>
      </c>
      <c r="R174" t="str">
        <f t="shared" si="5"/>
        <v>Existing*,Planned*</v>
      </c>
      <c r="S174" t="s">
        <v>239</v>
      </c>
    </row>
    <row r="175" spans="14:19">
      <c r="N175" t="s">
        <v>52</v>
      </c>
      <c r="O175">
        <v>2008</v>
      </c>
      <c r="P175">
        <v>0.90277777777777779</v>
      </c>
      <c r="Q175" t="s">
        <v>54</v>
      </c>
      <c r="R175" t="str">
        <f t="shared" si="5"/>
        <v>Existing*,Planned*</v>
      </c>
      <c r="S175" t="s">
        <v>239</v>
      </c>
    </row>
    <row r="176" spans="14:19">
      <c r="N176" t="s">
        <v>52</v>
      </c>
      <c r="O176">
        <v>2009</v>
      </c>
      <c r="P176">
        <v>0.89826388888888886</v>
      </c>
      <c r="Q176" t="s">
        <v>54</v>
      </c>
      <c r="R176" t="str">
        <f t="shared" si="5"/>
        <v>Existing*,Planned*</v>
      </c>
      <c r="S176" t="s">
        <v>239</v>
      </c>
    </row>
    <row r="177" spans="14:19">
      <c r="N177" t="s">
        <v>52</v>
      </c>
      <c r="O177">
        <v>2010</v>
      </c>
      <c r="P177">
        <v>0.8937725694444445</v>
      </c>
      <c r="Q177" t="s">
        <v>54</v>
      </c>
      <c r="R177" t="str">
        <f t="shared" si="5"/>
        <v>Existing*,Planned*</v>
      </c>
      <c r="S177" t="s">
        <v>239</v>
      </c>
    </row>
    <row r="178" spans="14:19">
      <c r="N178" t="s">
        <v>52</v>
      </c>
      <c r="O178">
        <v>2011</v>
      </c>
      <c r="P178">
        <v>0.88930370659722224</v>
      </c>
      <c r="Q178" t="s">
        <v>54</v>
      </c>
      <c r="R178" t="str">
        <f t="shared" si="5"/>
        <v>Existing*,Planned*</v>
      </c>
      <c r="S178" t="s">
        <v>239</v>
      </c>
    </row>
    <row r="179" spans="14:19">
      <c r="N179" t="s">
        <v>52</v>
      </c>
      <c r="O179">
        <v>2012</v>
      </c>
      <c r="P179">
        <v>0.88485718806423619</v>
      </c>
      <c r="Q179" t="s">
        <v>54</v>
      </c>
      <c r="R179" t="str">
        <f t="shared" si="5"/>
        <v>Existing*,Planned*</v>
      </c>
      <c r="S179" t="s">
        <v>239</v>
      </c>
    </row>
    <row r="180" spans="14:19">
      <c r="N180" t="s">
        <v>52</v>
      </c>
      <c r="O180">
        <v>2013</v>
      </c>
      <c r="P180">
        <v>0.8804329021239149</v>
      </c>
      <c r="Q180" t="s">
        <v>54</v>
      </c>
      <c r="R180" t="str">
        <f t="shared" si="5"/>
        <v>Existing*,Planned*</v>
      </c>
      <c r="S180" t="s">
        <v>239</v>
      </c>
    </row>
    <row r="181" spans="14:19">
      <c r="N181" t="s">
        <v>52</v>
      </c>
      <c r="O181">
        <v>2014</v>
      </c>
      <c r="P181">
        <v>0.87603073761329531</v>
      </c>
      <c r="Q181" t="s">
        <v>54</v>
      </c>
      <c r="R181" t="str">
        <f t="shared" si="5"/>
        <v>Existing*,Planned*</v>
      </c>
      <c r="S181" t="s">
        <v>239</v>
      </c>
    </row>
    <row r="182" spans="14:19">
      <c r="N182" t="s">
        <v>52</v>
      </c>
      <c r="O182">
        <v>2015</v>
      </c>
      <c r="P182">
        <v>0.87165058392522887</v>
      </c>
      <c r="Q182" t="s">
        <v>54</v>
      </c>
      <c r="R182" t="str">
        <f t="shared" si="5"/>
        <v>Existing*,Planned*</v>
      </c>
      <c r="S182" t="s">
        <v>239</v>
      </c>
    </row>
    <row r="183" spans="14:19">
      <c r="N183" t="s">
        <v>52</v>
      </c>
      <c r="O183">
        <v>2016</v>
      </c>
      <c r="P183">
        <v>0.86729233100560277</v>
      </c>
      <c r="Q183" t="s">
        <v>54</v>
      </c>
      <c r="R183" t="str">
        <f t="shared" si="5"/>
        <v>Existing*,Planned*</v>
      </c>
      <c r="S183" t="s">
        <v>239</v>
      </c>
    </row>
    <row r="184" spans="14:19">
      <c r="N184" t="s">
        <v>52</v>
      </c>
      <c r="O184">
        <v>2017</v>
      </c>
      <c r="P184">
        <v>0.86295586935057478</v>
      </c>
      <c r="Q184" t="s">
        <v>54</v>
      </c>
      <c r="R184" t="str">
        <f t="shared" si="5"/>
        <v>Existing*,Planned*</v>
      </c>
      <c r="S184" t="s">
        <v>239</v>
      </c>
    </row>
    <row r="185" spans="14:19">
      <c r="N185" t="s">
        <v>52</v>
      </c>
      <c r="O185">
        <v>2018</v>
      </c>
      <c r="P185">
        <v>0.85864109000382194</v>
      </c>
      <c r="Q185" t="s">
        <v>54</v>
      </c>
      <c r="R185" t="str">
        <f t="shared" si="5"/>
        <v>Existing*,Planned*</v>
      </c>
      <c r="S185" t="s">
        <v>239</v>
      </c>
    </row>
    <row r="186" spans="14:19">
      <c r="N186" t="s">
        <v>52</v>
      </c>
      <c r="O186">
        <v>2019</v>
      </c>
      <c r="P186">
        <v>0.85434788455380273</v>
      </c>
      <c r="Q186" t="s">
        <v>54</v>
      </c>
      <c r="R186" t="str">
        <f t="shared" si="5"/>
        <v>Existing*,Planned*</v>
      </c>
      <c r="S186" t="s">
        <v>239</v>
      </c>
    </row>
    <row r="187" spans="14:19">
      <c r="N187" t="s">
        <v>52</v>
      </c>
      <c r="O187">
        <v>2020</v>
      </c>
      <c r="P187">
        <v>0.85007614513103369</v>
      </c>
      <c r="Q187" t="s">
        <v>54</v>
      </c>
      <c r="R187" t="str">
        <f t="shared" si="5"/>
        <v>Existing*,Planned*</v>
      </c>
      <c r="S187" t="s">
        <v>239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T46"/>
  <sheetViews>
    <sheetView topLeftCell="C37" zoomScaleNormal="100" workbookViewId="0">
      <selection activeCell="J42" sqref="J42"/>
    </sheetView>
  </sheetViews>
  <sheetFormatPr defaultRowHeight="12.75"/>
  <cols>
    <col min="3" max="3" width="10.59765625" bestFit="1" customWidth="1"/>
    <col min="4" max="4" width="10.73046875" bestFit="1" customWidth="1"/>
    <col min="5" max="5" width="14.265625" bestFit="1" customWidth="1"/>
    <col min="6" max="6" width="13.1328125" bestFit="1" customWidth="1"/>
    <col min="7" max="7" width="18.3984375" bestFit="1" customWidth="1"/>
    <col min="8" max="8" width="4.86328125" bestFit="1" customWidth="1"/>
    <col min="9" max="9" width="9.86328125" bestFit="1" customWidth="1"/>
    <col min="10" max="40" width="4.59765625" bestFit="1" customWidth="1"/>
    <col min="41" max="46" width="4.59765625" customWidth="1"/>
  </cols>
  <sheetData>
    <row r="3" spans="3:44">
      <c r="C3" t="s">
        <v>272</v>
      </c>
    </row>
    <row r="4" spans="3:44" ht="13.15" thickBot="1">
      <c r="C4" t="s">
        <v>3</v>
      </c>
      <c r="D4" t="s">
        <v>253</v>
      </c>
      <c r="E4" t="s">
        <v>12</v>
      </c>
      <c r="F4" t="s">
        <v>106</v>
      </c>
      <c r="G4" t="s">
        <v>9</v>
      </c>
      <c r="H4" t="s">
        <v>17</v>
      </c>
      <c r="I4" t="s">
        <v>21</v>
      </c>
      <c r="J4" t="s">
        <v>28</v>
      </c>
      <c r="K4" t="s">
        <v>31</v>
      </c>
      <c r="L4" t="s">
        <v>49</v>
      </c>
      <c r="M4" t="s">
        <v>15</v>
      </c>
      <c r="N4" t="s">
        <v>16</v>
      </c>
      <c r="O4" t="s">
        <v>32</v>
      </c>
      <c r="P4" t="s">
        <v>33</v>
      </c>
      <c r="Q4" t="s">
        <v>34</v>
      </c>
      <c r="R4" t="s">
        <v>35</v>
      </c>
      <c r="S4" t="s">
        <v>18</v>
      </c>
      <c r="T4" t="s">
        <v>108</v>
      </c>
      <c r="U4" t="s">
        <v>19</v>
      </c>
      <c r="V4" t="s">
        <v>20</v>
      </c>
      <c r="W4" t="s">
        <v>22</v>
      </c>
      <c r="X4" t="s">
        <v>57</v>
      </c>
      <c r="Y4" t="s">
        <v>23</v>
      </c>
      <c r="Z4" t="s">
        <v>36</v>
      </c>
      <c r="AA4" t="s">
        <v>37</v>
      </c>
      <c r="AB4" t="s">
        <v>38</v>
      </c>
      <c r="AC4" t="s">
        <v>46</v>
      </c>
      <c r="AD4" t="s">
        <v>24</v>
      </c>
      <c r="AE4" t="s">
        <v>41</v>
      </c>
      <c r="AF4" t="s">
        <v>25</v>
      </c>
      <c r="AG4" t="s">
        <v>26</v>
      </c>
      <c r="AH4" t="s">
        <v>27</v>
      </c>
      <c r="AI4" t="s">
        <v>43</v>
      </c>
      <c r="AJ4" t="s">
        <v>44</v>
      </c>
      <c r="AK4" t="s">
        <v>29</v>
      </c>
      <c r="AL4" t="s">
        <v>30</v>
      </c>
      <c r="AM4" t="s">
        <v>13</v>
      </c>
      <c r="AN4" t="s">
        <v>58</v>
      </c>
      <c r="AO4" t="s">
        <v>39</v>
      </c>
      <c r="AP4" t="s">
        <v>40</v>
      </c>
      <c r="AQ4" t="s">
        <v>42</v>
      </c>
      <c r="AR4" t="s">
        <v>59</v>
      </c>
    </row>
    <row r="5" spans="3:44">
      <c r="C5" t="s">
        <v>52</v>
      </c>
      <c r="D5" t="s">
        <v>254</v>
      </c>
      <c r="E5" t="s">
        <v>255</v>
      </c>
      <c r="H5">
        <v>2.0833333333333299</v>
      </c>
      <c r="I5">
        <v>2.0833333333333299</v>
      </c>
      <c r="J5">
        <v>2.0833333333333299</v>
      </c>
      <c r="K5">
        <v>2.0833333333333299</v>
      </c>
      <c r="L5">
        <v>2.0833333333333299</v>
      </c>
      <c r="M5">
        <v>2.0833333333333299</v>
      </c>
      <c r="N5">
        <v>2.0833333333333299</v>
      </c>
      <c r="O5">
        <v>2.0833333333333299</v>
      </c>
      <c r="P5">
        <v>2.0833333333333299</v>
      </c>
      <c r="Q5">
        <v>2.0833333333333299</v>
      </c>
      <c r="R5">
        <v>2.0833333333333299</v>
      </c>
      <c r="S5">
        <v>2.0833333333333299</v>
      </c>
      <c r="T5">
        <v>2.0833333333333299</v>
      </c>
      <c r="U5">
        <v>2.0833333333333299</v>
      </c>
      <c r="V5">
        <v>2.0833333333333299</v>
      </c>
      <c r="W5">
        <v>2.0833333333333299</v>
      </c>
      <c r="X5">
        <v>2.0833333333333299</v>
      </c>
      <c r="Y5">
        <v>2.0833333333333299</v>
      </c>
      <c r="Z5">
        <v>2.0833333333333299</v>
      </c>
      <c r="AA5">
        <v>2.0833333333333299</v>
      </c>
      <c r="AB5">
        <v>2.0833333333333299</v>
      </c>
      <c r="AC5">
        <v>2.0833333333333299</v>
      </c>
      <c r="AD5">
        <v>2.0833333333333299</v>
      </c>
      <c r="AE5">
        <v>2.0833333333333299</v>
      </c>
      <c r="AF5">
        <v>2.0833333333333299</v>
      </c>
      <c r="AG5">
        <v>2.0833333333333299</v>
      </c>
      <c r="AH5">
        <v>2.0833333333333299</v>
      </c>
      <c r="AI5">
        <v>2.0833333333333299</v>
      </c>
      <c r="AJ5">
        <v>2.0833333333333299</v>
      </c>
      <c r="AK5">
        <v>2.0833333333333299</v>
      </c>
      <c r="AL5">
        <v>2.0833333333333299</v>
      </c>
      <c r="AM5">
        <v>2.0833333333333299</v>
      </c>
      <c r="AN5">
        <v>2.0833333333333299</v>
      </c>
      <c r="AO5">
        <v>2.0833333333333299</v>
      </c>
      <c r="AP5">
        <v>2.0833333333333299</v>
      </c>
      <c r="AQ5">
        <v>2.0833333333333299</v>
      </c>
      <c r="AR5">
        <v>2.0833333333333299</v>
      </c>
    </row>
    <row r="6" spans="3:44">
      <c r="C6" t="s">
        <v>52</v>
      </c>
      <c r="D6" t="s">
        <v>254</v>
      </c>
      <c r="E6" t="s">
        <v>256</v>
      </c>
      <c r="H6">
        <v>4.58</v>
      </c>
      <c r="I6">
        <v>4.58</v>
      </c>
      <c r="J6">
        <v>4.58</v>
      </c>
      <c r="K6">
        <v>4.58</v>
      </c>
      <c r="L6">
        <v>4.58</v>
      </c>
      <c r="M6">
        <v>4.58</v>
      </c>
      <c r="N6">
        <v>4.58</v>
      </c>
      <c r="O6">
        <v>4.58</v>
      </c>
      <c r="P6">
        <v>4.58</v>
      </c>
      <c r="Q6">
        <v>4.58</v>
      </c>
      <c r="R6">
        <v>4.58</v>
      </c>
      <c r="S6">
        <v>4.58</v>
      </c>
      <c r="T6">
        <v>4.58</v>
      </c>
      <c r="U6">
        <v>4.58</v>
      </c>
      <c r="V6">
        <v>4.58</v>
      </c>
      <c r="W6">
        <v>4.58</v>
      </c>
      <c r="X6">
        <v>4.58</v>
      </c>
      <c r="Y6">
        <v>4.58</v>
      </c>
      <c r="Z6">
        <v>4.58</v>
      </c>
      <c r="AA6">
        <v>4.58</v>
      </c>
      <c r="AB6">
        <v>4.58</v>
      </c>
      <c r="AC6">
        <v>4.58</v>
      </c>
      <c r="AD6">
        <v>4.58</v>
      </c>
      <c r="AE6">
        <v>4.58</v>
      </c>
      <c r="AF6">
        <v>4.58</v>
      </c>
      <c r="AG6">
        <v>4.58</v>
      </c>
      <c r="AH6">
        <v>4.58</v>
      </c>
      <c r="AI6">
        <v>4.58</v>
      </c>
      <c r="AJ6">
        <v>4.58</v>
      </c>
      <c r="AK6">
        <v>4.58</v>
      </c>
      <c r="AL6">
        <v>4.58</v>
      </c>
      <c r="AM6">
        <v>4.58</v>
      </c>
      <c r="AN6">
        <v>4.58</v>
      </c>
      <c r="AO6">
        <v>4.58</v>
      </c>
      <c r="AP6">
        <v>4.58</v>
      </c>
      <c r="AQ6">
        <v>4.58</v>
      </c>
      <c r="AR6">
        <v>4.58</v>
      </c>
    </row>
    <row r="7" spans="3:44">
      <c r="C7" t="s">
        <v>52</v>
      </c>
      <c r="D7" t="s">
        <v>254</v>
      </c>
      <c r="E7" t="s">
        <v>257</v>
      </c>
      <c r="H7">
        <v>2.64</v>
      </c>
      <c r="I7">
        <v>2.64</v>
      </c>
      <c r="J7">
        <v>2.64</v>
      </c>
      <c r="K7">
        <v>2.64</v>
      </c>
      <c r="L7">
        <v>2.64</v>
      </c>
      <c r="M7">
        <v>2.64</v>
      </c>
      <c r="N7">
        <v>2.64</v>
      </c>
      <c r="O7">
        <v>2.64</v>
      </c>
      <c r="P7">
        <v>2.64</v>
      </c>
      <c r="Q7">
        <v>2.64</v>
      </c>
      <c r="R7">
        <v>2.64</v>
      </c>
      <c r="S7">
        <v>2.64</v>
      </c>
      <c r="T7">
        <v>2.64</v>
      </c>
      <c r="U7">
        <v>2.64</v>
      </c>
      <c r="V7">
        <v>2.64</v>
      </c>
      <c r="W7">
        <v>2.64</v>
      </c>
      <c r="X7">
        <v>2.64</v>
      </c>
      <c r="Y7">
        <v>2.64</v>
      </c>
      <c r="Z7">
        <v>2.64</v>
      </c>
      <c r="AA7">
        <v>2.64</v>
      </c>
      <c r="AB7">
        <v>2.64</v>
      </c>
      <c r="AC7">
        <v>2.64</v>
      </c>
      <c r="AD7">
        <v>2.64</v>
      </c>
      <c r="AE7">
        <v>2.64</v>
      </c>
      <c r="AF7">
        <v>2.64</v>
      </c>
      <c r="AG7">
        <v>2.64</v>
      </c>
      <c r="AH7">
        <v>2.64</v>
      </c>
      <c r="AI7">
        <v>2.64</v>
      </c>
      <c r="AJ7">
        <v>2.64</v>
      </c>
      <c r="AK7">
        <v>2.64</v>
      </c>
      <c r="AL7">
        <v>2.64</v>
      </c>
      <c r="AM7">
        <v>2.64</v>
      </c>
      <c r="AN7">
        <v>2.64</v>
      </c>
      <c r="AO7">
        <v>2.64</v>
      </c>
      <c r="AP7">
        <v>2.64</v>
      </c>
      <c r="AQ7">
        <v>2.64</v>
      </c>
      <c r="AR7">
        <v>2.64</v>
      </c>
    </row>
    <row r="8" spans="3:44">
      <c r="C8" t="s">
        <v>258</v>
      </c>
      <c r="E8" t="s">
        <v>255</v>
      </c>
      <c r="F8" t="s">
        <v>259</v>
      </c>
      <c r="H8">
        <v>0.98</v>
      </c>
      <c r="I8">
        <v>0.98399999999999999</v>
      </c>
      <c r="J8">
        <v>0.98</v>
      </c>
      <c r="K8">
        <v>0.98</v>
      </c>
      <c r="L8">
        <v>0.98399999999999999</v>
      </c>
      <c r="M8">
        <v>0.97336</v>
      </c>
      <c r="N8">
        <v>0.98399999999999999</v>
      </c>
      <c r="O8">
        <v>0.98399999999999999</v>
      </c>
      <c r="P8">
        <v>0.98399999999999999</v>
      </c>
      <c r="Q8">
        <v>0.98399999999999999</v>
      </c>
      <c r="R8">
        <v>0.98399999999999999</v>
      </c>
      <c r="S8">
        <v>0.98399999999999999</v>
      </c>
      <c r="T8">
        <v>0.98</v>
      </c>
      <c r="U8">
        <v>0.97</v>
      </c>
      <c r="V8">
        <v>0.97336</v>
      </c>
      <c r="W8">
        <v>0.99299999999999999</v>
      </c>
      <c r="X8">
        <v>0.98399999999999999</v>
      </c>
      <c r="Y8">
        <v>0.98</v>
      </c>
      <c r="Z8">
        <v>0.98399999999999999</v>
      </c>
      <c r="AA8">
        <v>0.98</v>
      </c>
      <c r="AB8">
        <v>0.98399999999999999</v>
      </c>
      <c r="AC8">
        <v>0.98399999999999999</v>
      </c>
      <c r="AD8">
        <v>0.98399999999999999</v>
      </c>
      <c r="AE8">
        <v>0.98</v>
      </c>
      <c r="AF8">
        <v>0.97336</v>
      </c>
      <c r="AG8">
        <v>0.98399999999999999</v>
      </c>
      <c r="AH8">
        <v>0.98399999999999999</v>
      </c>
      <c r="AI8">
        <v>0.98</v>
      </c>
      <c r="AJ8">
        <v>0.98</v>
      </c>
      <c r="AK8">
        <v>0.97336</v>
      </c>
      <c r="AL8">
        <v>0.98399999999999999</v>
      </c>
      <c r="AM8">
        <v>0.98399999999999999</v>
      </c>
      <c r="AN8">
        <v>0.98399999999999999</v>
      </c>
      <c r="AO8">
        <v>0.98399999999999999</v>
      </c>
      <c r="AP8">
        <v>0.98399999999999999</v>
      </c>
      <c r="AQ8">
        <v>0.98399999999999999</v>
      </c>
      <c r="AR8">
        <v>0.98399999999999999</v>
      </c>
    </row>
    <row r="9" spans="3:44">
      <c r="C9" t="s">
        <v>258</v>
      </c>
      <c r="E9" t="s">
        <v>256</v>
      </c>
      <c r="F9" t="s">
        <v>259</v>
      </c>
      <c r="H9">
        <v>0.98</v>
      </c>
      <c r="I9">
        <v>0.97299999999999998</v>
      </c>
      <c r="J9">
        <v>0.97299999999999998</v>
      </c>
      <c r="K9">
        <v>0.98</v>
      </c>
      <c r="L9">
        <v>0.97299999999999998</v>
      </c>
      <c r="M9">
        <v>0.94328999999999996</v>
      </c>
      <c r="N9">
        <v>0.97299999999999998</v>
      </c>
      <c r="O9">
        <v>0.97299999999999998</v>
      </c>
      <c r="P9">
        <v>0.97299999999999998</v>
      </c>
      <c r="Q9">
        <v>0.97299999999999998</v>
      </c>
      <c r="R9">
        <v>0.97299999999999998</v>
      </c>
      <c r="S9">
        <v>0.97299999999999998</v>
      </c>
      <c r="T9">
        <v>0.96</v>
      </c>
      <c r="U9">
        <v>0.96</v>
      </c>
      <c r="V9">
        <v>0.94328999999999996</v>
      </c>
      <c r="W9">
        <v>0.98699999999999999</v>
      </c>
      <c r="X9">
        <v>0.97299999999999998</v>
      </c>
      <c r="Y9">
        <v>0.97</v>
      </c>
      <c r="Z9">
        <v>0.97299999999999998</v>
      </c>
      <c r="AA9">
        <v>0.98</v>
      </c>
      <c r="AB9">
        <v>0.97299999999999998</v>
      </c>
      <c r="AC9">
        <v>0.97299999999999998</v>
      </c>
      <c r="AD9">
        <v>0.97299999999999998</v>
      </c>
      <c r="AE9">
        <v>0.98</v>
      </c>
      <c r="AF9">
        <v>0.94328999999999996</v>
      </c>
      <c r="AG9">
        <v>0.97299999999999998</v>
      </c>
      <c r="AH9">
        <v>0.97299999999999998</v>
      </c>
      <c r="AI9">
        <v>0.98</v>
      </c>
      <c r="AJ9">
        <v>0.98</v>
      </c>
      <c r="AK9">
        <v>0.94328999999999996</v>
      </c>
      <c r="AL9">
        <v>0.97299999999999998</v>
      </c>
      <c r="AM9">
        <v>0.97299999999999998</v>
      </c>
      <c r="AN9">
        <v>0.97299999999999998</v>
      </c>
      <c r="AO9">
        <v>0.97299999999999998</v>
      </c>
      <c r="AP9">
        <v>0.97299999999999998</v>
      </c>
      <c r="AQ9">
        <v>0.97299999999999998</v>
      </c>
      <c r="AR9">
        <v>0.97299999999999998</v>
      </c>
    </row>
    <row r="10" spans="3:44">
      <c r="C10" t="s">
        <v>258</v>
      </c>
      <c r="E10" t="s">
        <v>257</v>
      </c>
      <c r="F10" t="s">
        <v>259</v>
      </c>
      <c r="H10">
        <v>0.98</v>
      </c>
      <c r="I10">
        <v>0.96830000000000005</v>
      </c>
      <c r="J10">
        <v>0.9</v>
      </c>
      <c r="K10">
        <v>0.98</v>
      </c>
      <c r="L10">
        <v>0.96830000000000005</v>
      </c>
      <c r="M10">
        <v>0.96830000000000005</v>
      </c>
      <c r="N10">
        <v>0.96830000000000005</v>
      </c>
      <c r="O10">
        <v>0.96830000000000005</v>
      </c>
      <c r="P10">
        <v>0.96830000000000005</v>
      </c>
      <c r="Q10">
        <v>0.91</v>
      </c>
      <c r="R10">
        <v>0.96830000000000005</v>
      </c>
      <c r="S10">
        <v>0.93</v>
      </c>
      <c r="T10">
        <v>0.96</v>
      </c>
      <c r="U10">
        <v>0.91</v>
      </c>
      <c r="V10">
        <v>0.96830000000000005</v>
      </c>
      <c r="W10">
        <v>0.94</v>
      </c>
      <c r="X10">
        <v>0.96830000000000005</v>
      </c>
      <c r="Y10">
        <v>0.96</v>
      </c>
      <c r="Z10">
        <v>0.96830000000000005</v>
      </c>
      <c r="AA10">
        <v>0.98</v>
      </c>
      <c r="AB10">
        <v>0.96830000000000005</v>
      </c>
      <c r="AC10">
        <v>0.96830000000000005</v>
      </c>
      <c r="AD10">
        <v>0.96830000000000005</v>
      </c>
      <c r="AE10">
        <v>0.98</v>
      </c>
      <c r="AF10">
        <v>0.96830000000000005</v>
      </c>
      <c r="AG10">
        <v>0.96830000000000005</v>
      </c>
      <c r="AH10">
        <v>0.96830000000000005</v>
      </c>
      <c r="AI10">
        <v>0.98</v>
      </c>
      <c r="AJ10">
        <v>0.98</v>
      </c>
      <c r="AK10">
        <v>0.96830000000000005</v>
      </c>
      <c r="AL10">
        <v>0.96830000000000005</v>
      </c>
      <c r="AM10">
        <v>0.96830000000000005</v>
      </c>
      <c r="AN10">
        <v>0.96830000000000005</v>
      </c>
      <c r="AO10">
        <v>0.96830000000000005</v>
      </c>
      <c r="AP10">
        <v>0.96830000000000005</v>
      </c>
      <c r="AQ10">
        <v>0.96830000000000005</v>
      </c>
      <c r="AR10">
        <v>0.96830000000000005</v>
      </c>
    </row>
    <row r="11" spans="3:44">
      <c r="C11" t="s">
        <v>260</v>
      </c>
      <c r="E11" t="str">
        <f>E8</f>
        <v>EVTRANS_H-H</v>
      </c>
      <c r="F11" t="s">
        <v>259</v>
      </c>
      <c r="G11" t="s">
        <v>261</v>
      </c>
      <c r="H11">
        <f>1-H8</f>
        <v>2.0000000000000018E-2</v>
      </c>
      <c r="I11">
        <f t="shared" ref="I11:AL11" si="0">1-I8</f>
        <v>1.6000000000000014E-2</v>
      </c>
      <c r="J11">
        <f t="shared" si="0"/>
        <v>2.0000000000000018E-2</v>
      </c>
      <c r="K11">
        <f t="shared" si="0"/>
        <v>2.0000000000000018E-2</v>
      </c>
      <c r="L11">
        <f t="shared" si="0"/>
        <v>1.6000000000000014E-2</v>
      </c>
      <c r="M11">
        <f t="shared" si="0"/>
        <v>2.6639999999999997E-2</v>
      </c>
      <c r="N11">
        <f t="shared" si="0"/>
        <v>1.6000000000000014E-2</v>
      </c>
      <c r="O11">
        <f t="shared" si="0"/>
        <v>1.6000000000000014E-2</v>
      </c>
      <c r="P11">
        <f t="shared" si="0"/>
        <v>1.6000000000000014E-2</v>
      </c>
      <c r="Q11">
        <f t="shared" si="0"/>
        <v>1.6000000000000014E-2</v>
      </c>
      <c r="R11">
        <f t="shared" si="0"/>
        <v>1.6000000000000014E-2</v>
      </c>
      <c r="S11">
        <f t="shared" si="0"/>
        <v>1.6000000000000014E-2</v>
      </c>
      <c r="T11">
        <f t="shared" si="0"/>
        <v>2.0000000000000018E-2</v>
      </c>
      <c r="U11">
        <f t="shared" si="0"/>
        <v>3.0000000000000027E-2</v>
      </c>
      <c r="V11">
        <f t="shared" si="0"/>
        <v>2.6639999999999997E-2</v>
      </c>
      <c r="W11">
        <f t="shared" si="0"/>
        <v>7.0000000000000062E-3</v>
      </c>
      <c r="X11">
        <f t="shared" si="0"/>
        <v>1.6000000000000014E-2</v>
      </c>
      <c r="Y11">
        <f t="shared" si="0"/>
        <v>2.0000000000000018E-2</v>
      </c>
      <c r="Z11">
        <f t="shared" si="0"/>
        <v>1.6000000000000014E-2</v>
      </c>
      <c r="AA11">
        <f t="shared" si="0"/>
        <v>2.0000000000000018E-2</v>
      </c>
      <c r="AB11">
        <f t="shared" si="0"/>
        <v>1.6000000000000014E-2</v>
      </c>
      <c r="AC11">
        <f t="shared" si="0"/>
        <v>1.6000000000000014E-2</v>
      </c>
      <c r="AD11">
        <f t="shared" si="0"/>
        <v>1.6000000000000014E-2</v>
      </c>
      <c r="AE11">
        <f t="shared" si="0"/>
        <v>2.0000000000000018E-2</v>
      </c>
      <c r="AF11">
        <f t="shared" si="0"/>
        <v>2.6639999999999997E-2</v>
      </c>
      <c r="AG11">
        <f t="shared" si="0"/>
        <v>1.6000000000000014E-2</v>
      </c>
      <c r="AH11">
        <f t="shared" si="0"/>
        <v>1.6000000000000014E-2</v>
      </c>
      <c r="AI11">
        <f t="shared" si="0"/>
        <v>2.0000000000000018E-2</v>
      </c>
      <c r="AJ11">
        <f t="shared" si="0"/>
        <v>2.0000000000000018E-2</v>
      </c>
      <c r="AK11">
        <f t="shared" si="0"/>
        <v>2.6639999999999997E-2</v>
      </c>
      <c r="AL11">
        <f t="shared" si="0"/>
        <v>1.6000000000000014E-2</v>
      </c>
      <c r="AM11">
        <f t="shared" ref="AM11:AR11" si="1">1-AM8</f>
        <v>1.6000000000000014E-2</v>
      </c>
      <c r="AN11">
        <f t="shared" si="1"/>
        <v>1.6000000000000014E-2</v>
      </c>
      <c r="AO11">
        <f t="shared" si="1"/>
        <v>1.6000000000000014E-2</v>
      </c>
      <c r="AP11">
        <f t="shared" si="1"/>
        <v>1.6000000000000014E-2</v>
      </c>
      <c r="AQ11">
        <f t="shared" si="1"/>
        <v>1.6000000000000014E-2</v>
      </c>
      <c r="AR11">
        <f t="shared" si="1"/>
        <v>1.6000000000000014E-2</v>
      </c>
    </row>
    <row r="12" spans="3:44">
      <c r="C12" t="s">
        <v>260</v>
      </c>
      <c r="E12" t="str">
        <f>E9</f>
        <v>EVTRANS_H-M</v>
      </c>
      <c r="F12" t="s">
        <v>259</v>
      </c>
      <c r="G12" t="s">
        <v>261</v>
      </c>
      <c r="H12">
        <f t="shared" ref="H12:AL12" si="2">1-H9</f>
        <v>2.0000000000000018E-2</v>
      </c>
      <c r="I12">
        <f t="shared" si="2"/>
        <v>2.7000000000000024E-2</v>
      </c>
      <c r="J12">
        <f t="shared" si="2"/>
        <v>2.7000000000000024E-2</v>
      </c>
      <c r="K12">
        <f t="shared" si="2"/>
        <v>2.0000000000000018E-2</v>
      </c>
      <c r="L12">
        <f t="shared" si="2"/>
        <v>2.7000000000000024E-2</v>
      </c>
      <c r="M12">
        <f t="shared" si="2"/>
        <v>5.6710000000000038E-2</v>
      </c>
      <c r="N12">
        <f t="shared" si="2"/>
        <v>2.7000000000000024E-2</v>
      </c>
      <c r="O12">
        <f t="shared" si="2"/>
        <v>2.7000000000000024E-2</v>
      </c>
      <c r="P12">
        <f t="shared" si="2"/>
        <v>2.7000000000000024E-2</v>
      </c>
      <c r="Q12">
        <f t="shared" si="2"/>
        <v>2.7000000000000024E-2</v>
      </c>
      <c r="R12">
        <f t="shared" si="2"/>
        <v>2.7000000000000024E-2</v>
      </c>
      <c r="S12">
        <f t="shared" si="2"/>
        <v>2.7000000000000024E-2</v>
      </c>
      <c r="T12">
        <f t="shared" si="2"/>
        <v>4.0000000000000036E-2</v>
      </c>
      <c r="U12">
        <f t="shared" si="2"/>
        <v>4.0000000000000036E-2</v>
      </c>
      <c r="V12">
        <f t="shared" si="2"/>
        <v>5.6710000000000038E-2</v>
      </c>
      <c r="W12">
        <f t="shared" si="2"/>
        <v>1.3000000000000012E-2</v>
      </c>
      <c r="X12">
        <f t="shared" si="2"/>
        <v>2.7000000000000024E-2</v>
      </c>
      <c r="Y12">
        <f t="shared" si="2"/>
        <v>3.0000000000000027E-2</v>
      </c>
      <c r="Z12">
        <f t="shared" si="2"/>
        <v>2.7000000000000024E-2</v>
      </c>
      <c r="AA12">
        <f t="shared" si="2"/>
        <v>2.0000000000000018E-2</v>
      </c>
      <c r="AB12">
        <f t="shared" si="2"/>
        <v>2.7000000000000024E-2</v>
      </c>
      <c r="AC12">
        <f t="shared" si="2"/>
        <v>2.7000000000000024E-2</v>
      </c>
      <c r="AD12">
        <f t="shared" si="2"/>
        <v>2.7000000000000024E-2</v>
      </c>
      <c r="AE12">
        <f t="shared" si="2"/>
        <v>2.0000000000000018E-2</v>
      </c>
      <c r="AF12">
        <f t="shared" si="2"/>
        <v>5.6710000000000038E-2</v>
      </c>
      <c r="AG12">
        <f t="shared" si="2"/>
        <v>2.7000000000000024E-2</v>
      </c>
      <c r="AH12">
        <f t="shared" si="2"/>
        <v>2.7000000000000024E-2</v>
      </c>
      <c r="AI12">
        <f t="shared" si="2"/>
        <v>2.0000000000000018E-2</v>
      </c>
      <c r="AJ12">
        <f t="shared" si="2"/>
        <v>2.0000000000000018E-2</v>
      </c>
      <c r="AK12">
        <f t="shared" si="2"/>
        <v>5.6710000000000038E-2</v>
      </c>
      <c r="AL12">
        <f t="shared" si="2"/>
        <v>2.7000000000000024E-2</v>
      </c>
      <c r="AM12">
        <f t="shared" ref="AM12:AR12" si="3">1-AM9</f>
        <v>2.7000000000000024E-2</v>
      </c>
      <c r="AN12">
        <f t="shared" si="3"/>
        <v>2.7000000000000024E-2</v>
      </c>
      <c r="AO12">
        <f t="shared" si="3"/>
        <v>2.7000000000000024E-2</v>
      </c>
      <c r="AP12">
        <f t="shared" si="3"/>
        <v>2.7000000000000024E-2</v>
      </c>
      <c r="AQ12">
        <f t="shared" si="3"/>
        <v>2.7000000000000024E-2</v>
      </c>
      <c r="AR12">
        <f t="shared" si="3"/>
        <v>2.7000000000000024E-2</v>
      </c>
    </row>
    <row r="13" spans="3:44">
      <c r="C13" t="s">
        <v>260</v>
      </c>
      <c r="E13" t="str">
        <f>E10</f>
        <v>EVTRANS_M-L</v>
      </c>
      <c r="F13" t="s">
        <v>259</v>
      </c>
      <c r="G13" t="s">
        <v>261</v>
      </c>
      <c r="H13">
        <f t="shared" ref="H13:AL13" si="4">1-H10</f>
        <v>2.0000000000000018E-2</v>
      </c>
      <c r="I13">
        <f t="shared" si="4"/>
        <v>3.169999999999995E-2</v>
      </c>
      <c r="J13">
        <f t="shared" si="4"/>
        <v>9.9999999999999978E-2</v>
      </c>
      <c r="K13">
        <f t="shared" si="4"/>
        <v>2.0000000000000018E-2</v>
      </c>
      <c r="L13">
        <f t="shared" si="4"/>
        <v>3.169999999999995E-2</v>
      </c>
      <c r="M13">
        <f t="shared" si="4"/>
        <v>3.169999999999995E-2</v>
      </c>
      <c r="N13">
        <f t="shared" si="4"/>
        <v>3.169999999999995E-2</v>
      </c>
      <c r="O13">
        <f t="shared" si="4"/>
        <v>3.169999999999995E-2</v>
      </c>
      <c r="P13">
        <f t="shared" si="4"/>
        <v>3.169999999999995E-2</v>
      </c>
      <c r="Q13">
        <f t="shared" si="4"/>
        <v>8.9999999999999969E-2</v>
      </c>
      <c r="R13">
        <f t="shared" si="4"/>
        <v>3.169999999999995E-2</v>
      </c>
      <c r="S13">
        <f t="shared" si="4"/>
        <v>6.9999999999999951E-2</v>
      </c>
      <c r="T13">
        <f t="shared" si="4"/>
        <v>4.0000000000000036E-2</v>
      </c>
      <c r="U13">
        <f t="shared" si="4"/>
        <v>8.9999999999999969E-2</v>
      </c>
      <c r="V13">
        <f t="shared" si="4"/>
        <v>3.169999999999995E-2</v>
      </c>
      <c r="W13">
        <f t="shared" si="4"/>
        <v>6.0000000000000053E-2</v>
      </c>
      <c r="X13">
        <f t="shared" si="4"/>
        <v>3.169999999999995E-2</v>
      </c>
      <c r="Y13">
        <f t="shared" si="4"/>
        <v>4.0000000000000036E-2</v>
      </c>
      <c r="Z13">
        <f t="shared" si="4"/>
        <v>3.169999999999995E-2</v>
      </c>
      <c r="AA13">
        <f t="shared" si="4"/>
        <v>2.0000000000000018E-2</v>
      </c>
      <c r="AB13">
        <f t="shared" si="4"/>
        <v>3.169999999999995E-2</v>
      </c>
      <c r="AC13">
        <f t="shared" si="4"/>
        <v>3.169999999999995E-2</v>
      </c>
      <c r="AD13">
        <f t="shared" si="4"/>
        <v>3.169999999999995E-2</v>
      </c>
      <c r="AE13">
        <f t="shared" si="4"/>
        <v>2.0000000000000018E-2</v>
      </c>
      <c r="AF13">
        <f t="shared" si="4"/>
        <v>3.169999999999995E-2</v>
      </c>
      <c r="AG13">
        <f t="shared" si="4"/>
        <v>3.169999999999995E-2</v>
      </c>
      <c r="AH13">
        <f t="shared" si="4"/>
        <v>3.169999999999995E-2</v>
      </c>
      <c r="AI13">
        <f t="shared" si="4"/>
        <v>2.0000000000000018E-2</v>
      </c>
      <c r="AJ13">
        <f t="shared" si="4"/>
        <v>2.0000000000000018E-2</v>
      </c>
      <c r="AK13">
        <f t="shared" si="4"/>
        <v>3.169999999999995E-2</v>
      </c>
      <c r="AL13">
        <f t="shared" si="4"/>
        <v>3.169999999999995E-2</v>
      </c>
      <c r="AM13">
        <f t="shared" ref="AM13:AR13" si="5">1-AM10</f>
        <v>3.169999999999995E-2</v>
      </c>
      <c r="AN13">
        <f t="shared" si="5"/>
        <v>3.169999999999995E-2</v>
      </c>
      <c r="AO13">
        <f t="shared" si="5"/>
        <v>3.169999999999995E-2</v>
      </c>
      <c r="AP13">
        <f t="shared" si="5"/>
        <v>3.169999999999995E-2</v>
      </c>
      <c r="AQ13">
        <f t="shared" si="5"/>
        <v>3.169999999999995E-2</v>
      </c>
      <c r="AR13">
        <f t="shared" si="5"/>
        <v>3.169999999999995E-2</v>
      </c>
    </row>
    <row r="17" spans="4:46">
      <c r="D17" t="s">
        <v>0</v>
      </c>
    </row>
    <row r="18" spans="4:46" ht="13.15" thickBot="1">
      <c r="D18" t="s">
        <v>3</v>
      </c>
      <c r="E18" t="s">
        <v>2</v>
      </c>
      <c r="F18" t="s">
        <v>12</v>
      </c>
      <c r="G18" t="s">
        <v>9</v>
      </c>
      <c r="H18" t="s">
        <v>4</v>
      </c>
      <c r="I18" t="s">
        <v>8</v>
      </c>
      <c r="J18" t="s">
        <v>17</v>
      </c>
      <c r="K18" t="s">
        <v>21</v>
      </c>
      <c r="L18" t="s">
        <v>28</v>
      </c>
      <c r="M18" t="s">
        <v>31</v>
      </c>
      <c r="N18" t="s">
        <v>49</v>
      </c>
      <c r="O18" t="s">
        <v>15</v>
      </c>
      <c r="P18" t="s">
        <v>16</v>
      </c>
      <c r="Q18" t="s">
        <v>32</v>
      </c>
      <c r="R18" t="s">
        <v>33</v>
      </c>
      <c r="S18" t="s">
        <v>34</v>
      </c>
      <c r="T18" t="s">
        <v>35</v>
      </c>
      <c r="U18" t="s">
        <v>18</v>
      </c>
      <c r="V18" t="s">
        <v>108</v>
      </c>
      <c r="W18" t="s">
        <v>19</v>
      </c>
      <c r="X18" t="s">
        <v>20</v>
      </c>
      <c r="Y18" t="s">
        <v>22</v>
      </c>
      <c r="Z18" t="s">
        <v>57</v>
      </c>
      <c r="AA18" t="s">
        <v>23</v>
      </c>
      <c r="AB18" t="s">
        <v>36</v>
      </c>
      <c r="AC18" t="s">
        <v>37</v>
      </c>
      <c r="AD18" t="s">
        <v>38</v>
      </c>
      <c r="AE18" t="s">
        <v>46</v>
      </c>
      <c r="AF18" t="s">
        <v>24</v>
      </c>
      <c r="AG18" t="s">
        <v>41</v>
      </c>
      <c r="AH18" t="s">
        <v>25</v>
      </c>
      <c r="AI18" t="s">
        <v>26</v>
      </c>
      <c r="AJ18" t="s">
        <v>27</v>
      </c>
      <c r="AK18" t="s">
        <v>43</v>
      </c>
      <c r="AL18" t="s">
        <v>44</v>
      </c>
      <c r="AM18" t="s">
        <v>29</v>
      </c>
      <c r="AN18" t="s">
        <v>30</v>
      </c>
      <c r="AO18" t="s">
        <v>13</v>
      </c>
      <c r="AP18" t="s">
        <v>58</v>
      </c>
      <c r="AQ18" t="s">
        <v>39</v>
      </c>
      <c r="AR18" t="s">
        <v>40</v>
      </c>
      <c r="AS18" t="s">
        <v>42</v>
      </c>
      <c r="AT18" t="s">
        <v>59</v>
      </c>
    </row>
    <row r="19" spans="4:46">
      <c r="D19" t="s">
        <v>262</v>
      </c>
      <c r="E19" t="s">
        <v>14</v>
      </c>
      <c r="F19" t="s">
        <v>263</v>
      </c>
      <c r="G19" t="s">
        <v>264</v>
      </c>
      <c r="J19">
        <v>0.55535558702461896</v>
      </c>
      <c r="K19">
        <v>1</v>
      </c>
      <c r="L19">
        <v>1</v>
      </c>
      <c r="M19">
        <v>0</v>
      </c>
      <c r="N19">
        <v>0.4</v>
      </c>
      <c r="O19">
        <v>0.55535558702461896</v>
      </c>
      <c r="P19">
        <v>1</v>
      </c>
      <c r="Q19">
        <v>0.8</v>
      </c>
      <c r="R19">
        <v>0.4</v>
      </c>
      <c r="S19">
        <v>0.3</v>
      </c>
      <c r="T19">
        <v>0.8</v>
      </c>
      <c r="U19">
        <v>0.8</v>
      </c>
      <c r="V19">
        <v>0.4</v>
      </c>
      <c r="W19">
        <v>1</v>
      </c>
      <c r="X19">
        <v>0.55416169530082104</v>
      </c>
      <c r="Y19">
        <v>0.9</v>
      </c>
      <c r="Z19">
        <v>1</v>
      </c>
      <c r="AA19">
        <v>0.56000000000000005</v>
      </c>
      <c r="AB19">
        <v>0.4</v>
      </c>
      <c r="AC19">
        <v>1</v>
      </c>
      <c r="AD19">
        <v>0.4</v>
      </c>
      <c r="AE19">
        <v>0.4</v>
      </c>
      <c r="AF19">
        <v>0.9</v>
      </c>
      <c r="AG19">
        <v>1</v>
      </c>
      <c r="AH19">
        <v>0.55416169530082104</v>
      </c>
      <c r="AI19">
        <v>0.66</v>
      </c>
      <c r="AJ19">
        <v>0.5</v>
      </c>
      <c r="AK19">
        <v>1</v>
      </c>
      <c r="AL19">
        <v>1</v>
      </c>
      <c r="AM19">
        <v>0.55535558702461896</v>
      </c>
      <c r="AN19">
        <v>0.55535558702461896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4:46">
      <c r="D20" t="s">
        <v>262</v>
      </c>
      <c r="E20" t="s">
        <v>14</v>
      </c>
      <c r="F20" t="s">
        <v>263</v>
      </c>
      <c r="G20" t="s">
        <v>265</v>
      </c>
    </row>
    <row r="21" spans="4:46">
      <c r="D21" t="s">
        <v>262</v>
      </c>
      <c r="E21" t="s">
        <v>14</v>
      </c>
      <c r="F21" t="s">
        <v>266</v>
      </c>
      <c r="G21" t="s">
        <v>264</v>
      </c>
      <c r="J21">
        <v>0.71</v>
      </c>
      <c r="K21">
        <v>0.9</v>
      </c>
      <c r="L21">
        <v>0.67409108983130095</v>
      </c>
      <c r="M21">
        <v>0</v>
      </c>
      <c r="N21">
        <v>0.7</v>
      </c>
      <c r="O21">
        <v>0.71145885986311397</v>
      </c>
      <c r="P21">
        <v>0.67409108983130095</v>
      </c>
      <c r="Q21">
        <v>0.8</v>
      </c>
      <c r="R21">
        <v>0.7</v>
      </c>
      <c r="S21">
        <v>0.88</v>
      </c>
      <c r="T21">
        <v>0.8</v>
      </c>
      <c r="U21">
        <v>0.8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0.71</v>
      </c>
      <c r="AB21">
        <v>0.7</v>
      </c>
      <c r="AC21">
        <v>0.7</v>
      </c>
      <c r="AD21">
        <v>0.7</v>
      </c>
      <c r="AE21">
        <v>0.7</v>
      </c>
      <c r="AF21">
        <v>0.7</v>
      </c>
      <c r="AG21">
        <v>0.7</v>
      </c>
      <c r="AH21">
        <v>0.70918334337299505</v>
      </c>
      <c r="AI21">
        <v>0.65</v>
      </c>
      <c r="AJ21">
        <v>0.7</v>
      </c>
      <c r="AK21">
        <v>0.7</v>
      </c>
      <c r="AL21">
        <v>0.7</v>
      </c>
      <c r="AM21">
        <v>0.71145885986311397</v>
      </c>
      <c r="AN21">
        <v>0.71145885986311397</v>
      </c>
      <c r="AO21">
        <v>0.7</v>
      </c>
      <c r="AP21">
        <v>0.7</v>
      </c>
      <c r="AQ21">
        <v>0.7</v>
      </c>
      <c r="AR21">
        <v>0.7</v>
      </c>
      <c r="AS21">
        <v>0.7</v>
      </c>
      <c r="AT21">
        <v>0.7</v>
      </c>
    </row>
    <row r="22" spans="4:46">
      <c r="D22" t="s">
        <v>262</v>
      </c>
      <c r="E22" t="s">
        <v>14</v>
      </c>
      <c r="F22" t="s">
        <v>266</v>
      </c>
      <c r="G22" t="s">
        <v>265</v>
      </c>
    </row>
    <row r="23" spans="4:46">
      <c r="D23" t="s">
        <v>262</v>
      </c>
      <c r="E23" t="s">
        <v>14</v>
      </c>
      <c r="F23" t="s">
        <v>267</v>
      </c>
      <c r="G23" t="s">
        <v>268</v>
      </c>
      <c r="J23">
        <v>0.14588435561430699</v>
      </c>
      <c r="K23">
        <v>0.7</v>
      </c>
      <c r="L23">
        <v>0.7</v>
      </c>
      <c r="M23">
        <v>1</v>
      </c>
      <c r="N23">
        <v>0.1</v>
      </c>
      <c r="O23">
        <v>0.14588435561430699</v>
      </c>
      <c r="P23">
        <v>0.7</v>
      </c>
      <c r="Q23">
        <v>0.7</v>
      </c>
      <c r="R23">
        <v>1</v>
      </c>
      <c r="S23">
        <v>0.19</v>
      </c>
      <c r="T23">
        <v>0.7</v>
      </c>
      <c r="U23">
        <v>0.8</v>
      </c>
      <c r="V23">
        <v>0.6</v>
      </c>
      <c r="W23">
        <v>0.7</v>
      </c>
      <c r="X23">
        <v>0.14588435561430699</v>
      </c>
      <c r="Y23">
        <v>0.7</v>
      </c>
      <c r="Z23">
        <v>0.7</v>
      </c>
      <c r="AA23">
        <v>0.8</v>
      </c>
      <c r="AB23">
        <v>1</v>
      </c>
      <c r="AC23">
        <v>0.7</v>
      </c>
      <c r="AD23">
        <v>1</v>
      </c>
      <c r="AE23">
        <v>0.4</v>
      </c>
      <c r="AF23">
        <v>0.55027000000000004</v>
      </c>
      <c r="AG23">
        <v>0.7</v>
      </c>
      <c r="AH23">
        <v>0.8</v>
      </c>
      <c r="AI23">
        <v>3.8600000000000002E-2</v>
      </c>
      <c r="AJ23">
        <v>0.2</v>
      </c>
      <c r="AK23">
        <v>0.7</v>
      </c>
      <c r="AL23">
        <v>0.1452</v>
      </c>
      <c r="AM23">
        <v>0.14588435561430699</v>
      </c>
      <c r="AN23">
        <v>0.8</v>
      </c>
      <c r="AO23">
        <v>0.7</v>
      </c>
      <c r="AP23">
        <v>0.7</v>
      </c>
      <c r="AQ23">
        <v>0.7</v>
      </c>
      <c r="AR23">
        <v>0.7</v>
      </c>
      <c r="AS23">
        <v>0.7</v>
      </c>
      <c r="AT23">
        <v>0.7</v>
      </c>
    </row>
    <row r="24" spans="4:46">
      <c r="D24" t="s">
        <v>262</v>
      </c>
      <c r="E24" t="s">
        <v>14</v>
      </c>
      <c r="F24" t="s">
        <v>267</v>
      </c>
      <c r="G24" t="s">
        <v>264</v>
      </c>
    </row>
    <row r="25" spans="4:46">
      <c r="D25" t="s">
        <v>262</v>
      </c>
      <c r="E25" t="s">
        <v>14</v>
      </c>
      <c r="F25" t="s">
        <v>267</v>
      </c>
      <c r="G25" t="s">
        <v>265</v>
      </c>
      <c r="J25">
        <v>0.631046820090294</v>
      </c>
      <c r="K25">
        <v>0.3</v>
      </c>
      <c r="M25">
        <v>0</v>
      </c>
      <c r="N25">
        <v>0.8</v>
      </c>
      <c r="O25">
        <v>0.631046820090294</v>
      </c>
      <c r="P25">
        <v>0.3</v>
      </c>
      <c r="S25">
        <v>0.26</v>
      </c>
      <c r="T25">
        <v>0.3</v>
      </c>
      <c r="U25">
        <v>0.2</v>
      </c>
      <c r="V25">
        <v>0.4</v>
      </c>
      <c r="X25">
        <v>0.631046820090294</v>
      </c>
      <c r="Y25">
        <v>0.3</v>
      </c>
      <c r="AA25">
        <v>0.2</v>
      </c>
      <c r="AE25">
        <v>0.6</v>
      </c>
      <c r="AF25">
        <v>0.25157000000000002</v>
      </c>
      <c r="AH25">
        <v>0.2</v>
      </c>
      <c r="AI25">
        <v>0.65506077718882405</v>
      </c>
      <c r="AJ25">
        <v>0.6</v>
      </c>
      <c r="AL25">
        <v>0.62829999999999997</v>
      </c>
      <c r="AM25">
        <v>0.631046820090294</v>
      </c>
      <c r="AN25">
        <v>0.2</v>
      </c>
    </row>
    <row r="26" spans="4:46">
      <c r="D26" t="s">
        <v>262</v>
      </c>
      <c r="E26" t="s">
        <v>14</v>
      </c>
      <c r="F26" t="s">
        <v>269</v>
      </c>
      <c r="G26" t="s">
        <v>264</v>
      </c>
      <c r="J26">
        <v>0.99672943013543702</v>
      </c>
      <c r="K26">
        <v>1</v>
      </c>
      <c r="L26">
        <v>1</v>
      </c>
      <c r="M26">
        <v>0</v>
      </c>
      <c r="N26">
        <v>1</v>
      </c>
      <c r="O26">
        <v>0.99672943013543702</v>
      </c>
      <c r="P26">
        <v>1</v>
      </c>
      <c r="Q26">
        <v>0.9</v>
      </c>
      <c r="R26">
        <v>0.95</v>
      </c>
      <c r="S26">
        <v>1</v>
      </c>
      <c r="T26">
        <v>0.9</v>
      </c>
      <c r="U26">
        <v>1</v>
      </c>
      <c r="V26">
        <v>1</v>
      </c>
      <c r="W26">
        <v>1</v>
      </c>
      <c r="X26">
        <v>0.99672943013543702</v>
      </c>
      <c r="Y26">
        <v>0.99</v>
      </c>
      <c r="Z26">
        <v>1</v>
      </c>
      <c r="AA26">
        <v>0.997</v>
      </c>
      <c r="AB26">
        <v>0.95</v>
      </c>
      <c r="AC26">
        <v>1</v>
      </c>
      <c r="AD26">
        <v>0.95</v>
      </c>
      <c r="AE26">
        <v>1</v>
      </c>
      <c r="AF26">
        <v>0.99</v>
      </c>
      <c r="AG26">
        <v>1</v>
      </c>
      <c r="AH26">
        <v>0.99672943013543702</v>
      </c>
      <c r="AI26">
        <v>1</v>
      </c>
      <c r="AJ26">
        <v>0.995</v>
      </c>
      <c r="AK26">
        <v>1</v>
      </c>
      <c r="AL26">
        <v>0.99672943013543702</v>
      </c>
      <c r="AM26">
        <v>0.99672943013543702</v>
      </c>
      <c r="AN26">
        <v>0.99672943013543702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4:46">
      <c r="D27" t="s">
        <v>262</v>
      </c>
      <c r="E27" t="s">
        <v>14</v>
      </c>
      <c r="F27" t="s">
        <v>269</v>
      </c>
      <c r="G27" t="s">
        <v>265</v>
      </c>
    </row>
    <row r="28" spans="4:46">
      <c r="D28" t="s">
        <v>262</v>
      </c>
      <c r="E28" t="s">
        <v>14</v>
      </c>
      <c r="F28" t="s">
        <v>270</v>
      </c>
      <c r="G28" t="s">
        <v>268</v>
      </c>
      <c r="J28">
        <v>0.76</v>
      </c>
      <c r="K28">
        <v>0</v>
      </c>
      <c r="L28">
        <v>1</v>
      </c>
      <c r="M28">
        <v>1</v>
      </c>
      <c r="N28">
        <v>1</v>
      </c>
      <c r="O28">
        <v>0.76</v>
      </c>
      <c r="P28">
        <v>1</v>
      </c>
      <c r="Q28">
        <v>0.99999899999999997</v>
      </c>
      <c r="R28">
        <v>0.9</v>
      </c>
      <c r="S28">
        <v>1</v>
      </c>
      <c r="T28">
        <v>1</v>
      </c>
      <c r="U28">
        <v>1</v>
      </c>
      <c r="V28">
        <v>1</v>
      </c>
      <c r="W28">
        <v>1</v>
      </c>
      <c r="X28">
        <v>0.76</v>
      </c>
      <c r="Y28">
        <v>0.75</v>
      </c>
      <c r="Z28">
        <v>1</v>
      </c>
      <c r="AA28">
        <v>1</v>
      </c>
      <c r="AB28">
        <v>0.8</v>
      </c>
      <c r="AC28">
        <v>1</v>
      </c>
      <c r="AD28">
        <v>0.8</v>
      </c>
      <c r="AE28">
        <v>1</v>
      </c>
      <c r="AF28">
        <v>0.75</v>
      </c>
      <c r="AG28">
        <v>1</v>
      </c>
      <c r="AH28">
        <v>0.76</v>
      </c>
      <c r="AI28">
        <v>1</v>
      </c>
      <c r="AJ28">
        <v>0.9</v>
      </c>
      <c r="AK28">
        <v>1</v>
      </c>
      <c r="AL28">
        <v>0.126689841637698</v>
      </c>
      <c r="AM28">
        <v>0.76</v>
      </c>
      <c r="AN28">
        <v>0.85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4:46">
      <c r="D29" t="s">
        <v>262</v>
      </c>
      <c r="E29" t="s">
        <v>14</v>
      </c>
      <c r="F29" t="s">
        <v>270</v>
      </c>
      <c r="G29" t="s">
        <v>265</v>
      </c>
    </row>
    <row r="30" spans="4:46">
      <c r="D30" t="s">
        <v>262</v>
      </c>
      <c r="E30" t="s">
        <v>14</v>
      </c>
      <c r="F30" t="s">
        <v>271</v>
      </c>
      <c r="G30" t="s">
        <v>268</v>
      </c>
    </row>
    <row r="31" spans="4:46">
      <c r="D31" t="s">
        <v>262</v>
      </c>
      <c r="E31" t="s">
        <v>14</v>
      </c>
      <c r="F31" t="s">
        <v>271</v>
      </c>
      <c r="G31" t="s">
        <v>264</v>
      </c>
      <c r="J31">
        <v>0.99999899999999997</v>
      </c>
      <c r="K31">
        <v>0.99999899999999997</v>
      </c>
      <c r="L31">
        <v>0.99999899999999997</v>
      </c>
      <c r="M31">
        <v>0.99999899999999997</v>
      </c>
      <c r="N31">
        <v>0.99999899999999997</v>
      </c>
      <c r="O31">
        <v>0.99999899999999997</v>
      </c>
      <c r="P31">
        <v>0.99999899999999997</v>
      </c>
      <c r="Q31">
        <v>0.99999899999999997</v>
      </c>
      <c r="R31">
        <v>0.99999899999999997</v>
      </c>
      <c r="S31">
        <v>0.99999899999999997</v>
      </c>
      <c r="T31">
        <v>0.99999899999999997</v>
      </c>
      <c r="U31">
        <v>0.99999899999999997</v>
      </c>
      <c r="V31">
        <v>0.99999899999999997</v>
      </c>
      <c r="W31">
        <v>0.99999899999999997</v>
      </c>
      <c r="X31">
        <v>0.99999899999999997</v>
      </c>
      <c r="Y31">
        <v>0.99999899999999997</v>
      </c>
      <c r="Z31">
        <v>0.99999899999999997</v>
      </c>
      <c r="AA31">
        <v>0.99999899999999997</v>
      </c>
      <c r="AB31">
        <v>0.99999899999999997</v>
      </c>
      <c r="AC31">
        <v>0.99999899999999997</v>
      </c>
      <c r="AD31">
        <v>0.99999899999999997</v>
      </c>
      <c r="AE31">
        <v>0.99999899999999997</v>
      </c>
      <c r="AF31">
        <v>0.99999899999999997</v>
      </c>
      <c r="AG31">
        <v>0.99999899999999997</v>
      </c>
      <c r="AH31">
        <v>0.99999899999999997</v>
      </c>
      <c r="AI31">
        <v>0.99999899999999997</v>
      </c>
      <c r="AJ31">
        <v>0.99999899999999997</v>
      </c>
      <c r="AK31">
        <v>0.99999899999999997</v>
      </c>
      <c r="AL31">
        <v>0.99999899999999997</v>
      </c>
      <c r="AM31">
        <v>0.99999899999999997</v>
      </c>
      <c r="AN31">
        <v>0.99999899999999997</v>
      </c>
      <c r="AO31">
        <v>0.99999899999999997</v>
      </c>
      <c r="AP31">
        <v>0.99999899999999997</v>
      </c>
      <c r="AQ31">
        <v>0.99999899999999997</v>
      </c>
      <c r="AR31">
        <v>0.99999899999999997</v>
      </c>
      <c r="AS31">
        <v>0.99999899999999997</v>
      </c>
      <c r="AT31">
        <v>0.99999899999999997</v>
      </c>
    </row>
    <row r="32" spans="4:46">
      <c r="D32" t="s">
        <v>262</v>
      </c>
      <c r="E32" t="s">
        <v>14</v>
      </c>
      <c r="F32" t="s">
        <v>271</v>
      </c>
      <c r="G32" t="s">
        <v>265</v>
      </c>
    </row>
    <row r="33" spans="4:9">
      <c r="D33" t="str">
        <f t="shared" ref="D33:G46" si="6">D19</f>
        <v>FLO_SHAR</v>
      </c>
      <c r="E33" t="str">
        <f t="shared" si="6"/>
        <v>FX</v>
      </c>
      <c r="F33" t="str">
        <f t="shared" si="6"/>
        <v>AGRELC00</v>
      </c>
      <c r="G33" t="str">
        <f t="shared" si="6"/>
        <v>ELCLOW</v>
      </c>
      <c r="H33">
        <v>0</v>
      </c>
      <c r="I33">
        <f>IF(J19&gt;0,3,"")</f>
        <v>3</v>
      </c>
    </row>
    <row r="34" spans="4:9">
      <c r="D34" t="str">
        <f t="shared" si="6"/>
        <v>FLO_SHAR</v>
      </c>
      <c r="E34" t="str">
        <f t="shared" si="6"/>
        <v>FX</v>
      </c>
      <c r="F34" t="str">
        <f t="shared" si="6"/>
        <v>AGRELC00</v>
      </c>
      <c r="G34" t="str">
        <f t="shared" si="6"/>
        <v>ELCMED</v>
      </c>
      <c r="H34">
        <v>0</v>
      </c>
      <c r="I34" t="str">
        <f t="shared" ref="I34:I41" si="7">IF(J20&gt;0,3,"")</f>
        <v/>
      </c>
    </row>
    <row r="35" spans="4:9">
      <c r="D35" t="str">
        <f t="shared" si="6"/>
        <v>FLO_SHAR</v>
      </c>
      <c r="E35" t="str">
        <f t="shared" si="6"/>
        <v>FX</v>
      </c>
      <c r="F35" t="str">
        <f t="shared" si="6"/>
        <v>COMELC00</v>
      </c>
      <c r="G35" t="str">
        <f t="shared" si="6"/>
        <v>ELCLOW</v>
      </c>
      <c r="H35">
        <v>0</v>
      </c>
      <c r="I35">
        <f t="shared" si="7"/>
        <v>3</v>
      </c>
    </row>
    <row r="36" spans="4:9">
      <c r="D36" t="str">
        <f t="shared" si="6"/>
        <v>FLO_SHAR</v>
      </c>
      <c r="E36" t="str">
        <f t="shared" si="6"/>
        <v>FX</v>
      </c>
      <c r="F36" t="str">
        <f t="shared" si="6"/>
        <v>COMELC00</v>
      </c>
      <c r="G36" t="str">
        <f t="shared" si="6"/>
        <v>ELCMED</v>
      </c>
      <c r="H36">
        <v>0</v>
      </c>
      <c r="I36" t="str">
        <f t="shared" si="7"/>
        <v/>
      </c>
    </row>
    <row r="37" spans="4:9">
      <c r="D37" t="str">
        <f t="shared" si="6"/>
        <v>FLO_SHAR</v>
      </c>
      <c r="E37" t="str">
        <f t="shared" si="6"/>
        <v>FX</v>
      </c>
      <c r="F37" t="str">
        <f t="shared" si="6"/>
        <v>INDELC00</v>
      </c>
      <c r="G37" t="str">
        <f t="shared" si="6"/>
        <v>ELCHIGG</v>
      </c>
      <c r="H37">
        <v>0</v>
      </c>
      <c r="I37">
        <f t="shared" si="7"/>
        <v>3</v>
      </c>
    </row>
    <row r="38" spans="4:9">
      <c r="D38" t="str">
        <f t="shared" si="6"/>
        <v>FLO_SHAR</v>
      </c>
      <c r="E38" t="str">
        <f t="shared" si="6"/>
        <v>FX</v>
      </c>
      <c r="F38" t="str">
        <f t="shared" si="6"/>
        <v>INDELC00</v>
      </c>
      <c r="G38" t="str">
        <f t="shared" si="6"/>
        <v>ELCLOW</v>
      </c>
      <c r="H38">
        <v>0</v>
      </c>
      <c r="I38" t="str">
        <f t="shared" si="7"/>
        <v/>
      </c>
    </row>
    <row r="39" spans="4:9">
      <c r="D39" t="str">
        <f t="shared" si="6"/>
        <v>FLO_SHAR</v>
      </c>
      <c r="E39" t="str">
        <f t="shared" si="6"/>
        <v>FX</v>
      </c>
      <c r="F39" t="str">
        <f t="shared" si="6"/>
        <v>INDELC00</v>
      </c>
      <c r="G39" t="str">
        <f t="shared" si="6"/>
        <v>ELCMED</v>
      </c>
      <c r="H39">
        <v>0</v>
      </c>
      <c r="I39">
        <f t="shared" si="7"/>
        <v>3</v>
      </c>
    </row>
    <row r="40" spans="4:9">
      <c r="D40" t="str">
        <f t="shared" si="6"/>
        <v>FLO_SHAR</v>
      </c>
      <c r="E40" t="str">
        <f t="shared" si="6"/>
        <v>FX</v>
      </c>
      <c r="F40" t="str">
        <f t="shared" si="6"/>
        <v>RSDELC00</v>
      </c>
      <c r="G40" t="str">
        <f t="shared" si="6"/>
        <v>ELCLOW</v>
      </c>
      <c r="H40">
        <v>0</v>
      </c>
      <c r="I40">
        <f t="shared" si="7"/>
        <v>3</v>
      </c>
    </row>
    <row r="41" spans="4:9">
      <c r="D41" t="str">
        <f t="shared" si="6"/>
        <v>FLO_SHAR</v>
      </c>
      <c r="E41" t="str">
        <f t="shared" si="6"/>
        <v>FX</v>
      </c>
      <c r="F41" t="str">
        <f t="shared" si="6"/>
        <v>RSDELC00</v>
      </c>
      <c r="G41" t="str">
        <f t="shared" si="6"/>
        <v>ELCMED</v>
      </c>
      <c r="H41">
        <v>0</v>
      </c>
      <c r="I41" t="str">
        <f t="shared" si="7"/>
        <v/>
      </c>
    </row>
    <row r="42" spans="4:9">
      <c r="D42" t="str">
        <f t="shared" si="6"/>
        <v>FLO_SHAR</v>
      </c>
      <c r="E42" t="str">
        <f t="shared" si="6"/>
        <v>FX</v>
      </c>
      <c r="F42" t="str">
        <f t="shared" si="6"/>
        <v>SUPELC00</v>
      </c>
      <c r="G42" t="str">
        <f t="shared" si="6"/>
        <v>ELCHIGG</v>
      </c>
      <c r="H42">
        <v>0</v>
      </c>
      <c r="I42">
        <f>IF(J28&gt;0,3,"")</f>
        <v>3</v>
      </c>
    </row>
    <row r="43" spans="4:9">
      <c r="D43" t="str">
        <f t="shared" si="6"/>
        <v>FLO_SHAR</v>
      </c>
      <c r="E43" t="str">
        <f t="shared" si="6"/>
        <v>FX</v>
      </c>
      <c r="F43" t="str">
        <f t="shared" si="6"/>
        <v>SUPELC00</v>
      </c>
      <c r="G43" t="str">
        <f t="shared" si="6"/>
        <v>ELCMED</v>
      </c>
      <c r="H43">
        <v>0</v>
      </c>
      <c r="I43" t="str">
        <f>IF(J29&gt;0,3,"")</f>
        <v/>
      </c>
    </row>
    <row r="44" spans="4:9">
      <c r="D44" t="str">
        <f t="shared" si="6"/>
        <v>FLO_SHAR</v>
      </c>
      <c r="E44" t="str">
        <f t="shared" si="6"/>
        <v>FX</v>
      </c>
      <c r="F44" t="str">
        <f t="shared" si="6"/>
        <v>TRAELC00</v>
      </c>
      <c r="G44" t="str">
        <f t="shared" si="6"/>
        <v>ELCHIGG</v>
      </c>
      <c r="H44">
        <v>0</v>
      </c>
      <c r="I44" t="str">
        <f>IF(J30&gt;0,3,"")</f>
        <v/>
      </c>
    </row>
    <row r="45" spans="4:9">
      <c r="D45" t="str">
        <f t="shared" si="6"/>
        <v>FLO_SHAR</v>
      </c>
      <c r="E45" t="str">
        <f t="shared" si="6"/>
        <v>FX</v>
      </c>
      <c r="F45" t="str">
        <f t="shared" si="6"/>
        <v>TRAELC00</v>
      </c>
      <c r="G45" t="str">
        <f t="shared" si="6"/>
        <v>ELCLOW</v>
      </c>
      <c r="H45">
        <v>0</v>
      </c>
      <c r="I45">
        <f>IF(J31&gt;0,3,"")</f>
        <v>3</v>
      </c>
    </row>
    <row r="46" spans="4:9">
      <c r="D46" t="str">
        <f t="shared" si="6"/>
        <v>FLO_SHAR</v>
      </c>
      <c r="E46" t="str">
        <f t="shared" si="6"/>
        <v>FX</v>
      </c>
      <c r="F46" t="str">
        <f t="shared" si="6"/>
        <v>TRAELC00</v>
      </c>
      <c r="G46" t="str">
        <f t="shared" si="6"/>
        <v>ELCMED</v>
      </c>
      <c r="H46">
        <v>0</v>
      </c>
      <c r="I46" t="str">
        <f>IF(J32&gt;0,3,"")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54"/>
  <sheetViews>
    <sheetView topLeftCell="A31" workbookViewId="0">
      <selection activeCell="E46" sqref="E46"/>
    </sheetView>
  </sheetViews>
  <sheetFormatPr defaultRowHeight="12.75"/>
  <cols>
    <col min="3" max="3" width="4.59765625" bestFit="1" customWidth="1"/>
    <col min="4" max="4" width="6.1328125" customWidth="1"/>
    <col min="5" max="5" width="7.86328125" customWidth="1"/>
    <col min="6" max="6" width="4.59765625" bestFit="1" customWidth="1"/>
    <col min="7" max="7" width="6.3984375" customWidth="1"/>
    <col min="8" max="30" width="4.59765625" bestFit="1" customWidth="1"/>
    <col min="31" max="37" width="4.59765625" customWidth="1"/>
    <col min="38" max="38" width="8.73046875" bestFit="1" customWidth="1"/>
    <col min="39" max="39" width="11" bestFit="1" customWidth="1"/>
    <col min="40" max="40" width="4.59765625" bestFit="1" customWidth="1"/>
    <col min="41" max="41" width="7.59765625" bestFit="1" customWidth="1"/>
    <col min="44" max="44" width="16.59765625" customWidth="1"/>
    <col min="46" max="46" width="11.3984375" customWidth="1"/>
  </cols>
  <sheetData>
    <row r="2" spans="1:43">
      <c r="A2" t="s">
        <v>0</v>
      </c>
    </row>
    <row r="3" spans="1:43" ht="13.15" thickBot="1">
      <c r="A3" t="s">
        <v>1</v>
      </c>
      <c r="B3" t="s">
        <v>2</v>
      </c>
      <c r="C3" t="s">
        <v>3</v>
      </c>
      <c r="D3" t="s">
        <v>4</v>
      </c>
      <c r="E3" t="s">
        <v>17</v>
      </c>
      <c r="F3" t="s">
        <v>21</v>
      </c>
      <c r="G3" t="s">
        <v>28</v>
      </c>
      <c r="H3" t="s">
        <v>19</v>
      </c>
      <c r="I3" t="s">
        <v>49</v>
      </c>
      <c r="J3" t="s">
        <v>15</v>
      </c>
      <c r="K3" t="s">
        <v>32</v>
      </c>
      <c r="L3" t="s">
        <v>33</v>
      </c>
      <c r="M3" t="s">
        <v>35</v>
      </c>
      <c r="N3" t="s">
        <v>18</v>
      </c>
      <c r="O3" t="s">
        <v>16</v>
      </c>
      <c r="P3" t="s">
        <v>108</v>
      </c>
      <c r="Q3" t="s">
        <v>20</v>
      </c>
      <c r="R3" t="s">
        <v>22</v>
      </c>
      <c r="S3" t="s">
        <v>57</v>
      </c>
      <c r="T3" t="s">
        <v>23</v>
      </c>
      <c r="U3" t="s">
        <v>38</v>
      </c>
      <c r="V3" t="s">
        <v>36</v>
      </c>
      <c r="W3" t="s">
        <v>37</v>
      </c>
      <c r="X3" t="s">
        <v>46</v>
      </c>
      <c r="Y3" t="s">
        <v>41</v>
      </c>
      <c r="Z3" t="s">
        <v>25</v>
      </c>
      <c r="AA3" t="s">
        <v>26</v>
      </c>
      <c r="AB3" t="s">
        <v>27</v>
      </c>
      <c r="AC3" t="s">
        <v>29</v>
      </c>
      <c r="AD3" t="s">
        <v>44</v>
      </c>
      <c r="AE3" t="s">
        <v>34</v>
      </c>
      <c r="AF3" t="s">
        <v>43</v>
      </c>
      <c r="AG3" t="s">
        <v>31</v>
      </c>
      <c r="AH3" t="s">
        <v>24</v>
      </c>
      <c r="AI3" t="s">
        <v>30</v>
      </c>
      <c r="AJ3" t="s">
        <v>13</v>
      </c>
      <c r="AK3" t="s">
        <v>58</v>
      </c>
      <c r="AL3" t="s">
        <v>59</v>
      </c>
      <c r="AM3" t="s">
        <v>39</v>
      </c>
      <c r="AN3" t="s">
        <v>40</v>
      </c>
      <c r="AO3" t="s">
        <v>42</v>
      </c>
      <c r="AP3" t="s">
        <v>6</v>
      </c>
      <c r="AQ3" t="s">
        <v>5</v>
      </c>
    </row>
    <row r="4" spans="1:43">
      <c r="A4" t="s">
        <v>60</v>
      </c>
      <c r="B4" t="s">
        <v>14</v>
      </c>
      <c r="C4" t="s">
        <v>61</v>
      </c>
      <c r="E4">
        <v>0.24374759161095233</v>
      </c>
      <c r="F4">
        <v>0.26694137664587841</v>
      </c>
      <c r="G4">
        <v>0.20457087593483445</v>
      </c>
      <c r="H4">
        <v>0.19519650976802758</v>
      </c>
      <c r="I4">
        <v>0.17935404742723174</v>
      </c>
      <c r="J4">
        <v>0.20009482974266704</v>
      </c>
      <c r="K4">
        <v>0.26557449598075372</v>
      </c>
      <c r="L4">
        <v>0.24239308428083081</v>
      </c>
      <c r="M4">
        <v>0.22448853713887679</v>
      </c>
      <c r="N4">
        <v>0.24975916647132779</v>
      </c>
      <c r="O4">
        <v>0.2631258213511265</v>
      </c>
      <c r="P4">
        <v>0.28694517014980436</v>
      </c>
      <c r="Q4">
        <v>0.23917394195533051</v>
      </c>
      <c r="R4">
        <v>0.29917557922782645</v>
      </c>
      <c r="S4">
        <v>0.32909313715060912</v>
      </c>
      <c r="T4">
        <v>0.2094014266684843</v>
      </c>
      <c r="U4">
        <v>0.21443361080718651</v>
      </c>
      <c r="V4">
        <v>0.27250888673723511</v>
      </c>
      <c r="W4">
        <v>0.21087029373100857</v>
      </c>
      <c r="X4">
        <v>0.28694517014980436</v>
      </c>
      <c r="Y4">
        <v>0.22196764221480619</v>
      </c>
      <c r="Z4">
        <v>0.23335060143096317</v>
      </c>
      <c r="AA4">
        <v>0.2760564742654058</v>
      </c>
      <c r="AB4">
        <v>0.22990029023942402</v>
      </c>
      <c r="AC4">
        <v>0.26267351903357117</v>
      </c>
      <c r="AD4">
        <v>0.28694517014980436</v>
      </c>
      <c r="AE4">
        <v>0.261687636078552</v>
      </c>
      <c r="AF4">
        <v>0.23922792603084189</v>
      </c>
      <c r="AG4">
        <v>0.22314788522249598</v>
      </c>
      <c r="AH4">
        <v>0.26895128457805761</v>
      </c>
      <c r="AI4">
        <v>0.26773843315178197</v>
      </c>
      <c r="AJ4">
        <v>0.28694517014980436</v>
      </c>
      <c r="AK4">
        <v>0.28694517014980436</v>
      </c>
      <c r="AL4">
        <v>0.28694517014980436</v>
      </c>
      <c r="AM4">
        <v>0.28694517014980436</v>
      </c>
      <c r="AN4">
        <v>0.28694517014980436</v>
      </c>
      <c r="AO4">
        <v>0.28694517014980436</v>
      </c>
      <c r="AQ4" t="s">
        <v>48</v>
      </c>
    </row>
    <row r="5" spans="1:43">
      <c r="A5" t="s">
        <v>62</v>
      </c>
      <c r="B5" t="s">
        <v>14</v>
      </c>
      <c r="C5" t="s">
        <v>61</v>
      </c>
      <c r="E5">
        <v>0.24867178538087054</v>
      </c>
      <c r="F5">
        <v>0.27233413172963356</v>
      </c>
      <c r="G5">
        <v>0.20870362090321495</v>
      </c>
      <c r="H5">
        <v>0.19913987360172511</v>
      </c>
      <c r="I5">
        <v>0.18297736151667079</v>
      </c>
      <c r="J5">
        <v>0.20413714953544818</v>
      </c>
      <c r="K5">
        <v>0.27093963731369824</v>
      </c>
      <c r="L5">
        <v>0.24728991426630212</v>
      </c>
      <c r="M5">
        <v>0.22902365910127837</v>
      </c>
      <c r="N5">
        <v>0.25480480619802126</v>
      </c>
      <c r="O5">
        <v>0.26844149450973509</v>
      </c>
      <c r="P5">
        <v>0.29274204227404288</v>
      </c>
      <c r="Q5">
        <v>0.24400573876250889</v>
      </c>
      <c r="R5">
        <v>0.30521953032333815</v>
      </c>
      <c r="S5">
        <v>0.335741483355672</v>
      </c>
      <c r="T5">
        <v>0.21363175852037289</v>
      </c>
      <c r="U5">
        <v>0.21876560294470546</v>
      </c>
      <c r="V5">
        <v>0.27801411677233073</v>
      </c>
      <c r="W5">
        <v>0.21513029966496833</v>
      </c>
      <c r="X5">
        <v>0.29274204227404288</v>
      </c>
      <c r="Y5">
        <v>0.22645183700702448</v>
      </c>
      <c r="Z5">
        <v>0.23806475499522509</v>
      </c>
      <c r="AA5">
        <v>0.281633372735414</v>
      </c>
      <c r="AB5">
        <v>0.23454474054729116</v>
      </c>
      <c r="AC5">
        <v>0.26798005477162312</v>
      </c>
      <c r="AD5">
        <v>0.29274204227404288</v>
      </c>
      <c r="AE5">
        <v>0.26697425498922983</v>
      </c>
      <c r="AF5">
        <v>0.24406081342540434</v>
      </c>
      <c r="AG5">
        <v>0.22765592330779896</v>
      </c>
      <c r="AH5">
        <v>0.27438464386246286</v>
      </c>
      <c r="AI5">
        <v>0.2731472903871715</v>
      </c>
      <c r="AJ5">
        <v>0.29274204227404288</v>
      </c>
      <c r="AK5">
        <v>0.29274204227404288</v>
      </c>
      <c r="AL5">
        <v>0.29274204227404288</v>
      </c>
      <c r="AM5">
        <v>0.29274204227404288</v>
      </c>
      <c r="AN5">
        <v>0.29274204227404288</v>
      </c>
      <c r="AO5">
        <v>0.29274204227404288</v>
      </c>
      <c r="AQ5" t="s">
        <v>48</v>
      </c>
    </row>
    <row r="6" spans="1:43">
      <c r="A6" t="s">
        <v>63</v>
      </c>
      <c r="B6" t="s">
        <v>14</v>
      </c>
      <c r="C6" t="s">
        <v>61</v>
      </c>
      <c r="E6">
        <f>E4</f>
        <v>0.24374759161095233</v>
      </c>
      <c r="F6">
        <f t="shared" ref="F6:AO6" si="0">F4</f>
        <v>0.26694137664587841</v>
      </c>
      <c r="G6">
        <f t="shared" si="0"/>
        <v>0.20457087593483445</v>
      </c>
      <c r="H6">
        <f t="shared" si="0"/>
        <v>0.19519650976802758</v>
      </c>
      <c r="I6">
        <f t="shared" si="0"/>
        <v>0.17935404742723174</v>
      </c>
      <c r="J6">
        <f t="shared" si="0"/>
        <v>0.20009482974266704</v>
      </c>
      <c r="K6">
        <f t="shared" si="0"/>
        <v>0.26557449598075372</v>
      </c>
      <c r="L6">
        <f t="shared" si="0"/>
        <v>0.24239308428083081</v>
      </c>
      <c r="M6">
        <f t="shared" si="0"/>
        <v>0.22448853713887679</v>
      </c>
      <c r="N6">
        <f t="shared" si="0"/>
        <v>0.24975916647132779</v>
      </c>
      <c r="O6">
        <f t="shared" si="0"/>
        <v>0.2631258213511265</v>
      </c>
      <c r="P6">
        <f t="shared" si="0"/>
        <v>0.28694517014980436</v>
      </c>
      <c r="Q6">
        <f t="shared" si="0"/>
        <v>0.23917394195533051</v>
      </c>
      <c r="R6">
        <f t="shared" si="0"/>
        <v>0.29917557922782645</v>
      </c>
      <c r="S6">
        <f t="shared" si="0"/>
        <v>0.32909313715060912</v>
      </c>
      <c r="T6">
        <f t="shared" si="0"/>
        <v>0.2094014266684843</v>
      </c>
      <c r="U6">
        <f t="shared" si="0"/>
        <v>0.21443361080718651</v>
      </c>
      <c r="V6">
        <f t="shared" si="0"/>
        <v>0.27250888673723511</v>
      </c>
      <c r="W6">
        <f t="shared" si="0"/>
        <v>0.21087029373100857</v>
      </c>
      <c r="X6">
        <f t="shared" si="0"/>
        <v>0.28694517014980436</v>
      </c>
      <c r="Y6">
        <f t="shared" si="0"/>
        <v>0.22196764221480619</v>
      </c>
      <c r="Z6">
        <f t="shared" si="0"/>
        <v>0.23335060143096317</v>
      </c>
      <c r="AA6">
        <f t="shared" si="0"/>
        <v>0.2760564742654058</v>
      </c>
      <c r="AB6">
        <f t="shared" si="0"/>
        <v>0.22990029023942402</v>
      </c>
      <c r="AC6">
        <f t="shared" si="0"/>
        <v>0.26267351903357117</v>
      </c>
      <c r="AD6">
        <f t="shared" si="0"/>
        <v>0.28694517014980436</v>
      </c>
      <c r="AE6">
        <f t="shared" si="0"/>
        <v>0.261687636078552</v>
      </c>
      <c r="AF6">
        <f t="shared" si="0"/>
        <v>0.23922792603084189</v>
      </c>
      <c r="AG6">
        <f t="shared" si="0"/>
        <v>0.22314788522249598</v>
      </c>
      <c r="AH6">
        <f t="shared" si="0"/>
        <v>0.26895128457805761</v>
      </c>
      <c r="AI6">
        <f t="shared" si="0"/>
        <v>0.26773843315178197</v>
      </c>
      <c r="AJ6">
        <f t="shared" si="0"/>
        <v>0.28694517014980436</v>
      </c>
      <c r="AK6">
        <f t="shared" si="0"/>
        <v>0.28694517014980436</v>
      </c>
      <c r="AL6">
        <f t="shared" si="0"/>
        <v>0.28694517014980436</v>
      </c>
      <c r="AM6">
        <f t="shared" si="0"/>
        <v>0.28694517014980436</v>
      </c>
      <c r="AN6">
        <f t="shared" si="0"/>
        <v>0.28694517014980436</v>
      </c>
      <c r="AO6">
        <f t="shared" si="0"/>
        <v>0.28694517014980436</v>
      </c>
      <c r="AQ6" t="s">
        <v>48</v>
      </c>
    </row>
    <row r="7" spans="1:43">
      <c r="A7" t="s">
        <v>64</v>
      </c>
      <c r="B7" t="s">
        <v>14</v>
      </c>
      <c r="C7" t="s">
        <v>61</v>
      </c>
      <c r="E7">
        <v>0.22080422306743488</v>
      </c>
      <c r="F7">
        <v>0.18950543773050707</v>
      </c>
      <c r="G7">
        <v>0.16605631441969995</v>
      </c>
      <c r="H7">
        <v>0.17828875990717613</v>
      </c>
      <c r="I7">
        <v>0.1064441885604617</v>
      </c>
      <c r="J7">
        <v>0.1674180413525605</v>
      </c>
      <c r="K7">
        <v>0.23750135187975557</v>
      </c>
      <c r="L7">
        <v>0.22168544671085313</v>
      </c>
      <c r="M7">
        <v>0.24173444835807723</v>
      </c>
      <c r="N7">
        <v>0.19876561325578684</v>
      </c>
      <c r="O7">
        <v>0.1833127487896701</v>
      </c>
      <c r="P7">
        <v>0.25993571849935587</v>
      </c>
      <c r="Q7">
        <v>0.2245499300607372</v>
      </c>
      <c r="R7">
        <v>0.24351511001149903</v>
      </c>
      <c r="S7">
        <v>0.26786662101264896</v>
      </c>
      <c r="T7">
        <v>0.18445015679414337</v>
      </c>
      <c r="U7">
        <v>0.21257946586294216</v>
      </c>
      <c r="V7">
        <v>0.20644972303700704</v>
      </c>
      <c r="W7">
        <v>0.16961410388140011</v>
      </c>
      <c r="X7">
        <v>0.25993571849935587</v>
      </c>
      <c r="Y7">
        <v>0.20107436738730186</v>
      </c>
      <c r="Z7">
        <v>0.18604093380652911</v>
      </c>
      <c r="AA7">
        <v>0.23948490860297375</v>
      </c>
      <c r="AB7">
        <v>0.15931179499927128</v>
      </c>
      <c r="AC7">
        <v>0.1921273841333675</v>
      </c>
      <c r="AD7">
        <v>0.25993571849935587</v>
      </c>
      <c r="AE7">
        <v>0.24975672685592773</v>
      </c>
      <c r="AF7">
        <v>0.21503645609114325</v>
      </c>
      <c r="AG7">
        <v>0.20214351698841737</v>
      </c>
      <c r="AH7">
        <v>0.19980459223654584</v>
      </c>
      <c r="AI7">
        <v>0.24253686498667021</v>
      </c>
      <c r="AJ7">
        <v>0.25993571849935587</v>
      </c>
      <c r="AK7">
        <v>0.25993571849935587</v>
      </c>
      <c r="AL7">
        <v>0.25993571849935587</v>
      </c>
      <c r="AM7">
        <v>0.25993571849935587</v>
      </c>
      <c r="AN7">
        <v>0.25993571849935587</v>
      </c>
      <c r="AO7">
        <v>0.25993571849935587</v>
      </c>
      <c r="AQ7" t="s">
        <v>48</v>
      </c>
    </row>
    <row r="8" spans="1:43">
      <c r="A8" t="s">
        <v>65</v>
      </c>
      <c r="B8" t="s">
        <v>14</v>
      </c>
      <c r="C8" t="s">
        <v>61</v>
      </c>
      <c r="E8">
        <v>0.19977524944196487</v>
      </c>
      <c r="F8">
        <v>0.1714573008037921</v>
      </c>
      <c r="G8">
        <v>0.15024142733210946</v>
      </c>
      <c r="H8">
        <v>0.1613088780112546</v>
      </c>
      <c r="I8">
        <v>9.6306646792798684E-2</v>
      </c>
      <c r="J8">
        <v>0.15147346598564998</v>
      </c>
      <c r="K8">
        <v>0.21488217551025501</v>
      </c>
      <c r="L8">
        <v>0.20057254702410518</v>
      </c>
      <c r="M8">
        <v>0.21871211994302225</v>
      </c>
      <c r="N8">
        <v>0.17983555485047381</v>
      </c>
      <c r="O8">
        <v>0.16585439176208247</v>
      </c>
      <c r="P8">
        <v>0.23517993578513149</v>
      </c>
      <c r="Q8">
        <v>0.2031642224359051</v>
      </c>
      <c r="R8">
        <v>0.22032319477230863</v>
      </c>
      <c r="S8">
        <v>0.24235551424953952</v>
      </c>
      <c r="T8">
        <v>0.16688347519470112</v>
      </c>
      <c r="U8">
        <v>0.19233380244742385</v>
      </c>
      <c r="V8">
        <v>0.18678784465253018</v>
      </c>
      <c r="W8">
        <v>0.15346037970221912</v>
      </c>
      <c r="X8">
        <v>0.23517993578513149</v>
      </c>
      <c r="Y8">
        <v>0.18192442763613023</v>
      </c>
      <c r="Z8">
        <v>0.16832274963447871</v>
      </c>
      <c r="AA8">
        <v>0.21667682206935721</v>
      </c>
      <c r="AB8">
        <v>0.14413924309457876</v>
      </c>
      <c r="AC8">
        <v>0.17382953802542772</v>
      </c>
      <c r="AD8">
        <v>0.23517993578513149</v>
      </c>
      <c r="AE8">
        <v>0.2259703719172679</v>
      </c>
      <c r="AF8">
        <v>0.19455679360627243</v>
      </c>
      <c r="AG8">
        <v>0.18289175346571096</v>
      </c>
      <c r="AH8">
        <v>0.18077558345211286</v>
      </c>
      <c r="AI8">
        <v>0.21943811594032064</v>
      </c>
      <c r="AJ8">
        <v>0.23517993578513149</v>
      </c>
      <c r="AK8">
        <v>0.23517993578513149</v>
      </c>
      <c r="AL8">
        <v>0.23517993578513149</v>
      </c>
      <c r="AM8">
        <v>0.23517993578513149</v>
      </c>
      <c r="AN8">
        <v>0.23517993578513149</v>
      </c>
      <c r="AO8">
        <v>0.23517993578513149</v>
      </c>
      <c r="AQ8" t="s">
        <v>48</v>
      </c>
    </row>
    <row r="9" spans="1:43">
      <c r="A9" t="s">
        <v>66</v>
      </c>
      <c r="B9" t="s">
        <v>14</v>
      </c>
      <c r="C9" t="s">
        <v>61</v>
      </c>
      <c r="E9">
        <v>0.26286217031837483</v>
      </c>
      <c r="F9">
        <v>0.22560171158393699</v>
      </c>
      <c r="G9">
        <v>0.19768608859488088</v>
      </c>
      <c r="H9">
        <v>0.2122485236990192</v>
      </c>
      <c r="I9">
        <v>0.12671927209578773</v>
      </c>
      <c r="J9">
        <v>0.19930719208638153</v>
      </c>
      <c r="K9">
        <v>0.28273970461875664</v>
      </c>
      <c r="L9">
        <v>0.26391124608434896</v>
      </c>
      <c r="M9">
        <v>0.28777910518818717</v>
      </c>
      <c r="N9">
        <v>0.23662573006641291</v>
      </c>
      <c r="O9">
        <v>0.21822946284484535</v>
      </c>
      <c r="P9">
        <v>0.30944728392780463</v>
      </c>
      <c r="Q9">
        <v>0.26732134531040141</v>
      </c>
      <c r="R9">
        <v>0.2898989404898798</v>
      </c>
      <c r="S9">
        <v>0.31888883453886779</v>
      </c>
      <c r="T9">
        <v>0.2195835199930278</v>
      </c>
      <c r="U9">
        <v>0.25307079269397875</v>
      </c>
      <c r="V9">
        <v>0.24577347980596076</v>
      </c>
      <c r="W9">
        <v>0.20192155223976202</v>
      </c>
      <c r="X9">
        <v>0.30944728392780463</v>
      </c>
      <c r="Y9">
        <v>0.23937424688964506</v>
      </c>
      <c r="Z9">
        <v>0.22147730215062988</v>
      </c>
      <c r="AA9">
        <v>0.28510108167020687</v>
      </c>
      <c r="AB9">
        <v>0.18965689880865627</v>
      </c>
      <c r="AC9">
        <v>0.22872307634924702</v>
      </c>
      <c r="AD9">
        <v>0.30944728392780463</v>
      </c>
      <c r="AE9">
        <v>0.2973294367332473</v>
      </c>
      <c r="AF9">
        <v>0.25599578106088478</v>
      </c>
      <c r="AG9">
        <v>0.24064704403383019</v>
      </c>
      <c r="AH9">
        <v>0.23786260980541168</v>
      </c>
      <c r="AI9">
        <v>0.28873436307936928</v>
      </c>
      <c r="AJ9">
        <v>0.30944728392780463</v>
      </c>
      <c r="AK9">
        <v>0.30944728392780463</v>
      </c>
      <c r="AL9">
        <v>0.30944728392780463</v>
      </c>
      <c r="AM9">
        <v>0.30944728392780463</v>
      </c>
      <c r="AN9">
        <v>0.30944728392780463</v>
      </c>
      <c r="AO9">
        <v>0.30944728392780463</v>
      </c>
      <c r="AQ9" t="s">
        <v>48</v>
      </c>
    </row>
    <row r="10" spans="1:43">
      <c r="A10" t="s">
        <v>67</v>
      </c>
      <c r="B10" t="s">
        <v>14</v>
      </c>
      <c r="C10" t="s">
        <v>61</v>
      </c>
      <c r="E10">
        <v>0.19330825349624944</v>
      </c>
      <c r="F10">
        <v>0.15596508445993518</v>
      </c>
      <c r="G10">
        <v>0.14092311358492862</v>
      </c>
      <c r="H10">
        <v>0.13474082569946141</v>
      </c>
      <c r="I10">
        <v>0.11024990791863323</v>
      </c>
      <c r="J10">
        <v>0.14278456511735435</v>
      </c>
      <c r="K10">
        <v>0.18076100349716831</v>
      </c>
      <c r="L10">
        <v>0.16030344598493895</v>
      </c>
      <c r="M10">
        <v>0.16177751039715318</v>
      </c>
      <c r="N10">
        <v>0.16568876736559487</v>
      </c>
      <c r="O10">
        <v>0.1363133139913611</v>
      </c>
      <c r="P10">
        <v>0.22756684209367356</v>
      </c>
      <c r="Q10">
        <v>0.18285155154899599</v>
      </c>
      <c r="R10">
        <v>0.20082886867334834</v>
      </c>
      <c r="S10">
        <v>0.22091175554068321</v>
      </c>
      <c r="T10">
        <v>0.13975125625351684</v>
      </c>
      <c r="U10">
        <v>0.15839937775330507</v>
      </c>
      <c r="V10">
        <v>0.14977231403148947</v>
      </c>
      <c r="W10">
        <v>0.13186033959112392</v>
      </c>
      <c r="X10">
        <v>0.22756684209367356</v>
      </c>
      <c r="Y10">
        <v>0.1760352870181818</v>
      </c>
      <c r="Z10">
        <v>0.15177882993555269</v>
      </c>
      <c r="AA10">
        <v>0.215121241619393</v>
      </c>
      <c r="AB10">
        <v>0.14990760114807714</v>
      </c>
      <c r="AC10">
        <v>3.75835513922591E-2</v>
      </c>
      <c r="AD10">
        <v>0.22756684209367356</v>
      </c>
      <c r="AE10">
        <v>0.19557834615571779</v>
      </c>
      <c r="AF10">
        <v>0.158216092769489</v>
      </c>
      <c r="AG10">
        <v>0.17697129919787066</v>
      </c>
      <c r="AH10">
        <v>0.15848796658960099</v>
      </c>
      <c r="AI10">
        <v>0.21233460632095844</v>
      </c>
      <c r="AJ10">
        <v>0.22756684209367356</v>
      </c>
      <c r="AK10">
        <v>0.22756684209367356</v>
      </c>
      <c r="AL10">
        <v>0.22756684209367356</v>
      </c>
      <c r="AM10">
        <v>0.22756684209367356</v>
      </c>
      <c r="AN10">
        <v>0.22756684209367356</v>
      </c>
      <c r="AO10">
        <v>0.22756684209367356</v>
      </c>
      <c r="AQ10" t="s">
        <v>48</v>
      </c>
    </row>
    <row r="11" spans="1:43">
      <c r="A11" t="s">
        <v>68</v>
      </c>
      <c r="B11" t="s">
        <v>14</v>
      </c>
      <c r="C11" t="s">
        <v>61</v>
      </c>
      <c r="E11">
        <v>0.1646699937190273</v>
      </c>
      <c r="F11">
        <v>0.13285914602142626</v>
      </c>
      <c r="G11">
        <v>0.12004561527605032</v>
      </c>
      <c r="H11">
        <v>0.1147792218921338</v>
      </c>
      <c r="I11">
        <v>9.3916588226983858E-2</v>
      </c>
      <c r="J11">
        <v>0.12163129621107964</v>
      </c>
      <c r="K11">
        <v>0.15398159557166188</v>
      </c>
      <c r="L11">
        <v>0.13655478732050355</v>
      </c>
      <c r="M11">
        <v>0.13781047181979716</v>
      </c>
      <c r="N11">
        <v>0.14114228331143266</v>
      </c>
      <c r="O11">
        <v>0.11611874895560388</v>
      </c>
      <c r="P11">
        <v>0.19385323585757377</v>
      </c>
      <c r="Q11">
        <v>0.15576243280099658</v>
      </c>
      <c r="R11">
        <v>0.17107644368470415</v>
      </c>
      <c r="S11">
        <v>0.18818408805317458</v>
      </c>
      <c r="T11">
        <v>0.11904736643818101</v>
      </c>
      <c r="U11">
        <v>0.13493280327133395</v>
      </c>
      <c r="V11">
        <v>0.1275838230638614</v>
      </c>
      <c r="W11">
        <v>0.11232547446651298</v>
      </c>
      <c r="X11">
        <v>0.19385323585757377</v>
      </c>
      <c r="Y11">
        <v>0.14995598523771042</v>
      </c>
      <c r="Z11">
        <v>0.12929307735250786</v>
      </c>
      <c r="AA11">
        <v>0.18325142804614961</v>
      </c>
      <c r="AB11">
        <v>0.1276990676446583</v>
      </c>
      <c r="AC11">
        <v>3.2015617852665157E-2</v>
      </c>
      <c r="AD11">
        <v>0.19385323585757377</v>
      </c>
      <c r="AE11">
        <v>0.1666037763548707</v>
      </c>
      <c r="AF11">
        <v>0.13477667161845358</v>
      </c>
      <c r="AG11">
        <v>0.15075332894633425</v>
      </c>
      <c r="AH11">
        <v>0.13500826783558603</v>
      </c>
      <c r="AI11">
        <v>0.18087762760674236</v>
      </c>
      <c r="AJ11">
        <v>0.19385323585757377</v>
      </c>
      <c r="AK11">
        <v>0.19385323585757377</v>
      </c>
      <c r="AL11">
        <v>0.19385323585757377</v>
      </c>
      <c r="AM11">
        <v>0.19385323585757377</v>
      </c>
      <c r="AN11">
        <v>0.19385323585757377</v>
      </c>
      <c r="AO11">
        <v>0.19385323585757377</v>
      </c>
      <c r="AQ11" t="s">
        <v>48</v>
      </c>
    </row>
    <row r="12" spans="1:43">
      <c r="A12" t="s">
        <v>69</v>
      </c>
      <c r="B12" t="s">
        <v>14</v>
      </c>
      <c r="C12" t="s">
        <v>61</v>
      </c>
      <c r="E12">
        <v>0.22373640450954796</v>
      </c>
      <c r="F12">
        <v>0.1805151440508509</v>
      </c>
      <c r="G12">
        <v>0.16310545553811184</v>
      </c>
      <c r="H12">
        <v>0.155950029744747</v>
      </c>
      <c r="I12">
        <v>0.12760406009101066</v>
      </c>
      <c r="J12">
        <v>0.16525991333027124</v>
      </c>
      <c r="K12">
        <v>0.20921412441801887</v>
      </c>
      <c r="L12">
        <v>0.18553639581590153</v>
      </c>
      <c r="M12">
        <v>0.18724248888559394</v>
      </c>
      <c r="N12">
        <v>0.19176940667314221</v>
      </c>
      <c r="O12">
        <v>0.1577700393418531</v>
      </c>
      <c r="P12">
        <v>0.26338754871952957</v>
      </c>
      <c r="Q12">
        <v>0.21163374021874537</v>
      </c>
      <c r="R12">
        <v>0.23244082022378279</v>
      </c>
      <c r="S12">
        <v>0.25568490224616108</v>
      </c>
      <c r="T12">
        <v>0.16174913918231115</v>
      </c>
      <c r="U12">
        <v>0.18333261314039936</v>
      </c>
      <c r="V12">
        <v>0.17334758568459427</v>
      </c>
      <c r="W12">
        <v>0.15261613378602307</v>
      </c>
      <c r="X12">
        <v>0.26338754871952957</v>
      </c>
      <c r="Y12">
        <v>0.20374454515993262</v>
      </c>
      <c r="Z12">
        <v>0.17566994205503783</v>
      </c>
      <c r="AA12">
        <v>0.2489829185409641</v>
      </c>
      <c r="AB12">
        <v>0.17350416799545965</v>
      </c>
      <c r="AC12">
        <v>4.3499480778077658E-2</v>
      </c>
      <c r="AD12">
        <v>0.26338754871952957</v>
      </c>
      <c r="AE12">
        <v>0.2263638265691178</v>
      </c>
      <c r="AF12">
        <v>0.18312047774246412</v>
      </c>
      <c r="AG12">
        <v>0.20482789259012807</v>
      </c>
      <c r="AH12">
        <v>0.18343514651574189</v>
      </c>
      <c r="AI12">
        <v>0.245757646204813</v>
      </c>
      <c r="AJ12">
        <v>0.26338754871952957</v>
      </c>
      <c r="AK12">
        <v>0.26338754871952957</v>
      </c>
      <c r="AL12">
        <v>0.26338754871952957</v>
      </c>
      <c r="AM12">
        <v>0.26338754871952957</v>
      </c>
      <c r="AN12">
        <v>0.26338754871952957</v>
      </c>
      <c r="AO12">
        <v>0.26338754871952957</v>
      </c>
      <c r="AQ12" t="s">
        <v>48</v>
      </c>
    </row>
    <row r="13" spans="1:43">
      <c r="A13" t="s">
        <v>70</v>
      </c>
      <c r="B13" t="s">
        <v>14</v>
      </c>
      <c r="C13" t="s">
        <v>61</v>
      </c>
      <c r="E13">
        <v>0.23564181810376023</v>
      </c>
      <c r="F13">
        <v>0.23215191086711032</v>
      </c>
      <c r="G13">
        <v>0.19013612338252381</v>
      </c>
      <c r="H13">
        <v>0.21089731619634819</v>
      </c>
      <c r="I13">
        <v>0.13079550235364693</v>
      </c>
      <c r="J13">
        <v>0.20007902090311649</v>
      </c>
      <c r="K13">
        <v>0.26469126421824352</v>
      </c>
      <c r="L13">
        <v>0.29067520600822944</v>
      </c>
      <c r="M13">
        <v>0.2717970054240727</v>
      </c>
      <c r="N13">
        <v>0.21881059908205683</v>
      </c>
      <c r="O13">
        <v>0.19216113243695321</v>
      </c>
      <c r="P13">
        <v>0.27740287049939627</v>
      </c>
      <c r="Q13">
        <v>0.23303103142860229</v>
      </c>
      <c r="R13">
        <v>0.31770413007975101</v>
      </c>
      <c r="S13">
        <v>0.34947454308772613</v>
      </c>
      <c r="T13">
        <v>0.16066679602588582</v>
      </c>
      <c r="U13">
        <v>0.23373577434300985</v>
      </c>
      <c r="V13">
        <v>0.26153978019525143</v>
      </c>
      <c r="W13">
        <v>0.16530592125094826</v>
      </c>
      <c r="X13">
        <v>0.27740287049939627</v>
      </c>
      <c r="Y13">
        <v>0.21458615622010385</v>
      </c>
      <c r="Z13">
        <v>0.24070329891767156</v>
      </c>
      <c r="AA13">
        <v>0.25083783836439466</v>
      </c>
      <c r="AB13">
        <v>0.25117642192918366</v>
      </c>
      <c r="AC13">
        <v>0.22092123399034019</v>
      </c>
      <c r="AD13">
        <v>0.27740287049939627</v>
      </c>
      <c r="AE13">
        <v>0.22177990989118085</v>
      </c>
      <c r="AF13">
        <v>0.27353940010451117</v>
      </c>
      <c r="AG13">
        <v>0.21572715050151681</v>
      </c>
      <c r="AH13">
        <v>0.21971522691444634</v>
      </c>
      <c r="AI13">
        <v>0.25883484939140272</v>
      </c>
      <c r="AJ13">
        <v>0.27740287049939627</v>
      </c>
      <c r="AK13">
        <v>0.27740287049939627</v>
      </c>
      <c r="AL13">
        <v>0.27740287049939627</v>
      </c>
      <c r="AM13">
        <v>0.27740287049939627</v>
      </c>
      <c r="AN13">
        <v>0.27740287049939627</v>
      </c>
      <c r="AO13">
        <v>0.27740287049939627</v>
      </c>
      <c r="AQ13" t="s">
        <v>48</v>
      </c>
    </row>
    <row r="14" spans="1:43">
      <c r="A14" t="s">
        <v>71</v>
      </c>
      <c r="B14" t="s">
        <v>14</v>
      </c>
      <c r="C14" t="s">
        <v>61</v>
      </c>
      <c r="E14">
        <v>0.23564181810376023</v>
      </c>
      <c r="F14">
        <v>0.23215191086711032</v>
      </c>
      <c r="G14">
        <v>0.19013612338252381</v>
      </c>
      <c r="H14">
        <v>0.21089731619634819</v>
      </c>
      <c r="I14">
        <v>0.13079550235364693</v>
      </c>
      <c r="J14">
        <v>0.20007902090311649</v>
      </c>
      <c r="K14">
        <v>0.26469126421824352</v>
      </c>
      <c r="L14">
        <v>0.29067520600822944</v>
      </c>
      <c r="M14">
        <v>0.2717970054240727</v>
      </c>
      <c r="N14">
        <v>0.21881059908205683</v>
      </c>
      <c r="O14">
        <v>0.19216113243695321</v>
      </c>
      <c r="P14">
        <v>0.27740287049939627</v>
      </c>
      <c r="Q14">
        <v>0.23303103142860229</v>
      </c>
      <c r="R14">
        <v>0.31770413007975101</v>
      </c>
      <c r="S14">
        <v>0.34947454308772613</v>
      </c>
      <c r="T14">
        <v>0.16066679602588582</v>
      </c>
      <c r="U14">
        <v>0.23373577434300985</v>
      </c>
      <c r="V14">
        <v>0.26153978019525143</v>
      </c>
      <c r="W14">
        <v>0.16530592125094826</v>
      </c>
      <c r="X14">
        <v>0.27740287049939627</v>
      </c>
      <c r="Y14">
        <v>0.21458615622010385</v>
      </c>
      <c r="Z14">
        <v>0.24070329891767156</v>
      </c>
      <c r="AA14">
        <v>0.25083783836439466</v>
      </c>
      <c r="AB14">
        <v>0.25117642192918366</v>
      </c>
      <c r="AC14">
        <v>0.22092123399034019</v>
      </c>
      <c r="AD14">
        <v>0.27740287049939627</v>
      </c>
      <c r="AE14">
        <v>0.22177990989118085</v>
      </c>
      <c r="AF14">
        <v>0.27353940010451117</v>
      </c>
      <c r="AG14">
        <v>0.21572715050151681</v>
      </c>
      <c r="AH14">
        <v>0.21971522691444634</v>
      </c>
      <c r="AI14">
        <v>0.25883484939140272</v>
      </c>
      <c r="AJ14">
        <v>0.27740287049939627</v>
      </c>
      <c r="AK14">
        <v>0.27740287049939627</v>
      </c>
      <c r="AL14">
        <v>0.27740287049939627</v>
      </c>
      <c r="AM14">
        <v>0.27740287049939627</v>
      </c>
      <c r="AN14">
        <v>0.27740287049939627</v>
      </c>
      <c r="AO14">
        <v>0.27740287049939627</v>
      </c>
      <c r="AQ14" t="s">
        <v>48</v>
      </c>
    </row>
    <row r="15" spans="1:43">
      <c r="A15" t="s">
        <v>72</v>
      </c>
      <c r="B15" t="s">
        <v>14</v>
      </c>
      <c r="C15" t="s">
        <v>61</v>
      </c>
      <c r="E15">
        <v>0.25920599991413629</v>
      </c>
      <c r="F15">
        <v>0.2553671019538214</v>
      </c>
      <c r="G15">
        <v>0.20914973572077622</v>
      </c>
      <c r="H15">
        <v>0.23198704781598303</v>
      </c>
      <c r="I15">
        <v>0.14387505258901162</v>
      </c>
      <c r="J15">
        <v>0.22008692299342816</v>
      </c>
      <c r="K15">
        <v>0.29116039064006788</v>
      </c>
      <c r="L15">
        <v>0.3197427266090524</v>
      </c>
      <c r="M15">
        <v>0.29897670596648002</v>
      </c>
      <c r="N15">
        <v>0.24069165899026254</v>
      </c>
      <c r="O15">
        <v>0.21137724568064856</v>
      </c>
      <c r="P15">
        <v>0.30514315754933591</v>
      </c>
      <c r="Q15">
        <v>0.25633413457146254</v>
      </c>
      <c r="R15">
        <v>0.34947454308772613</v>
      </c>
      <c r="S15">
        <v>0.38442199739649879</v>
      </c>
      <c r="T15">
        <v>0.17673347562847441</v>
      </c>
      <c r="U15">
        <v>0.25710935177731087</v>
      </c>
      <c r="V15">
        <v>0.28769375821477661</v>
      </c>
      <c r="W15">
        <v>0.18183651337604309</v>
      </c>
      <c r="X15">
        <v>0.30514315754933591</v>
      </c>
      <c r="Y15">
        <v>0.23604477184211425</v>
      </c>
      <c r="Z15">
        <v>0.26477362880943872</v>
      </c>
      <c r="AA15">
        <v>0.27592162220083416</v>
      </c>
      <c r="AB15">
        <v>0.27629406412210206</v>
      </c>
      <c r="AC15">
        <v>0.24301335738937424</v>
      </c>
      <c r="AD15">
        <v>0.30514315754933591</v>
      </c>
      <c r="AE15">
        <v>0.24395790088029895</v>
      </c>
      <c r="AF15">
        <v>0.30089334011496233</v>
      </c>
      <c r="AG15">
        <v>0.23729986555166852</v>
      </c>
      <c r="AH15">
        <v>0.24168674960589098</v>
      </c>
      <c r="AI15">
        <v>0.284718334330543</v>
      </c>
      <c r="AJ15">
        <v>0.30514315754933591</v>
      </c>
      <c r="AK15">
        <v>0.30514315754933591</v>
      </c>
      <c r="AL15">
        <v>0.30514315754933591</v>
      </c>
      <c r="AM15">
        <v>0.30514315754933591</v>
      </c>
      <c r="AN15">
        <v>0.30514315754933591</v>
      </c>
      <c r="AO15">
        <v>0.30514315754933591</v>
      </c>
      <c r="AQ15" t="s">
        <v>48</v>
      </c>
    </row>
    <row r="17" spans="1:43">
      <c r="A17" t="s">
        <v>0</v>
      </c>
    </row>
    <row r="18" spans="1:43" ht="13.15" thickBot="1">
      <c r="A18" t="s">
        <v>1</v>
      </c>
      <c r="B18" t="s">
        <v>2</v>
      </c>
      <c r="C18" t="s">
        <v>3</v>
      </c>
      <c r="D18" t="s">
        <v>4</v>
      </c>
      <c r="E18" t="s">
        <v>17</v>
      </c>
      <c r="F18" t="s">
        <v>21</v>
      </c>
      <c r="G18" t="s">
        <v>28</v>
      </c>
      <c r="H18" t="s">
        <v>19</v>
      </c>
      <c r="I18" t="s">
        <v>49</v>
      </c>
      <c r="J18" t="s">
        <v>15</v>
      </c>
      <c r="K18" t="s">
        <v>32</v>
      </c>
      <c r="L18" t="s">
        <v>33</v>
      </c>
      <c r="M18" t="s">
        <v>35</v>
      </c>
      <c r="N18" t="s">
        <v>18</v>
      </c>
      <c r="O18" t="s">
        <v>16</v>
      </c>
      <c r="P18" t="s">
        <v>108</v>
      </c>
      <c r="Q18" t="s">
        <v>20</v>
      </c>
      <c r="R18" t="s">
        <v>22</v>
      </c>
      <c r="S18" t="s">
        <v>57</v>
      </c>
      <c r="T18" t="s">
        <v>23</v>
      </c>
      <c r="U18" t="s">
        <v>38</v>
      </c>
      <c r="V18" t="s">
        <v>36</v>
      </c>
      <c r="W18" t="s">
        <v>37</v>
      </c>
      <c r="X18" t="s">
        <v>46</v>
      </c>
      <c r="Y18" t="s">
        <v>41</v>
      </c>
      <c r="Z18" t="s">
        <v>25</v>
      </c>
      <c r="AA18" t="s">
        <v>26</v>
      </c>
      <c r="AB18" t="s">
        <v>27</v>
      </c>
      <c r="AC18" t="s">
        <v>29</v>
      </c>
      <c r="AD18" t="s">
        <v>44</v>
      </c>
      <c r="AE18" t="s">
        <v>34</v>
      </c>
      <c r="AF18" t="s">
        <v>43</v>
      </c>
      <c r="AG18" t="s">
        <v>31</v>
      </c>
      <c r="AH18" t="s">
        <v>24</v>
      </c>
      <c r="AI18" t="s">
        <v>30</v>
      </c>
      <c r="AJ18" t="s">
        <v>13</v>
      </c>
      <c r="AK18" t="s">
        <v>58</v>
      </c>
      <c r="AL18" t="s">
        <v>59</v>
      </c>
      <c r="AM18" t="s">
        <v>39</v>
      </c>
      <c r="AN18" t="s">
        <v>40</v>
      </c>
      <c r="AO18" t="s">
        <v>42</v>
      </c>
      <c r="AP18" t="s">
        <v>6</v>
      </c>
      <c r="AQ18" t="s">
        <v>5</v>
      </c>
    </row>
    <row r="19" spans="1:43">
      <c r="A19" t="s">
        <v>60</v>
      </c>
      <c r="B19" t="s">
        <v>14</v>
      </c>
      <c r="C19" t="s">
        <v>61</v>
      </c>
      <c r="F19">
        <v>0.45486837655065343</v>
      </c>
      <c r="K19">
        <v>0.44701702504736635</v>
      </c>
      <c r="L19">
        <v>0.36054264871202912</v>
      </c>
      <c r="M19">
        <v>0.36054264871202912</v>
      </c>
      <c r="N19">
        <v>0.45486837655065343</v>
      </c>
      <c r="O19">
        <v>0.53569931706715612</v>
      </c>
      <c r="P19">
        <v>0.42387555845308666</v>
      </c>
      <c r="R19">
        <v>0.52013647796242546</v>
      </c>
      <c r="S19">
        <v>0.52013647796242546</v>
      </c>
      <c r="U19">
        <v>0.36054264871202912</v>
      </c>
      <c r="V19">
        <v>0.36054264871202912</v>
      </c>
      <c r="Y19">
        <v>0.37819399069550197</v>
      </c>
      <c r="Z19">
        <v>0.36054264871202912</v>
      </c>
      <c r="AA19">
        <v>0.46949688291352187</v>
      </c>
      <c r="AB19">
        <v>0.40232550791899202</v>
      </c>
      <c r="AE19">
        <v>0.42387555845308666</v>
      </c>
      <c r="AF19">
        <v>0.4244560811172377</v>
      </c>
      <c r="AH19">
        <v>0.48031404845302578</v>
      </c>
      <c r="AI19">
        <v>0.47065405096599749</v>
      </c>
      <c r="AQ19" t="s">
        <v>47</v>
      </c>
    </row>
    <row r="20" spans="1:43">
      <c r="A20" t="s">
        <v>62</v>
      </c>
      <c r="B20" t="s">
        <v>14</v>
      </c>
      <c r="C20" t="s">
        <v>61</v>
      </c>
      <c r="F20">
        <v>0.46405763668298988</v>
      </c>
      <c r="K20">
        <v>0.45604767201802027</v>
      </c>
      <c r="L20">
        <v>0.36782633858499947</v>
      </c>
      <c r="M20">
        <v>0.36782633858499947</v>
      </c>
      <c r="N20">
        <v>0.46405763668298988</v>
      </c>
      <c r="O20">
        <v>0.54652152549275523</v>
      </c>
      <c r="P20">
        <v>0.43243870104809856</v>
      </c>
      <c r="R20">
        <v>0.53064428559803012</v>
      </c>
      <c r="S20">
        <v>0.53064428559803012</v>
      </c>
      <c r="U20">
        <v>0.36782633858499947</v>
      </c>
      <c r="V20">
        <v>0.36782633858499947</v>
      </c>
      <c r="Y20">
        <v>0.3858342733358151</v>
      </c>
      <c r="Z20">
        <v>0.36782633858499947</v>
      </c>
      <c r="AA20">
        <v>0.47898166842692635</v>
      </c>
      <c r="AB20">
        <v>0.41045329595775953</v>
      </c>
      <c r="AE20">
        <v>0.43243870104809856</v>
      </c>
      <c r="AF20">
        <v>0.43303095144283849</v>
      </c>
      <c r="AH20">
        <v>0.4900173625631879</v>
      </c>
      <c r="AI20">
        <v>0.48016221361177519</v>
      </c>
      <c r="AQ20" t="s">
        <v>47</v>
      </c>
    </row>
    <row r="21" spans="1:43">
      <c r="A21" t="s">
        <v>63</v>
      </c>
      <c r="B21" t="s">
        <v>14</v>
      </c>
      <c r="C21" t="s">
        <v>61</v>
      </c>
      <c r="F21">
        <v>0.45486837655065343</v>
      </c>
      <c r="K21">
        <v>0.44701702504736635</v>
      </c>
      <c r="L21">
        <v>0.36054264871202912</v>
      </c>
      <c r="M21">
        <v>0.36054264871202912</v>
      </c>
      <c r="N21">
        <v>0.45486837655065343</v>
      </c>
      <c r="O21">
        <v>0.53569931706715612</v>
      </c>
      <c r="P21">
        <v>0.42387555845308666</v>
      </c>
      <c r="R21">
        <v>0.52013647796242546</v>
      </c>
      <c r="S21">
        <v>0.52013647796242546</v>
      </c>
      <c r="U21">
        <v>0.36054264871202912</v>
      </c>
      <c r="V21">
        <v>0.36054264871202912</v>
      </c>
      <c r="Y21">
        <v>0.37819399069550197</v>
      </c>
      <c r="Z21">
        <v>0.36054264871202912</v>
      </c>
      <c r="AA21">
        <v>0.46949688291352187</v>
      </c>
      <c r="AB21">
        <v>0.40232550791899202</v>
      </c>
      <c r="AE21">
        <v>0.42387555845308666</v>
      </c>
      <c r="AF21">
        <v>0.4244560811172377</v>
      </c>
      <c r="AH21">
        <v>0.48031404845302578</v>
      </c>
      <c r="AI21">
        <v>0.47065405096599749</v>
      </c>
      <c r="AQ21" t="s">
        <v>47</v>
      </c>
    </row>
    <row r="22" spans="1:43">
      <c r="A22" t="s">
        <v>64</v>
      </c>
      <c r="B22" t="s">
        <v>14</v>
      </c>
      <c r="C22" t="s">
        <v>61</v>
      </c>
      <c r="F22">
        <v>0.32291745809923184</v>
      </c>
      <c r="K22">
        <v>0.39976409395015866</v>
      </c>
      <c r="L22">
        <v>0.38824066211471986</v>
      </c>
      <c r="M22">
        <v>0.38824066211471986</v>
      </c>
      <c r="N22">
        <v>0.32291745809923184</v>
      </c>
      <c r="O22">
        <v>0.37320744057758742</v>
      </c>
      <c r="P22">
        <v>0.40455014864245697</v>
      </c>
      <c r="R22">
        <v>0.4233670808925199</v>
      </c>
      <c r="S22">
        <v>0.4233670808925199</v>
      </c>
      <c r="U22">
        <v>0.38824066211471986</v>
      </c>
      <c r="V22">
        <v>0.38824066211471986</v>
      </c>
      <c r="Y22">
        <v>0.34259550928231935</v>
      </c>
      <c r="Z22">
        <v>0.38824066211471986</v>
      </c>
      <c r="AA22">
        <v>0.40729860943535218</v>
      </c>
      <c r="AB22">
        <v>0.27879564124872475</v>
      </c>
      <c r="AE22">
        <v>0.40455014864245697</v>
      </c>
      <c r="AF22">
        <v>0.38153376557726121</v>
      </c>
      <c r="AH22">
        <v>0.35682652621347982</v>
      </c>
      <c r="AI22">
        <v>0.42635252873784057</v>
      </c>
      <c r="AQ22" t="s">
        <v>47</v>
      </c>
    </row>
    <row r="23" spans="1:43">
      <c r="A23" t="s">
        <v>65</v>
      </c>
      <c r="B23" t="s">
        <v>14</v>
      </c>
      <c r="C23" t="s">
        <v>61</v>
      </c>
      <c r="F23">
        <v>0.29216341447073352</v>
      </c>
      <c r="K23">
        <v>0.36169132309776253</v>
      </c>
      <c r="L23">
        <v>0.35126536096093697</v>
      </c>
      <c r="M23">
        <v>0.35126536096093697</v>
      </c>
      <c r="N23">
        <v>0.29216341447073352</v>
      </c>
      <c r="O23">
        <v>0.33766387480829335</v>
      </c>
      <c r="P23">
        <v>0.36602156305746103</v>
      </c>
      <c r="R23">
        <v>0.38304640652180372</v>
      </c>
      <c r="S23">
        <v>0.38304640652180372</v>
      </c>
      <c r="U23">
        <v>0.35126536096093697</v>
      </c>
      <c r="V23">
        <v>0.35126536096093697</v>
      </c>
      <c r="Y23">
        <v>0.30996736554114607</v>
      </c>
      <c r="Z23">
        <v>0.35126536096093697</v>
      </c>
      <c r="AA23">
        <v>0.36850826567960432</v>
      </c>
      <c r="AB23">
        <v>0.25224367541551285</v>
      </c>
      <c r="AE23">
        <v>0.36602156305746103</v>
      </c>
      <c r="AF23">
        <v>0.34519721647466489</v>
      </c>
      <c r="AH23">
        <v>0.32284304752648169</v>
      </c>
      <c r="AI23">
        <v>0.38574752600090334</v>
      </c>
      <c r="AQ23" t="s">
        <v>47</v>
      </c>
    </row>
    <row r="24" spans="1:43">
      <c r="A24" t="s">
        <v>66</v>
      </c>
      <c r="B24" t="s">
        <v>14</v>
      </c>
      <c r="C24" t="s">
        <v>61</v>
      </c>
      <c r="F24">
        <v>0.38442554535622836</v>
      </c>
      <c r="K24">
        <v>0.47590963565495076</v>
      </c>
      <c r="L24">
        <v>0.46219126442228553</v>
      </c>
      <c r="M24">
        <v>0.46219126442228553</v>
      </c>
      <c r="N24">
        <v>0.38442554535622836</v>
      </c>
      <c r="O24">
        <v>0.44429457211617551</v>
      </c>
      <c r="P24">
        <v>0.48160731981244875</v>
      </c>
      <c r="R24">
        <v>0.5040084296339522</v>
      </c>
      <c r="S24">
        <v>0.5040084296339522</v>
      </c>
      <c r="U24">
        <v>0.46219126442228553</v>
      </c>
      <c r="V24">
        <v>0.46219126442228553</v>
      </c>
      <c r="Y24">
        <v>0.40785179676466587</v>
      </c>
      <c r="Z24">
        <v>0.46219126442228553</v>
      </c>
      <c r="AA24">
        <v>0.48487929694684784</v>
      </c>
      <c r="AB24">
        <v>0.33189957291514849</v>
      </c>
      <c r="AE24">
        <v>0.48160731981244875</v>
      </c>
      <c r="AF24">
        <v>0.45420686378245378</v>
      </c>
      <c r="AH24">
        <v>0.42479348358747593</v>
      </c>
      <c r="AI24">
        <v>0.50756253421171493</v>
      </c>
      <c r="AQ24" t="s">
        <v>47</v>
      </c>
    </row>
    <row r="25" spans="1:43">
      <c r="A25" t="s">
        <v>67</v>
      </c>
      <c r="B25" t="s">
        <v>14</v>
      </c>
      <c r="C25" t="s">
        <v>61</v>
      </c>
      <c r="F25">
        <v>0.26576466210777533</v>
      </c>
      <c r="K25">
        <v>0.30425830511125818</v>
      </c>
      <c r="L25">
        <v>0.2598248126341694</v>
      </c>
      <c r="M25">
        <v>0.2598248126341694</v>
      </c>
      <c r="N25">
        <v>0.26576466210777533</v>
      </c>
      <c r="O25">
        <v>0.27752103095533137</v>
      </c>
      <c r="P25">
        <v>0.31679326520875917</v>
      </c>
      <c r="R25">
        <v>0.34915423476254837</v>
      </c>
      <c r="S25">
        <v>0.34915423476254837</v>
      </c>
      <c r="U25">
        <v>0.2598248126341694</v>
      </c>
      <c r="V25">
        <v>0.2598248126341694</v>
      </c>
      <c r="Y25">
        <v>0.29993330125211104</v>
      </c>
      <c r="Z25">
        <v>0.2598248126341694</v>
      </c>
      <c r="AA25">
        <v>0.36586264697305937</v>
      </c>
      <c r="AB25">
        <v>0.26233830200913499</v>
      </c>
      <c r="AE25">
        <v>0.31679326520875917</v>
      </c>
      <c r="AF25">
        <v>0.28071882668899084</v>
      </c>
      <c r="AH25">
        <v>0.28304009398269198</v>
      </c>
      <c r="AI25">
        <v>0.37326035507414496</v>
      </c>
      <c r="AQ25" t="s">
        <v>47</v>
      </c>
    </row>
    <row r="26" spans="1:43">
      <c r="A26" t="s">
        <v>68</v>
      </c>
      <c r="B26" t="s">
        <v>14</v>
      </c>
      <c r="C26" t="s">
        <v>61</v>
      </c>
      <c r="F26">
        <v>0.22639211957329008</v>
      </c>
      <c r="K26">
        <v>0.25918300065033101</v>
      </c>
      <c r="L26">
        <v>0.22133224779947763</v>
      </c>
      <c r="M26">
        <v>0.22133224779947763</v>
      </c>
      <c r="N26">
        <v>0.22639211957329008</v>
      </c>
      <c r="O26">
        <v>0.23640680414713411</v>
      </c>
      <c r="P26">
        <v>0.26986092962227631</v>
      </c>
      <c r="R26">
        <v>0.29742768146439308</v>
      </c>
      <c r="S26">
        <v>0.29742768146439308</v>
      </c>
      <c r="U26">
        <v>0.22133224779947763</v>
      </c>
      <c r="V26">
        <v>0.22133224779947763</v>
      </c>
      <c r="Y26">
        <v>0.25549873810365015</v>
      </c>
      <c r="Z26">
        <v>0.22133224779947763</v>
      </c>
      <c r="AA26">
        <v>0.31166077334742093</v>
      </c>
      <c r="AB26">
        <v>0.22347336837815202</v>
      </c>
      <c r="AE26">
        <v>0.26986092962227631</v>
      </c>
      <c r="AF26">
        <v>0.23913085236469592</v>
      </c>
      <c r="AH26">
        <v>0.24110822820747832</v>
      </c>
      <c r="AI26">
        <v>0.31796252469279013</v>
      </c>
      <c r="AQ26" t="s">
        <v>47</v>
      </c>
    </row>
    <row r="27" spans="1:43">
      <c r="A27" t="s">
        <v>69</v>
      </c>
      <c r="B27" t="s">
        <v>14</v>
      </c>
      <c r="C27" t="s">
        <v>61</v>
      </c>
      <c r="F27">
        <v>0.30759798855066584</v>
      </c>
      <c r="K27">
        <v>0.35215081610099319</v>
      </c>
      <c r="L27">
        <v>0.3007231627710294</v>
      </c>
      <c r="M27">
        <v>0.3007231627710294</v>
      </c>
      <c r="N27">
        <v>0.30759798855066584</v>
      </c>
      <c r="O27">
        <v>0.32120489693904086</v>
      </c>
      <c r="P27">
        <v>0.36665887176939715</v>
      </c>
      <c r="R27">
        <v>0.40411369764183835</v>
      </c>
      <c r="S27">
        <v>0.40411369764183835</v>
      </c>
      <c r="U27">
        <v>0.3007231627710294</v>
      </c>
      <c r="V27">
        <v>0.3007231627710294</v>
      </c>
      <c r="Y27">
        <v>0.34714502459735069</v>
      </c>
      <c r="Z27">
        <v>0.3007231627710294</v>
      </c>
      <c r="AA27">
        <v>0.42345213770030021</v>
      </c>
      <c r="AB27">
        <v>0.30363229399205438</v>
      </c>
      <c r="AE27">
        <v>0.36665887176939715</v>
      </c>
      <c r="AF27">
        <v>0.32490604940855422</v>
      </c>
      <c r="AH27">
        <v>0.32759270136885643</v>
      </c>
      <c r="AI27">
        <v>0.43201429985433443</v>
      </c>
      <c r="AQ27" t="s">
        <v>47</v>
      </c>
    </row>
    <row r="28" spans="1:43">
      <c r="A28" t="s">
        <v>70</v>
      </c>
      <c r="B28" t="s">
        <v>14</v>
      </c>
      <c r="C28" t="s">
        <v>61</v>
      </c>
      <c r="F28">
        <v>0.39558709157831462</v>
      </c>
      <c r="K28">
        <v>0.44553036258210732</v>
      </c>
      <c r="L28">
        <v>0.43652301135968474</v>
      </c>
      <c r="M28">
        <v>0.43652301135968474</v>
      </c>
      <c r="N28">
        <v>0.39558709157831462</v>
      </c>
      <c r="O28">
        <v>0.39122191385374827</v>
      </c>
      <c r="P28">
        <v>0.35923394993938873</v>
      </c>
      <c r="R28">
        <v>0.55234958575264648</v>
      </c>
      <c r="S28">
        <v>0.55234958575264648</v>
      </c>
      <c r="U28">
        <v>0.43652301135968474</v>
      </c>
      <c r="V28">
        <v>0.43652301135968474</v>
      </c>
      <c r="Y28">
        <v>0.36561723122847178</v>
      </c>
      <c r="Z28">
        <v>0.43652301135968474</v>
      </c>
      <c r="AA28">
        <v>0.42660685116055352</v>
      </c>
      <c r="AB28">
        <v>0.4395587383760714</v>
      </c>
      <c r="AE28">
        <v>0.35923394993938873</v>
      </c>
      <c r="AF28">
        <v>0.48533406498935378</v>
      </c>
      <c r="AH28">
        <v>0.39238448074942855</v>
      </c>
      <c r="AI28">
        <v>0.45500255216693652</v>
      </c>
      <c r="AQ28" t="s">
        <v>47</v>
      </c>
    </row>
    <row r="29" spans="1:43">
      <c r="A29" t="s">
        <v>71</v>
      </c>
      <c r="B29" t="s">
        <v>14</v>
      </c>
      <c r="C29" t="s">
        <v>61</v>
      </c>
      <c r="F29">
        <v>0.39558709157831462</v>
      </c>
      <c r="K29">
        <v>0.44553036258210732</v>
      </c>
      <c r="L29">
        <v>0.43652301135968474</v>
      </c>
      <c r="M29">
        <v>0.43652301135968474</v>
      </c>
      <c r="N29">
        <v>0.39558709157831462</v>
      </c>
      <c r="O29">
        <v>0.39122191385374827</v>
      </c>
      <c r="P29">
        <v>0.35923394993938873</v>
      </c>
      <c r="R29">
        <v>0.55234958575264648</v>
      </c>
      <c r="S29">
        <v>0.55234958575264648</v>
      </c>
      <c r="U29">
        <v>0.43652301135968474</v>
      </c>
      <c r="V29">
        <v>0.43652301135968474</v>
      </c>
      <c r="Y29">
        <v>0.36561723122847178</v>
      </c>
      <c r="Z29">
        <v>0.43652301135968474</v>
      </c>
      <c r="AA29">
        <v>0.42660685116055352</v>
      </c>
      <c r="AB29">
        <v>0.4395587383760714</v>
      </c>
      <c r="AE29">
        <v>0.35923394993938873</v>
      </c>
      <c r="AF29">
        <v>0.48533406498935378</v>
      </c>
      <c r="AH29">
        <v>0.39238448074942855</v>
      </c>
      <c r="AI29">
        <v>0.45500255216693652</v>
      </c>
      <c r="AQ29" t="s">
        <v>47</v>
      </c>
    </row>
    <row r="30" spans="1:43">
      <c r="A30" t="s">
        <v>72</v>
      </c>
      <c r="B30" t="s">
        <v>14</v>
      </c>
      <c r="C30" t="s">
        <v>61</v>
      </c>
      <c r="F30">
        <v>0.43514580073614612</v>
      </c>
      <c r="K30">
        <v>0.4900833988403181</v>
      </c>
      <c r="L30">
        <v>0.48017531249565326</v>
      </c>
      <c r="M30">
        <v>0.48017531249565326</v>
      </c>
      <c r="N30">
        <v>0.43514580073614612</v>
      </c>
      <c r="O30">
        <v>0.43034410523912314</v>
      </c>
      <c r="P30">
        <v>0.39515734493332766</v>
      </c>
      <c r="R30">
        <v>0.6075845443279112</v>
      </c>
      <c r="S30">
        <v>0.6075845443279112</v>
      </c>
      <c r="U30">
        <v>0.48017531249565326</v>
      </c>
      <c r="V30">
        <v>0.48017531249565326</v>
      </c>
      <c r="Y30">
        <v>0.40217895435131901</v>
      </c>
      <c r="Z30">
        <v>0.48017531249565326</v>
      </c>
      <c r="AA30">
        <v>0.46926753627660889</v>
      </c>
      <c r="AB30">
        <v>0.48351461221367859</v>
      </c>
      <c r="AE30">
        <v>0.39515734493332766</v>
      </c>
      <c r="AF30">
        <v>0.53386747148828917</v>
      </c>
      <c r="AH30">
        <v>0.43162292882437142</v>
      </c>
      <c r="AI30">
        <v>0.50050280738363018</v>
      </c>
      <c r="AQ30" t="s">
        <v>47</v>
      </c>
    </row>
    <row r="32" spans="1:43">
      <c r="A32" t="s">
        <v>0</v>
      </c>
    </row>
    <row r="33" spans="1:42" ht="13.15" thickBot="1">
      <c r="A33" t="s">
        <v>1</v>
      </c>
      <c r="B33" t="s">
        <v>2</v>
      </c>
      <c r="C33" t="s">
        <v>3</v>
      </c>
      <c r="D33" t="s">
        <v>4</v>
      </c>
      <c r="E33" t="s">
        <v>17</v>
      </c>
      <c r="F33" t="s">
        <v>21</v>
      </c>
      <c r="G33" t="s">
        <v>28</v>
      </c>
      <c r="H33" t="s">
        <v>19</v>
      </c>
      <c r="I33" t="s">
        <v>49</v>
      </c>
      <c r="J33" t="s">
        <v>15</v>
      </c>
      <c r="K33" t="s">
        <v>32</v>
      </c>
      <c r="L33" t="s">
        <v>33</v>
      </c>
      <c r="M33" t="s">
        <v>35</v>
      </c>
      <c r="N33" t="s">
        <v>18</v>
      </c>
      <c r="O33" t="s">
        <v>16</v>
      </c>
      <c r="P33" t="s">
        <v>108</v>
      </c>
      <c r="Q33" t="s">
        <v>20</v>
      </c>
      <c r="R33" t="s">
        <v>22</v>
      </c>
      <c r="S33" t="s">
        <v>57</v>
      </c>
      <c r="T33" t="s">
        <v>23</v>
      </c>
      <c r="U33" t="s">
        <v>38</v>
      </c>
      <c r="V33" t="s">
        <v>36</v>
      </c>
      <c r="W33" t="s">
        <v>37</v>
      </c>
      <c r="X33" t="s">
        <v>46</v>
      </c>
      <c r="Y33" t="s">
        <v>40</v>
      </c>
      <c r="Z33" t="s">
        <v>39</v>
      </c>
      <c r="AA33" t="s">
        <v>41</v>
      </c>
      <c r="AB33" t="s">
        <v>25</v>
      </c>
      <c r="AC33" t="s">
        <v>26</v>
      </c>
      <c r="AD33" t="s">
        <v>27</v>
      </c>
      <c r="AE33" t="s">
        <v>42</v>
      </c>
      <c r="AF33" t="s">
        <v>29</v>
      </c>
      <c r="AG33" t="s">
        <v>44</v>
      </c>
      <c r="AH33" t="s">
        <v>34</v>
      </c>
      <c r="AI33" t="s">
        <v>43</v>
      </c>
      <c r="AJ33" t="s">
        <v>31</v>
      </c>
      <c r="AK33" t="s">
        <v>24</v>
      </c>
      <c r="AL33" t="s">
        <v>30</v>
      </c>
      <c r="AM33" t="s">
        <v>13</v>
      </c>
      <c r="AN33" t="s">
        <v>58</v>
      </c>
      <c r="AO33" t="s">
        <v>59</v>
      </c>
      <c r="AP33" t="s">
        <v>5</v>
      </c>
    </row>
    <row r="34" spans="1:42">
      <c r="A34" t="s">
        <v>70</v>
      </c>
      <c r="B34" t="s">
        <v>14</v>
      </c>
      <c r="C34" t="s">
        <v>61</v>
      </c>
      <c r="E34">
        <v>0.21566795595961713</v>
      </c>
      <c r="F34">
        <v>0.19362833405718877</v>
      </c>
      <c r="G34">
        <v>0.27159308908152124</v>
      </c>
      <c r="H34">
        <v>0.23248557422051144</v>
      </c>
      <c r="I34">
        <v>0.33434278413985974</v>
      </c>
      <c r="J34">
        <v>0.21284886425275273</v>
      </c>
      <c r="K34">
        <v>0.21867818528221411</v>
      </c>
      <c r="L34">
        <v>0.17098189785301882</v>
      </c>
      <c r="M34">
        <v>0.20642445895543535</v>
      </c>
      <c r="N34">
        <v>0.25967886984457522</v>
      </c>
      <c r="O34">
        <v>0.20903459153627096</v>
      </c>
      <c r="P34">
        <v>0.33434278413985974</v>
      </c>
      <c r="Q34">
        <v>0.23134242462498597</v>
      </c>
      <c r="R34">
        <v>0.19265425217103199</v>
      </c>
      <c r="S34">
        <v>0.20359171371478887</v>
      </c>
      <c r="T34">
        <v>0.29412012416355698</v>
      </c>
      <c r="U34">
        <v>0.17098189785301882</v>
      </c>
      <c r="V34">
        <v>0.17917575791551404</v>
      </c>
      <c r="W34">
        <v>0.18974956792680342</v>
      </c>
      <c r="X34">
        <v>0.33434278413985974</v>
      </c>
      <c r="Y34">
        <v>0.28442081864806601</v>
      </c>
      <c r="Z34">
        <v>0.24954266624554716</v>
      </c>
      <c r="AA34">
        <v>0.20642445895543535</v>
      </c>
      <c r="AB34">
        <v>0.21532280326468942</v>
      </c>
      <c r="AC34">
        <v>0.35717591859873921</v>
      </c>
      <c r="AD34">
        <v>0.24451575727170791</v>
      </c>
      <c r="AE34">
        <v>0.25522297267729566</v>
      </c>
      <c r="AF34">
        <v>0.20359171371478887</v>
      </c>
      <c r="AG34">
        <v>0.21362237951192165</v>
      </c>
      <c r="AH34">
        <v>0.34100170030774657</v>
      </c>
      <c r="AI34">
        <v>0.20642445895543535</v>
      </c>
      <c r="AJ34">
        <v>0.24015342098507506</v>
      </c>
      <c r="AK34">
        <v>0.18513500865791788</v>
      </c>
      <c r="AL34">
        <v>0.19814240877581327</v>
      </c>
      <c r="AM34">
        <v>0.24451575727170791</v>
      </c>
      <c r="AN34">
        <v>0.24451575727170791</v>
      </c>
      <c r="AO34">
        <v>0.24451575727170791</v>
      </c>
      <c r="AP34" t="s">
        <v>45</v>
      </c>
    </row>
    <row r="35" spans="1:42">
      <c r="A35" t="s">
        <v>71</v>
      </c>
      <c r="B35" t="s">
        <v>14</v>
      </c>
      <c r="C35" t="s">
        <v>61</v>
      </c>
      <c r="E35">
        <v>0</v>
      </c>
      <c r="F35">
        <v>0</v>
      </c>
      <c r="G35">
        <v>1.279144084103742E-2</v>
      </c>
      <c r="H35">
        <v>0</v>
      </c>
      <c r="I35">
        <v>1.6103083737135305E-2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1.6103083737135305E-2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1.6103083737135305E-2</v>
      </c>
      <c r="Y35">
        <v>1.0488434623673474E-2</v>
      </c>
      <c r="Z35">
        <v>0</v>
      </c>
      <c r="AA35">
        <v>0</v>
      </c>
      <c r="AB35">
        <v>0</v>
      </c>
      <c r="AC35">
        <v>0</v>
      </c>
      <c r="AD35">
        <v>1.0864020009499714E-2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1.0864020009499714E-2</v>
      </c>
      <c r="AN35">
        <v>1.0864020009499714E-2</v>
      </c>
      <c r="AO35">
        <v>1.0864020009499714E-2</v>
      </c>
      <c r="AP35" t="s">
        <v>45</v>
      </c>
    </row>
    <row r="36" spans="1:42">
      <c r="A36" t="s">
        <v>72</v>
      </c>
      <c r="B36" t="s">
        <v>14</v>
      </c>
      <c r="C36" t="s">
        <v>61</v>
      </c>
      <c r="E36">
        <v>3.0039129591750383E-2</v>
      </c>
      <c r="F36">
        <v>6.7785009798595849E-2</v>
      </c>
      <c r="G36">
        <v>0</v>
      </c>
      <c r="H36">
        <v>2.5372220230393833E-2</v>
      </c>
      <c r="I36">
        <v>1.0757073648995433E-2</v>
      </c>
      <c r="J36">
        <v>2.3760434461765595E-2</v>
      </c>
      <c r="K36">
        <v>4.4727923097568498E-2</v>
      </c>
      <c r="L36">
        <v>0</v>
      </c>
      <c r="M36">
        <v>3.1196469161575344E-2</v>
      </c>
      <c r="N36">
        <v>0.11126645786198969</v>
      </c>
      <c r="O36">
        <v>4.5226371304803961E-2</v>
      </c>
      <c r="P36">
        <v>1.0757073648995433E-2</v>
      </c>
      <c r="Q36">
        <v>1.3504311325870837E-2</v>
      </c>
      <c r="R36">
        <v>0.14229337258515068</v>
      </c>
      <c r="S36">
        <v>1.2014129338273971E-2</v>
      </c>
      <c r="T36">
        <v>5.2543906297548369E-2</v>
      </c>
      <c r="U36">
        <v>0</v>
      </c>
      <c r="V36">
        <v>0</v>
      </c>
      <c r="W36">
        <v>5.9902398018356132E-2</v>
      </c>
      <c r="X36">
        <v>1.0757073648995433E-2</v>
      </c>
      <c r="Y36">
        <v>1.2735135086780819E-2</v>
      </c>
      <c r="Z36">
        <v>1.8514972520273974E-2</v>
      </c>
      <c r="AA36">
        <v>3.1196469161575344E-2</v>
      </c>
      <c r="AB36">
        <v>1.5769706563418948E-2</v>
      </c>
      <c r="AC36">
        <v>0.29900141152977733</v>
      </c>
      <c r="AD36">
        <v>0</v>
      </c>
      <c r="AE36">
        <v>1.2401447102446186E-2</v>
      </c>
      <c r="AF36">
        <v>1.2014129338273971E-2</v>
      </c>
      <c r="AG36">
        <v>3.1914768472123288E-2</v>
      </c>
      <c r="AH36">
        <v>0.22039860864635347</v>
      </c>
      <c r="AI36">
        <v>3.1196469161575344E-2</v>
      </c>
      <c r="AJ36">
        <v>6.383862181452056E-2</v>
      </c>
      <c r="AK36">
        <v>6.4233648819315078E-2</v>
      </c>
      <c r="AL36">
        <v>0.11141099487202599</v>
      </c>
      <c r="AM36">
        <v>0</v>
      </c>
      <c r="AN36">
        <v>0</v>
      </c>
      <c r="AO36">
        <v>0</v>
      </c>
      <c r="AP36" t="s">
        <v>45</v>
      </c>
    </row>
    <row r="37" spans="1:42">
      <c r="A37" t="s">
        <v>64</v>
      </c>
      <c r="B37" t="s">
        <v>14</v>
      </c>
      <c r="C37" t="s">
        <v>61</v>
      </c>
      <c r="E37">
        <v>0.29891932585238629</v>
      </c>
      <c r="F37">
        <v>0.32488415845737473</v>
      </c>
      <c r="G37">
        <v>0.364128871701629</v>
      </c>
      <c r="H37">
        <v>0.31572006721786144</v>
      </c>
      <c r="I37">
        <v>0.42803262775218759</v>
      </c>
      <c r="J37">
        <v>0.28921982397105661</v>
      </c>
      <c r="K37">
        <v>0.33509419442425675</v>
      </c>
      <c r="L37">
        <v>0.30796704958342286</v>
      </c>
      <c r="M37">
        <v>0.30606461568612925</v>
      </c>
      <c r="N37">
        <v>0.34659507405082179</v>
      </c>
      <c r="O37">
        <v>0.30849860642536892</v>
      </c>
      <c r="P37">
        <v>0.42803262775218759</v>
      </c>
      <c r="Q37">
        <v>0.31228456055371129</v>
      </c>
      <c r="R37">
        <v>0.33702508552320704</v>
      </c>
      <c r="S37">
        <v>0.27853753191030628</v>
      </c>
      <c r="T37">
        <v>0.369487228415535</v>
      </c>
      <c r="U37">
        <v>0.30796704958342286</v>
      </c>
      <c r="V37">
        <v>0.30044180037479729</v>
      </c>
      <c r="W37">
        <v>0.30542288857290173</v>
      </c>
      <c r="X37">
        <v>0.42803262775218759</v>
      </c>
      <c r="Y37">
        <v>0.35183599275345839</v>
      </c>
      <c r="Z37">
        <v>0.30349927794671877</v>
      </c>
      <c r="AA37">
        <v>0.30606461568612925</v>
      </c>
      <c r="AB37">
        <v>0.30380138129592293</v>
      </c>
      <c r="AC37">
        <v>0.39536795425033017</v>
      </c>
      <c r="AD37">
        <v>0.33442607816557457</v>
      </c>
      <c r="AE37">
        <v>0.32207645499892629</v>
      </c>
      <c r="AF37">
        <v>0.27853753191030628</v>
      </c>
      <c r="AG37">
        <v>0.31343657567928601</v>
      </c>
      <c r="AH37">
        <v>0.38506660881241422</v>
      </c>
      <c r="AI37">
        <v>0.30606461568612925</v>
      </c>
      <c r="AJ37">
        <v>0.30002968563359167</v>
      </c>
      <c r="AK37">
        <v>0.36496222754452107</v>
      </c>
      <c r="AL37">
        <v>0.33614212815225114</v>
      </c>
      <c r="AM37">
        <v>0.33442607816557457</v>
      </c>
      <c r="AN37">
        <v>0.33442607816557457</v>
      </c>
      <c r="AO37">
        <v>0.33442607816557457</v>
      </c>
      <c r="AP37" t="s">
        <v>45</v>
      </c>
    </row>
    <row r="38" spans="1:42">
      <c r="A38" t="s">
        <v>65</v>
      </c>
      <c r="B38" t="s">
        <v>14</v>
      </c>
      <c r="C38" t="s">
        <v>61</v>
      </c>
      <c r="E38">
        <v>0</v>
      </c>
      <c r="F38">
        <v>0</v>
      </c>
      <c r="G38">
        <v>2.4387916892866325E-2</v>
      </c>
      <c r="H38">
        <v>1.0657762024009351E-2</v>
      </c>
      <c r="I38">
        <v>2.5116761424001516E-2</v>
      </c>
      <c r="J38">
        <v>1.0465521683115863E-2</v>
      </c>
      <c r="K38">
        <v>0</v>
      </c>
      <c r="L38">
        <v>2.361970650673155E-2</v>
      </c>
      <c r="M38">
        <v>1.0960174490438498E-2</v>
      </c>
      <c r="N38">
        <v>0</v>
      </c>
      <c r="O38">
        <v>0</v>
      </c>
      <c r="P38">
        <v>2.5116761424001516E-2</v>
      </c>
      <c r="Q38">
        <v>1.4071403922818948E-2</v>
      </c>
      <c r="R38">
        <v>0</v>
      </c>
      <c r="S38">
        <v>1.4340450116440636E-2</v>
      </c>
      <c r="T38">
        <v>0</v>
      </c>
      <c r="U38">
        <v>2.361970650673155E-2</v>
      </c>
      <c r="V38">
        <v>2.2051979139303488E-2</v>
      </c>
      <c r="W38">
        <v>0</v>
      </c>
      <c r="X38">
        <v>2.5116761424001516E-2</v>
      </c>
      <c r="Y38">
        <v>1.946522591698931E-2</v>
      </c>
      <c r="Z38">
        <v>1.3419003969237961E-2</v>
      </c>
      <c r="AA38">
        <v>1.0960174490438498E-2</v>
      </c>
      <c r="AB38">
        <v>1.5803616632770044E-2</v>
      </c>
      <c r="AC38">
        <v>0</v>
      </c>
      <c r="AD38">
        <v>2.4147269247483963E-2</v>
      </c>
      <c r="AE38">
        <v>1.6003432389778447E-2</v>
      </c>
      <c r="AF38">
        <v>1.4340450116440636E-2</v>
      </c>
      <c r="AG38">
        <v>0</v>
      </c>
      <c r="AH38">
        <v>0</v>
      </c>
      <c r="AI38">
        <v>1.0960174490438498E-2</v>
      </c>
      <c r="AJ38">
        <v>0</v>
      </c>
      <c r="AK38">
        <v>0</v>
      </c>
      <c r="AL38">
        <v>0</v>
      </c>
      <c r="AM38">
        <v>2.4147269247483963E-2</v>
      </c>
      <c r="AN38">
        <v>2.4147269247483963E-2</v>
      </c>
      <c r="AO38">
        <v>2.4147269247483963E-2</v>
      </c>
      <c r="AP38" t="s">
        <v>45</v>
      </c>
    </row>
    <row r="39" spans="1:42">
      <c r="A39" t="s">
        <v>66</v>
      </c>
      <c r="B39" t="s">
        <v>14</v>
      </c>
      <c r="C39" t="s">
        <v>61</v>
      </c>
      <c r="E39">
        <v>0.12051156072623925</v>
      </c>
      <c r="F39">
        <v>0.20534336756586538</v>
      </c>
      <c r="G39">
        <v>5.1546567092999998E-2</v>
      </c>
      <c r="H39">
        <v>0.10549055296472756</v>
      </c>
      <c r="I39">
        <v>6.5341000026123308E-2</v>
      </c>
      <c r="J39">
        <v>0.11002039474470093</v>
      </c>
      <c r="K39">
        <v>0.17343987055137824</v>
      </c>
      <c r="L39">
        <v>6.9353103233743593E-2</v>
      </c>
      <c r="M39">
        <v>0.13006066893910254</v>
      </c>
      <c r="N39">
        <v>0.23401675639195499</v>
      </c>
      <c r="O39">
        <v>0.15790517889802391</v>
      </c>
      <c r="P39">
        <v>6.5341000026123308E-2</v>
      </c>
      <c r="Q39">
        <v>8.2592728363498166E-2</v>
      </c>
      <c r="R39">
        <v>0.32113908715179468</v>
      </c>
      <c r="S39">
        <v>7.5904458867128183E-2</v>
      </c>
      <c r="T39">
        <v>0.14885569709746241</v>
      </c>
      <c r="U39">
        <v>6.9353103233743593E-2</v>
      </c>
      <c r="V39">
        <v>7.1117529904455135E-2</v>
      </c>
      <c r="W39">
        <v>0.18201621558166672</v>
      </c>
      <c r="X39">
        <v>6.5341000026123308E-2</v>
      </c>
      <c r="Y39">
        <v>6.985583192929487E-2</v>
      </c>
      <c r="Z39">
        <v>8.3113147731923076E-2</v>
      </c>
      <c r="AA39">
        <v>0.13006066893910254</v>
      </c>
      <c r="AB39">
        <v>8.8664718928183756E-2</v>
      </c>
      <c r="AC39">
        <v>0.37673033230317315</v>
      </c>
      <c r="AD39">
        <v>4.8347886527011219E-2</v>
      </c>
      <c r="AE39">
        <v>7.1005316314487199E-2</v>
      </c>
      <c r="AF39">
        <v>7.5904458867128183E-2</v>
      </c>
      <c r="AG39">
        <v>0.12038679517788463</v>
      </c>
      <c r="AH39">
        <v>0.31382430079093282</v>
      </c>
      <c r="AI39">
        <v>0.13006066893910254</v>
      </c>
      <c r="AJ39">
        <v>0.15819772325666659</v>
      </c>
      <c r="AK39">
        <v>0.22665106636925644</v>
      </c>
      <c r="AL39">
        <v>0.27263375970052645</v>
      </c>
      <c r="AM39">
        <v>4.8347886527011219E-2</v>
      </c>
      <c r="AN39">
        <v>4.8347886527011219E-2</v>
      </c>
      <c r="AO39">
        <v>4.8347886527011219E-2</v>
      </c>
      <c r="AP39" t="s">
        <v>45</v>
      </c>
    </row>
    <row r="40" spans="1:42">
      <c r="A40" t="s">
        <v>67</v>
      </c>
      <c r="B40" t="s">
        <v>14</v>
      </c>
      <c r="C40" t="s">
        <v>61</v>
      </c>
      <c r="E40">
        <v>0.32924523096705327</v>
      </c>
      <c r="F40">
        <v>0.34047909474965538</v>
      </c>
      <c r="G40">
        <v>0.38233109448174485</v>
      </c>
      <c r="H40">
        <v>0.37079753330468024</v>
      </c>
      <c r="I40">
        <v>0.43849139744536225</v>
      </c>
      <c r="J40">
        <v>0.33367993250332861</v>
      </c>
      <c r="K40">
        <v>0.36247630738560138</v>
      </c>
      <c r="L40">
        <v>0.33621861680748477</v>
      </c>
      <c r="M40">
        <v>0.33638514799511787</v>
      </c>
      <c r="N40">
        <v>0.36859083339612614</v>
      </c>
      <c r="O40">
        <v>0.34339049629531487</v>
      </c>
      <c r="P40">
        <v>0.43849139744536225</v>
      </c>
      <c r="Q40">
        <v>0.35751754178300343</v>
      </c>
      <c r="R40">
        <v>0.32834560469459456</v>
      </c>
      <c r="S40">
        <v>0.32530257667613849</v>
      </c>
      <c r="T40">
        <v>0.41898364397122184</v>
      </c>
      <c r="U40">
        <v>0.33621861680748477</v>
      </c>
      <c r="V40">
        <v>0.33534019970405748</v>
      </c>
      <c r="W40">
        <v>0.33877761912530935</v>
      </c>
      <c r="X40">
        <v>0.43849139744536225</v>
      </c>
      <c r="Y40">
        <v>0.39662816780444299</v>
      </c>
      <c r="Z40">
        <v>0.36865133218499485</v>
      </c>
      <c r="AA40">
        <v>0.33638514799511787</v>
      </c>
      <c r="AB40">
        <v>0.35121936259243336</v>
      </c>
      <c r="AC40">
        <v>0.45080816819365266</v>
      </c>
      <c r="AD40">
        <v>0.36165848915759258</v>
      </c>
      <c r="AE40">
        <v>0.37855424106418994</v>
      </c>
      <c r="AF40">
        <v>0.32530257667613849</v>
      </c>
      <c r="AG40">
        <v>0.36018177850129651</v>
      </c>
      <c r="AH40">
        <v>0.41766516743646087</v>
      </c>
      <c r="AI40">
        <v>0.33638514799511787</v>
      </c>
      <c r="AJ40">
        <v>0.3345151510846332</v>
      </c>
      <c r="AK40">
        <v>0.36101136696706265</v>
      </c>
      <c r="AL40">
        <v>0.32491043519739171</v>
      </c>
      <c r="AM40">
        <v>0.36165848915759258</v>
      </c>
      <c r="AN40">
        <v>0.36165848915759258</v>
      </c>
      <c r="AO40">
        <v>0.36165848915759258</v>
      </c>
      <c r="AP40" t="s">
        <v>45</v>
      </c>
    </row>
    <row r="41" spans="1:42">
      <c r="A41" t="s">
        <v>68</v>
      </c>
      <c r="B41" t="s">
        <v>14</v>
      </c>
      <c r="C41" t="s">
        <v>61</v>
      </c>
      <c r="E41">
        <v>1.2659539800602358E-2</v>
      </c>
      <c r="F41">
        <v>0</v>
      </c>
      <c r="G41">
        <v>2.9290628379002745E-2</v>
      </c>
      <c r="H41">
        <v>1.5257662385894006E-2</v>
      </c>
      <c r="I41">
        <v>2.7881712463809081E-2</v>
      </c>
      <c r="J41">
        <v>1.5552948194201265E-2</v>
      </c>
      <c r="K41">
        <v>1.1870919960252978E-2</v>
      </c>
      <c r="L41">
        <v>3.0545606172456038E-2</v>
      </c>
      <c r="M41">
        <v>1.5828389891891038E-2</v>
      </c>
      <c r="N41">
        <v>0</v>
      </c>
      <c r="O41">
        <v>1.0607957796987803E-2</v>
      </c>
      <c r="P41">
        <v>2.7881712463809081E-2</v>
      </c>
      <c r="Q41">
        <v>1.9693144330962854E-2</v>
      </c>
      <c r="R41">
        <v>0</v>
      </c>
      <c r="S41">
        <v>2.0724075418659348E-2</v>
      </c>
      <c r="T41">
        <v>1.1393937933369971E-2</v>
      </c>
      <c r="U41">
        <v>3.0545606172456038E-2</v>
      </c>
      <c r="V41">
        <v>2.9058078552663669E-2</v>
      </c>
      <c r="W41">
        <v>0</v>
      </c>
      <c r="X41">
        <v>2.7881712463809081E-2</v>
      </c>
      <c r="Y41">
        <v>2.4938493800270155E-2</v>
      </c>
      <c r="Z41">
        <v>1.9029985749317763E-2</v>
      </c>
      <c r="AA41">
        <v>1.5828389891891038E-2</v>
      </c>
      <c r="AB41">
        <v>2.255148852581311E-2</v>
      </c>
      <c r="AC41">
        <v>0</v>
      </c>
      <c r="AD41">
        <v>2.9584225777479975E-2</v>
      </c>
      <c r="AE41">
        <v>2.2442839555365E-2</v>
      </c>
      <c r="AF41">
        <v>2.0724075418659348E-2</v>
      </c>
      <c r="AG41">
        <v>1.3412263291758243E-2</v>
      </c>
      <c r="AH41">
        <v>0</v>
      </c>
      <c r="AI41">
        <v>1.5828389891891038E-2</v>
      </c>
      <c r="AJ41">
        <v>0</v>
      </c>
      <c r="AK41">
        <v>0</v>
      </c>
      <c r="AL41">
        <v>0</v>
      </c>
      <c r="AM41">
        <v>2.9584225777479975E-2</v>
      </c>
      <c r="AN41">
        <v>2.9584225777479975E-2</v>
      </c>
      <c r="AO41">
        <v>2.9584225777479975E-2</v>
      </c>
      <c r="AP41" t="s">
        <v>45</v>
      </c>
    </row>
    <row r="42" spans="1:42">
      <c r="A42" t="s">
        <v>69</v>
      </c>
      <c r="B42" t="s">
        <v>14</v>
      </c>
      <c r="C42" t="s">
        <v>61</v>
      </c>
      <c r="E42">
        <v>0.8</v>
      </c>
      <c r="F42">
        <v>0.8</v>
      </c>
      <c r="G42">
        <v>0.8</v>
      </c>
      <c r="H42">
        <v>0.8</v>
      </c>
      <c r="I42">
        <v>0.8</v>
      </c>
      <c r="J42">
        <v>0.8</v>
      </c>
      <c r="K42">
        <v>0.8</v>
      </c>
      <c r="L42">
        <v>0.8</v>
      </c>
      <c r="M42">
        <v>0.8</v>
      </c>
      <c r="N42">
        <v>0.8</v>
      </c>
      <c r="O42">
        <v>0.8</v>
      </c>
      <c r="P42">
        <v>0.8</v>
      </c>
      <c r="Q42">
        <v>0.8</v>
      </c>
      <c r="R42">
        <v>0.8</v>
      </c>
      <c r="S42">
        <v>0.8</v>
      </c>
      <c r="T42">
        <v>0.8</v>
      </c>
      <c r="U42">
        <v>0.8</v>
      </c>
      <c r="V42">
        <v>0.8</v>
      </c>
      <c r="W42">
        <v>0.8</v>
      </c>
      <c r="X42">
        <v>0.8</v>
      </c>
      <c r="Y42">
        <v>0.8</v>
      </c>
      <c r="Z42">
        <v>0.8</v>
      </c>
      <c r="AA42">
        <v>0.8</v>
      </c>
      <c r="AB42">
        <v>0.8</v>
      </c>
      <c r="AC42">
        <v>0.8</v>
      </c>
      <c r="AD42">
        <v>0.8</v>
      </c>
      <c r="AE42">
        <v>0.8</v>
      </c>
      <c r="AF42">
        <v>0.8</v>
      </c>
      <c r="AG42">
        <v>0.8</v>
      </c>
      <c r="AH42">
        <v>0.8</v>
      </c>
      <c r="AI42">
        <v>0.8</v>
      </c>
      <c r="AJ42">
        <v>0.8</v>
      </c>
      <c r="AK42">
        <v>0.8</v>
      </c>
      <c r="AL42">
        <v>0.8</v>
      </c>
      <c r="AM42">
        <v>0.8</v>
      </c>
      <c r="AN42">
        <v>0.8</v>
      </c>
      <c r="AO42">
        <v>0.8</v>
      </c>
      <c r="AP42" t="s">
        <v>45</v>
      </c>
    </row>
    <row r="43" spans="1:42">
      <c r="A43" t="s">
        <v>60</v>
      </c>
      <c r="B43" t="s">
        <v>14</v>
      </c>
      <c r="C43" t="s">
        <v>61</v>
      </c>
      <c r="E43">
        <v>0.10321024450811628</v>
      </c>
      <c r="F43">
        <v>8.9493739710962472E-2</v>
      </c>
      <c r="G43">
        <v>0.15819562050222444</v>
      </c>
      <c r="H43">
        <v>0.12569307710312225</v>
      </c>
      <c r="I43">
        <v>0.21534242808386098</v>
      </c>
      <c r="J43">
        <v>9.0460616201164135E-2</v>
      </c>
      <c r="K43">
        <v>7.4337876683442591E-2</v>
      </c>
      <c r="L43">
        <v>6.4355036676699687E-2</v>
      </c>
      <c r="M43">
        <v>6.8149111027304907E-2</v>
      </c>
      <c r="N43">
        <v>0.14277246272997951</v>
      </c>
      <c r="O43">
        <v>8.2153025059078524E-2</v>
      </c>
      <c r="P43">
        <v>0.21534242808386098</v>
      </c>
      <c r="Q43">
        <v>0.11198248384889258</v>
      </c>
      <c r="R43">
        <v>0.12659689473402871</v>
      </c>
      <c r="S43">
        <v>0.1019683509434942</v>
      </c>
      <c r="T43">
        <v>0.18895652004608612</v>
      </c>
      <c r="U43">
        <v>6.4355036676699687E-2</v>
      </c>
      <c r="V43">
        <v>6.6220684081079992E-2</v>
      </c>
      <c r="W43">
        <v>8.1481585461083569E-2</v>
      </c>
      <c r="X43">
        <v>0.21534242808386098</v>
      </c>
      <c r="Y43">
        <v>0.17790156781475944</v>
      </c>
      <c r="Z43">
        <v>0.13171970800547714</v>
      </c>
      <c r="AA43">
        <v>6.8149111027304907E-2</v>
      </c>
      <c r="AB43">
        <v>8.5087454995883161E-2</v>
      </c>
      <c r="AC43">
        <v>0.21439655046398445</v>
      </c>
      <c r="AD43">
        <v>0.12565511889274092</v>
      </c>
      <c r="AE43">
        <v>0.13180585876267481</v>
      </c>
      <c r="AF43">
        <v>0.1019683509434942</v>
      </c>
      <c r="AG43">
        <v>0.13121017108915692</v>
      </c>
      <c r="AH43">
        <v>0.21708493112584931</v>
      </c>
      <c r="AI43">
        <v>6.8149111027304907E-2</v>
      </c>
      <c r="AJ43">
        <v>0.12425426095573205</v>
      </c>
      <c r="AK43">
        <v>8.5196811453423754E-2</v>
      </c>
      <c r="AL43">
        <v>0.10589004577133858</v>
      </c>
      <c r="AM43">
        <v>0.12565511889274092</v>
      </c>
      <c r="AN43">
        <v>0.12565511889274092</v>
      </c>
      <c r="AO43">
        <v>0.12565511889274092</v>
      </c>
      <c r="AP43" t="s">
        <v>45</v>
      </c>
    </row>
    <row r="44" spans="1:42">
      <c r="A44" t="s">
        <v>62</v>
      </c>
      <c r="B44" t="s">
        <v>14</v>
      </c>
      <c r="C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45</v>
      </c>
    </row>
    <row r="45" spans="1:42">
      <c r="A45" t="s">
        <v>63</v>
      </c>
      <c r="B45" t="s">
        <v>14</v>
      </c>
      <c r="C45" t="s">
        <v>61</v>
      </c>
      <c r="E45">
        <f>E43</f>
        <v>0.10321024450811628</v>
      </c>
      <c r="F45">
        <f t="shared" ref="F45:AO45" si="1">F43</f>
        <v>8.9493739710962472E-2</v>
      </c>
      <c r="G45">
        <f t="shared" si="1"/>
        <v>0.15819562050222444</v>
      </c>
      <c r="H45">
        <f t="shared" si="1"/>
        <v>0.12569307710312225</v>
      </c>
      <c r="I45">
        <f t="shared" si="1"/>
        <v>0.21534242808386098</v>
      </c>
      <c r="J45">
        <f t="shared" si="1"/>
        <v>9.0460616201164135E-2</v>
      </c>
      <c r="K45">
        <f t="shared" si="1"/>
        <v>7.4337876683442591E-2</v>
      </c>
      <c r="L45">
        <f t="shared" si="1"/>
        <v>6.4355036676699687E-2</v>
      </c>
      <c r="M45">
        <f t="shared" si="1"/>
        <v>6.8149111027304907E-2</v>
      </c>
      <c r="N45">
        <f t="shared" si="1"/>
        <v>0.14277246272997951</v>
      </c>
      <c r="O45">
        <f t="shared" si="1"/>
        <v>8.2153025059078524E-2</v>
      </c>
      <c r="P45">
        <f t="shared" si="1"/>
        <v>0.21534242808386098</v>
      </c>
      <c r="Q45">
        <f t="shared" si="1"/>
        <v>0.11198248384889258</v>
      </c>
      <c r="R45">
        <f t="shared" si="1"/>
        <v>0.12659689473402871</v>
      </c>
      <c r="S45">
        <f t="shared" si="1"/>
        <v>0.1019683509434942</v>
      </c>
      <c r="T45">
        <f t="shared" si="1"/>
        <v>0.18895652004608612</v>
      </c>
      <c r="U45">
        <f t="shared" si="1"/>
        <v>6.4355036676699687E-2</v>
      </c>
      <c r="V45">
        <f t="shared" si="1"/>
        <v>6.6220684081079992E-2</v>
      </c>
      <c r="W45">
        <f t="shared" si="1"/>
        <v>8.1481585461083569E-2</v>
      </c>
      <c r="X45">
        <f t="shared" si="1"/>
        <v>0.21534242808386098</v>
      </c>
      <c r="Y45">
        <f t="shared" si="1"/>
        <v>0.17790156781475944</v>
      </c>
      <c r="Z45">
        <f t="shared" si="1"/>
        <v>0.13171970800547714</v>
      </c>
      <c r="AA45">
        <f t="shared" si="1"/>
        <v>6.8149111027304907E-2</v>
      </c>
      <c r="AB45">
        <f t="shared" si="1"/>
        <v>8.5087454995883161E-2</v>
      </c>
      <c r="AC45">
        <f t="shared" si="1"/>
        <v>0.21439655046398445</v>
      </c>
      <c r="AD45">
        <f t="shared" si="1"/>
        <v>0.12565511889274092</v>
      </c>
      <c r="AE45">
        <f t="shared" si="1"/>
        <v>0.13180585876267481</v>
      </c>
      <c r="AF45">
        <f t="shared" si="1"/>
        <v>0.1019683509434942</v>
      </c>
      <c r="AG45">
        <f t="shared" si="1"/>
        <v>0.13121017108915692</v>
      </c>
      <c r="AH45">
        <f t="shared" si="1"/>
        <v>0.21708493112584931</v>
      </c>
      <c r="AI45">
        <f t="shared" si="1"/>
        <v>6.8149111027304907E-2</v>
      </c>
      <c r="AJ45">
        <f t="shared" si="1"/>
        <v>0.12425426095573205</v>
      </c>
      <c r="AK45">
        <f t="shared" si="1"/>
        <v>8.5196811453423754E-2</v>
      </c>
      <c r="AL45">
        <f t="shared" si="1"/>
        <v>0.10589004577133858</v>
      </c>
      <c r="AM45">
        <f t="shared" si="1"/>
        <v>0.12565511889274092</v>
      </c>
      <c r="AN45">
        <f t="shared" si="1"/>
        <v>0.12565511889274092</v>
      </c>
      <c r="AO45">
        <f t="shared" si="1"/>
        <v>0.12565511889274092</v>
      </c>
      <c r="AP45" t="s">
        <v>45</v>
      </c>
    </row>
    <row r="48" spans="1:42">
      <c r="A48" t="s">
        <v>0</v>
      </c>
    </row>
    <row r="49" spans="1:7">
      <c r="A49" t="s">
        <v>1</v>
      </c>
      <c r="B49" t="s">
        <v>2</v>
      </c>
      <c r="C49" t="s">
        <v>3</v>
      </c>
      <c r="D49" t="s">
        <v>4</v>
      </c>
      <c r="E49" t="s">
        <v>12</v>
      </c>
      <c r="F49" t="s">
        <v>50</v>
      </c>
      <c r="G49" t="s">
        <v>8</v>
      </c>
    </row>
    <row r="50" spans="1:7">
      <c r="A50" t="s">
        <v>326</v>
      </c>
      <c r="B50" t="s">
        <v>14</v>
      </c>
      <c r="C50" t="s">
        <v>327</v>
      </c>
      <c r="E50" t="s">
        <v>331</v>
      </c>
      <c r="G50">
        <v>0.22500000000000001</v>
      </c>
    </row>
    <row r="51" spans="1:7">
      <c r="A51" t="s">
        <v>328</v>
      </c>
      <c r="B51" t="s">
        <v>14</v>
      </c>
      <c r="C51" t="s">
        <v>327</v>
      </c>
      <c r="E51" t="s">
        <v>331</v>
      </c>
      <c r="G51">
        <v>0.22500000000000001</v>
      </c>
    </row>
    <row r="52" spans="1:7">
      <c r="A52" t="s">
        <v>329</v>
      </c>
      <c r="B52" t="s">
        <v>14</v>
      </c>
      <c r="C52" t="s">
        <v>327</v>
      </c>
      <c r="E52" t="s">
        <v>331</v>
      </c>
      <c r="G52">
        <v>0.22500000000000001</v>
      </c>
    </row>
    <row r="53" spans="1:7">
      <c r="A53" t="s">
        <v>330</v>
      </c>
      <c r="B53" t="s">
        <v>14</v>
      </c>
      <c r="C53" t="s">
        <v>327</v>
      </c>
      <c r="E53" t="s">
        <v>331</v>
      </c>
      <c r="G53">
        <v>0.22500000000000001</v>
      </c>
    </row>
    <row r="54" spans="1:7">
      <c r="A54" t="s">
        <v>63</v>
      </c>
      <c r="B54" t="s">
        <v>14</v>
      </c>
      <c r="C54" t="s">
        <v>327</v>
      </c>
      <c r="E54" t="s">
        <v>331</v>
      </c>
      <c r="G54">
        <v>0.22500000000000001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workbookViewId="0">
      <selection activeCell="E58" sqref="E58:M58"/>
    </sheetView>
  </sheetViews>
  <sheetFormatPr defaultRowHeight="12.75"/>
  <cols>
    <col min="1" max="1" width="58.1328125" bestFit="1" customWidth="1"/>
  </cols>
  <sheetData>
    <row r="1" spans="1:16">
      <c r="A1" t="s">
        <v>189</v>
      </c>
    </row>
    <row r="3" spans="1:16">
      <c r="A3" t="s">
        <v>191</v>
      </c>
      <c r="B3">
        <v>42886.473344907412</v>
      </c>
    </row>
    <row r="4" spans="1:16">
      <c r="A4" t="s">
        <v>192</v>
      </c>
      <c r="B4">
        <v>42947.768189872688</v>
      </c>
    </row>
    <row r="5" spans="1:16">
      <c r="A5" t="s">
        <v>193</v>
      </c>
      <c r="B5" t="s">
        <v>194</v>
      </c>
    </row>
    <row r="7" spans="1:16">
      <c r="A7" t="s">
        <v>197</v>
      </c>
      <c r="B7" t="s">
        <v>198</v>
      </c>
    </row>
    <row r="8" spans="1:16">
      <c r="A8" t="s">
        <v>199</v>
      </c>
      <c r="B8" t="s">
        <v>200</v>
      </c>
    </row>
    <row r="9" spans="1:16">
      <c r="N9" t="s">
        <v>194</v>
      </c>
      <c r="O9" t="s">
        <v>320</v>
      </c>
    </row>
    <row r="10" spans="1:16">
      <c r="A10" t="s">
        <v>201</v>
      </c>
      <c r="B10" t="s">
        <v>309</v>
      </c>
      <c r="C10" t="s">
        <v>310</v>
      </c>
      <c r="D10" t="s">
        <v>311</v>
      </c>
      <c r="E10" t="s">
        <v>312</v>
      </c>
      <c r="L10" t="s">
        <v>73</v>
      </c>
      <c r="M10" t="s">
        <v>17</v>
      </c>
      <c r="N10">
        <f>VLOOKUP(L10,$A$14:$D$52,4,0)/1000</f>
        <v>0.93700000000000006</v>
      </c>
      <c r="O10">
        <f>VLOOKUP(M10,$C$59:$D$75,2,0)</f>
        <v>0.93399999999999994</v>
      </c>
      <c r="P10">
        <f>N10-O10</f>
        <v>3.0000000000001137E-3</v>
      </c>
    </row>
    <row r="11" spans="1:16">
      <c r="A11" t="s">
        <v>203</v>
      </c>
      <c r="B11" t="s">
        <v>313</v>
      </c>
      <c r="C11" t="s">
        <v>313</v>
      </c>
      <c r="D11" t="s">
        <v>313</v>
      </c>
      <c r="E11" t="s">
        <v>313</v>
      </c>
      <c r="L11" t="s">
        <v>98</v>
      </c>
      <c r="M11" t="s">
        <v>21</v>
      </c>
      <c r="N11">
        <f t="shared" ref="N11:N45" si="0">VLOOKUP(L11,$A$14:$D$52,4,0)/1000</f>
        <v>3.1219999999999999</v>
      </c>
      <c r="O11">
        <f t="shared" ref="O11:O45" si="1">VLOOKUP(M11,$C$59:$D$75,2,0)</f>
        <v>3.1194929999999998</v>
      </c>
      <c r="P11">
        <f t="shared" ref="P11:P45" si="2">N11-O11</f>
        <v>2.507000000000037E-3</v>
      </c>
    </row>
    <row r="12" spans="1:16">
      <c r="A12" t="s">
        <v>314</v>
      </c>
      <c r="B12">
        <v>136955</v>
      </c>
      <c r="C12">
        <v>4527</v>
      </c>
      <c r="D12">
        <v>94864</v>
      </c>
      <c r="E12">
        <v>2302</v>
      </c>
      <c r="L12" t="s">
        <v>74</v>
      </c>
      <c r="M12" t="s">
        <v>28</v>
      </c>
      <c r="N12">
        <f t="shared" si="0"/>
        <v>1.0289999999999999</v>
      </c>
      <c r="O12">
        <f t="shared" si="1"/>
        <v>1.032</v>
      </c>
      <c r="P12">
        <f t="shared" si="2"/>
        <v>-3.0000000000001137E-3</v>
      </c>
    </row>
    <row r="13" spans="1:16">
      <c r="A13" t="s">
        <v>315</v>
      </c>
      <c r="B13">
        <v>105289</v>
      </c>
      <c r="C13">
        <v>1243</v>
      </c>
      <c r="D13">
        <v>80037</v>
      </c>
      <c r="E13">
        <v>2302</v>
      </c>
      <c r="L13" t="s">
        <v>76</v>
      </c>
      <c r="M13" t="s">
        <v>15</v>
      </c>
      <c r="N13">
        <f t="shared" si="0"/>
        <v>2.0750000000000002</v>
      </c>
      <c r="O13">
        <f t="shared" si="1"/>
        <v>2.1659999999999999</v>
      </c>
      <c r="P13">
        <f t="shared" si="2"/>
        <v>-9.0999999999999748E-2</v>
      </c>
    </row>
    <row r="14" spans="1:16">
      <c r="A14" t="s">
        <v>98</v>
      </c>
      <c r="B14">
        <v>2161</v>
      </c>
      <c r="C14">
        <v>15</v>
      </c>
      <c r="D14">
        <v>3122</v>
      </c>
      <c r="E14">
        <v>0</v>
      </c>
      <c r="L14" t="s">
        <v>99</v>
      </c>
      <c r="M14" t="s">
        <v>32</v>
      </c>
      <c r="N14">
        <f t="shared" si="0"/>
        <v>0.78200000000000003</v>
      </c>
      <c r="O14">
        <f t="shared" si="1"/>
        <v>0.78400000000000003</v>
      </c>
      <c r="P14">
        <f t="shared" si="2"/>
        <v>-2.0000000000000018E-3</v>
      </c>
    </row>
    <row r="15" spans="1:16">
      <c r="A15" t="s">
        <v>74</v>
      </c>
      <c r="B15">
        <v>700</v>
      </c>
      <c r="C15">
        <v>0</v>
      </c>
      <c r="D15">
        <v>1029</v>
      </c>
      <c r="E15">
        <v>0</v>
      </c>
      <c r="L15" t="s">
        <v>212</v>
      </c>
      <c r="M15" t="s">
        <v>16</v>
      </c>
      <c r="N15">
        <f t="shared" si="0"/>
        <v>39.786000000000001</v>
      </c>
      <c r="O15">
        <f t="shared" si="1"/>
        <v>39.791000000000004</v>
      </c>
      <c r="P15">
        <f t="shared" si="2"/>
        <v>-5.000000000002558E-3</v>
      </c>
    </row>
    <row r="16" spans="1:16">
      <c r="A16" t="s">
        <v>76</v>
      </c>
      <c r="B16">
        <v>281</v>
      </c>
      <c r="C16">
        <v>0</v>
      </c>
      <c r="D16">
        <v>2075</v>
      </c>
      <c r="E16">
        <v>0</v>
      </c>
      <c r="L16" t="s">
        <v>77</v>
      </c>
      <c r="M16" t="s">
        <v>33</v>
      </c>
      <c r="N16">
        <f t="shared" si="0"/>
        <v>0</v>
      </c>
      <c r="O16" t="e">
        <f t="shared" si="1"/>
        <v>#N/A</v>
      </c>
      <c r="P16" t="e">
        <f t="shared" si="2"/>
        <v>#N/A</v>
      </c>
    </row>
    <row r="17" spans="1:16">
      <c r="A17" t="s">
        <v>99</v>
      </c>
      <c r="B17">
        <v>5075</v>
      </c>
      <c r="C17">
        <v>0</v>
      </c>
      <c r="D17">
        <v>782</v>
      </c>
      <c r="E17">
        <v>0</v>
      </c>
      <c r="L17" t="s">
        <v>102</v>
      </c>
      <c r="M17" t="s">
        <v>22</v>
      </c>
      <c r="N17">
        <f t="shared" si="0"/>
        <v>2E-3</v>
      </c>
      <c r="O17" t="e">
        <f t="shared" si="1"/>
        <v>#N/A</v>
      </c>
      <c r="P17" t="e">
        <f t="shared" si="2"/>
        <v>#N/A</v>
      </c>
    </row>
    <row r="18" spans="1:16">
      <c r="A18" t="s">
        <v>212</v>
      </c>
      <c r="B18">
        <v>44670</v>
      </c>
      <c r="C18">
        <v>0</v>
      </c>
      <c r="D18">
        <v>39786</v>
      </c>
      <c r="E18">
        <v>2</v>
      </c>
      <c r="L18" t="s">
        <v>79</v>
      </c>
      <c r="M18" t="s">
        <v>108</v>
      </c>
      <c r="N18">
        <f t="shared" si="0"/>
        <v>2.6040000000000001</v>
      </c>
      <c r="O18">
        <f t="shared" si="1"/>
        <v>2.6089999999999995</v>
      </c>
      <c r="P18">
        <f t="shared" si="2"/>
        <v>-4.9999999999994493E-3</v>
      </c>
    </row>
    <row r="19" spans="1:16">
      <c r="A19" t="s">
        <v>77</v>
      </c>
      <c r="B19">
        <v>294</v>
      </c>
      <c r="C19">
        <v>6</v>
      </c>
      <c r="D19">
        <v>0</v>
      </c>
      <c r="E19">
        <v>0</v>
      </c>
      <c r="L19" t="s">
        <v>91</v>
      </c>
      <c r="M19" t="s">
        <v>34</v>
      </c>
      <c r="N19">
        <f t="shared" si="0"/>
        <v>4.8559999999999999</v>
      </c>
      <c r="O19">
        <f t="shared" si="1"/>
        <v>5.9350369999999995</v>
      </c>
      <c r="P19">
        <f t="shared" si="2"/>
        <v>-1.0790369999999996</v>
      </c>
    </row>
    <row r="20" spans="1:16">
      <c r="A20" t="s">
        <v>102</v>
      </c>
      <c r="B20">
        <v>2440</v>
      </c>
      <c r="C20">
        <v>0</v>
      </c>
      <c r="D20">
        <v>2</v>
      </c>
      <c r="E20">
        <v>0</v>
      </c>
      <c r="L20" t="s">
        <v>78</v>
      </c>
      <c r="M20" t="s">
        <v>18</v>
      </c>
      <c r="N20">
        <f t="shared" si="0"/>
        <v>6.7549999999999999</v>
      </c>
      <c r="O20">
        <f t="shared" si="1"/>
        <v>6.7555199999999997</v>
      </c>
      <c r="P20">
        <f t="shared" si="2"/>
        <v>-5.1999999999985391E-4</v>
      </c>
    </row>
    <row r="21" spans="1:16">
      <c r="A21" t="s">
        <v>79</v>
      </c>
      <c r="B21">
        <v>2091</v>
      </c>
      <c r="C21">
        <v>0</v>
      </c>
      <c r="D21">
        <v>2604</v>
      </c>
      <c r="E21">
        <v>0</v>
      </c>
      <c r="L21" t="s">
        <v>92</v>
      </c>
      <c r="M21" t="s">
        <v>19</v>
      </c>
      <c r="N21">
        <f t="shared" si="0"/>
        <v>4.8000000000000001E-2</v>
      </c>
      <c r="O21" t="e">
        <f t="shared" si="1"/>
        <v>#N/A</v>
      </c>
      <c r="P21" t="e">
        <f t="shared" si="2"/>
        <v>#N/A</v>
      </c>
    </row>
    <row r="22" spans="1:16">
      <c r="A22" t="s">
        <v>91</v>
      </c>
      <c r="B22">
        <v>22943</v>
      </c>
      <c r="C22">
        <v>0</v>
      </c>
      <c r="D22">
        <v>4856</v>
      </c>
      <c r="E22">
        <v>2300</v>
      </c>
      <c r="L22" t="s">
        <v>81</v>
      </c>
      <c r="M22" t="s">
        <v>23</v>
      </c>
      <c r="N22">
        <f t="shared" si="0"/>
        <v>18.891999999999999</v>
      </c>
      <c r="O22">
        <f t="shared" si="1"/>
        <v>18.892374</v>
      </c>
      <c r="P22">
        <f t="shared" si="2"/>
        <v>-3.7400000000076261E-4</v>
      </c>
    </row>
    <row r="23" spans="1:16">
      <c r="A23" t="s">
        <v>78</v>
      </c>
      <c r="B23">
        <v>9536</v>
      </c>
      <c r="C23">
        <v>681</v>
      </c>
      <c r="D23">
        <v>6755</v>
      </c>
      <c r="E23">
        <v>0</v>
      </c>
      <c r="L23" t="s">
        <v>75</v>
      </c>
      <c r="M23" t="s">
        <v>49</v>
      </c>
      <c r="N23">
        <f t="shared" si="0"/>
        <v>7.5999999999999998E-2</v>
      </c>
      <c r="O23" t="e">
        <f t="shared" si="1"/>
        <v>#N/A</v>
      </c>
      <c r="P23" t="e">
        <f t="shared" si="2"/>
        <v>#N/A</v>
      </c>
    </row>
    <row r="24" spans="1:16">
      <c r="A24" t="s">
        <v>92</v>
      </c>
      <c r="B24">
        <v>418</v>
      </c>
      <c r="C24">
        <v>0</v>
      </c>
      <c r="D24">
        <v>48</v>
      </c>
      <c r="E24">
        <v>0</v>
      </c>
      <c r="L24" t="s">
        <v>82</v>
      </c>
      <c r="M24" t="s">
        <v>38</v>
      </c>
      <c r="N24">
        <f t="shared" si="0"/>
        <v>0</v>
      </c>
      <c r="O24" t="e">
        <f t="shared" si="1"/>
        <v>#N/A</v>
      </c>
      <c r="P24" t="e">
        <f t="shared" si="2"/>
        <v>#N/A</v>
      </c>
    </row>
    <row r="25" spans="1:16">
      <c r="A25" t="s">
        <v>81</v>
      </c>
      <c r="B25">
        <v>9137</v>
      </c>
      <c r="C25">
        <v>0</v>
      </c>
      <c r="D25">
        <v>18892</v>
      </c>
      <c r="E25">
        <v>0</v>
      </c>
      <c r="L25" t="s">
        <v>83</v>
      </c>
      <c r="M25" t="s">
        <v>36</v>
      </c>
      <c r="N25">
        <f t="shared" si="0"/>
        <v>6.9000000000000006E-2</v>
      </c>
      <c r="O25" t="e">
        <f t="shared" si="1"/>
        <v>#N/A</v>
      </c>
      <c r="P25" t="e">
        <f t="shared" si="2"/>
        <v>#N/A</v>
      </c>
    </row>
    <row r="26" spans="1:16">
      <c r="A26" t="s">
        <v>75</v>
      </c>
      <c r="B26">
        <v>158</v>
      </c>
      <c r="C26">
        <v>0</v>
      </c>
      <c r="D26">
        <v>76</v>
      </c>
      <c r="E26">
        <v>0</v>
      </c>
      <c r="L26" t="s">
        <v>84</v>
      </c>
      <c r="M26" t="s">
        <v>37</v>
      </c>
      <c r="N26">
        <f t="shared" si="0"/>
        <v>0.11600000000000001</v>
      </c>
      <c r="O26" t="e">
        <f t="shared" si="1"/>
        <v>#N/A</v>
      </c>
      <c r="P26" t="e">
        <f t="shared" si="2"/>
        <v>#N/A</v>
      </c>
    </row>
    <row r="27" spans="1:16">
      <c r="A27" t="s">
        <v>82</v>
      </c>
      <c r="B27">
        <v>69</v>
      </c>
      <c r="C27">
        <v>0</v>
      </c>
      <c r="D27">
        <v>0</v>
      </c>
      <c r="E27">
        <v>0</v>
      </c>
      <c r="L27" t="s">
        <v>80</v>
      </c>
      <c r="M27" t="s">
        <v>20</v>
      </c>
      <c r="N27">
        <f t="shared" si="0"/>
        <v>0.16800000000000001</v>
      </c>
      <c r="O27" t="e">
        <f t="shared" si="1"/>
        <v>#N/A</v>
      </c>
      <c r="P27" t="e">
        <f t="shared" si="2"/>
        <v>#N/A</v>
      </c>
    </row>
    <row r="28" spans="1:16">
      <c r="A28" t="s">
        <v>83</v>
      </c>
      <c r="B28">
        <v>436</v>
      </c>
      <c r="C28">
        <v>0</v>
      </c>
      <c r="D28">
        <v>69</v>
      </c>
      <c r="E28">
        <v>0</v>
      </c>
      <c r="L28" t="s">
        <v>85</v>
      </c>
      <c r="M28" t="s">
        <v>46</v>
      </c>
      <c r="N28">
        <f t="shared" si="0"/>
        <v>7.3999999999999996E-2</v>
      </c>
      <c r="O28" t="e">
        <f t="shared" si="1"/>
        <v>#N/A</v>
      </c>
      <c r="P28" t="e">
        <f t="shared" si="2"/>
        <v>#N/A</v>
      </c>
    </row>
    <row r="29" spans="1:16">
      <c r="A29" t="s">
        <v>84</v>
      </c>
      <c r="B29">
        <v>64</v>
      </c>
      <c r="C29">
        <v>0</v>
      </c>
      <c r="D29">
        <v>116</v>
      </c>
      <c r="E29">
        <v>0</v>
      </c>
      <c r="L29" t="s">
        <v>103</v>
      </c>
      <c r="M29" t="s">
        <v>24</v>
      </c>
      <c r="N29">
        <f t="shared" si="0"/>
        <v>1.5149999999999999</v>
      </c>
      <c r="O29">
        <f t="shared" si="1"/>
        <v>1.52</v>
      </c>
      <c r="P29">
        <f t="shared" si="2"/>
        <v>-5.0000000000001155E-3</v>
      </c>
    </row>
    <row r="30" spans="1:16">
      <c r="A30" t="s">
        <v>80</v>
      </c>
      <c r="B30">
        <v>329</v>
      </c>
      <c r="C30" t="s">
        <v>213</v>
      </c>
      <c r="D30">
        <v>168</v>
      </c>
      <c r="E30" t="s">
        <v>213</v>
      </c>
      <c r="L30" t="s">
        <v>86</v>
      </c>
      <c r="M30" t="s">
        <v>25</v>
      </c>
      <c r="N30">
        <f t="shared" si="0"/>
        <v>0.108</v>
      </c>
      <c r="O30" t="e">
        <f t="shared" si="1"/>
        <v>#N/A</v>
      </c>
      <c r="P30" t="e">
        <f t="shared" si="2"/>
        <v>#N/A</v>
      </c>
    </row>
    <row r="31" spans="1:16">
      <c r="A31" t="s">
        <v>85</v>
      </c>
      <c r="B31">
        <v>0</v>
      </c>
      <c r="C31">
        <v>0</v>
      </c>
      <c r="D31">
        <v>74</v>
      </c>
      <c r="E31">
        <v>0</v>
      </c>
      <c r="L31" t="s">
        <v>87</v>
      </c>
      <c r="M31" t="s">
        <v>26</v>
      </c>
      <c r="N31">
        <f t="shared" si="0"/>
        <v>0.44700000000000001</v>
      </c>
      <c r="O31">
        <f t="shared" si="1"/>
        <v>0.45</v>
      </c>
      <c r="P31">
        <f t="shared" si="2"/>
        <v>-3.0000000000000027E-3</v>
      </c>
    </row>
    <row r="32" spans="1:16">
      <c r="A32" t="s">
        <v>103</v>
      </c>
      <c r="B32">
        <v>2854</v>
      </c>
      <c r="C32">
        <v>537</v>
      </c>
      <c r="D32">
        <v>1515</v>
      </c>
      <c r="E32">
        <v>0</v>
      </c>
      <c r="L32" t="s">
        <v>88</v>
      </c>
      <c r="M32" t="s">
        <v>27</v>
      </c>
      <c r="N32">
        <f t="shared" si="0"/>
        <v>1.3260000000000001</v>
      </c>
      <c r="O32">
        <f t="shared" si="1"/>
        <v>1.33</v>
      </c>
      <c r="P32">
        <f t="shared" si="2"/>
        <v>-4.0000000000000036E-3</v>
      </c>
    </row>
    <row r="33" spans="1:16">
      <c r="A33" t="s">
        <v>73</v>
      </c>
      <c r="B33">
        <v>2489</v>
      </c>
      <c r="C33">
        <v>0</v>
      </c>
      <c r="D33">
        <v>937</v>
      </c>
      <c r="E33">
        <v>0</v>
      </c>
      <c r="L33" t="s">
        <v>90</v>
      </c>
      <c r="M33" t="s">
        <v>44</v>
      </c>
      <c r="N33">
        <f t="shared" si="0"/>
        <v>0.23799999999999999</v>
      </c>
      <c r="O33">
        <f t="shared" si="1"/>
        <v>0.24</v>
      </c>
      <c r="P33">
        <f t="shared" si="2"/>
        <v>-2.0000000000000018E-3</v>
      </c>
    </row>
    <row r="34" spans="1:16">
      <c r="A34" t="s">
        <v>86</v>
      </c>
      <c r="B34">
        <v>4886</v>
      </c>
      <c r="C34">
        <v>0</v>
      </c>
      <c r="D34">
        <v>108</v>
      </c>
      <c r="E34">
        <v>0</v>
      </c>
      <c r="L34" t="s">
        <v>89</v>
      </c>
      <c r="M34" t="s">
        <v>29</v>
      </c>
      <c r="N34">
        <f t="shared" si="0"/>
        <v>0.53300000000000003</v>
      </c>
      <c r="O34">
        <f t="shared" si="1"/>
        <v>0.53500000000000003</v>
      </c>
      <c r="P34">
        <f t="shared" si="2"/>
        <v>-2.0000000000000018E-3</v>
      </c>
    </row>
    <row r="35" spans="1:16">
      <c r="A35" t="s">
        <v>87</v>
      </c>
      <c r="B35">
        <v>4936</v>
      </c>
      <c r="C35">
        <v>1</v>
      </c>
      <c r="D35">
        <v>447</v>
      </c>
      <c r="E35">
        <v>0</v>
      </c>
      <c r="L35" t="s">
        <v>100</v>
      </c>
      <c r="M35" t="s">
        <v>35</v>
      </c>
      <c r="N35">
        <f t="shared" si="0"/>
        <v>1.4999999999999999E-2</v>
      </c>
      <c r="O35" t="e">
        <f t="shared" si="1"/>
        <v>#N/A</v>
      </c>
      <c r="P35" t="e">
        <f t="shared" si="2"/>
        <v>#N/A</v>
      </c>
    </row>
    <row r="36" spans="1:16">
      <c r="A36" t="s">
        <v>88</v>
      </c>
      <c r="B36">
        <v>2684</v>
      </c>
      <c r="C36">
        <v>446</v>
      </c>
      <c r="D36">
        <v>1326</v>
      </c>
      <c r="E36">
        <v>0</v>
      </c>
      <c r="L36" t="s">
        <v>104</v>
      </c>
      <c r="M36" t="s">
        <v>43</v>
      </c>
      <c r="N36">
        <f t="shared" si="0"/>
        <v>0.104</v>
      </c>
      <c r="O36" t="e">
        <f t="shared" si="1"/>
        <v>#N/A</v>
      </c>
      <c r="P36" t="e">
        <f t="shared" si="2"/>
        <v>#N/A</v>
      </c>
    </row>
    <row r="37" spans="1:16">
      <c r="A37" t="s">
        <v>90</v>
      </c>
      <c r="B37">
        <v>5</v>
      </c>
      <c r="C37">
        <v>0</v>
      </c>
      <c r="D37">
        <v>238</v>
      </c>
      <c r="E37">
        <v>0</v>
      </c>
      <c r="L37" t="s">
        <v>114</v>
      </c>
      <c r="M37" t="s">
        <v>30</v>
      </c>
      <c r="N37">
        <f t="shared" si="0"/>
        <v>9.1869999999999994</v>
      </c>
      <c r="O37">
        <f t="shared" si="1"/>
        <v>9.1909999999999989</v>
      </c>
      <c r="P37">
        <f t="shared" si="2"/>
        <v>-3.9999999999995595E-3</v>
      </c>
    </row>
    <row r="38" spans="1:16">
      <c r="A38" t="s">
        <v>89</v>
      </c>
      <c r="B38">
        <v>1</v>
      </c>
      <c r="C38">
        <v>3</v>
      </c>
      <c r="D38">
        <v>533</v>
      </c>
      <c r="E38">
        <v>0</v>
      </c>
      <c r="L38" t="s">
        <v>105</v>
      </c>
      <c r="M38" t="s">
        <v>57</v>
      </c>
      <c r="N38">
        <f t="shared" si="0"/>
        <v>0</v>
      </c>
      <c r="O38" t="e">
        <f t="shared" si="1"/>
        <v>#N/A</v>
      </c>
      <c r="P38" t="e">
        <f t="shared" si="2"/>
        <v>#N/A</v>
      </c>
    </row>
    <row r="39" spans="1:16">
      <c r="A39" t="s">
        <v>100</v>
      </c>
      <c r="B39">
        <v>1005</v>
      </c>
      <c r="C39">
        <v>0</v>
      </c>
      <c r="D39">
        <v>15</v>
      </c>
      <c r="E39">
        <v>0</v>
      </c>
      <c r="L39" t="s">
        <v>319</v>
      </c>
      <c r="N39" t="e">
        <f t="shared" si="0"/>
        <v>#N/A</v>
      </c>
      <c r="O39" t="e">
        <f t="shared" si="1"/>
        <v>#N/A</v>
      </c>
      <c r="P39" t="e">
        <f t="shared" si="2"/>
        <v>#N/A</v>
      </c>
    </row>
    <row r="40" spans="1:16">
      <c r="A40" t="s">
        <v>104</v>
      </c>
      <c r="B40">
        <v>5840</v>
      </c>
      <c r="C40">
        <v>0</v>
      </c>
      <c r="D40">
        <v>104</v>
      </c>
      <c r="E40">
        <v>0</v>
      </c>
      <c r="L40" t="s">
        <v>93</v>
      </c>
      <c r="M40" t="s">
        <v>41</v>
      </c>
      <c r="N40">
        <f t="shared" si="0"/>
        <v>0</v>
      </c>
      <c r="O40" t="e">
        <f t="shared" si="1"/>
        <v>#N/A</v>
      </c>
      <c r="P40" t="e">
        <f t="shared" si="2"/>
        <v>#N/A</v>
      </c>
    </row>
    <row r="41" spans="1:16">
      <c r="A41" t="s">
        <v>114</v>
      </c>
      <c r="B41">
        <v>11453</v>
      </c>
      <c r="C41">
        <v>2838</v>
      </c>
      <c r="D41">
        <v>9187</v>
      </c>
      <c r="E41">
        <v>0</v>
      </c>
      <c r="L41" t="s">
        <v>94</v>
      </c>
      <c r="M41" t="s">
        <v>31</v>
      </c>
      <c r="N41" t="e">
        <f t="shared" si="0"/>
        <v>#N/A</v>
      </c>
      <c r="O41">
        <f t="shared" si="1"/>
        <v>0.73699999999999999</v>
      </c>
      <c r="P41" t="e">
        <f t="shared" si="2"/>
        <v>#N/A</v>
      </c>
    </row>
    <row r="42" spans="1:16">
      <c r="A42" t="s">
        <v>105</v>
      </c>
      <c r="B42">
        <v>3</v>
      </c>
      <c r="C42">
        <v>0</v>
      </c>
      <c r="D42">
        <v>0</v>
      </c>
      <c r="E42">
        <v>0</v>
      </c>
      <c r="L42" t="s">
        <v>112</v>
      </c>
      <c r="M42" t="s">
        <v>39</v>
      </c>
      <c r="N42">
        <f t="shared" si="0"/>
        <v>0</v>
      </c>
      <c r="O42" t="e">
        <f t="shared" si="1"/>
        <v>#N/A</v>
      </c>
      <c r="P42" t="e">
        <f t="shared" si="2"/>
        <v>#N/A</v>
      </c>
    </row>
    <row r="43" spans="1:16">
      <c r="A43" t="s">
        <v>93</v>
      </c>
      <c r="B43">
        <v>867</v>
      </c>
      <c r="C43">
        <v>0</v>
      </c>
      <c r="D43">
        <v>0</v>
      </c>
      <c r="E43">
        <v>0</v>
      </c>
      <c r="L43" t="s">
        <v>214</v>
      </c>
      <c r="M43" t="s">
        <v>40</v>
      </c>
      <c r="N43">
        <f t="shared" si="0"/>
        <v>1.7000000000000001E-2</v>
      </c>
      <c r="O43" t="e">
        <f t="shared" si="1"/>
        <v>#N/A</v>
      </c>
      <c r="P43" t="e">
        <f t="shared" si="2"/>
        <v>#N/A</v>
      </c>
    </row>
    <row r="44" spans="1:16">
      <c r="A44" t="s">
        <v>112</v>
      </c>
      <c r="B44">
        <v>0</v>
      </c>
      <c r="C44">
        <v>0</v>
      </c>
      <c r="D44">
        <v>0</v>
      </c>
      <c r="E44">
        <v>0</v>
      </c>
      <c r="L44" t="s">
        <v>109</v>
      </c>
      <c r="M44" t="s">
        <v>13</v>
      </c>
      <c r="N44">
        <f t="shared" si="0"/>
        <v>0</v>
      </c>
      <c r="O44" t="e">
        <f t="shared" si="1"/>
        <v>#N/A</v>
      </c>
      <c r="P44" t="e">
        <f t="shared" si="2"/>
        <v>#N/A</v>
      </c>
    </row>
    <row r="45" spans="1:16">
      <c r="A45" t="s">
        <v>214</v>
      </c>
      <c r="B45">
        <v>37</v>
      </c>
      <c r="C45">
        <v>0</v>
      </c>
      <c r="D45">
        <v>17</v>
      </c>
      <c r="E45">
        <v>0</v>
      </c>
      <c r="L45" t="s">
        <v>95</v>
      </c>
      <c r="N45">
        <f t="shared" si="0"/>
        <v>0.249</v>
      </c>
      <c r="O45" t="e">
        <f t="shared" si="1"/>
        <v>#N/A</v>
      </c>
      <c r="P45" t="e">
        <f t="shared" si="2"/>
        <v>#N/A</v>
      </c>
    </row>
    <row r="46" spans="1:16">
      <c r="A46" t="s">
        <v>109</v>
      </c>
      <c r="B46">
        <v>0</v>
      </c>
      <c r="C46">
        <v>0</v>
      </c>
      <c r="D46">
        <v>0</v>
      </c>
      <c r="E46">
        <v>0</v>
      </c>
    </row>
    <row r="47" spans="1:16">
      <c r="A47" t="s">
        <v>113</v>
      </c>
      <c r="B47">
        <v>0</v>
      </c>
      <c r="C47">
        <v>0</v>
      </c>
      <c r="D47">
        <v>12</v>
      </c>
      <c r="E47">
        <v>0</v>
      </c>
    </row>
    <row r="48" spans="1:16">
      <c r="A48" t="s">
        <v>95</v>
      </c>
      <c r="B48">
        <v>4503</v>
      </c>
      <c r="C48">
        <v>0</v>
      </c>
      <c r="D48">
        <v>249</v>
      </c>
      <c r="E48">
        <v>0</v>
      </c>
    </row>
    <row r="49" spans="1:13">
      <c r="A49" t="s">
        <v>316</v>
      </c>
      <c r="B49">
        <v>0</v>
      </c>
      <c r="C49">
        <v>0</v>
      </c>
      <c r="D49" t="s">
        <v>213</v>
      </c>
      <c r="E49" t="s">
        <v>213</v>
      </c>
    </row>
    <row r="50" spans="1:13">
      <c r="A50" t="s">
        <v>317</v>
      </c>
      <c r="B50">
        <v>1</v>
      </c>
      <c r="C50">
        <v>0</v>
      </c>
      <c r="D50">
        <v>0</v>
      </c>
      <c r="E50">
        <v>0</v>
      </c>
    </row>
    <row r="51" spans="1:13">
      <c r="A51" t="s">
        <v>318</v>
      </c>
      <c r="B51">
        <v>1</v>
      </c>
      <c r="C51">
        <v>0</v>
      </c>
      <c r="D51">
        <v>1</v>
      </c>
      <c r="E51">
        <v>0</v>
      </c>
    </row>
    <row r="52" spans="1:13">
      <c r="A52" t="s">
        <v>96</v>
      </c>
      <c r="B52">
        <v>427</v>
      </c>
      <c r="C52">
        <v>1</v>
      </c>
      <c r="D52">
        <v>423</v>
      </c>
      <c r="E52">
        <v>0</v>
      </c>
    </row>
    <row r="54" spans="1:13">
      <c r="A54" t="s">
        <v>215</v>
      </c>
    </row>
    <row r="55" spans="1:13">
      <c r="A55" t="s">
        <v>213</v>
      </c>
      <c r="B55" t="s">
        <v>216</v>
      </c>
    </row>
    <row r="58" spans="1:13">
      <c r="A58" t="s">
        <v>3</v>
      </c>
      <c r="B58" t="s">
        <v>126</v>
      </c>
      <c r="C58" t="s">
        <v>11</v>
      </c>
      <c r="E58">
        <v>1990</v>
      </c>
      <c r="F58">
        <v>2000</v>
      </c>
      <c r="G58">
        <v>2005</v>
      </c>
      <c r="H58">
        <v>2010</v>
      </c>
      <c r="I58">
        <v>2011</v>
      </c>
      <c r="J58">
        <v>2012</v>
      </c>
      <c r="K58">
        <v>2013</v>
      </c>
      <c r="L58">
        <v>2014</v>
      </c>
      <c r="M58">
        <v>2015</v>
      </c>
    </row>
    <row r="59" spans="1:13">
      <c r="A59" t="s">
        <v>308</v>
      </c>
      <c r="B59" t="s">
        <v>45</v>
      </c>
      <c r="C59" t="s">
        <v>17</v>
      </c>
      <c r="D59">
        <f>SUM(E59:M59)</f>
        <v>0.93399999999999994</v>
      </c>
      <c r="H59">
        <v>0.10299999999999999</v>
      </c>
      <c r="J59">
        <v>0.26100000000000001</v>
      </c>
      <c r="K59">
        <v>0.25</v>
      </c>
      <c r="M59">
        <v>0.32</v>
      </c>
    </row>
    <row r="60" spans="1:13">
      <c r="A60" t="s">
        <v>308</v>
      </c>
      <c r="B60" t="s">
        <v>45</v>
      </c>
      <c r="C60" t="s">
        <v>21</v>
      </c>
      <c r="D60">
        <f t="shared" ref="D60:D75" si="3">SUM(E60:M60)</f>
        <v>3.1194929999999998</v>
      </c>
      <c r="H60">
        <v>0.80358300000000005</v>
      </c>
      <c r="I60">
        <v>0.55000000000000004</v>
      </c>
      <c r="J60">
        <v>0.68300000000000005</v>
      </c>
      <c r="K60">
        <v>0.215</v>
      </c>
      <c r="L60">
        <v>0.56791000000000003</v>
      </c>
      <c r="M60">
        <v>0.3</v>
      </c>
    </row>
    <row r="61" spans="1:13">
      <c r="A61" t="s">
        <v>308</v>
      </c>
      <c r="B61" t="s">
        <v>45</v>
      </c>
      <c r="C61" t="s">
        <v>28</v>
      </c>
      <c r="D61">
        <f t="shared" si="3"/>
        <v>1.032</v>
      </c>
      <c r="I61">
        <v>0.14899999999999999</v>
      </c>
      <c r="J61">
        <v>0.84299999999999997</v>
      </c>
      <c r="M61">
        <v>0.04</v>
      </c>
    </row>
    <row r="62" spans="1:13">
      <c r="A62" t="s">
        <v>308</v>
      </c>
      <c r="B62" t="s">
        <v>45</v>
      </c>
      <c r="C62" t="s">
        <v>31</v>
      </c>
      <c r="D62">
        <f t="shared" si="3"/>
        <v>0.73699999999999999</v>
      </c>
      <c r="I62">
        <v>0.21099999999999999</v>
      </c>
      <c r="J62">
        <v>0.22600000000000001</v>
      </c>
      <c r="K62">
        <v>0.3</v>
      </c>
    </row>
    <row r="63" spans="1:13">
      <c r="A63" t="s">
        <v>308</v>
      </c>
      <c r="B63" t="s">
        <v>45</v>
      </c>
      <c r="C63" t="s">
        <v>15</v>
      </c>
      <c r="D63">
        <f t="shared" si="3"/>
        <v>2.1659999999999999</v>
      </c>
      <c r="H63">
        <v>1.9550000000000001</v>
      </c>
      <c r="J63">
        <v>0.21099999999999999</v>
      </c>
    </row>
    <row r="64" spans="1:13">
      <c r="A64" t="s">
        <v>308</v>
      </c>
      <c r="B64" t="s">
        <v>45</v>
      </c>
      <c r="C64" t="s">
        <v>16</v>
      </c>
      <c r="D64">
        <f t="shared" si="3"/>
        <v>39.791000000000004</v>
      </c>
      <c r="G64">
        <v>1.758</v>
      </c>
      <c r="H64">
        <v>15.335000000000001</v>
      </c>
      <c r="I64">
        <v>7.5</v>
      </c>
      <c r="J64">
        <v>7.6040000000000001</v>
      </c>
      <c r="K64">
        <v>3.3039999999999998</v>
      </c>
      <c r="M64">
        <v>4.29</v>
      </c>
    </row>
    <row r="65" spans="1:13">
      <c r="A65" t="s">
        <v>308</v>
      </c>
      <c r="B65" t="s">
        <v>45</v>
      </c>
      <c r="C65" t="s">
        <v>32</v>
      </c>
      <c r="D65">
        <f t="shared" si="3"/>
        <v>0.78400000000000003</v>
      </c>
      <c r="J65">
        <v>0.38800000000000001</v>
      </c>
      <c r="K65">
        <v>0.216</v>
      </c>
      <c r="M65">
        <v>0.18</v>
      </c>
    </row>
    <row r="66" spans="1:13">
      <c r="A66" t="s">
        <v>308</v>
      </c>
      <c r="B66" t="s">
        <v>45</v>
      </c>
      <c r="C66" t="s">
        <v>108</v>
      </c>
      <c r="D66">
        <f t="shared" si="3"/>
        <v>2.6089999999999995</v>
      </c>
      <c r="H66">
        <v>0.20599999999999999</v>
      </c>
      <c r="I66">
        <v>0.35</v>
      </c>
      <c r="J66">
        <v>0.98</v>
      </c>
      <c r="K66">
        <v>1.0429999999999999</v>
      </c>
      <c r="M66">
        <v>0.03</v>
      </c>
    </row>
    <row r="67" spans="1:13">
      <c r="A67" t="s">
        <v>308</v>
      </c>
      <c r="B67" t="s">
        <v>45</v>
      </c>
      <c r="C67" t="s">
        <v>34</v>
      </c>
      <c r="D67">
        <f t="shared" si="3"/>
        <v>5.9350369999999995</v>
      </c>
      <c r="H67">
        <v>4.2680369999999996</v>
      </c>
      <c r="I67">
        <v>0.66700000000000004</v>
      </c>
      <c r="J67">
        <v>0.88200000000000001</v>
      </c>
      <c r="K67">
        <v>0.11799999999999999</v>
      </c>
    </row>
    <row r="68" spans="1:13">
      <c r="A68" t="s">
        <v>308</v>
      </c>
      <c r="B68" t="s">
        <v>45</v>
      </c>
      <c r="C68" t="s">
        <v>18</v>
      </c>
      <c r="D68">
        <f t="shared" si="3"/>
        <v>6.7555199999999997</v>
      </c>
      <c r="H68">
        <v>1.06752</v>
      </c>
      <c r="I68">
        <v>1.5</v>
      </c>
      <c r="J68">
        <v>1.115</v>
      </c>
      <c r="K68">
        <v>0.61299999999999999</v>
      </c>
      <c r="M68">
        <v>2.46</v>
      </c>
    </row>
    <row r="69" spans="1:13">
      <c r="A69" t="s">
        <v>308</v>
      </c>
      <c r="B69" t="s">
        <v>45</v>
      </c>
      <c r="C69" t="s">
        <v>23</v>
      </c>
      <c r="D69">
        <f t="shared" si="3"/>
        <v>18.892374</v>
      </c>
      <c r="H69">
        <v>3.4663740000000001</v>
      </c>
      <c r="I69">
        <v>9.4589999999999996</v>
      </c>
      <c r="J69">
        <v>3.7589999999999999</v>
      </c>
      <c r="K69">
        <v>1.448</v>
      </c>
      <c r="M69">
        <v>0.76</v>
      </c>
    </row>
    <row r="70" spans="1:13">
      <c r="A70" t="s">
        <v>308</v>
      </c>
      <c r="B70" t="s">
        <v>45</v>
      </c>
      <c r="C70" t="s">
        <v>24</v>
      </c>
      <c r="D70">
        <f t="shared" si="3"/>
        <v>1.52</v>
      </c>
      <c r="J70">
        <v>0.125</v>
      </c>
      <c r="K70">
        <v>0.30499999999999999</v>
      </c>
      <c r="M70">
        <v>1.0900000000000001</v>
      </c>
    </row>
    <row r="71" spans="1:13">
      <c r="A71" t="s">
        <v>308</v>
      </c>
      <c r="B71" t="s">
        <v>45</v>
      </c>
      <c r="C71" t="s">
        <v>26</v>
      </c>
      <c r="D71">
        <f t="shared" si="3"/>
        <v>0.45</v>
      </c>
      <c r="H71">
        <v>0.13</v>
      </c>
      <c r="M71">
        <v>0.32</v>
      </c>
    </row>
    <row r="72" spans="1:13">
      <c r="A72" t="s">
        <v>308</v>
      </c>
      <c r="B72" t="s">
        <v>45</v>
      </c>
      <c r="C72" t="s">
        <v>27</v>
      </c>
      <c r="D72">
        <f t="shared" si="3"/>
        <v>1.33</v>
      </c>
      <c r="K72">
        <v>1.1000000000000001</v>
      </c>
      <c r="M72">
        <v>0.23</v>
      </c>
    </row>
    <row r="73" spans="1:13">
      <c r="A73" t="s">
        <v>308</v>
      </c>
      <c r="B73" t="s">
        <v>45</v>
      </c>
      <c r="C73" t="s">
        <v>44</v>
      </c>
      <c r="D73">
        <f t="shared" si="3"/>
        <v>0.24</v>
      </c>
      <c r="J73">
        <v>0.12</v>
      </c>
      <c r="M73">
        <v>0.12</v>
      </c>
    </row>
    <row r="74" spans="1:13">
      <c r="A74" t="s">
        <v>308</v>
      </c>
      <c r="B74" t="s">
        <v>45</v>
      </c>
      <c r="C74" t="s">
        <v>29</v>
      </c>
      <c r="D74">
        <f t="shared" si="3"/>
        <v>0.53500000000000003</v>
      </c>
      <c r="H74">
        <v>0.14499999999999999</v>
      </c>
      <c r="I74">
        <v>0.35</v>
      </c>
      <c r="M74">
        <v>0.04</v>
      </c>
    </row>
    <row r="75" spans="1:13">
      <c r="A75" t="s">
        <v>308</v>
      </c>
      <c r="B75" t="s">
        <v>45</v>
      </c>
      <c r="C75" t="s">
        <v>30</v>
      </c>
      <c r="D75">
        <f t="shared" si="3"/>
        <v>9.1909999999999989</v>
      </c>
      <c r="I75">
        <v>0.7</v>
      </c>
      <c r="J75">
        <v>0.92500000000000004</v>
      </c>
      <c r="K75">
        <v>1.546</v>
      </c>
      <c r="M75">
        <v>6.02</v>
      </c>
    </row>
    <row r="78" spans="1:13">
      <c r="C78" t="s">
        <v>17</v>
      </c>
      <c r="D78">
        <v>0.32</v>
      </c>
    </row>
    <row r="79" spans="1:13">
      <c r="C79" t="s">
        <v>21</v>
      </c>
      <c r="D79">
        <v>0.3</v>
      </c>
    </row>
    <row r="80" spans="1:13">
      <c r="C80" t="s">
        <v>28</v>
      </c>
      <c r="D80">
        <v>0.04</v>
      </c>
    </row>
    <row r="81" spans="3:4">
      <c r="C81" t="s">
        <v>16</v>
      </c>
      <c r="D81">
        <v>4.29</v>
      </c>
    </row>
    <row r="82" spans="3:4">
      <c r="C82" t="s">
        <v>32</v>
      </c>
      <c r="D82">
        <v>0.18</v>
      </c>
    </row>
    <row r="83" spans="3:4">
      <c r="C83" t="s">
        <v>108</v>
      </c>
      <c r="D83">
        <v>0.03</v>
      </c>
    </row>
    <row r="84" spans="3:4">
      <c r="C84" t="s">
        <v>18</v>
      </c>
      <c r="D84">
        <v>2.46</v>
      </c>
    </row>
    <row r="85" spans="3:4">
      <c r="C85" t="s">
        <v>23</v>
      </c>
      <c r="D85">
        <v>0.76</v>
      </c>
    </row>
    <row r="86" spans="3:4">
      <c r="C86" t="s">
        <v>24</v>
      </c>
      <c r="D86">
        <v>1.0900000000000001</v>
      </c>
    </row>
    <row r="87" spans="3:4">
      <c r="C87" t="s">
        <v>26</v>
      </c>
      <c r="D87">
        <v>0.32</v>
      </c>
    </row>
    <row r="88" spans="3:4">
      <c r="C88" t="s">
        <v>27</v>
      </c>
      <c r="D88">
        <v>0.23</v>
      </c>
    </row>
    <row r="89" spans="3:4">
      <c r="C89" t="s">
        <v>44</v>
      </c>
      <c r="D89">
        <v>0.12</v>
      </c>
    </row>
    <row r="90" spans="3:4">
      <c r="C90" t="s">
        <v>29</v>
      </c>
      <c r="D90">
        <v>0.04</v>
      </c>
    </row>
    <row r="91" spans="3:4">
      <c r="C91" t="s">
        <v>30</v>
      </c>
      <c r="D91">
        <v>6.02</v>
      </c>
    </row>
  </sheetData>
  <conditionalFormatting sqref="P10:P4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89"/>
  <sheetViews>
    <sheetView workbookViewId="0">
      <selection activeCell="E81" sqref="E81"/>
    </sheetView>
  </sheetViews>
  <sheetFormatPr defaultRowHeight="12.75"/>
  <cols>
    <col min="2" max="2" width="23.59765625" customWidth="1"/>
    <col min="3" max="3" width="14.73046875" bestFit="1" customWidth="1"/>
    <col min="5" max="5" width="9.59765625" bestFit="1" customWidth="1"/>
  </cols>
  <sheetData>
    <row r="4" spans="2:13">
      <c r="B4" t="s">
        <v>4</v>
      </c>
      <c r="C4">
        <v>2005</v>
      </c>
      <c r="D4">
        <v>2006</v>
      </c>
      <c r="E4">
        <v>2007</v>
      </c>
      <c r="F4">
        <v>2008</v>
      </c>
      <c r="G4">
        <v>2009</v>
      </c>
      <c r="H4">
        <v>2010</v>
      </c>
      <c r="I4">
        <v>2011</v>
      </c>
      <c r="J4">
        <v>2012</v>
      </c>
      <c r="K4">
        <v>2013</v>
      </c>
      <c r="L4">
        <v>2014</v>
      </c>
      <c r="M4">
        <v>2015</v>
      </c>
    </row>
    <row r="5" spans="2:13">
      <c r="B5" t="s">
        <v>301</v>
      </c>
      <c r="C5">
        <v>90</v>
      </c>
      <c r="D5">
        <v>200.5</v>
      </c>
      <c r="E5">
        <v>225.55</v>
      </c>
      <c r="F5">
        <v>329.4</v>
      </c>
      <c r="G5">
        <v>801.1</v>
      </c>
      <c r="H5">
        <v>1578.3</v>
      </c>
      <c r="I5">
        <v>886.55000000000007</v>
      </c>
      <c r="J5">
        <v>1484.1</v>
      </c>
      <c r="K5">
        <v>813.80000000000007</v>
      </c>
      <c r="L5">
        <v>1807</v>
      </c>
      <c r="M5">
        <v>2331.5300000000002</v>
      </c>
    </row>
    <row r="9" spans="2:13">
      <c r="C9" t="s">
        <v>300</v>
      </c>
    </row>
    <row r="10" spans="2:13">
      <c r="B10" t="s">
        <v>298</v>
      </c>
      <c r="C10">
        <v>11153</v>
      </c>
    </row>
    <row r="11" spans="2:13">
      <c r="B11" t="s">
        <v>30</v>
      </c>
      <c r="C11">
        <v>5096</v>
      </c>
    </row>
    <row r="12" spans="2:13">
      <c r="B12" t="s">
        <v>101</v>
      </c>
      <c r="C12">
        <v>3285</v>
      </c>
    </row>
    <row r="13" spans="2:13">
      <c r="B13" t="s">
        <v>99</v>
      </c>
      <c r="C13">
        <v>1271.0999999999999</v>
      </c>
    </row>
    <row r="14" spans="2:13">
      <c r="B14" t="s">
        <v>98</v>
      </c>
      <c r="C14">
        <v>712.7</v>
      </c>
    </row>
    <row r="15" spans="2:13">
      <c r="B15" t="s">
        <v>299</v>
      </c>
      <c r="C15">
        <v>519.79999999999995</v>
      </c>
    </row>
    <row r="16" spans="2:13">
      <c r="B16" t="s">
        <v>104</v>
      </c>
      <c r="C16">
        <v>201.7</v>
      </c>
    </row>
    <row r="17" spans="2:16">
      <c r="B17" t="s">
        <v>100</v>
      </c>
      <c r="C17">
        <v>32.299999999999997</v>
      </c>
    </row>
    <row r="18" spans="2:16">
      <c r="B18" t="s">
        <v>102</v>
      </c>
      <c r="C18">
        <v>25.2</v>
      </c>
    </row>
    <row r="19" spans="2:16">
      <c r="B19" t="s">
        <v>91</v>
      </c>
      <c r="C19">
        <v>5</v>
      </c>
    </row>
    <row r="20" spans="2:16">
      <c r="B20" t="s">
        <v>93</v>
      </c>
      <c r="C20">
        <v>2.2999999999999998</v>
      </c>
    </row>
    <row r="21" spans="2:16">
      <c r="B21" t="s">
        <v>87</v>
      </c>
      <c r="C21">
        <v>2</v>
      </c>
    </row>
    <row r="24" spans="2:16">
      <c r="B24" t="s">
        <v>3</v>
      </c>
      <c r="C24" t="s">
        <v>126</v>
      </c>
      <c r="D24" t="s">
        <v>11</v>
      </c>
      <c r="F24">
        <v>1990</v>
      </c>
      <c r="G24">
        <v>2000</v>
      </c>
      <c r="H24">
        <v>2005</v>
      </c>
      <c r="I24">
        <v>2010</v>
      </c>
      <c r="J24">
        <v>2011</v>
      </c>
      <c r="K24">
        <v>2012</v>
      </c>
      <c r="L24">
        <v>2013</v>
      </c>
      <c r="M24">
        <v>2014</v>
      </c>
      <c r="N24">
        <v>2015</v>
      </c>
      <c r="O24">
        <v>2016</v>
      </c>
      <c r="P24">
        <v>2018</v>
      </c>
    </row>
    <row r="25" spans="2:16">
      <c r="B25" t="s">
        <v>308</v>
      </c>
      <c r="C25" t="s">
        <v>111</v>
      </c>
      <c r="D25" t="s">
        <v>21</v>
      </c>
      <c r="E25">
        <f t="shared" ref="E25:E30" si="0">SUM(F25:N25)</f>
        <v>0.70620000000000005</v>
      </c>
      <c r="I25">
        <v>0.19500000000000001</v>
      </c>
      <c r="K25">
        <v>0.1845</v>
      </c>
      <c r="L25">
        <v>0.11070000000000001</v>
      </c>
      <c r="M25">
        <v>0.216</v>
      </c>
      <c r="O25">
        <v>0.16500000000000001</v>
      </c>
    </row>
    <row r="26" spans="2:16">
      <c r="B26" t="s">
        <v>308</v>
      </c>
      <c r="C26" t="s">
        <v>111</v>
      </c>
      <c r="D26" t="s">
        <v>16</v>
      </c>
      <c r="E26">
        <f t="shared" si="0"/>
        <v>3.2870000000000004</v>
      </c>
      <c r="I26">
        <v>0.13900000000000001</v>
      </c>
      <c r="L26">
        <v>0.32</v>
      </c>
      <c r="M26">
        <v>0.108</v>
      </c>
      <c r="N26">
        <v>2.72</v>
      </c>
      <c r="O26">
        <v>0.6</v>
      </c>
    </row>
    <row r="27" spans="2:16">
      <c r="B27" t="s">
        <v>308</v>
      </c>
      <c r="C27" t="s">
        <v>111</v>
      </c>
      <c r="D27" t="s">
        <v>32</v>
      </c>
      <c r="E27">
        <f t="shared" si="0"/>
        <v>1.2465000000000002</v>
      </c>
      <c r="H27">
        <v>0.3992</v>
      </c>
      <c r="I27">
        <v>0.44729999999999998</v>
      </c>
      <c r="L27">
        <v>0.4</v>
      </c>
    </row>
    <row r="28" spans="2:16">
      <c r="B28" t="s">
        <v>308</v>
      </c>
      <c r="C28" t="s">
        <v>111</v>
      </c>
      <c r="D28" t="s">
        <v>24</v>
      </c>
      <c r="E28">
        <f t="shared" si="0"/>
        <v>0.51800000000000002</v>
      </c>
      <c r="I28">
        <v>0.22800000000000001</v>
      </c>
      <c r="N28">
        <v>0.28999999999999998</v>
      </c>
      <c r="O28">
        <v>0.129</v>
      </c>
    </row>
    <row r="29" spans="2:16">
      <c r="B29" t="s">
        <v>308</v>
      </c>
      <c r="C29" t="s">
        <v>111</v>
      </c>
      <c r="D29" t="s">
        <v>43</v>
      </c>
      <c r="E29">
        <f t="shared" si="0"/>
        <v>0.2</v>
      </c>
      <c r="I29">
        <v>0.14000000000000001</v>
      </c>
      <c r="N29">
        <v>0.06</v>
      </c>
    </row>
    <row r="30" spans="2:16">
      <c r="B30" t="s">
        <v>308</v>
      </c>
      <c r="C30" t="s">
        <v>111</v>
      </c>
      <c r="D30" t="s">
        <v>30</v>
      </c>
      <c r="E30">
        <f t="shared" si="0"/>
        <v>5.0956999999999999</v>
      </c>
      <c r="H30">
        <v>0.21</v>
      </c>
      <c r="I30">
        <v>1.1264000000000001</v>
      </c>
      <c r="J30">
        <v>0.18360000000000001</v>
      </c>
      <c r="K30">
        <v>1.1546000000000001</v>
      </c>
      <c r="L30">
        <v>0.96209999999999996</v>
      </c>
      <c r="M30">
        <v>0.38900000000000001</v>
      </c>
      <c r="N30">
        <v>1.07</v>
      </c>
      <c r="O30">
        <v>0.219</v>
      </c>
    </row>
    <row r="32" spans="2:16">
      <c r="B32" t="s">
        <v>302</v>
      </c>
      <c r="C32" t="s">
        <v>305</v>
      </c>
      <c r="D32" t="s">
        <v>306</v>
      </c>
      <c r="E32" t="s">
        <v>307</v>
      </c>
    </row>
    <row r="33" spans="2:6" ht="15" customHeight="1">
      <c r="B33" t="s">
        <v>101</v>
      </c>
      <c r="C33">
        <v>39128</v>
      </c>
      <c r="D33">
        <v>6013</v>
      </c>
      <c r="E33">
        <v>44947</v>
      </c>
      <c r="F33" t="s">
        <v>321</v>
      </c>
    </row>
    <row r="34" spans="2:6">
      <c r="B34" t="s">
        <v>91</v>
      </c>
      <c r="C34">
        <v>23025</v>
      </c>
      <c r="D34" t="s">
        <v>138</v>
      </c>
      <c r="E34">
        <v>23025</v>
      </c>
      <c r="F34" t="s">
        <v>321</v>
      </c>
    </row>
    <row r="35" spans="2:6">
      <c r="B35" t="s">
        <v>30</v>
      </c>
      <c r="C35">
        <v>12633</v>
      </c>
      <c r="D35">
        <v>975</v>
      </c>
      <c r="E35">
        <v>13603</v>
      </c>
      <c r="F35" t="s">
        <v>321</v>
      </c>
    </row>
    <row r="36" spans="2:6">
      <c r="B36" t="s">
        <v>78</v>
      </c>
      <c r="C36">
        <v>9285</v>
      </c>
      <c r="D36">
        <v>1073</v>
      </c>
      <c r="E36">
        <v>10358</v>
      </c>
      <c r="F36" t="s">
        <v>321</v>
      </c>
    </row>
    <row r="37" spans="2:6">
      <c r="B37" t="s">
        <v>81</v>
      </c>
      <c r="C37">
        <v>8663</v>
      </c>
      <c r="D37">
        <v>295</v>
      </c>
      <c r="E37">
        <v>8958</v>
      </c>
      <c r="F37" t="s">
        <v>321</v>
      </c>
    </row>
    <row r="38" spans="2:6">
      <c r="B38" t="s">
        <v>104</v>
      </c>
      <c r="C38">
        <v>5425</v>
      </c>
      <c r="D38">
        <v>615</v>
      </c>
      <c r="E38">
        <v>6025</v>
      </c>
      <c r="F38" t="s">
        <v>321</v>
      </c>
    </row>
    <row r="39" spans="2:6">
      <c r="B39" t="s">
        <v>86</v>
      </c>
      <c r="C39">
        <v>3834</v>
      </c>
      <c r="D39">
        <v>1266</v>
      </c>
      <c r="E39">
        <v>5100</v>
      </c>
      <c r="F39" t="s">
        <v>321</v>
      </c>
    </row>
    <row r="40" spans="2:6">
      <c r="B40" t="s">
        <v>87</v>
      </c>
      <c r="C40">
        <v>4947</v>
      </c>
      <c r="D40">
        <v>132</v>
      </c>
      <c r="E40">
        <v>5079</v>
      </c>
      <c r="F40" t="s">
        <v>321</v>
      </c>
    </row>
    <row r="41" spans="2:6">
      <c r="B41" t="s">
        <v>99</v>
      </c>
      <c r="C41">
        <v>4881</v>
      </c>
      <c r="D41">
        <v>217</v>
      </c>
      <c r="E41">
        <v>5063</v>
      </c>
      <c r="F41" t="s">
        <v>321</v>
      </c>
    </row>
    <row r="42" spans="2:6">
      <c r="B42" t="s">
        <v>95</v>
      </c>
      <c r="C42">
        <v>3738</v>
      </c>
      <c r="D42">
        <v>956</v>
      </c>
      <c r="E42">
        <v>4694</v>
      </c>
      <c r="F42" t="s">
        <v>321</v>
      </c>
    </row>
    <row r="43" spans="2:6">
      <c r="B43" t="s">
        <v>103</v>
      </c>
      <c r="C43">
        <v>2865</v>
      </c>
      <c r="D43">
        <v>586</v>
      </c>
      <c r="E43">
        <v>3431</v>
      </c>
      <c r="F43" t="s">
        <v>321</v>
      </c>
    </row>
    <row r="44" spans="2:6">
      <c r="B44" t="s">
        <v>88</v>
      </c>
      <c r="C44">
        <v>2953</v>
      </c>
      <c r="D44">
        <v>23</v>
      </c>
      <c r="E44">
        <v>2976</v>
      </c>
      <c r="F44" t="s">
        <v>321</v>
      </c>
    </row>
    <row r="45" spans="2:6">
      <c r="B45" t="s">
        <v>102</v>
      </c>
      <c r="C45">
        <v>2262</v>
      </c>
      <c r="D45">
        <v>224</v>
      </c>
      <c r="E45">
        <v>2486</v>
      </c>
      <c r="F45" t="s">
        <v>321</v>
      </c>
    </row>
    <row r="46" spans="2:6">
      <c r="B46" t="s">
        <v>73</v>
      </c>
      <c r="C46">
        <v>2089</v>
      </c>
      <c r="D46">
        <v>323</v>
      </c>
      <c r="E46">
        <v>2411</v>
      </c>
      <c r="F46" t="s">
        <v>321</v>
      </c>
    </row>
    <row r="47" spans="2:6">
      <c r="B47" t="s">
        <v>98</v>
      </c>
      <c r="C47">
        <v>1959</v>
      </c>
      <c r="D47">
        <v>274</v>
      </c>
      <c r="E47">
        <v>2229</v>
      </c>
    </row>
    <row r="48" spans="2:6">
      <c r="B48" t="s">
        <v>303</v>
      </c>
      <c r="C48">
        <v>6564</v>
      </c>
      <c r="D48">
        <v>833</v>
      </c>
      <c r="E48">
        <v>7387</v>
      </c>
    </row>
    <row r="49" spans="2:17">
      <c r="B49" t="s">
        <v>97</v>
      </c>
      <c r="C49">
        <v>134251</v>
      </c>
      <c r="D49">
        <v>13805</v>
      </c>
      <c r="E49">
        <v>147771</v>
      </c>
    </row>
    <row r="50" spans="2:17">
      <c r="B50" t="s">
        <v>304</v>
      </c>
      <c r="C50">
        <v>129060</v>
      </c>
      <c r="D50">
        <v>12800</v>
      </c>
      <c r="E50">
        <v>141578</v>
      </c>
    </row>
    <row r="52" spans="2:17">
      <c r="E52">
        <v>2014</v>
      </c>
      <c r="F52">
        <v>2015</v>
      </c>
      <c r="G52">
        <v>1990</v>
      </c>
      <c r="H52">
        <v>2000</v>
      </c>
      <c r="I52">
        <v>2005</v>
      </c>
      <c r="J52">
        <v>2010</v>
      </c>
      <c r="K52">
        <v>2011</v>
      </c>
      <c r="L52">
        <v>2012</v>
      </c>
      <c r="M52">
        <v>2013</v>
      </c>
      <c r="N52">
        <v>2014</v>
      </c>
      <c r="O52">
        <v>2015</v>
      </c>
      <c r="P52">
        <v>2016</v>
      </c>
      <c r="Q52">
        <v>2017</v>
      </c>
    </row>
    <row r="53" spans="2:17">
      <c r="B53" t="s">
        <v>308</v>
      </c>
      <c r="C53" t="s">
        <v>110</v>
      </c>
      <c r="D53" t="s">
        <v>17</v>
      </c>
      <c r="E53">
        <f>SUM(G53:N53)</f>
        <v>1.94855</v>
      </c>
      <c r="F53">
        <f t="shared" ref="F53:F74" si="1">SUM(G53:O53)</f>
        <v>2.44855</v>
      </c>
      <c r="I53">
        <v>0.74163199999999996</v>
      </c>
      <c r="J53">
        <v>0.19286800000000001</v>
      </c>
      <c r="L53">
        <v>0.29054999999999997</v>
      </c>
      <c r="M53">
        <v>0.3085</v>
      </c>
      <c r="N53">
        <v>0.41499999999999998</v>
      </c>
      <c r="O53">
        <v>0.5</v>
      </c>
    </row>
    <row r="54" spans="2:17">
      <c r="B54" t="s">
        <v>308</v>
      </c>
      <c r="C54" t="s">
        <v>110</v>
      </c>
      <c r="D54" t="s">
        <v>21</v>
      </c>
      <c r="E54">
        <f t="shared" ref="E54:E74" si="2">SUM(G54:N54)</f>
        <v>0.35346</v>
      </c>
      <c r="F54">
        <f t="shared" si="1"/>
        <v>2.1534599999999999</v>
      </c>
      <c r="I54">
        <v>0.13106000000000001</v>
      </c>
      <c r="J54">
        <v>0.22239999999999999</v>
      </c>
      <c r="O54">
        <v>1.8</v>
      </c>
    </row>
    <row r="55" spans="2:17">
      <c r="B55" t="s">
        <v>308</v>
      </c>
      <c r="C55" t="s">
        <v>110</v>
      </c>
      <c r="D55" t="s">
        <v>28</v>
      </c>
      <c r="E55">
        <f t="shared" si="2"/>
        <v>0.41495000000000004</v>
      </c>
      <c r="F55">
        <f t="shared" si="1"/>
        <v>0.41495000000000004</v>
      </c>
      <c r="J55">
        <v>0.31445000000000001</v>
      </c>
      <c r="L55">
        <v>0.10050000000000001</v>
      </c>
    </row>
    <row r="56" spans="2:17">
      <c r="B56" t="s">
        <v>308</v>
      </c>
      <c r="C56" t="s">
        <v>110</v>
      </c>
      <c r="D56" t="s">
        <v>15</v>
      </c>
      <c r="E56">
        <f t="shared" si="2"/>
        <v>0.18102499999999999</v>
      </c>
      <c r="F56">
        <f t="shared" si="1"/>
        <v>0.18102499999999999</v>
      </c>
      <c r="J56">
        <v>0.18102499999999999</v>
      </c>
    </row>
    <row r="57" spans="2:17">
      <c r="B57" t="s">
        <v>308</v>
      </c>
      <c r="C57" t="s">
        <v>110</v>
      </c>
      <c r="D57" t="s">
        <v>16</v>
      </c>
      <c r="E57">
        <f t="shared" si="2"/>
        <v>39.255699999999997</v>
      </c>
      <c r="F57">
        <f t="shared" si="1"/>
        <v>44.855699999999999</v>
      </c>
      <c r="G57">
        <v>0.56891000000000003</v>
      </c>
      <c r="H57">
        <v>5.522672</v>
      </c>
      <c r="I57">
        <v>12.335938000000001</v>
      </c>
      <c r="J57">
        <v>8.7739799999999999</v>
      </c>
      <c r="K57">
        <v>1.97787</v>
      </c>
      <c r="L57">
        <v>2.3347099999999998</v>
      </c>
      <c r="M57">
        <v>2.9913599999999998</v>
      </c>
      <c r="N57">
        <v>4.7502599999999999</v>
      </c>
      <c r="O57">
        <v>5.6</v>
      </c>
    </row>
    <row r="58" spans="2:17">
      <c r="B58" t="s">
        <v>308</v>
      </c>
      <c r="C58" t="s">
        <v>110</v>
      </c>
      <c r="D58" t="s">
        <v>32</v>
      </c>
      <c r="E58">
        <f t="shared" si="2"/>
        <v>4.1520860000000006</v>
      </c>
      <c r="F58">
        <f t="shared" si="1"/>
        <v>5.1520860000000006</v>
      </c>
      <c r="G58">
        <v>0.23416100000000001</v>
      </c>
      <c r="H58">
        <v>1.8256730000000001</v>
      </c>
      <c r="I58">
        <v>0.505444</v>
      </c>
      <c r="J58">
        <v>0.56312399999999996</v>
      </c>
      <c r="K58">
        <v>0.11833200000000001</v>
      </c>
      <c r="L58">
        <v>0.21358099999999999</v>
      </c>
      <c r="M58">
        <v>0.69177100000000002</v>
      </c>
      <c r="O58">
        <v>1</v>
      </c>
    </row>
    <row r="59" spans="2:17">
      <c r="B59" t="s">
        <v>308</v>
      </c>
      <c r="C59" t="s">
        <v>110</v>
      </c>
      <c r="D59" t="s">
        <v>33</v>
      </c>
      <c r="E59">
        <f t="shared" si="2"/>
        <v>0.1168</v>
      </c>
      <c r="F59">
        <f t="shared" si="1"/>
        <v>0.1168</v>
      </c>
      <c r="J59">
        <v>0.1168</v>
      </c>
    </row>
    <row r="60" spans="2:17">
      <c r="B60" t="s">
        <v>308</v>
      </c>
      <c r="C60" t="s">
        <v>110</v>
      </c>
      <c r="D60" t="s">
        <v>108</v>
      </c>
      <c r="E60">
        <f t="shared" si="2"/>
        <v>1.8396199999999998</v>
      </c>
      <c r="F60">
        <f t="shared" si="1"/>
        <v>1.8396199999999998</v>
      </c>
      <c r="H60">
        <v>0.1983</v>
      </c>
      <c r="I60">
        <v>0.34639999999999999</v>
      </c>
      <c r="J60">
        <v>0.63771999999999995</v>
      </c>
      <c r="K60">
        <v>0.41841</v>
      </c>
      <c r="L60">
        <v>0.12248000000000001</v>
      </c>
      <c r="M60">
        <v>0.11631</v>
      </c>
    </row>
    <row r="61" spans="2:17">
      <c r="B61" t="s">
        <v>308</v>
      </c>
      <c r="C61" t="s">
        <v>110</v>
      </c>
      <c r="D61" t="s">
        <v>34</v>
      </c>
      <c r="E61">
        <f t="shared" si="2"/>
        <v>23.029263</v>
      </c>
      <c r="F61">
        <f t="shared" si="1"/>
        <v>23.029263</v>
      </c>
      <c r="H61">
        <v>2.3133400000000002</v>
      </c>
      <c r="I61">
        <v>7.7712770000000004</v>
      </c>
      <c r="J61">
        <v>10.644795999999999</v>
      </c>
      <c r="K61">
        <v>1.0501</v>
      </c>
      <c r="L61">
        <v>1.0747</v>
      </c>
      <c r="M61">
        <v>0.17505000000000001</v>
      </c>
    </row>
    <row r="62" spans="2:17">
      <c r="B62" t="s">
        <v>308</v>
      </c>
      <c r="C62" t="s">
        <v>110</v>
      </c>
      <c r="D62" t="s">
        <v>18</v>
      </c>
      <c r="E62">
        <f t="shared" si="2"/>
        <v>9.316139999999999</v>
      </c>
      <c r="F62">
        <f t="shared" si="1"/>
        <v>10.386139999999999</v>
      </c>
      <c r="I62">
        <v>0.68661000000000005</v>
      </c>
      <c r="J62">
        <v>4.4918699999999996</v>
      </c>
      <c r="K62">
        <v>1.38453</v>
      </c>
      <c r="M62">
        <v>2.0531299999999999</v>
      </c>
      <c r="N62">
        <v>0.7</v>
      </c>
      <c r="O62">
        <v>1.07</v>
      </c>
    </row>
    <row r="63" spans="2:17">
      <c r="B63" t="s">
        <v>308</v>
      </c>
      <c r="C63" t="s">
        <v>110</v>
      </c>
      <c r="D63" t="s">
        <v>20</v>
      </c>
      <c r="E63">
        <f t="shared" si="2"/>
        <v>0.23200000000000001</v>
      </c>
      <c r="F63">
        <f t="shared" si="1"/>
        <v>0.23200000000000001</v>
      </c>
      <c r="J63">
        <v>0.23200000000000001</v>
      </c>
    </row>
    <row r="64" spans="2:17">
      <c r="B64" t="s">
        <v>308</v>
      </c>
      <c r="C64" t="s">
        <v>110</v>
      </c>
      <c r="D64" t="s">
        <v>22</v>
      </c>
      <c r="E64">
        <f t="shared" si="2"/>
        <v>1.8101049999999999</v>
      </c>
      <c r="F64">
        <f t="shared" si="1"/>
        <v>2.5101049999999998</v>
      </c>
      <c r="H64">
        <v>0.12639</v>
      </c>
      <c r="I64">
        <v>0.31604500000000002</v>
      </c>
      <c r="J64">
        <v>0.94472</v>
      </c>
      <c r="K64">
        <v>0.21879999999999999</v>
      </c>
      <c r="M64">
        <v>0.20415</v>
      </c>
      <c r="O64">
        <v>0.7</v>
      </c>
    </row>
    <row r="65" spans="2:17">
      <c r="B65" t="s">
        <v>308</v>
      </c>
      <c r="C65" t="s">
        <v>110</v>
      </c>
      <c r="D65" t="s">
        <v>23</v>
      </c>
      <c r="E65">
        <f t="shared" si="2"/>
        <v>8.4344780000000004</v>
      </c>
      <c r="F65">
        <f t="shared" si="1"/>
        <v>8.9344780000000004</v>
      </c>
      <c r="H65">
        <v>0.43467</v>
      </c>
      <c r="I65">
        <v>1.2038679999999999</v>
      </c>
      <c r="J65">
        <v>3.8443999999999998</v>
      </c>
      <c r="K65">
        <v>1.0860000000000001</v>
      </c>
      <c r="L65">
        <v>1.26654</v>
      </c>
      <c r="M65">
        <v>0.59899999999999998</v>
      </c>
      <c r="O65">
        <v>0.5</v>
      </c>
    </row>
    <row r="66" spans="2:17">
      <c r="B66" t="s">
        <v>308</v>
      </c>
      <c r="C66" t="s">
        <v>110</v>
      </c>
      <c r="D66" t="s">
        <v>36</v>
      </c>
      <c r="E66">
        <f t="shared" si="2"/>
        <v>0.14043</v>
      </c>
      <c r="F66">
        <f t="shared" si="1"/>
        <v>0.14043</v>
      </c>
      <c r="J66">
        <v>0.14043</v>
      </c>
    </row>
    <row r="67" spans="2:17">
      <c r="B67" t="s">
        <v>308</v>
      </c>
      <c r="C67" t="s">
        <v>110</v>
      </c>
      <c r="D67" t="s">
        <v>24</v>
      </c>
      <c r="E67">
        <f t="shared" si="2"/>
        <v>2.0983179999999999</v>
      </c>
      <c r="F67">
        <f t="shared" si="1"/>
        <v>3.3983179999999997</v>
      </c>
      <c r="H67">
        <v>0.32458799999999999</v>
      </c>
      <c r="I67">
        <v>0.81690300000000005</v>
      </c>
      <c r="J67">
        <v>0.850827</v>
      </c>
      <c r="L67">
        <v>0.106</v>
      </c>
      <c r="O67">
        <v>1.3</v>
      </c>
    </row>
    <row r="68" spans="2:17">
      <c r="B68" t="s">
        <v>308</v>
      </c>
      <c r="C68" t="s">
        <v>110</v>
      </c>
      <c r="D68" t="s">
        <v>41</v>
      </c>
      <c r="E68">
        <f t="shared" si="2"/>
        <v>1.0649899999999999</v>
      </c>
      <c r="F68">
        <f t="shared" si="1"/>
        <v>1.2649899999999998</v>
      </c>
      <c r="I68">
        <v>0.26189000000000001</v>
      </c>
      <c r="J68">
        <v>0.37509999999999999</v>
      </c>
      <c r="K68">
        <v>0.10299999999999999</v>
      </c>
      <c r="L68">
        <v>0.113</v>
      </c>
      <c r="M68">
        <v>0.21199999999999999</v>
      </c>
      <c r="O68">
        <v>0.2</v>
      </c>
    </row>
    <row r="69" spans="2:17">
      <c r="B69" t="s">
        <v>308</v>
      </c>
      <c r="C69" t="s">
        <v>110</v>
      </c>
      <c r="D69" t="s">
        <v>25</v>
      </c>
      <c r="E69">
        <f t="shared" si="2"/>
        <v>2.79895</v>
      </c>
      <c r="F69">
        <f t="shared" si="1"/>
        <v>5.0989500000000003</v>
      </c>
      <c r="J69">
        <v>0.97950000000000004</v>
      </c>
      <c r="K69">
        <v>0.42415000000000003</v>
      </c>
      <c r="L69">
        <v>0.40949999999999998</v>
      </c>
      <c r="M69">
        <v>0.69894999999999996</v>
      </c>
      <c r="N69">
        <v>0.28684999999999999</v>
      </c>
      <c r="O69">
        <v>2.2999999999999998</v>
      </c>
    </row>
    <row r="70" spans="2:17">
      <c r="B70" t="s">
        <v>308</v>
      </c>
      <c r="C70" t="s">
        <v>110</v>
      </c>
      <c r="D70" t="s">
        <v>26</v>
      </c>
      <c r="E70">
        <f t="shared" si="2"/>
        <v>2.6573000000000002</v>
      </c>
      <c r="F70">
        <f t="shared" si="1"/>
        <v>5.0572999999999997</v>
      </c>
      <c r="I70">
        <v>0.77829999999999999</v>
      </c>
      <c r="J70">
        <v>1.879</v>
      </c>
      <c r="O70">
        <v>2.4</v>
      </c>
    </row>
    <row r="71" spans="2:17">
      <c r="B71" t="s">
        <v>308</v>
      </c>
      <c r="C71" t="s">
        <v>110</v>
      </c>
      <c r="D71" t="s">
        <v>27</v>
      </c>
      <c r="E71">
        <f t="shared" si="2"/>
        <v>2.2215000000000003</v>
      </c>
      <c r="F71">
        <f t="shared" si="1"/>
        <v>2.9421000000000004</v>
      </c>
      <c r="K71">
        <v>0.47339999999999999</v>
      </c>
      <c r="L71">
        <v>1.1295999999999999</v>
      </c>
      <c r="M71">
        <v>0.32950000000000002</v>
      </c>
      <c r="N71">
        <v>0.28899999999999998</v>
      </c>
      <c r="O71">
        <v>0.72060000000000002</v>
      </c>
    </row>
    <row r="72" spans="2:17">
      <c r="B72" t="s">
        <v>308</v>
      </c>
      <c r="C72" t="s">
        <v>110</v>
      </c>
      <c r="D72" t="s">
        <v>42</v>
      </c>
      <c r="E72">
        <f t="shared" si="2"/>
        <v>0</v>
      </c>
      <c r="F72">
        <f t="shared" si="1"/>
        <v>0.11849999999999999</v>
      </c>
      <c r="O72">
        <v>0.11849999999999999</v>
      </c>
    </row>
    <row r="73" spans="2:17">
      <c r="B73" t="s">
        <v>308</v>
      </c>
      <c r="C73" t="s">
        <v>110</v>
      </c>
      <c r="D73" t="s">
        <v>43</v>
      </c>
      <c r="E73">
        <f t="shared" si="2"/>
        <v>1.374298</v>
      </c>
      <c r="F73">
        <f t="shared" si="1"/>
        <v>5.9742979999999992</v>
      </c>
      <c r="H73">
        <v>0.221085</v>
      </c>
      <c r="I73">
        <v>0.24682999999999999</v>
      </c>
      <c r="J73">
        <v>0.90638300000000005</v>
      </c>
      <c r="O73">
        <v>4.5999999999999996</v>
      </c>
    </row>
    <row r="74" spans="2:17">
      <c r="B74" t="s">
        <v>308</v>
      </c>
      <c r="C74" t="s">
        <v>110</v>
      </c>
      <c r="D74" t="s">
        <v>30</v>
      </c>
      <c r="E74">
        <f t="shared" si="2"/>
        <v>12.652695000000001</v>
      </c>
      <c r="F74">
        <f t="shared" si="1"/>
        <v>13.627695000000001</v>
      </c>
      <c r="G74">
        <v>0.1129</v>
      </c>
      <c r="H74">
        <v>0.22645999999999999</v>
      </c>
      <c r="I74">
        <v>0.76368499999999995</v>
      </c>
      <c r="J74">
        <v>2.7141999999999999</v>
      </c>
      <c r="K74">
        <v>0.57535000000000003</v>
      </c>
      <c r="L74">
        <v>1.0196000000000001</v>
      </c>
      <c r="M74">
        <v>1.4404999999999999</v>
      </c>
      <c r="N74">
        <v>5.8</v>
      </c>
      <c r="O74">
        <v>0.97499999999999998</v>
      </c>
      <c r="P74">
        <v>0.14080000000000001</v>
      </c>
      <c r="Q74">
        <v>0.22800000000000001</v>
      </c>
    </row>
    <row r="77" spans="2:17">
      <c r="D77" t="s">
        <v>17</v>
      </c>
      <c r="F77">
        <v>0.5</v>
      </c>
    </row>
    <row r="78" spans="2:17" ht="14.25" customHeight="1">
      <c r="D78" t="s">
        <v>21</v>
      </c>
      <c r="F78">
        <v>1.8</v>
      </c>
    </row>
    <row r="79" spans="2:17">
      <c r="D79" t="s">
        <v>16</v>
      </c>
      <c r="F79">
        <v>5.6</v>
      </c>
    </row>
    <row r="80" spans="2:17">
      <c r="D80" t="s">
        <v>32</v>
      </c>
      <c r="F80">
        <v>1</v>
      </c>
    </row>
    <row r="81" spans="4:6">
      <c r="D81" t="s">
        <v>18</v>
      </c>
      <c r="E81">
        <v>0.7</v>
      </c>
      <c r="F81">
        <v>1.07</v>
      </c>
    </row>
    <row r="82" spans="4:6">
      <c r="D82" t="s">
        <v>22</v>
      </c>
      <c r="F82">
        <v>0.7</v>
      </c>
    </row>
    <row r="83" spans="4:6">
      <c r="D83" t="s">
        <v>23</v>
      </c>
      <c r="F83">
        <v>0.5</v>
      </c>
    </row>
    <row r="84" spans="4:6">
      <c r="D84" t="s">
        <v>24</v>
      </c>
      <c r="F84">
        <v>1.3</v>
      </c>
    </row>
    <row r="85" spans="4:6">
      <c r="D85" t="s">
        <v>26</v>
      </c>
      <c r="F85">
        <v>2.4</v>
      </c>
    </row>
    <row r="86" spans="4:6">
      <c r="D86" t="s">
        <v>43</v>
      </c>
      <c r="F86">
        <v>4.5999999999999996</v>
      </c>
    </row>
    <row r="88" spans="4:6">
      <c r="D88" t="s">
        <v>25</v>
      </c>
      <c r="F88">
        <v>2.2999999999999998</v>
      </c>
    </row>
    <row r="89" spans="4:6">
      <c r="D89" t="s">
        <v>30</v>
      </c>
      <c r="E89">
        <v>5.8</v>
      </c>
      <c r="F89">
        <v>0.97499999999999998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workbookViewId="0">
      <selection activeCell="H24" sqref="H24"/>
    </sheetView>
  </sheetViews>
  <sheetFormatPr defaultRowHeight="12.75"/>
  <cols>
    <col min="10" max="10" width="9.73046875" bestFit="1" customWidth="1"/>
    <col min="11" max="11" width="8.3984375" bestFit="1" customWidth="1"/>
    <col min="12" max="12" width="10.59765625" bestFit="1" customWidth="1"/>
    <col min="13" max="13" width="10.1328125" bestFit="1" customWidth="1"/>
    <col min="14" max="14" width="11.73046875" bestFit="1" customWidth="1"/>
    <col min="15" max="15" width="10.3984375" bestFit="1" customWidth="1"/>
    <col min="16" max="16" width="25.86328125" bestFit="1" customWidth="1"/>
    <col min="17" max="17" width="16.265625" bestFit="1" customWidth="1"/>
  </cols>
  <sheetData>
    <row r="1" spans="2:8">
      <c r="B1" t="s">
        <v>323</v>
      </c>
    </row>
    <row r="7" spans="2:8">
      <c r="B7" t="s">
        <v>0</v>
      </c>
    </row>
    <row r="8" spans="2:8">
      <c r="B8" t="s">
        <v>3</v>
      </c>
      <c r="C8" t="s">
        <v>4</v>
      </c>
      <c r="D8" t="s">
        <v>8</v>
      </c>
      <c r="E8" t="s">
        <v>106</v>
      </c>
    </row>
    <row r="9" spans="2:8">
      <c r="B9" t="s">
        <v>107</v>
      </c>
      <c r="C9">
        <v>1</v>
      </c>
      <c r="D9">
        <v>1</v>
      </c>
      <c r="E9">
        <v>3</v>
      </c>
      <c r="H9" t="s">
        <v>324</v>
      </c>
    </row>
    <row r="10" spans="2:8">
      <c r="B10" t="s">
        <v>107</v>
      </c>
      <c r="C10">
        <v>20</v>
      </c>
      <c r="D10">
        <v>2.3199999999999998</v>
      </c>
      <c r="E10">
        <v>3</v>
      </c>
    </row>
    <row r="11" spans="2:8">
      <c r="B11" t="s">
        <v>107</v>
      </c>
      <c r="C11">
        <v>30</v>
      </c>
      <c r="D11">
        <v>2.44</v>
      </c>
      <c r="E11">
        <v>3</v>
      </c>
    </row>
    <row r="12" spans="2:8">
      <c r="B12" t="s">
        <v>107</v>
      </c>
      <c r="C12">
        <v>40</v>
      </c>
      <c r="E12">
        <v>3</v>
      </c>
    </row>
    <row r="13" spans="2:8">
      <c r="B13" t="s">
        <v>107</v>
      </c>
      <c r="C13">
        <v>200</v>
      </c>
      <c r="D13">
        <v>3</v>
      </c>
      <c r="E13">
        <v>3</v>
      </c>
    </row>
    <row r="14" spans="2:8">
      <c r="B14" t="s">
        <v>107</v>
      </c>
      <c r="C14">
        <v>1</v>
      </c>
      <c r="D14">
        <v>1</v>
      </c>
      <c r="E14">
        <v>4</v>
      </c>
    </row>
    <row r="15" spans="2:8">
      <c r="B15" t="s">
        <v>107</v>
      </c>
      <c r="C15">
        <v>20</v>
      </c>
      <c r="D15">
        <v>1.1386800334168756</v>
      </c>
      <c r="E15">
        <v>4</v>
      </c>
    </row>
    <row r="16" spans="2:8">
      <c r="B16" t="s">
        <v>107</v>
      </c>
      <c r="C16">
        <v>30</v>
      </c>
      <c r="D16">
        <v>1.4352548036758563</v>
      </c>
      <c r="E16">
        <v>4</v>
      </c>
    </row>
    <row r="17" spans="2:8">
      <c r="B17" t="s">
        <v>107</v>
      </c>
      <c r="C17">
        <v>40</v>
      </c>
      <c r="D17">
        <v>1.6946532999164581</v>
      </c>
      <c r="E17">
        <v>4</v>
      </c>
    </row>
    <row r="18" spans="2:8">
      <c r="B18" t="s">
        <v>107</v>
      </c>
      <c r="C18">
        <v>200</v>
      </c>
      <c r="D18">
        <v>2</v>
      </c>
      <c r="E18">
        <v>4</v>
      </c>
    </row>
    <row r="19" spans="2:8">
      <c r="B19" t="s">
        <v>107</v>
      </c>
      <c r="C19">
        <v>1</v>
      </c>
      <c r="D19">
        <v>1</v>
      </c>
      <c r="E19">
        <v>2</v>
      </c>
    </row>
    <row r="20" spans="2:8">
      <c r="B20" t="s">
        <v>107</v>
      </c>
      <c r="C20">
        <v>20</v>
      </c>
      <c r="D20">
        <v>1.0490262447878342</v>
      </c>
      <c r="E20">
        <v>2</v>
      </c>
    </row>
    <row r="21" spans="2:8">
      <c r="B21" t="s">
        <v>107</v>
      </c>
      <c r="C21">
        <v>30</v>
      </c>
      <c r="D21">
        <v>1.3323816531763553</v>
      </c>
      <c r="E21">
        <v>2</v>
      </c>
    </row>
    <row r="22" spans="2:8">
      <c r="B22" t="s">
        <v>107</v>
      </c>
      <c r="C22">
        <v>40</v>
      </c>
      <c r="D22">
        <v>1.4393818984547462</v>
      </c>
      <c r="E22">
        <v>2</v>
      </c>
    </row>
    <row r="23" spans="2:8">
      <c r="B23" t="s">
        <v>107</v>
      </c>
      <c r="C23">
        <v>200</v>
      </c>
      <c r="D23">
        <v>2</v>
      </c>
      <c r="E23">
        <v>2</v>
      </c>
    </row>
    <row r="24" spans="2:8">
      <c r="B24" t="s">
        <v>107</v>
      </c>
      <c r="C24">
        <v>1</v>
      </c>
      <c r="D24">
        <v>1</v>
      </c>
      <c r="E24">
        <v>11</v>
      </c>
      <c r="H24" t="s">
        <v>325</v>
      </c>
    </row>
    <row r="25" spans="2:8">
      <c r="B25" t="s">
        <v>107</v>
      </c>
      <c r="C25">
        <v>20</v>
      </c>
      <c r="D25">
        <v>0.96</v>
      </c>
      <c r="E25">
        <v>11</v>
      </c>
    </row>
    <row r="26" spans="2:8">
      <c r="B26" t="s">
        <v>107</v>
      </c>
      <c r="C26">
        <v>21</v>
      </c>
      <c r="D26">
        <v>1</v>
      </c>
      <c r="E26">
        <v>11</v>
      </c>
    </row>
    <row r="27" spans="2:8">
      <c r="B27" t="s">
        <v>107</v>
      </c>
      <c r="C27">
        <v>40</v>
      </c>
      <c r="D27">
        <v>0.96</v>
      </c>
      <c r="E27">
        <v>11</v>
      </c>
    </row>
    <row r="28" spans="2:8">
      <c r="B28" t="s">
        <v>107</v>
      </c>
      <c r="C28">
        <v>41</v>
      </c>
      <c r="D28">
        <v>1</v>
      </c>
      <c r="E28">
        <v>11</v>
      </c>
    </row>
    <row r="29" spans="2:8">
      <c r="B29" t="s">
        <v>107</v>
      </c>
      <c r="C29">
        <v>60</v>
      </c>
      <c r="D29">
        <v>0.96</v>
      </c>
      <c r="E29">
        <v>11</v>
      </c>
    </row>
    <row r="30" spans="2:8">
      <c r="B30" t="s">
        <v>107</v>
      </c>
      <c r="C30">
        <v>61</v>
      </c>
      <c r="D30">
        <v>1</v>
      </c>
      <c r="E30">
        <v>11</v>
      </c>
    </row>
    <row r="31" spans="2:8">
      <c r="B31" t="s">
        <v>107</v>
      </c>
      <c r="C31">
        <v>80</v>
      </c>
      <c r="D31">
        <v>0.96</v>
      </c>
      <c r="E31">
        <v>11</v>
      </c>
    </row>
    <row r="32" spans="2:8">
      <c r="B32" t="s">
        <v>107</v>
      </c>
      <c r="C32">
        <v>81</v>
      </c>
      <c r="D32">
        <v>1</v>
      </c>
      <c r="E32">
        <v>11</v>
      </c>
    </row>
    <row r="33" spans="2:5">
      <c r="B33" t="s">
        <v>107</v>
      </c>
      <c r="C33">
        <v>100</v>
      </c>
      <c r="D33">
        <v>0.96</v>
      </c>
      <c r="E33">
        <v>11</v>
      </c>
    </row>
    <row r="34" spans="2:5">
      <c r="B34" t="s">
        <v>107</v>
      </c>
      <c r="C34">
        <v>101</v>
      </c>
      <c r="D34">
        <v>1</v>
      </c>
      <c r="E34">
        <v>11</v>
      </c>
    </row>
    <row r="35" spans="2:5">
      <c r="B35" t="s">
        <v>107</v>
      </c>
      <c r="C35">
        <v>120</v>
      </c>
      <c r="D35">
        <v>0.96</v>
      </c>
      <c r="E35">
        <v>11</v>
      </c>
    </row>
    <row r="36" spans="2:5">
      <c r="B36" t="s">
        <v>107</v>
      </c>
      <c r="C36">
        <v>121</v>
      </c>
      <c r="D36">
        <v>1</v>
      </c>
      <c r="E36">
        <v>11</v>
      </c>
    </row>
    <row r="37" spans="2:5">
      <c r="B37" t="s">
        <v>107</v>
      </c>
      <c r="C37">
        <v>140</v>
      </c>
      <c r="D37">
        <v>0.96</v>
      </c>
      <c r="E37">
        <v>11</v>
      </c>
    </row>
    <row r="38" spans="2:5">
      <c r="B38" t="s">
        <v>107</v>
      </c>
      <c r="C38">
        <v>141</v>
      </c>
      <c r="D38">
        <v>1</v>
      </c>
      <c r="E38">
        <v>11</v>
      </c>
    </row>
    <row r="39" spans="2:5">
      <c r="B39" t="s">
        <v>107</v>
      </c>
      <c r="C39">
        <v>160</v>
      </c>
      <c r="D39">
        <v>0.96</v>
      </c>
      <c r="E39">
        <v>11</v>
      </c>
    </row>
    <row r="40" spans="2:5">
      <c r="B40" t="s">
        <v>107</v>
      </c>
      <c r="C40">
        <v>161</v>
      </c>
      <c r="D40">
        <v>1</v>
      </c>
      <c r="E40">
        <v>11</v>
      </c>
    </row>
    <row r="41" spans="2:5">
      <c r="B41" t="s">
        <v>107</v>
      </c>
      <c r="C41">
        <v>180</v>
      </c>
      <c r="D41">
        <v>0.96</v>
      </c>
      <c r="E41">
        <v>11</v>
      </c>
    </row>
    <row r="42" spans="2:5">
      <c r="B42" t="s">
        <v>107</v>
      </c>
      <c r="C42">
        <v>181</v>
      </c>
      <c r="D42">
        <v>1</v>
      </c>
      <c r="E42">
        <v>11</v>
      </c>
    </row>
    <row r="43" spans="2:5">
      <c r="B43" t="s">
        <v>107</v>
      </c>
      <c r="C43">
        <v>200</v>
      </c>
      <c r="D43">
        <v>0.96</v>
      </c>
      <c r="E4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C00000"/>
  </sheetPr>
  <dimension ref="A1:AT96"/>
  <sheetViews>
    <sheetView workbookViewId="0">
      <selection activeCell="D94" sqref="D94"/>
    </sheetView>
  </sheetViews>
  <sheetFormatPr defaultRowHeight="12.75"/>
  <cols>
    <col min="2" max="2" width="14" customWidth="1"/>
    <col min="3" max="3" width="33.86328125" bestFit="1" customWidth="1"/>
    <col min="4" max="4" width="16.265625" customWidth="1"/>
    <col min="5" max="5" width="18.3984375" customWidth="1"/>
    <col min="6" max="6" width="18" customWidth="1"/>
    <col min="7" max="37" width="10.73046875" customWidth="1"/>
  </cols>
  <sheetData>
    <row r="1" spans="1:44">
      <c r="A1" t="s">
        <v>115</v>
      </c>
    </row>
    <row r="2" spans="1:44">
      <c r="B2" t="s">
        <v>0</v>
      </c>
    </row>
    <row r="3" spans="1:44" ht="13.15" thickBot="1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17</v>
      </c>
      <c r="I3" t="s">
        <v>21</v>
      </c>
      <c r="J3" t="s">
        <v>28</v>
      </c>
      <c r="K3" t="s">
        <v>31</v>
      </c>
      <c r="L3" t="s">
        <v>49</v>
      </c>
      <c r="M3" t="s">
        <v>15</v>
      </c>
      <c r="N3" t="s">
        <v>16</v>
      </c>
      <c r="O3" t="s">
        <v>32</v>
      </c>
      <c r="P3" t="s">
        <v>33</v>
      </c>
      <c r="Q3" t="s">
        <v>34</v>
      </c>
      <c r="R3" t="s">
        <v>35</v>
      </c>
      <c r="S3" t="s">
        <v>18</v>
      </c>
      <c r="T3" t="s">
        <v>108</v>
      </c>
      <c r="U3" t="s">
        <v>19</v>
      </c>
      <c r="V3" t="s">
        <v>20</v>
      </c>
      <c r="W3" t="s">
        <v>22</v>
      </c>
      <c r="X3" t="s">
        <v>57</v>
      </c>
      <c r="Y3" t="s">
        <v>23</v>
      </c>
      <c r="Z3" t="s">
        <v>36</v>
      </c>
      <c r="AA3" t="s">
        <v>37</v>
      </c>
      <c r="AB3" t="s">
        <v>38</v>
      </c>
      <c r="AC3" t="s">
        <v>46</v>
      </c>
      <c r="AD3" t="s">
        <v>24</v>
      </c>
      <c r="AE3" t="s">
        <v>41</v>
      </c>
      <c r="AF3" t="s">
        <v>25</v>
      </c>
      <c r="AG3" t="s">
        <v>26</v>
      </c>
      <c r="AH3" t="s">
        <v>27</v>
      </c>
      <c r="AI3" t="s">
        <v>43</v>
      </c>
      <c r="AJ3" t="s">
        <v>44</v>
      </c>
      <c r="AK3" t="s">
        <v>29</v>
      </c>
      <c r="AL3" t="s">
        <v>30</v>
      </c>
      <c r="AM3" t="s">
        <v>13</v>
      </c>
      <c r="AN3" t="s">
        <v>58</v>
      </c>
      <c r="AO3" t="s">
        <v>39</v>
      </c>
      <c r="AP3" t="s">
        <v>40</v>
      </c>
      <c r="AQ3" t="s">
        <v>42</v>
      </c>
      <c r="AR3" t="s">
        <v>59</v>
      </c>
    </row>
    <row r="4" spans="1:44">
      <c r="D4" t="s">
        <v>116</v>
      </c>
      <c r="E4">
        <v>2010</v>
      </c>
      <c r="F4" t="s">
        <v>117</v>
      </c>
      <c r="G4">
        <v>0</v>
      </c>
      <c r="H4">
        <f>'HYD-PHS_Data_comparison'!$T$79*'HYD-PHS_Data_comparison'!$X$79</f>
        <v>3.6842081999999996</v>
      </c>
      <c r="I4">
        <f>'HYD-PHS_Data_comparison'!$T$80*'HYD-PHS_Data_comparison'!$X$80</f>
        <v>0</v>
      </c>
      <c r="J4">
        <f>'HYD-PHS_Data_comparison'!$T$81*'HYD-PHS_Data_comparison'!$X$81</f>
        <v>1.9328000000000001</v>
      </c>
      <c r="K4">
        <f>'HYD-PHS_Data_comparison'!$T$82*'HYD-PHS_Data_comparison'!$X$82</f>
        <v>8.3027131329669022</v>
      </c>
      <c r="L4">
        <f>'HYD-PHS_Data_comparison'!$T$83*'HYD-PHS_Data_comparison'!$X$83</f>
        <v>0</v>
      </c>
      <c r="M4">
        <f>'HYD-PHS_Data_comparison'!$T$84*'HYD-PHS_Data_comparison'!$X$84</f>
        <v>0.7933355999999997</v>
      </c>
      <c r="N4">
        <f>'HYD-PHS_Data_comparison'!$T$85*'HYD-PHS_Data_comparison'!$X$85</f>
        <v>1.1664616499999969</v>
      </c>
      <c r="O4">
        <f>'HYD-PHS_Data_comparison'!$T$86*'HYD-PHS_Data_comparison'!$X$86</f>
        <v>8.9999999999999993E-3</v>
      </c>
      <c r="P4">
        <f>'HYD-PHS_Data_comparison'!$T$87*'HYD-PHS_Data_comparison'!$X$87</f>
        <v>0</v>
      </c>
      <c r="Q4">
        <f>'HYD-PHS_Data_comparison'!$T$88*'HYD-PHS_Data_comparison'!$X$88</f>
        <v>10.074767573153922</v>
      </c>
      <c r="R4">
        <f>'HYD-PHS_Data_comparison'!$T$89*'HYD-PHS_Data_comparison'!$X$89</f>
        <v>3.0350000000000001</v>
      </c>
      <c r="S4">
        <f>'HYD-PHS_Data_comparison'!$T$90*'HYD-PHS_Data_comparison'!$X$90</f>
        <v>12.639236999999998</v>
      </c>
      <c r="T4">
        <f>'HYD-PHS_Data_comparison'!$T$91*'HYD-PHS_Data_comparison'!$X$91</f>
        <v>2.3581379</v>
      </c>
      <c r="U4">
        <f>'HYD-PHS_Data_comparison'!$T$92*'HYD-PHS_Data_comparison'!$X$92</f>
        <v>1.5334000000000001</v>
      </c>
      <c r="V4">
        <f>'HYD-PHS_Data_comparison'!$T$93*'HYD-PHS_Data_comparison'!$X$93</f>
        <v>0</v>
      </c>
      <c r="W4">
        <f>'HYD-PHS_Data_comparison'!$T$94*'HYD-PHS_Data_comparison'!$X$94</f>
        <v>0.21532680000000001</v>
      </c>
      <c r="X4">
        <f>'HYD-PHS_Data_comparison'!$T$95*'HYD-PHS_Data_comparison'!$X$95</f>
        <v>1.163</v>
      </c>
      <c r="Y4">
        <f>'HYD-PHS_Data_comparison'!$T$96*'HYD-PHS_Data_comparison'!$X$96</f>
        <v>11.228803175525217</v>
      </c>
      <c r="Z4">
        <f>'HYD-PHS_Data_comparison'!$T$97*'HYD-PHS_Data_comparison'!$X$97</f>
        <v>0.11600000000000001</v>
      </c>
      <c r="AA4">
        <f>'HYD-PHS_Data_comparison'!$T$98*'HYD-PHS_Data_comparison'!$X$98</f>
        <v>3.4000000000000002E-2</v>
      </c>
      <c r="AB4">
        <f>'HYD-PHS_Data_comparison'!$T$99*'HYD-PHS_Data_comparison'!$X$99</f>
        <v>1.536</v>
      </c>
      <c r="AC4">
        <f>'HYD-PHS_Data_comparison'!$T$100*'HYD-PHS_Data_comparison'!$X$100</f>
        <v>0</v>
      </c>
      <c r="AD4">
        <f>'HYD-PHS_Data_comparison'!$T$101*'HYD-PHS_Data_comparison'!$X$101</f>
        <v>0</v>
      </c>
      <c r="AE4">
        <f>'HYD-PHS_Data_comparison'!$T$102*'HYD-PHS_Data_comparison'!$X$102</f>
        <v>21.233160000000002</v>
      </c>
      <c r="AF4">
        <f>'HYD-PHS_Data_comparison'!$T$103*'HYD-PHS_Data_comparison'!$X$103</f>
        <v>0.46314814814814809</v>
      </c>
      <c r="AG4">
        <f>'HYD-PHS_Data_comparison'!$T$104*'HYD-PHS_Data_comparison'!$X$104</f>
        <v>1.8143089543780131</v>
      </c>
      <c r="AH4">
        <f>'HYD-PHS_Data_comparison'!$T$105*'HYD-PHS_Data_comparison'!$X$105</f>
        <v>6.282</v>
      </c>
      <c r="AI4">
        <f>'HYD-PHS_Data_comparison'!$T$106*'HYD-PHS_Data_comparison'!$X$106</f>
        <v>8.1170000000000009</v>
      </c>
      <c r="AJ4">
        <f>'HYD-PHS_Data_comparison'!$T$107*'HYD-PHS_Data_comparison'!$X$107</f>
        <v>0.93232674418604666</v>
      </c>
      <c r="AK4">
        <f>'HYD-PHS_Data_comparison'!$T$108*'HYD-PHS_Data_comparison'!$X$108</f>
        <v>0.84494155199999998</v>
      </c>
      <c r="AL4">
        <f>'HYD-PHS_Data_comparison'!$T$109*'HYD-PHS_Data_comparison'!$X$109</f>
        <v>1.5009999999999999</v>
      </c>
      <c r="AM4">
        <v>0</v>
      </c>
      <c r="AN4">
        <v>1.94</v>
      </c>
      <c r="AO4">
        <v>0.65</v>
      </c>
      <c r="AP4">
        <v>0.55000000000000004</v>
      </c>
      <c r="AQ4">
        <v>2.37</v>
      </c>
      <c r="AR4">
        <v>0</v>
      </c>
    </row>
    <row r="5" spans="1:44">
      <c r="D5" t="s">
        <v>116</v>
      </c>
      <c r="E5">
        <v>2015</v>
      </c>
      <c r="F5" t="s">
        <v>117</v>
      </c>
      <c r="G5">
        <v>0</v>
      </c>
      <c r="H5">
        <f>H$4</f>
        <v>3.6842081999999996</v>
      </c>
      <c r="I5">
        <f t="shared" ref="I5:AL13" si="0">I$4</f>
        <v>0</v>
      </c>
      <c r="J5">
        <f t="shared" si="0"/>
        <v>1.9328000000000001</v>
      </c>
      <c r="K5">
        <f t="shared" si="0"/>
        <v>8.3027131329669022</v>
      </c>
      <c r="L5">
        <f t="shared" si="0"/>
        <v>0</v>
      </c>
      <c r="M5">
        <f t="shared" si="0"/>
        <v>0.7933355999999997</v>
      </c>
      <c r="N5">
        <f t="shared" si="0"/>
        <v>1.1664616499999969</v>
      </c>
      <c r="O5">
        <f t="shared" si="0"/>
        <v>8.9999999999999993E-3</v>
      </c>
      <c r="P5">
        <f t="shared" si="0"/>
        <v>0</v>
      </c>
      <c r="Q5">
        <f t="shared" si="0"/>
        <v>10.074767573153922</v>
      </c>
      <c r="R5">
        <f t="shared" si="0"/>
        <v>3.0350000000000001</v>
      </c>
      <c r="S5">
        <f t="shared" si="0"/>
        <v>12.639236999999998</v>
      </c>
      <c r="T5">
        <f t="shared" si="0"/>
        <v>2.3581379</v>
      </c>
      <c r="U5">
        <f t="shared" si="0"/>
        <v>1.5334000000000001</v>
      </c>
      <c r="V5">
        <f t="shared" si="0"/>
        <v>0</v>
      </c>
      <c r="W5">
        <f t="shared" si="0"/>
        <v>0.21532680000000001</v>
      </c>
      <c r="X5">
        <f t="shared" si="0"/>
        <v>1.163</v>
      </c>
      <c r="Y5">
        <f t="shared" si="0"/>
        <v>11.228803175525217</v>
      </c>
      <c r="Z5">
        <f t="shared" si="0"/>
        <v>0.11600000000000001</v>
      </c>
      <c r="AA5">
        <f t="shared" si="0"/>
        <v>3.4000000000000002E-2</v>
      </c>
      <c r="AB5">
        <f t="shared" si="0"/>
        <v>1.536</v>
      </c>
      <c r="AC5">
        <f t="shared" si="0"/>
        <v>0</v>
      </c>
      <c r="AD5">
        <f t="shared" si="0"/>
        <v>0</v>
      </c>
      <c r="AE5">
        <f t="shared" si="0"/>
        <v>21.233160000000002</v>
      </c>
      <c r="AF5">
        <f t="shared" si="0"/>
        <v>0.46314814814814809</v>
      </c>
      <c r="AG5">
        <f t="shared" si="0"/>
        <v>1.8143089543780131</v>
      </c>
      <c r="AH5">
        <f t="shared" si="0"/>
        <v>6.282</v>
      </c>
      <c r="AI5">
        <f t="shared" si="0"/>
        <v>8.1170000000000009</v>
      </c>
      <c r="AJ5">
        <f t="shared" si="0"/>
        <v>0.93232674418604666</v>
      </c>
      <c r="AK5">
        <f t="shared" si="0"/>
        <v>0.84494155199999998</v>
      </c>
      <c r="AL5">
        <f t="shared" si="0"/>
        <v>1.5009999999999999</v>
      </c>
      <c r="AM5">
        <v>0</v>
      </c>
      <c r="AN5">
        <v>1.94</v>
      </c>
      <c r="AO5">
        <v>0.65</v>
      </c>
      <c r="AP5">
        <v>0.55000000000000004</v>
      </c>
      <c r="AQ5">
        <v>2.37</v>
      </c>
      <c r="AR5">
        <v>0</v>
      </c>
    </row>
    <row r="6" spans="1:44">
      <c r="D6" t="s">
        <v>116</v>
      </c>
      <c r="E6">
        <v>2020</v>
      </c>
      <c r="F6" t="s">
        <v>117</v>
      </c>
      <c r="G6">
        <v>0</v>
      </c>
      <c r="H6">
        <f t="shared" ref="H6:H13" si="1">H$4</f>
        <v>3.6842081999999996</v>
      </c>
      <c r="I6">
        <f t="shared" si="0"/>
        <v>0</v>
      </c>
      <c r="J6">
        <f t="shared" si="0"/>
        <v>1.9328000000000001</v>
      </c>
      <c r="K6">
        <f t="shared" si="0"/>
        <v>8.3027131329669022</v>
      </c>
      <c r="L6">
        <f t="shared" si="0"/>
        <v>0</v>
      </c>
      <c r="M6">
        <f t="shared" si="0"/>
        <v>0.7933355999999997</v>
      </c>
      <c r="N6">
        <f t="shared" si="0"/>
        <v>1.1664616499999969</v>
      </c>
      <c r="O6">
        <f t="shared" si="0"/>
        <v>8.9999999999999993E-3</v>
      </c>
      <c r="P6">
        <f t="shared" si="0"/>
        <v>0</v>
      </c>
      <c r="Q6">
        <f t="shared" si="0"/>
        <v>10.074767573153922</v>
      </c>
      <c r="R6">
        <f t="shared" si="0"/>
        <v>3.0350000000000001</v>
      </c>
      <c r="S6">
        <f t="shared" si="0"/>
        <v>12.639236999999998</v>
      </c>
      <c r="T6">
        <f t="shared" si="0"/>
        <v>2.3581379</v>
      </c>
      <c r="U6">
        <f t="shared" si="0"/>
        <v>1.5334000000000001</v>
      </c>
      <c r="V6">
        <f t="shared" si="0"/>
        <v>0</v>
      </c>
      <c r="W6">
        <f t="shared" si="0"/>
        <v>0.21532680000000001</v>
      </c>
      <c r="X6">
        <f t="shared" si="0"/>
        <v>1.163</v>
      </c>
      <c r="Y6">
        <f t="shared" si="0"/>
        <v>11.228803175525217</v>
      </c>
      <c r="Z6">
        <f t="shared" si="0"/>
        <v>0.11600000000000001</v>
      </c>
      <c r="AA6">
        <f t="shared" si="0"/>
        <v>3.4000000000000002E-2</v>
      </c>
      <c r="AB6">
        <f t="shared" si="0"/>
        <v>1.536</v>
      </c>
      <c r="AC6">
        <f t="shared" si="0"/>
        <v>0</v>
      </c>
      <c r="AD6">
        <f t="shared" si="0"/>
        <v>0</v>
      </c>
      <c r="AE6">
        <f t="shared" si="0"/>
        <v>21.233160000000002</v>
      </c>
      <c r="AF6">
        <f t="shared" si="0"/>
        <v>0.46314814814814809</v>
      </c>
      <c r="AG6">
        <f t="shared" si="0"/>
        <v>1.8143089543780131</v>
      </c>
      <c r="AH6">
        <f t="shared" si="0"/>
        <v>6.282</v>
      </c>
      <c r="AI6">
        <f t="shared" si="0"/>
        <v>8.1170000000000009</v>
      </c>
      <c r="AJ6">
        <f t="shared" si="0"/>
        <v>0.93232674418604666</v>
      </c>
      <c r="AK6">
        <f t="shared" si="0"/>
        <v>0.84494155199999998</v>
      </c>
      <c r="AL6">
        <f t="shared" si="0"/>
        <v>1.5009999999999999</v>
      </c>
      <c r="AM6">
        <v>0</v>
      </c>
      <c r="AN6">
        <v>1.94</v>
      </c>
      <c r="AO6">
        <v>0.65</v>
      </c>
      <c r="AP6">
        <v>0.55000000000000004</v>
      </c>
      <c r="AQ6">
        <v>2.37</v>
      </c>
      <c r="AR6">
        <v>0</v>
      </c>
    </row>
    <row r="7" spans="1:44">
      <c r="D7" t="s">
        <v>116</v>
      </c>
      <c r="E7">
        <v>2025</v>
      </c>
      <c r="F7" t="s">
        <v>117</v>
      </c>
      <c r="G7">
        <v>0</v>
      </c>
      <c r="H7">
        <f t="shared" si="1"/>
        <v>3.6842081999999996</v>
      </c>
      <c r="I7">
        <f t="shared" si="0"/>
        <v>0</v>
      </c>
      <c r="J7">
        <f t="shared" si="0"/>
        <v>1.9328000000000001</v>
      </c>
      <c r="K7">
        <f t="shared" si="0"/>
        <v>8.3027131329669022</v>
      </c>
      <c r="L7">
        <f t="shared" si="0"/>
        <v>0</v>
      </c>
      <c r="M7">
        <f t="shared" si="0"/>
        <v>0.7933355999999997</v>
      </c>
      <c r="N7">
        <f t="shared" si="0"/>
        <v>1.1664616499999969</v>
      </c>
      <c r="O7">
        <f t="shared" si="0"/>
        <v>8.9999999999999993E-3</v>
      </c>
      <c r="P7">
        <f t="shared" si="0"/>
        <v>0</v>
      </c>
      <c r="Q7">
        <f t="shared" si="0"/>
        <v>10.074767573153922</v>
      </c>
      <c r="R7">
        <f t="shared" si="0"/>
        <v>3.0350000000000001</v>
      </c>
      <c r="S7">
        <f t="shared" si="0"/>
        <v>12.639236999999998</v>
      </c>
      <c r="T7">
        <f t="shared" si="0"/>
        <v>2.3581379</v>
      </c>
      <c r="U7">
        <f t="shared" si="0"/>
        <v>1.5334000000000001</v>
      </c>
      <c r="V7">
        <f t="shared" si="0"/>
        <v>0</v>
      </c>
      <c r="W7">
        <f t="shared" si="0"/>
        <v>0.21532680000000001</v>
      </c>
      <c r="X7">
        <f t="shared" si="0"/>
        <v>1.163</v>
      </c>
      <c r="Y7">
        <f t="shared" si="0"/>
        <v>11.228803175525217</v>
      </c>
      <c r="Z7">
        <f t="shared" si="0"/>
        <v>0.11600000000000001</v>
      </c>
      <c r="AA7">
        <f t="shared" si="0"/>
        <v>3.4000000000000002E-2</v>
      </c>
      <c r="AB7">
        <f t="shared" si="0"/>
        <v>1.536</v>
      </c>
      <c r="AC7">
        <f t="shared" si="0"/>
        <v>0</v>
      </c>
      <c r="AD7">
        <f t="shared" si="0"/>
        <v>0</v>
      </c>
      <c r="AE7">
        <f t="shared" si="0"/>
        <v>21.233160000000002</v>
      </c>
      <c r="AF7">
        <f t="shared" si="0"/>
        <v>0.46314814814814809</v>
      </c>
      <c r="AG7">
        <f t="shared" si="0"/>
        <v>1.8143089543780131</v>
      </c>
      <c r="AH7">
        <f t="shared" si="0"/>
        <v>6.282</v>
      </c>
      <c r="AI7">
        <f t="shared" si="0"/>
        <v>8.1170000000000009</v>
      </c>
      <c r="AJ7">
        <f t="shared" si="0"/>
        <v>0.93232674418604666</v>
      </c>
      <c r="AK7">
        <f t="shared" si="0"/>
        <v>0.84494155199999998</v>
      </c>
      <c r="AL7">
        <f t="shared" si="0"/>
        <v>1.5009999999999999</v>
      </c>
      <c r="AM7">
        <v>0</v>
      </c>
      <c r="AN7">
        <v>1.94</v>
      </c>
      <c r="AO7">
        <v>0.65</v>
      </c>
      <c r="AP7">
        <v>0.55000000000000004</v>
      </c>
      <c r="AQ7">
        <v>2.37</v>
      </c>
      <c r="AR7">
        <v>0</v>
      </c>
    </row>
    <row r="8" spans="1:44">
      <c r="D8" t="s">
        <v>116</v>
      </c>
      <c r="E8">
        <v>2030</v>
      </c>
      <c r="F8" t="s">
        <v>117</v>
      </c>
      <c r="G8">
        <v>0</v>
      </c>
      <c r="H8">
        <f t="shared" si="1"/>
        <v>3.6842081999999996</v>
      </c>
      <c r="I8">
        <f t="shared" si="0"/>
        <v>0</v>
      </c>
      <c r="J8">
        <f t="shared" si="0"/>
        <v>1.9328000000000001</v>
      </c>
      <c r="K8">
        <f t="shared" si="0"/>
        <v>8.3027131329669022</v>
      </c>
      <c r="L8">
        <f t="shared" si="0"/>
        <v>0</v>
      </c>
      <c r="M8">
        <f t="shared" si="0"/>
        <v>0.7933355999999997</v>
      </c>
      <c r="N8">
        <f t="shared" si="0"/>
        <v>1.1664616499999969</v>
      </c>
      <c r="O8">
        <f t="shared" si="0"/>
        <v>8.9999999999999993E-3</v>
      </c>
      <c r="P8">
        <f t="shared" si="0"/>
        <v>0</v>
      </c>
      <c r="Q8">
        <f t="shared" si="0"/>
        <v>10.074767573153922</v>
      </c>
      <c r="R8">
        <f t="shared" si="0"/>
        <v>3.0350000000000001</v>
      </c>
      <c r="S8">
        <f t="shared" si="0"/>
        <v>12.639236999999998</v>
      </c>
      <c r="T8">
        <f t="shared" si="0"/>
        <v>2.3581379</v>
      </c>
      <c r="U8">
        <f t="shared" si="0"/>
        <v>1.5334000000000001</v>
      </c>
      <c r="V8">
        <f t="shared" si="0"/>
        <v>0</v>
      </c>
      <c r="W8">
        <f t="shared" si="0"/>
        <v>0.21532680000000001</v>
      </c>
      <c r="X8">
        <f t="shared" si="0"/>
        <v>1.163</v>
      </c>
      <c r="Y8">
        <f t="shared" si="0"/>
        <v>11.228803175525217</v>
      </c>
      <c r="Z8">
        <f t="shared" si="0"/>
        <v>0.11600000000000001</v>
      </c>
      <c r="AA8">
        <f t="shared" si="0"/>
        <v>3.4000000000000002E-2</v>
      </c>
      <c r="AB8">
        <f t="shared" si="0"/>
        <v>1.536</v>
      </c>
      <c r="AC8">
        <f t="shared" si="0"/>
        <v>0</v>
      </c>
      <c r="AD8">
        <f t="shared" si="0"/>
        <v>0</v>
      </c>
      <c r="AE8">
        <f t="shared" si="0"/>
        <v>21.233160000000002</v>
      </c>
      <c r="AF8">
        <f t="shared" si="0"/>
        <v>0.46314814814814809</v>
      </c>
      <c r="AG8">
        <f t="shared" si="0"/>
        <v>1.8143089543780131</v>
      </c>
      <c r="AH8">
        <f t="shared" si="0"/>
        <v>6.282</v>
      </c>
      <c r="AI8">
        <f t="shared" si="0"/>
        <v>8.1170000000000009</v>
      </c>
      <c r="AJ8">
        <f t="shared" si="0"/>
        <v>0.93232674418604666</v>
      </c>
      <c r="AK8">
        <f t="shared" si="0"/>
        <v>0.84494155199999998</v>
      </c>
      <c r="AL8">
        <f t="shared" si="0"/>
        <v>1.5009999999999999</v>
      </c>
      <c r="AM8">
        <v>0</v>
      </c>
      <c r="AN8">
        <v>1.94</v>
      </c>
      <c r="AO8">
        <v>0.65</v>
      </c>
      <c r="AP8">
        <v>0.55000000000000004</v>
      </c>
      <c r="AQ8">
        <v>2.37</v>
      </c>
      <c r="AR8">
        <v>0</v>
      </c>
    </row>
    <row r="9" spans="1:44">
      <c r="D9" t="s">
        <v>116</v>
      </c>
      <c r="E9">
        <v>2035</v>
      </c>
      <c r="F9" t="s">
        <v>117</v>
      </c>
      <c r="G9">
        <v>0</v>
      </c>
      <c r="H9">
        <f t="shared" si="1"/>
        <v>3.6842081999999996</v>
      </c>
      <c r="I9">
        <f t="shared" si="0"/>
        <v>0</v>
      </c>
      <c r="J9">
        <f t="shared" si="0"/>
        <v>1.9328000000000001</v>
      </c>
      <c r="K9">
        <f t="shared" si="0"/>
        <v>8.3027131329669022</v>
      </c>
      <c r="L9">
        <f t="shared" si="0"/>
        <v>0</v>
      </c>
      <c r="M9">
        <f t="shared" si="0"/>
        <v>0.7933355999999997</v>
      </c>
      <c r="N9">
        <f t="shared" si="0"/>
        <v>1.1664616499999969</v>
      </c>
      <c r="O9">
        <f t="shared" si="0"/>
        <v>8.9999999999999993E-3</v>
      </c>
      <c r="P9">
        <f t="shared" si="0"/>
        <v>0</v>
      </c>
      <c r="Q9">
        <f t="shared" si="0"/>
        <v>10.074767573153922</v>
      </c>
      <c r="R9">
        <f t="shared" si="0"/>
        <v>3.0350000000000001</v>
      </c>
      <c r="S9">
        <f t="shared" si="0"/>
        <v>12.639236999999998</v>
      </c>
      <c r="T9">
        <f t="shared" si="0"/>
        <v>2.3581379</v>
      </c>
      <c r="U9">
        <f t="shared" si="0"/>
        <v>1.5334000000000001</v>
      </c>
      <c r="V9">
        <f t="shared" si="0"/>
        <v>0</v>
      </c>
      <c r="W9">
        <f t="shared" si="0"/>
        <v>0.21532680000000001</v>
      </c>
      <c r="X9">
        <f t="shared" si="0"/>
        <v>1.163</v>
      </c>
      <c r="Y9">
        <f t="shared" si="0"/>
        <v>11.228803175525217</v>
      </c>
      <c r="Z9">
        <f t="shared" si="0"/>
        <v>0.11600000000000001</v>
      </c>
      <c r="AA9">
        <f t="shared" si="0"/>
        <v>3.4000000000000002E-2</v>
      </c>
      <c r="AB9">
        <f t="shared" si="0"/>
        <v>1.536</v>
      </c>
      <c r="AC9">
        <f t="shared" si="0"/>
        <v>0</v>
      </c>
      <c r="AD9">
        <f t="shared" si="0"/>
        <v>0</v>
      </c>
      <c r="AE9">
        <f t="shared" si="0"/>
        <v>21.233160000000002</v>
      </c>
      <c r="AF9">
        <f t="shared" si="0"/>
        <v>0.46314814814814809</v>
      </c>
      <c r="AG9">
        <f t="shared" si="0"/>
        <v>1.8143089543780131</v>
      </c>
      <c r="AH9">
        <f t="shared" si="0"/>
        <v>6.282</v>
      </c>
      <c r="AI9">
        <f t="shared" si="0"/>
        <v>8.1170000000000009</v>
      </c>
      <c r="AJ9">
        <f t="shared" si="0"/>
        <v>0.93232674418604666</v>
      </c>
      <c r="AK9">
        <f t="shared" si="0"/>
        <v>0.84494155199999998</v>
      </c>
      <c r="AL9">
        <f t="shared" si="0"/>
        <v>1.5009999999999999</v>
      </c>
      <c r="AM9">
        <v>0</v>
      </c>
      <c r="AN9">
        <v>1.94</v>
      </c>
      <c r="AO9">
        <v>0.65</v>
      </c>
      <c r="AP9">
        <v>0.55000000000000004</v>
      </c>
      <c r="AQ9">
        <v>2.37</v>
      </c>
      <c r="AR9">
        <v>0</v>
      </c>
    </row>
    <row r="10" spans="1:44">
      <c r="D10" t="s">
        <v>116</v>
      </c>
      <c r="E10">
        <v>2040</v>
      </c>
      <c r="F10" t="s">
        <v>117</v>
      </c>
      <c r="G10">
        <v>0</v>
      </c>
      <c r="H10">
        <f t="shared" si="1"/>
        <v>3.6842081999999996</v>
      </c>
      <c r="I10">
        <f t="shared" si="0"/>
        <v>0</v>
      </c>
      <c r="J10">
        <f t="shared" si="0"/>
        <v>1.9328000000000001</v>
      </c>
      <c r="K10">
        <f t="shared" si="0"/>
        <v>8.3027131329669022</v>
      </c>
      <c r="L10">
        <f t="shared" si="0"/>
        <v>0</v>
      </c>
      <c r="M10">
        <f t="shared" si="0"/>
        <v>0.7933355999999997</v>
      </c>
      <c r="N10">
        <f t="shared" si="0"/>
        <v>1.1664616499999969</v>
      </c>
      <c r="O10">
        <f t="shared" si="0"/>
        <v>8.9999999999999993E-3</v>
      </c>
      <c r="P10">
        <f t="shared" si="0"/>
        <v>0</v>
      </c>
      <c r="Q10">
        <f t="shared" si="0"/>
        <v>10.074767573153922</v>
      </c>
      <c r="R10">
        <f t="shared" si="0"/>
        <v>3.0350000000000001</v>
      </c>
      <c r="S10">
        <f t="shared" si="0"/>
        <v>12.639236999999998</v>
      </c>
      <c r="T10">
        <f t="shared" si="0"/>
        <v>2.3581379</v>
      </c>
      <c r="U10">
        <f t="shared" si="0"/>
        <v>1.5334000000000001</v>
      </c>
      <c r="V10">
        <f t="shared" si="0"/>
        <v>0</v>
      </c>
      <c r="W10">
        <f t="shared" si="0"/>
        <v>0.21532680000000001</v>
      </c>
      <c r="X10">
        <f t="shared" si="0"/>
        <v>1.163</v>
      </c>
      <c r="Y10">
        <f t="shared" si="0"/>
        <v>11.228803175525217</v>
      </c>
      <c r="Z10">
        <f t="shared" si="0"/>
        <v>0.11600000000000001</v>
      </c>
      <c r="AA10">
        <f t="shared" si="0"/>
        <v>3.4000000000000002E-2</v>
      </c>
      <c r="AB10">
        <f t="shared" si="0"/>
        <v>1.536</v>
      </c>
      <c r="AC10">
        <f t="shared" si="0"/>
        <v>0</v>
      </c>
      <c r="AD10">
        <f t="shared" si="0"/>
        <v>0</v>
      </c>
      <c r="AE10">
        <f t="shared" si="0"/>
        <v>21.233160000000002</v>
      </c>
      <c r="AF10">
        <f t="shared" si="0"/>
        <v>0.46314814814814809</v>
      </c>
      <c r="AG10">
        <f t="shared" si="0"/>
        <v>1.8143089543780131</v>
      </c>
      <c r="AH10">
        <f t="shared" si="0"/>
        <v>6.282</v>
      </c>
      <c r="AI10">
        <f t="shared" si="0"/>
        <v>8.1170000000000009</v>
      </c>
      <c r="AJ10">
        <f t="shared" si="0"/>
        <v>0.93232674418604666</v>
      </c>
      <c r="AK10">
        <f t="shared" si="0"/>
        <v>0.84494155199999998</v>
      </c>
      <c r="AL10">
        <f t="shared" si="0"/>
        <v>1.5009999999999999</v>
      </c>
      <c r="AM10">
        <v>0</v>
      </c>
      <c r="AN10">
        <v>1.94</v>
      </c>
      <c r="AO10">
        <v>0.65</v>
      </c>
      <c r="AP10">
        <v>0.55000000000000004</v>
      </c>
      <c r="AQ10">
        <v>2.37</v>
      </c>
      <c r="AR10">
        <v>0</v>
      </c>
    </row>
    <row r="11" spans="1:44">
      <c r="D11" t="s">
        <v>116</v>
      </c>
      <c r="E11">
        <v>2045</v>
      </c>
      <c r="F11" t="s">
        <v>117</v>
      </c>
      <c r="G11">
        <v>0</v>
      </c>
      <c r="H11">
        <f t="shared" si="1"/>
        <v>3.6842081999999996</v>
      </c>
      <c r="I11">
        <f t="shared" si="0"/>
        <v>0</v>
      </c>
      <c r="J11">
        <f t="shared" si="0"/>
        <v>1.9328000000000001</v>
      </c>
      <c r="K11">
        <f t="shared" si="0"/>
        <v>8.3027131329669022</v>
      </c>
      <c r="L11">
        <f t="shared" si="0"/>
        <v>0</v>
      </c>
      <c r="M11">
        <f t="shared" si="0"/>
        <v>0.7933355999999997</v>
      </c>
      <c r="N11">
        <f t="shared" si="0"/>
        <v>1.1664616499999969</v>
      </c>
      <c r="O11">
        <f t="shared" si="0"/>
        <v>8.9999999999999993E-3</v>
      </c>
      <c r="P11">
        <f t="shared" si="0"/>
        <v>0</v>
      </c>
      <c r="Q11">
        <f t="shared" si="0"/>
        <v>10.074767573153922</v>
      </c>
      <c r="R11">
        <f t="shared" si="0"/>
        <v>3.0350000000000001</v>
      </c>
      <c r="S11">
        <f t="shared" si="0"/>
        <v>12.639236999999998</v>
      </c>
      <c r="T11">
        <f t="shared" si="0"/>
        <v>2.3581379</v>
      </c>
      <c r="U11">
        <f t="shared" si="0"/>
        <v>1.5334000000000001</v>
      </c>
      <c r="V11">
        <f t="shared" si="0"/>
        <v>0</v>
      </c>
      <c r="W11">
        <f t="shared" si="0"/>
        <v>0.21532680000000001</v>
      </c>
      <c r="X11">
        <f t="shared" si="0"/>
        <v>1.163</v>
      </c>
      <c r="Y11">
        <f t="shared" si="0"/>
        <v>11.228803175525217</v>
      </c>
      <c r="Z11">
        <f t="shared" si="0"/>
        <v>0.11600000000000001</v>
      </c>
      <c r="AA11">
        <f t="shared" si="0"/>
        <v>3.4000000000000002E-2</v>
      </c>
      <c r="AB11">
        <f t="shared" si="0"/>
        <v>1.536</v>
      </c>
      <c r="AC11">
        <f t="shared" si="0"/>
        <v>0</v>
      </c>
      <c r="AD11">
        <f t="shared" si="0"/>
        <v>0</v>
      </c>
      <c r="AE11">
        <f t="shared" si="0"/>
        <v>21.233160000000002</v>
      </c>
      <c r="AF11">
        <f t="shared" si="0"/>
        <v>0.46314814814814809</v>
      </c>
      <c r="AG11">
        <f t="shared" si="0"/>
        <v>1.8143089543780131</v>
      </c>
      <c r="AH11">
        <f t="shared" si="0"/>
        <v>6.282</v>
      </c>
      <c r="AI11">
        <f t="shared" si="0"/>
        <v>8.1170000000000009</v>
      </c>
      <c r="AJ11">
        <f t="shared" si="0"/>
        <v>0.93232674418604666</v>
      </c>
      <c r="AK11">
        <f t="shared" si="0"/>
        <v>0.84494155199999998</v>
      </c>
      <c r="AL11">
        <f t="shared" si="0"/>
        <v>1.5009999999999999</v>
      </c>
      <c r="AM11">
        <v>0</v>
      </c>
      <c r="AN11">
        <v>1.94</v>
      </c>
      <c r="AO11">
        <v>0.65</v>
      </c>
      <c r="AP11">
        <v>0.55000000000000004</v>
      </c>
      <c r="AQ11">
        <v>2.37</v>
      </c>
      <c r="AR11">
        <v>0</v>
      </c>
    </row>
    <row r="12" spans="1:44">
      <c r="D12" t="s">
        <v>116</v>
      </c>
      <c r="E12">
        <v>2050</v>
      </c>
      <c r="F12" t="s">
        <v>117</v>
      </c>
      <c r="G12">
        <v>0</v>
      </c>
      <c r="H12">
        <f t="shared" si="1"/>
        <v>3.6842081999999996</v>
      </c>
      <c r="I12">
        <f t="shared" si="0"/>
        <v>0</v>
      </c>
      <c r="J12">
        <f t="shared" si="0"/>
        <v>1.9328000000000001</v>
      </c>
      <c r="K12">
        <f t="shared" si="0"/>
        <v>8.3027131329669022</v>
      </c>
      <c r="L12">
        <f t="shared" si="0"/>
        <v>0</v>
      </c>
      <c r="M12">
        <f t="shared" si="0"/>
        <v>0.7933355999999997</v>
      </c>
      <c r="N12">
        <f t="shared" si="0"/>
        <v>1.1664616499999969</v>
      </c>
      <c r="O12">
        <f t="shared" si="0"/>
        <v>8.9999999999999993E-3</v>
      </c>
      <c r="P12">
        <f t="shared" si="0"/>
        <v>0</v>
      </c>
      <c r="Q12">
        <f t="shared" si="0"/>
        <v>10.074767573153922</v>
      </c>
      <c r="R12">
        <f t="shared" si="0"/>
        <v>3.0350000000000001</v>
      </c>
      <c r="S12">
        <f t="shared" si="0"/>
        <v>12.639236999999998</v>
      </c>
      <c r="T12">
        <f t="shared" si="0"/>
        <v>2.3581379</v>
      </c>
      <c r="U12">
        <f t="shared" si="0"/>
        <v>1.5334000000000001</v>
      </c>
      <c r="V12">
        <f t="shared" si="0"/>
        <v>0</v>
      </c>
      <c r="W12">
        <f t="shared" si="0"/>
        <v>0.21532680000000001</v>
      </c>
      <c r="X12">
        <f t="shared" si="0"/>
        <v>1.163</v>
      </c>
      <c r="Y12">
        <f t="shared" si="0"/>
        <v>11.228803175525217</v>
      </c>
      <c r="Z12">
        <f t="shared" si="0"/>
        <v>0.11600000000000001</v>
      </c>
      <c r="AA12">
        <f t="shared" si="0"/>
        <v>3.4000000000000002E-2</v>
      </c>
      <c r="AB12">
        <f t="shared" si="0"/>
        <v>1.536</v>
      </c>
      <c r="AC12">
        <f t="shared" si="0"/>
        <v>0</v>
      </c>
      <c r="AD12">
        <f t="shared" si="0"/>
        <v>0</v>
      </c>
      <c r="AE12">
        <f t="shared" si="0"/>
        <v>21.233160000000002</v>
      </c>
      <c r="AF12">
        <f t="shared" si="0"/>
        <v>0.46314814814814809</v>
      </c>
      <c r="AG12">
        <f t="shared" si="0"/>
        <v>1.8143089543780131</v>
      </c>
      <c r="AH12">
        <f t="shared" si="0"/>
        <v>6.282</v>
      </c>
      <c r="AI12">
        <f t="shared" si="0"/>
        <v>8.1170000000000009</v>
      </c>
      <c r="AJ12">
        <f t="shared" si="0"/>
        <v>0.93232674418604666</v>
      </c>
      <c r="AK12">
        <f t="shared" si="0"/>
        <v>0.84494155199999998</v>
      </c>
      <c r="AL12">
        <f t="shared" si="0"/>
        <v>1.5009999999999999</v>
      </c>
      <c r="AM12">
        <v>0</v>
      </c>
      <c r="AN12">
        <v>1.94</v>
      </c>
      <c r="AO12">
        <v>0.65</v>
      </c>
      <c r="AP12">
        <v>0.55000000000000004</v>
      </c>
      <c r="AQ12">
        <v>2.37</v>
      </c>
      <c r="AR12">
        <v>0</v>
      </c>
    </row>
    <row r="13" spans="1:44">
      <c r="D13" t="s">
        <v>116</v>
      </c>
      <c r="E13">
        <v>2100</v>
      </c>
      <c r="F13" t="s">
        <v>117</v>
      </c>
      <c r="G13">
        <v>0</v>
      </c>
      <c r="H13">
        <f t="shared" si="1"/>
        <v>3.6842081999999996</v>
      </c>
      <c r="I13">
        <f t="shared" si="0"/>
        <v>0</v>
      </c>
      <c r="J13">
        <f t="shared" si="0"/>
        <v>1.9328000000000001</v>
      </c>
      <c r="K13">
        <f t="shared" si="0"/>
        <v>8.3027131329669022</v>
      </c>
      <c r="L13">
        <f t="shared" si="0"/>
        <v>0</v>
      </c>
      <c r="M13">
        <f t="shared" si="0"/>
        <v>0.7933355999999997</v>
      </c>
      <c r="N13">
        <f t="shared" si="0"/>
        <v>1.1664616499999969</v>
      </c>
      <c r="O13">
        <f t="shared" si="0"/>
        <v>8.9999999999999993E-3</v>
      </c>
      <c r="P13">
        <f t="shared" si="0"/>
        <v>0</v>
      </c>
      <c r="Q13">
        <f t="shared" si="0"/>
        <v>10.074767573153922</v>
      </c>
      <c r="R13">
        <f t="shared" si="0"/>
        <v>3.0350000000000001</v>
      </c>
      <c r="S13">
        <f t="shared" si="0"/>
        <v>12.639236999999998</v>
      </c>
      <c r="T13">
        <f t="shared" si="0"/>
        <v>2.3581379</v>
      </c>
      <c r="U13">
        <f t="shared" si="0"/>
        <v>1.5334000000000001</v>
      </c>
      <c r="V13">
        <f t="shared" si="0"/>
        <v>0</v>
      </c>
      <c r="W13">
        <f t="shared" si="0"/>
        <v>0.21532680000000001</v>
      </c>
      <c r="X13">
        <f t="shared" ref="X13:AL13" si="2">X$4</f>
        <v>1.163</v>
      </c>
      <c r="Y13">
        <f t="shared" si="2"/>
        <v>11.228803175525217</v>
      </c>
      <c r="Z13">
        <f t="shared" si="2"/>
        <v>0.11600000000000001</v>
      </c>
      <c r="AA13">
        <f t="shared" si="2"/>
        <v>3.4000000000000002E-2</v>
      </c>
      <c r="AB13">
        <f t="shared" si="2"/>
        <v>1.536</v>
      </c>
      <c r="AC13">
        <f t="shared" si="2"/>
        <v>0</v>
      </c>
      <c r="AD13">
        <f t="shared" si="2"/>
        <v>0</v>
      </c>
      <c r="AE13">
        <f t="shared" si="2"/>
        <v>21.233160000000002</v>
      </c>
      <c r="AF13">
        <f t="shared" si="2"/>
        <v>0.46314814814814809</v>
      </c>
      <c r="AG13">
        <f t="shared" si="2"/>
        <v>1.8143089543780131</v>
      </c>
      <c r="AH13">
        <f t="shared" si="2"/>
        <v>6.282</v>
      </c>
      <c r="AI13">
        <f t="shared" si="2"/>
        <v>8.1170000000000009</v>
      </c>
      <c r="AJ13">
        <f t="shared" si="2"/>
        <v>0.93232674418604666</v>
      </c>
      <c r="AK13">
        <f t="shared" si="2"/>
        <v>0.84494155199999998</v>
      </c>
      <c r="AL13">
        <f t="shared" si="2"/>
        <v>1.5009999999999999</v>
      </c>
      <c r="AM13">
        <v>0</v>
      </c>
      <c r="AN13">
        <v>1.94</v>
      </c>
      <c r="AO13">
        <v>0.65</v>
      </c>
      <c r="AP13">
        <v>0.55000000000000004</v>
      </c>
      <c r="AQ13">
        <v>2.37</v>
      </c>
      <c r="AR13">
        <v>0</v>
      </c>
    </row>
    <row r="14" spans="1:44">
      <c r="D14" t="s">
        <v>116</v>
      </c>
      <c r="E14">
        <v>2010</v>
      </c>
      <c r="F14" t="s">
        <v>118</v>
      </c>
      <c r="G14">
        <v>0</v>
      </c>
      <c r="H14">
        <f>'HYD-PHS_Data_comparison'!$T$79-HYDRO_CAP_ACTBND!H4</f>
        <v>5.9577917999999999</v>
      </c>
      <c r="I14">
        <f>'HYD-PHS_Data_comparison'!$T$80-HYDRO_CAP_ACTBND!I4</f>
        <v>0.105</v>
      </c>
      <c r="J14">
        <f>'HYD-PHS_Data_comparison'!$T$81-HYDRO_CAP_ACTBND!J4</f>
        <v>5.1199999999999912E-2</v>
      </c>
      <c r="K14">
        <f>'HYD-PHS_Data_comparison'!$T$82-HYDRO_CAP_ACTBND!K4</f>
        <v>3.3972868670330971</v>
      </c>
      <c r="L14">
        <f>'HYD-PHS_Data_comparison'!$T$83-HYDRO_CAP_ACTBND!L4</f>
        <v>0</v>
      </c>
      <c r="M14">
        <f>'HYD-PHS_Data_comparison'!$T$84-HYDRO_CAP_ACTBND!M4</f>
        <v>0.22666440000000032</v>
      </c>
      <c r="N14">
        <f>'HYD-PHS_Data_comparison'!$T$85-HYDRO_CAP_ACTBND!N4</f>
        <v>2.9765383500000029</v>
      </c>
      <c r="O14">
        <f>'HYD-PHS_Data_comparison'!$T$86-HYDRO_CAP_ACTBND!O4</f>
        <v>0</v>
      </c>
      <c r="P14">
        <f>'HYD-PHS_Data_comparison'!$T$87-HYDRO_CAP_ACTBND!P4</f>
        <v>5.0000000000000001E-3</v>
      </c>
      <c r="Q14">
        <f>'HYD-PHS_Data_comparison'!$T$88-HYDRO_CAP_ACTBND!Q4</f>
        <v>2.7332324268460777</v>
      </c>
      <c r="R14">
        <f>'HYD-PHS_Data_comparison'!$T$89-HYDRO_CAP_ACTBND!R4</f>
        <v>0</v>
      </c>
      <c r="S14">
        <f>'HYD-PHS_Data_comparison'!$T$90-HYDRO_CAP_ACTBND!S4</f>
        <v>5.3397630000000014</v>
      </c>
      <c r="T14">
        <f>'HYD-PHS_Data_comparison'!$T$91-HYDRO_CAP_ACTBND!T4</f>
        <v>4.8862100000000019E-2</v>
      </c>
      <c r="U14">
        <f>'HYD-PHS_Data_comparison'!$T$92-HYDRO_CAP_ACTBND!U4</f>
        <v>0.27059999999999995</v>
      </c>
      <c r="V14">
        <f>'HYD-PHS_Data_comparison'!$T$93-HYDRO_CAP_ACTBND!V4</f>
        <v>4.9000000000000002E-2</v>
      </c>
      <c r="W14">
        <f>'HYD-PHS_Data_comparison'!$T$94-HYDRO_CAP_ACTBND!W4</f>
        <v>1.8673200000000001E-2</v>
      </c>
      <c r="X14">
        <f>'HYD-PHS_Data_comparison'!$T$95-HYDRO_CAP_ACTBND!X4</f>
        <v>0</v>
      </c>
      <c r="Y14">
        <f>'HYD-PHS_Data_comparison'!$T$96-HYDRO_CAP_ACTBND!Y4</f>
        <v>2.2991968244747838</v>
      </c>
      <c r="Z14">
        <f>'HYD-PHS_Data_comparison'!$T$97-HYDRO_CAP_ACTBND!Z4</f>
        <v>0</v>
      </c>
      <c r="AA14">
        <f>'HYD-PHS_Data_comparison'!$T$98-HYDRO_CAP_ACTBND!AA4</f>
        <v>0</v>
      </c>
      <c r="AB14">
        <f>'HYD-PHS_Data_comparison'!$T$99-HYDRO_CAP_ACTBND!AB4</f>
        <v>0</v>
      </c>
      <c r="AC14">
        <f>'HYD-PHS_Data_comparison'!$T$100-HYDRO_CAP_ACTBND!AC4</f>
        <v>0</v>
      </c>
      <c r="AD14">
        <f>'HYD-PHS_Data_comparison'!$T$101-HYDRO_CAP_ACTBND!AD4</f>
        <v>3.6999999999999998E-2</v>
      </c>
      <c r="AE14">
        <f>'HYD-PHS_Data_comparison'!$T$102-HYDRO_CAP_ACTBND!AE4</f>
        <v>5.9888399999999997</v>
      </c>
      <c r="AF14">
        <f>'HYD-PHS_Data_comparison'!$T$103-HYDRO_CAP_ACTBND!AF4</f>
        <v>0.45185185185185195</v>
      </c>
      <c r="AG14">
        <f>'HYD-PHS_Data_comparison'!$T$104-HYDRO_CAP_ACTBND!AG4</f>
        <v>2.2026910456219873</v>
      </c>
      <c r="AH14">
        <f>'HYD-PHS_Data_comparison'!$T$105-HYDRO_CAP_ACTBND!AH4</f>
        <v>0</v>
      </c>
      <c r="AI14">
        <f>'HYD-PHS_Data_comparison'!$T$106-HYDRO_CAP_ACTBND!AI4</f>
        <v>8.1170000000000009</v>
      </c>
      <c r="AJ14">
        <f>'HYD-PHS_Data_comparison'!$T$107-HYDRO_CAP_ACTBND!AJ4</f>
        <v>4.6673255813953318E-2</v>
      </c>
      <c r="AK14">
        <f>'HYD-PHS_Data_comparison'!$T$108-HYDRO_CAP_ACTBND!AK4</f>
        <v>0.7510584480000001</v>
      </c>
      <c r="AL14">
        <f>'HYD-PHS_Data_comparison'!$T$109-HYDRO_CAP_ACTBND!AL4</f>
        <v>0</v>
      </c>
      <c r="AM14">
        <v>1.44</v>
      </c>
      <c r="AN14">
        <v>0</v>
      </c>
      <c r="AO14">
        <v>0</v>
      </c>
      <c r="AP14">
        <v>0</v>
      </c>
      <c r="AQ14">
        <v>0</v>
      </c>
      <c r="AR14">
        <v>0.04</v>
      </c>
    </row>
    <row r="15" spans="1:44">
      <c r="D15" t="s">
        <v>116</v>
      </c>
      <c r="E15">
        <v>2015</v>
      </c>
      <c r="F15" t="s">
        <v>118</v>
      </c>
      <c r="G15">
        <v>0</v>
      </c>
      <c r="H15">
        <f t="shared" ref="H15:AL15" si="3">H$14</f>
        <v>5.9577917999999999</v>
      </c>
      <c r="I15">
        <f t="shared" si="3"/>
        <v>0.105</v>
      </c>
      <c r="J15">
        <f t="shared" si="3"/>
        <v>5.1199999999999912E-2</v>
      </c>
      <c r="K15">
        <f t="shared" si="3"/>
        <v>3.3972868670330971</v>
      </c>
      <c r="L15">
        <f t="shared" si="3"/>
        <v>0</v>
      </c>
      <c r="M15">
        <f t="shared" si="3"/>
        <v>0.22666440000000032</v>
      </c>
      <c r="N15">
        <f t="shared" si="3"/>
        <v>2.9765383500000029</v>
      </c>
      <c r="O15">
        <f t="shared" si="3"/>
        <v>0</v>
      </c>
      <c r="P15">
        <f t="shared" si="3"/>
        <v>5.0000000000000001E-3</v>
      </c>
      <c r="Q15">
        <f t="shared" si="3"/>
        <v>2.7332324268460777</v>
      </c>
      <c r="R15">
        <f t="shared" si="3"/>
        <v>0</v>
      </c>
      <c r="S15">
        <f t="shared" si="3"/>
        <v>5.3397630000000014</v>
      </c>
      <c r="T15">
        <f t="shared" si="3"/>
        <v>4.8862100000000019E-2</v>
      </c>
      <c r="U15">
        <f t="shared" si="3"/>
        <v>0.27059999999999995</v>
      </c>
      <c r="V15">
        <f t="shared" si="3"/>
        <v>4.9000000000000002E-2</v>
      </c>
      <c r="W15">
        <f t="shared" si="3"/>
        <v>1.8673200000000001E-2</v>
      </c>
      <c r="X15">
        <f t="shared" si="3"/>
        <v>0</v>
      </c>
      <c r="Y15">
        <f t="shared" si="3"/>
        <v>2.2991968244747838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3.6999999999999998E-2</v>
      </c>
      <c r="AE15">
        <f t="shared" si="3"/>
        <v>5.9888399999999997</v>
      </c>
      <c r="AF15">
        <f t="shared" si="3"/>
        <v>0.45185185185185195</v>
      </c>
      <c r="AG15">
        <f t="shared" si="3"/>
        <v>2.2026910456219873</v>
      </c>
      <c r="AH15">
        <f t="shared" si="3"/>
        <v>0</v>
      </c>
      <c r="AI15">
        <f t="shared" si="3"/>
        <v>8.1170000000000009</v>
      </c>
      <c r="AJ15">
        <f t="shared" si="3"/>
        <v>4.6673255813953318E-2</v>
      </c>
      <c r="AK15">
        <f t="shared" si="3"/>
        <v>0.7510584480000001</v>
      </c>
      <c r="AL15">
        <f t="shared" si="3"/>
        <v>0</v>
      </c>
      <c r="AM15">
        <v>1.44</v>
      </c>
      <c r="AN15">
        <v>0</v>
      </c>
      <c r="AO15">
        <v>0</v>
      </c>
      <c r="AP15">
        <v>0</v>
      </c>
      <c r="AQ15">
        <v>0</v>
      </c>
      <c r="AR15">
        <v>0.04</v>
      </c>
    </row>
    <row r="16" spans="1:44">
      <c r="D16" t="s">
        <v>116</v>
      </c>
      <c r="E16">
        <v>2020</v>
      </c>
      <c r="F16" t="s">
        <v>118</v>
      </c>
      <c r="G16">
        <v>0</v>
      </c>
      <c r="H16">
        <f t="shared" ref="H16:W23" si="4">H$14</f>
        <v>5.9577917999999999</v>
      </c>
      <c r="I16">
        <f t="shared" si="4"/>
        <v>0.105</v>
      </c>
      <c r="J16">
        <f t="shared" si="4"/>
        <v>5.1199999999999912E-2</v>
      </c>
      <c r="K16">
        <f t="shared" si="4"/>
        <v>3.3972868670330971</v>
      </c>
      <c r="L16">
        <f t="shared" si="4"/>
        <v>0</v>
      </c>
      <c r="M16">
        <f t="shared" si="4"/>
        <v>0.22666440000000032</v>
      </c>
      <c r="N16">
        <f t="shared" si="4"/>
        <v>2.9765383500000029</v>
      </c>
      <c r="O16">
        <f t="shared" si="4"/>
        <v>0</v>
      </c>
      <c r="P16">
        <f t="shared" si="4"/>
        <v>5.0000000000000001E-3</v>
      </c>
      <c r="Q16">
        <f t="shared" si="4"/>
        <v>2.7332324268460777</v>
      </c>
      <c r="R16">
        <f t="shared" si="4"/>
        <v>0</v>
      </c>
      <c r="S16">
        <f t="shared" si="4"/>
        <v>5.3397630000000014</v>
      </c>
      <c r="T16">
        <f t="shared" si="4"/>
        <v>4.8862100000000019E-2</v>
      </c>
      <c r="U16">
        <f t="shared" si="4"/>
        <v>0.27059999999999995</v>
      </c>
      <c r="V16">
        <f t="shared" si="4"/>
        <v>4.9000000000000002E-2</v>
      </c>
      <c r="W16">
        <f t="shared" si="4"/>
        <v>1.8673200000000001E-2</v>
      </c>
      <c r="X16">
        <f t="shared" ref="X16:AL23" si="5">X$14</f>
        <v>0</v>
      </c>
      <c r="Y16">
        <f t="shared" si="5"/>
        <v>2.2991968244747838</v>
      </c>
      <c r="Z16">
        <f t="shared" si="5"/>
        <v>0</v>
      </c>
      <c r="AA16">
        <f t="shared" si="5"/>
        <v>0</v>
      </c>
      <c r="AB16">
        <f t="shared" si="5"/>
        <v>0</v>
      </c>
      <c r="AC16">
        <f t="shared" si="5"/>
        <v>0</v>
      </c>
      <c r="AD16">
        <f t="shared" si="5"/>
        <v>3.6999999999999998E-2</v>
      </c>
      <c r="AE16">
        <f t="shared" si="5"/>
        <v>5.9888399999999997</v>
      </c>
      <c r="AF16">
        <f t="shared" si="5"/>
        <v>0.45185185185185195</v>
      </c>
      <c r="AG16">
        <f t="shared" si="5"/>
        <v>2.2026910456219873</v>
      </c>
      <c r="AH16">
        <f t="shared" si="5"/>
        <v>0</v>
      </c>
      <c r="AI16">
        <f t="shared" si="5"/>
        <v>8.1170000000000009</v>
      </c>
      <c r="AJ16">
        <f t="shared" si="5"/>
        <v>4.6673255813953318E-2</v>
      </c>
      <c r="AK16">
        <f t="shared" si="5"/>
        <v>0.7510584480000001</v>
      </c>
      <c r="AL16">
        <f t="shared" si="5"/>
        <v>0</v>
      </c>
      <c r="AM16">
        <v>1.44</v>
      </c>
      <c r="AN16">
        <v>0</v>
      </c>
      <c r="AO16">
        <v>0</v>
      </c>
      <c r="AP16">
        <v>0</v>
      </c>
      <c r="AQ16">
        <v>0</v>
      </c>
      <c r="AR16">
        <v>0.04</v>
      </c>
    </row>
    <row r="17" spans="2:44">
      <c r="D17" t="s">
        <v>116</v>
      </c>
      <c r="E17">
        <v>2025</v>
      </c>
      <c r="F17" t="s">
        <v>118</v>
      </c>
      <c r="G17">
        <v>0</v>
      </c>
      <c r="H17">
        <f t="shared" si="4"/>
        <v>5.9577917999999999</v>
      </c>
      <c r="I17">
        <f t="shared" si="4"/>
        <v>0.105</v>
      </c>
      <c r="J17">
        <f t="shared" si="4"/>
        <v>5.1199999999999912E-2</v>
      </c>
      <c r="K17">
        <f t="shared" si="4"/>
        <v>3.3972868670330971</v>
      </c>
      <c r="L17">
        <f t="shared" si="4"/>
        <v>0</v>
      </c>
      <c r="M17">
        <f t="shared" si="4"/>
        <v>0.22666440000000032</v>
      </c>
      <c r="N17">
        <f t="shared" si="4"/>
        <v>2.9765383500000029</v>
      </c>
      <c r="O17">
        <f t="shared" si="4"/>
        <v>0</v>
      </c>
      <c r="P17">
        <f t="shared" si="4"/>
        <v>5.0000000000000001E-3</v>
      </c>
      <c r="Q17">
        <f t="shared" si="4"/>
        <v>2.7332324268460777</v>
      </c>
      <c r="R17">
        <f t="shared" si="4"/>
        <v>0</v>
      </c>
      <c r="S17">
        <f t="shared" si="4"/>
        <v>5.3397630000000014</v>
      </c>
      <c r="T17">
        <f t="shared" si="4"/>
        <v>4.8862100000000019E-2</v>
      </c>
      <c r="U17">
        <f t="shared" si="4"/>
        <v>0.27059999999999995</v>
      </c>
      <c r="V17">
        <f t="shared" si="4"/>
        <v>4.9000000000000002E-2</v>
      </c>
      <c r="W17">
        <f t="shared" si="4"/>
        <v>1.8673200000000001E-2</v>
      </c>
      <c r="X17">
        <f t="shared" si="5"/>
        <v>0</v>
      </c>
      <c r="Y17">
        <f t="shared" si="5"/>
        <v>2.2991968244747838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3.6999999999999998E-2</v>
      </c>
      <c r="AE17">
        <f t="shared" si="5"/>
        <v>5.9888399999999997</v>
      </c>
      <c r="AF17">
        <f t="shared" si="5"/>
        <v>0.45185185185185195</v>
      </c>
      <c r="AG17">
        <f t="shared" si="5"/>
        <v>2.2026910456219873</v>
      </c>
      <c r="AH17">
        <f t="shared" si="5"/>
        <v>0</v>
      </c>
      <c r="AI17">
        <f t="shared" si="5"/>
        <v>8.1170000000000009</v>
      </c>
      <c r="AJ17">
        <f t="shared" si="5"/>
        <v>4.6673255813953318E-2</v>
      </c>
      <c r="AK17">
        <f t="shared" si="5"/>
        <v>0.7510584480000001</v>
      </c>
      <c r="AL17">
        <f t="shared" si="5"/>
        <v>0</v>
      </c>
      <c r="AM17">
        <v>1.44</v>
      </c>
      <c r="AN17">
        <v>0</v>
      </c>
      <c r="AO17">
        <v>0</v>
      </c>
      <c r="AP17">
        <v>0</v>
      </c>
      <c r="AQ17">
        <v>0</v>
      </c>
      <c r="AR17">
        <v>0.04</v>
      </c>
    </row>
    <row r="18" spans="2:44">
      <c r="D18" t="s">
        <v>116</v>
      </c>
      <c r="E18">
        <v>2030</v>
      </c>
      <c r="F18" t="s">
        <v>118</v>
      </c>
      <c r="G18">
        <v>0</v>
      </c>
      <c r="H18">
        <f t="shared" si="4"/>
        <v>5.9577917999999999</v>
      </c>
      <c r="I18">
        <f t="shared" si="4"/>
        <v>0.105</v>
      </c>
      <c r="J18">
        <f t="shared" si="4"/>
        <v>5.1199999999999912E-2</v>
      </c>
      <c r="K18">
        <f t="shared" si="4"/>
        <v>3.3972868670330971</v>
      </c>
      <c r="L18">
        <f t="shared" si="4"/>
        <v>0</v>
      </c>
      <c r="M18">
        <f t="shared" si="4"/>
        <v>0.22666440000000032</v>
      </c>
      <c r="N18">
        <f t="shared" si="4"/>
        <v>2.9765383500000029</v>
      </c>
      <c r="O18">
        <f t="shared" si="4"/>
        <v>0</v>
      </c>
      <c r="P18">
        <f t="shared" si="4"/>
        <v>5.0000000000000001E-3</v>
      </c>
      <c r="Q18">
        <f t="shared" si="4"/>
        <v>2.7332324268460777</v>
      </c>
      <c r="R18">
        <f t="shared" si="4"/>
        <v>0</v>
      </c>
      <c r="S18">
        <f t="shared" si="4"/>
        <v>5.3397630000000014</v>
      </c>
      <c r="T18">
        <f t="shared" si="4"/>
        <v>4.8862100000000019E-2</v>
      </c>
      <c r="U18">
        <f t="shared" si="4"/>
        <v>0.27059999999999995</v>
      </c>
      <c r="V18">
        <f t="shared" si="4"/>
        <v>4.9000000000000002E-2</v>
      </c>
      <c r="W18">
        <f t="shared" si="4"/>
        <v>1.8673200000000001E-2</v>
      </c>
      <c r="X18">
        <f t="shared" si="5"/>
        <v>0</v>
      </c>
      <c r="Y18">
        <f t="shared" si="5"/>
        <v>2.2991968244747838</v>
      </c>
      <c r="Z18">
        <f t="shared" si="5"/>
        <v>0</v>
      </c>
      <c r="AA18">
        <f t="shared" si="5"/>
        <v>0</v>
      </c>
      <c r="AB18">
        <f t="shared" si="5"/>
        <v>0</v>
      </c>
      <c r="AC18">
        <f t="shared" si="5"/>
        <v>0</v>
      </c>
      <c r="AD18">
        <f t="shared" si="5"/>
        <v>3.6999999999999998E-2</v>
      </c>
      <c r="AE18">
        <f t="shared" si="5"/>
        <v>5.9888399999999997</v>
      </c>
      <c r="AF18">
        <f t="shared" si="5"/>
        <v>0.45185185185185195</v>
      </c>
      <c r="AG18">
        <f t="shared" si="5"/>
        <v>2.2026910456219873</v>
      </c>
      <c r="AH18">
        <f t="shared" si="5"/>
        <v>0</v>
      </c>
      <c r="AI18">
        <f t="shared" si="5"/>
        <v>8.1170000000000009</v>
      </c>
      <c r="AJ18">
        <f t="shared" si="5"/>
        <v>4.6673255813953318E-2</v>
      </c>
      <c r="AK18">
        <f t="shared" si="5"/>
        <v>0.7510584480000001</v>
      </c>
      <c r="AL18">
        <f t="shared" si="5"/>
        <v>0</v>
      </c>
      <c r="AM18">
        <v>1.44</v>
      </c>
      <c r="AN18">
        <v>0</v>
      </c>
      <c r="AO18">
        <v>0</v>
      </c>
      <c r="AP18">
        <v>0</v>
      </c>
      <c r="AQ18">
        <v>0</v>
      </c>
      <c r="AR18">
        <v>0.04</v>
      </c>
    </row>
    <row r="19" spans="2:44">
      <c r="D19" t="s">
        <v>116</v>
      </c>
      <c r="E19">
        <v>2035</v>
      </c>
      <c r="F19" t="s">
        <v>118</v>
      </c>
      <c r="G19">
        <v>0</v>
      </c>
      <c r="H19">
        <f t="shared" si="4"/>
        <v>5.9577917999999999</v>
      </c>
      <c r="I19">
        <f t="shared" si="4"/>
        <v>0.105</v>
      </c>
      <c r="J19">
        <f t="shared" si="4"/>
        <v>5.1199999999999912E-2</v>
      </c>
      <c r="K19">
        <f t="shared" si="4"/>
        <v>3.3972868670330971</v>
      </c>
      <c r="L19">
        <f t="shared" si="4"/>
        <v>0</v>
      </c>
      <c r="M19">
        <f t="shared" si="4"/>
        <v>0.22666440000000032</v>
      </c>
      <c r="N19">
        <f t="shared" si="4"/>
        <v>2.9765383500000029</v>
      </c>
      <c r="O19">
        <f t="shared" si="4"/>
        <v>0</v>
      </c>
      <c r="P19">
        <f t="shared" si="4"/>
        <v>5.0000000000000001E-3</v>
      </c>
      <c r="Q19">
        <f t="shared" si="4"/>
        <v>2.7332324268460777</v>
      </c>
      <c r="R19">
        <f t="shared" si="4"/>
        <v>0</v>
      </c>
      <c r="S19">
        <f t="shared" si="4"/>
        <v>5.3397630000000014</v>
      </c>
      <c r="T19">
        <f t="shared" si="4"/>
        <v>4.8862100000000019E-2</v>
      </c>
      <c r="U19">
        <f t="shared" si="4"/>
        <v>0.27059999999999995</v>
      </c>
      <c r="V19">
        <f t="shared" si="4"/>
        <v>4.9000000000000002E-2</v>
      </c>
      <c r="W19">
        <f t="shared" si="4"/>
        <v>1.8673200000000001E-2</v>
      </c>
      <c r="X19">
        <f t="shared" si="5"/>
        <v>0</v>
      </c>
      <c r="Y19">
        <f t="shared" si="5"/>
        <v>2.2991968244747838</v>
      </c>
      <c r="Z19">
        <f t="shared" si="5"/>
        <v>0</v>
      </c>
      <c r="AA19">
        <f t="shared" si="5"/>
        <v>0</v>
      </c>
      <c r="AB19">
        <f t="shared" si="5"/>
        <v>0</v>
      </c>
      <c r="AC19">
        <f t="shared" si="5"/>
        <v>0</v>
      </c>
      <c r="AD19">
        <f t="shared" si="5"/>
        <v>3.6999999999999998E-2</v>
      </c>
      <c r="AE19">
        <f t="shared" si="5"/>
        <v>5.9888399999999997</v>
      </c>
      <c r="AF19">
        <f t="shared" si="5"/>
        <v>0.45185185185185195</v>
      </c>
      <c r="AG19">
        <f t="shared" si="5"/>
        <v>2.2026910456219873</v>
      </c>
      <c r="AH19">
        <f t="shared" si="5"/>
        <v>0</v>
      </c>
      <c r="AI19">
        <f t="shared" si="5"/>
        <v>8.1170000000000009</v>
      </c>
      <c r="AJ19">
        <f t="shared" si="5"/>
        <v>4.6673255813953318E-2</v>
      </c>
      <c r="AK19">
        <f t="shared" si="5"/>
        <v>0.7510584480000001</v>
      </c>
      <c r="AL19">
        <f t="shared" si="5"/>
        <v>0</v>
      </c>
      <c r="AM19">
        <v>1.44</v>
      </c>
      <c r="AN19">
        <v>0</v>
      </c>
      <c r="AO19">
        <v>0</v>
      </c>
      <c r="AP19">
        <v>0</v>
      </c>
      <c r="AQ19">
        <v>0</v>
      </c>
      <c r="AR19">
        <v>0.04</v>
      </c>
    </row>
    <row r="20" spans="2:44">
      <c r="D20" t="s">
        <v>116</v>
      </c>
      <c r="E20">
        <v>2040</v>
      </c>
      <c r="F20" t="s">
        <v>118</v>
      </c>
      <c r="G20">
        <v>0</v>
      </c>
      <c r="H20">
        <f t="shared" si="4"/>
        <v>5.9577917999999999</v>
      </c>
      <c r="I20">
        <f t="shared" si="4"/>
        <v>0.105</v>
      </c>
      <c r="J20">
        <f t="shared" si="4"/>
        <v>5.1199999999999912E-2</v>
      </c>
      <c r="K20">
        <f t="shared" si="4"/>
        <v>3.3972868670330971</v>
      </c>
      <c r="L20">
        <f t="shared" si="4"/>
        <v>0</v>
      </c>
      <c r="M20">
        <f t="shared" si="4"/>
        <v>0.22666440000000032</v>
      </c>
      <c r="N20">
        <f t="shared" si="4"/>
        <v>2.9765383500000029</v>
      </c>
      <c r="O20">
        <f t="shared" si="4"/>
        <v>0</v>
      </c>
      <c r="P20">
        <f t="shared" si="4"/>
        <v>5.0000000000000001E-3</v>
      </c>
      <c r="Q20">
        <f t="shared" si="4"/>
        <v>2.7332324268460777</v>
      </c>
      <c r="R20">
        <f t="shared" si="4"/>
        <v>0</v>
      </c>
      <c r="S20">
        <f t="shared" si="4"/>
        <v>5.3397630000000014</v>
      </c>
      <c r="T20">
        <f t="shared" si="4"/>
        <v>4.8862100000000019E-2</v>
      </c>
      <c r="U20">
        <f t="shared" si="4"/>
        <v>0.27059999999999995</v>
      </c>
      <c r="V20">
        <f t="shared" si="4"/>
        <v>4.9000000000000002E-2</v>
      </c>
      <c r="W20">
        <f t="shared" si="4"/>
        <v>1.8673200000000001E-2</v>
      </c>
      <c r="X20">
        <f t="shared" si="5"/>
        <v>0</v>
      </c>
      <c r="Y20">
        <f t="shared" si="5"/>
        <v>2.2991968244747838</v>
      </c>
      <c r="Z20">
        <f t="shared" si="5"/>
        <v>0</v>
      </c>
      <c r="AA20">
        <f t="shared" si="5"/>
        <v>0</v>
      </c>
      <c r="AB20">
        <f t="shared" si="5"/>
        <v>0</v>
      </c>
      <c r="AC20">
        <f t="shared" si="5"/>
        <v>0</v>
      </c>
      <c r="AD20">
        <f t="shared" si="5"/>
        <v>3.6999999999999998E-2</v>
      </c>
      <c r="AE20">
        <f t="shared" si="5"/>
        <v>5.9888399999999997</v>
      </c>
      <c r="AF20">
        <f t="shared" si="5"/>
        <v>0.45185185185185195</v>
      </c>
      <c r="AG20">
        <f t="shared" si="5"/>
        <v>2.2026910456219873</v>
      </c>
      <c r="AH20">
        <f t="shared" si="5"/>
        <v>0</v>
      </c>
      <c r="AI20">
        <f t="shared" si="5"/>
        <v>8.1170000000000009</v>
      </c>
      <c r="AJ20">
        <f t="shared" si="5"/>
        <v>4.6673255813953318E-2</v>
      </c>
      <c r="AK20">
        <f t="shared" si="5"/>
        <v>0.7510584480000001</v>
      </c>
      <c r="AL20">
        <f t="shared" si="5"/>
        <v>0</v>
      </c>
      <c r="AM20">
        <v>1.44</v>
      </c>
      <c r="AN20">
        <v>0</v>
      </c>
      <c r="AO20">
        <v>0</v>
      </c>
      <c r="AP20">
        <v>0</v>
      </c>
      <c r="AQ20">
        <v>0</v>
      </c>
      <c r="AR20">
        <v>0.04</v>
      </c>
    </row>
    <row r="21" spans="2:44">
      <c r="D21" t="s">
        <v>116</v>
      </c>
      <c r="E21">
        <v>2045</v>
      </c>
      <c r="F21" t="s">
        <v>118</v>
      </c>
      <c r="G21">
        <v>0</v>
      </c>
      <c r="H21">
        <f t="shared" si="4"/>
        <v>5.9577917999999999</v>
      </c>
      <c r="I21">
        <f t="shared" si="4"/>
        <v>0.105</v>
      </c>
      <c r="J21">
        <f t="shared" si="4"/>
        <v>5.1199999999999912E-2</v>
      </c>
      <c r="K21">
        <f t="shared" si="4"/>
        <v>3.3972868670330971</v>
      </c>
      <c r="L21">
        <f t="shared" si="4"/>
        <v>0</v>
      </c>
      <c r="M21">
        <f t="shared" si="4"/>
        <v>0.22666440000000032</v>
      </c>
      <c r="N21">
        <f t="shared" si="4"/>
        <v>2.9765383500000029</v>
      </c>
      <c r="O21">
        <f t="shared" si="4"/>
        <v>0</v>
      </c>
      <c r="P21">
        <f t="shared" si="4"/>
        <v>5.0000000000000001E-3</v>
      </c>
      <c r="Q21">
        <f t="shared" si="4"/>
        <v>2.7332324268460777</v>
      </c>
      <c r="R21">
        <f t="shared" si="4"/>
        <v>0</v>
      </c>
      <c r="S21">
        <f t="shared" si="4"/>
        <v>5.3397630000000014</v>
      </c>
      <c r="T21">
        <f t="shared" si="4"/>
        <v>4.8862100000000019E-2</v>
      </c>
      <c r="U21">
        <f t="shared" si="4"/>
        <v>0.27059999999999995</v>
      </c>
      <c r="V21">
        <f t="shared" si="4"/>
        <v>4.9000000000000002E-2</v>
      </c>
      <c r="W21">
        <f t="shared" si="4"/>
        <v>1.8673200000000001E-2</v>
      </c>
      <c r="X21">
        <f t="shared" si="5"/>
        <v>0</v>
      </c>
      <c r="Y21">
        <f t="shared" si="5"/>
        <v>2.2991968244747838</v>
      </c>
      <c r="Z21">
        <f t="shared" si="5"/>
        <v>0</v>
      </c>
      <c r="AA21">
        <f t="shared" si="5"/>
        <v>0</v>
      </c>
      <c r="AB21">
        <f t="shared" si="5"/>
        <v>0</v>
      </c>
      <c r="AC21">
        <f t="shared" si="5"/>
        <v>0</v>
      </c>
      <c r="AD21">
        <f t="shared" si="5"/>
        <v>3.6999999999999998E-2</v>
      </c>
      <c r="AE21">
        <f t="shared" si="5"/>
        <v>5.9888399999999997</v>
      </c>
      <c r="AF21">
        <f t="shared" si="5"/>
        <v>0.45185185185185195</v>
      </c>
      <c r="AG21">
        <f t="shared" si="5"/>
        <v>2.2026910456219873</v>
      </c>
      <c r="AH21">
        <f t="shared" si="5"/>
        <v>0</v>
      </c>
      <c r="AI21">
        <f t="shared" si="5"/>
        <v>8.1170000000000009</v>
      </c>
      <c r="AJ21">
        <f t="shared" si="5"/>
        <v>4.6673255813953318E-2</v>
      </c>
      <c r="AK21">
        <f t="shared" si="5"/>
        <v>0.7510584480000001</v>
      </c>
      <c r="AL21">
        <f t="shared" si="5"/>
        <v>0</v>
      </c>
      <c r="AM21">
        <v>1.44</v>
      </c>
      <c r="AN21">
        <v>0</v>
      </c>
      <c r="AO21">
        <v>0</v>
      </c>
      <c r="AP21">
        <v>0</v>
      </c>
      <c r="AQ21">
        <v>0</v>
      </c>
      <c r="AR21">
        <v>0.04</v>
      </c>
    </row>
    <row r="22" spans="2:44">
      <c r="D22" t="s">
        <v>116</v>
      </c>
      <c r="E22">
        <v>2050</v>
      </c>
      <c r="F22" t="s">
        <v>118</v>
      </c>
      <c r="G22">
        <v>0</v>
      </c>
      <c r="H22">
        <f t="shared" si="4"/>
        <v>5.9577917999999999</v>
      </c>
      <c r="I22">
        <f t="shared" si="4"/>
        <v>0.105</v>
      </c>
      <c r="J22">
        <f t="shared" si="4"/>
        <v>5.1199999999999912E-2</v>
      </c>
      <c r="K22">
        <f t="shared" si="4"/>
        <v>3.3972868670330971</v>
      </c>
      <c r="L22">
        <f t="shared" si="4"/>
        <v>0</v>
      </c>
      <c r="M22">
        <f t="shared" si="4"/>
        <v>0.22666440000000032</v>
      </c>
      <c r="N22">
        <f t="shared" si="4"/>
        <v>2.9765383500000029</v>
      </c>
      <c r="O22">
        <f t="shared" si="4"/>
        <v>0</v>
      </c>
      <c r="P22">
        <f t="shared" si="4"/>
        <v>5.0000000000000001E-3</v>
      </c>
      <c r="Q22">
        <f t="shared" si="4"/>
        <v>2.7332324268460777</v>
      </c>
      <c r="R22">
        <f t="shared" si="4"/>
        <v>0</v>
      </c>
      <c r="S22">
        <f t="shared" si="4"/>
        <v>5.3397630000000014</v>
      </c>
      <c r="T22">
        <f t="shared" si="4"/>
        <v>4.8862100000000019E-2</v>
      </c>
      <c r="U22">
        <f t="shared" si="4"/>
        <v>0.27059999999999995</v>
      </c>
      <c r="V22">
        <f t="shared" si="4"/>
        <v>4.9000000000000002E-2</v>
      </c>
      <c r="W22">
        <f t="shared" si="4"/>
        <v>1.8673200000000001E-2</v>
      </c>
      <c r="X22">
        <f t="shared" si="5"/>
        <v>0</v>
      </c>
      <c r="Y22">
        <f t="shared" si="5"/>
        <v>2.2991968244747838</v>
      </c>
      <c r="Z22">
        <f t="shared" si="5"/>
        <v>0</v>
      </c>
      <c r="AA22">
        <f t="shared" si="5"/>
        <v>0</v>
      </c>
      <c r="AB22">
        <f t="shared" si="5"/>
        <v>0</v>
      </c>
      <c r="AC22">
        <f t="shared" si="5"/>
        <v>0</v>
      </c>
      <c r="AD22">
        <f t="shared" si="5"/>
        <v>3.6999999999999998E-2</v>
      </c>
      <c r="AE22">
        <f t="shared" si="5"/>
        <v>5.9888399999999997</v>
      </c>
      <c r="AF22">
        <f t="shared" si="5"/>
        <v>0.45185185185185195</v>
      </c>
      <c r="AG22">
        <f t="shared" si="5"/>
        <v>2.2026910456219873</v>
      </c>
      <c r="AH22">
        <f t="shared" si="5"/>
        <v>0</v>
      </c>
      <c r="AI22">
        <f t="shared" si="5"/>
        <v>8.1170000000000009</v>
      </c>
      <c r="AJ22">
        <f t="shared" si="5"/>
        <v>4.6673255813953318E-2</v>
      </c>
      <c r="AK22">
        <f t="shared" si="5"/>
        <v>0.7510584480000001</v>
      </c>
      <c r="AL22">
        <f t="shared" si="5"/>
        <v>0</v>
      </c>
      <c r="AM22">
        <v>1.44</v>
      </c>
      <c r="AN22">
        <v>0</v>
      </c>
      <c r="AO22">
        <v>0</v>
      </c>
      <c r="AP22">
        <v>0</v>
      </c>
      <c r="AQ22">
        <v>0</v>
      </c>
      <c r="AR22">
        <v>0.04</v>
      </c>
    </row>
    <row r="23" spans="2:44">
      <c r="D23" t="s">
        <v>116</v>
      </c>
      <c r="E23">
        <v>2100</v>
      </c>
      <c r="F23" t="s">
        <v>118</v>
      </c>
      <c r="G23">
        <v>0</v>
      </c>
      <c r="H23">
        <f t="shared" si="4"/>
        <v>5.9577917999999999</v>
      </c>
      <c r="I23">
        <f t="shared" si="4"/>
        <v>0.105</v>
      </c>
      <c r="J23">
        <f t="shared" si="4"/>
        <v>5.1199999999999912E-2</v>
      </c>
      <c r="K23">
        <f t="shared" si="4"/>
        <v>3.3972868670330971</v>
      </c>
      <c r="L23">
        <f t="shared" si="4"/>
        <v>0</v>
      </c>
      <c r="M23">
        <f t="shared" si="4"/>
        <v>0.22666440000000032</v>
      </c>
      <c r="N23">
        <f t="shared" si="4"/>
        <v>2.9765383500000029</v>
      </c>
      <c r="O23">
        <f t="shared" si="4"/>
        <v>0</v>
      </c>
      <c r="P23">
        <f t="shared" si="4"/>
        <v>5.0000000000000001E-3</v>
      </c>
      <c r="Q23">
        <f t="shared" si="4"/>
        <v>2.7332324268460777</v>
      </c>
      <c r="R23">
        <f t="shared" si="4"/>
        <v>0</v>
      </c>
      <c r="S23">
        <f t="shared" si="4"/>
        <v>5.3397630000000014</v>
      </c>
      <c r="T23">
        <f t="shared" si="4"/>
        <v>4.8862100000000019E-2</v>
      </c>
      <c r="U23">
        <f t="shared" si="4"/>
        <v>0.27059999999999995</v>
      </c>
      <c r="V23">
        <f t="shared" si="4"/>
        <v>4.9000000000000002E-2</v>
      </c>
      <c r="W23">
        <f t="shared" si="4"/>
        <v>1.8673200000000001E-2</v>
      </c>
      <c r="X23">
        <f t="shared" si="5"/>
        <v>0</v>
      </c>
      <c r="Y23">
        <f t="shared" si="5"/>
        <v>2.2991968244747838</v>
      </c>
      <c r="Z23">
        <f t="shared" si="5"/>
        <v>0</v>
      </c>
      <c r="AA23">
        <f t="shared" si="5"/>
        <v>0</v>
      </c>
      <c r="AB23">
        <f t="shared" si="5"/>
        <v>0</v>
      </c>
      <c r="AC23">
        <f t="shared" si="5"/>
        <v>0</v>
      </c>
      <c r="AD23">
        <f t="shared" si="5"/>
        <v>3.6999999999999998E-2</v>
      </c>
      <c r="AE23">
        <f t="shared" si="5"/>
        <v>5.9888399999999997</v>
      </c>
      <c r="AF23">
        <f t="shared" si="5"/>
        <v>0.45185185185185195</v>
      </c>
      <c r="AG23">
        <f t="shared" si="5"/>
        <v>2.2026910456219873</v>
      </c>
      <c r="AH23">
        <f t="shared" si="5"/>
        <v>0</v>
      </c>
      <c r="AI23">
        <f t="shared" si="5"/>
        <v>8.1170000000000009</v>
      </c>
      <c r="AJ23">
        <f t="shared" si="5"/>
        <v>4.6673255813953318E-2</v>
      </c>
      <c r="AK23">
        <f t="shared" si="5"/>
        <v>0.7510584480000001</v>
      </c>
      <c r="AL23">
        <f t="shared" si="5"/>
        <v>0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0.04</v>
      </c>
    </row>
    <row r="25" spans="2:44">
      <c r="B25" t="s">
        <v>120</v>
      </c>
      <c r="F25" t="s">
        <v>121</v>
      </c>
    </row>
    <row r="26" spans="2:44">
      <c r="B26" t="s">
        <v>122</v>
      </c>
    </row>
    <row r="27" spans="2:44">
      <c r="E27" t="s">
        <v>123</v>
      </c>
      <c r="F27" t="s">
        <v>124</v>
      </c>
      <c r="G27" t="s">
        <v>124</v>
      </c>
      <c r="H27" t="s">
        <v>124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124</v>
      </c>
    </row>
    <row r="28" spans="2:44">
      <c r="B28" t="s">
        <v>3</v>
      </c>
      <c r="C28" t="s">
        <v>125</v>
      </c>
      <c r="D28" t="s">
        <v>126</v>
      </c>
      <c r="E28" t="s">
        <v>127</v>
      </c>
      <c r="F28" t="s">
        <v>17</v>
      </c>
      <c r="G28" t="s">
        <v>21</v>
      </c>
      <c r="H28" t="s">
        <v>28</v>
      </c>
      <c r="I28" t="s">
        <v>31</v>
      </c>
      <c r="J28" t="s">
        <v>15</v>
      </c>
      <c r="K28" t="s">
        <v>34</v>
      </c>
      <c r="L28" t="s">
        <v>18</v>
      </c>
      <c r="M28" t="s">
        <v>108</v>
      </c>
      <c r="N28" t="s">
        <v>22</v>
      </c>
      <c r="O28" t="s">
        <v>36</v>
      </c>
      <c r="P28" t="s">
        <v>41</v>
      </c>
      <c r="Q28" t="s">
        <v>25</v>
      </c>
      <c r="R28" t="s">
        <v>26</v>
      </c>
      <c r="S28" t="s">
        <v>43</v>
      </c>
      <c r="T28" t="s">
        <v>29</v>
      </c>
      <c r="U28" t="s">
        <v>30</v>
      </c>
    </row>
    <row r="29" spans="2:44">
      <c r="B29" t="s">
        <v>128</v>
      </c>
      <c r="C29" t="s">
        <v>129</v>
      </c>
      <c r="D29" t="s">
        <v>119</v>
      </c>
      <c r="E29" t="s">
        <v>130</v>
      </c>
      <c r="F29">
        <v>5.9690000000000101</v>
      </c>
      <c r="G29">
        <v>8.6744468567438293</v>
      </c>
      <c r="I29">
        <v>24.308194546717701</v>
      </c>
      <c r="J29">
        <v>1.998</v>
      </c>
      <c r="K29">
        <v>8.4129999999999896</v>
      </c>
      <c r="L29">
        <v>16.847999999999999</v>
      </c>
      <c r="N29">
        <v>1.0940000000000001</v>
      </c>
      <c r="O29">
        <v>1.0940000000000001</v>
      </c>
      <c r="P29">
        <v>2.8051560000000002</v>
      </c>
      <c r="Q29">
        <v>7.2359999999999998</v>
      </c>
      <c r="S29">
        <v>0.126</v>
      </c>
      <c r="T29">
        <v>0.89600000000000102</v>
      </c>
      <c r="U29">
        <v>9.6980000000000093</v>
      </c>
    </row>
    <row r="30" spans="2:44">
      <c r="B30" t="s">
        <v>128</v>
      </c>
      <c r="C30" t="s">
        <v>129</v>
      </c>
      <c r="D30" t="s">
        <v>119</v>
      </c>
      <c r="E30" t="s">
        <v>131</v>
      </c>
      <c r="F30">
        <v>9.15500000000001</v>
      </c>
      <c r="G30">
        <v>7.56654960528655</v>
      </c>
      <c r="K30">
        <v>10.385999999999999</v>
      </c>
      <c r="L30">
        <v>76.625586590161006</v>
      </c>
      <c r="N30">
        <v>1.5761828869927199</v>
      </c>
      <c r="O30">
        <v>1.879</v>
      </c>
      <c r="P30">
        <v>2.657</v>
      </c>
      <c r="S30">
        <v>7.8999999999999904E-2</v>
      </c>
      <c r="U30">
        <v>9.5360000000000102</v>
      </c>
    </row>
    <row r="31" spans="2:44">
      <c r="B31" t="s">
        <v>128</v>
      </c>
      <c r="C31" t="s">
        <v>129</v>
      </c>
      <c r="D31" t="s">
        <v>119</v>
      </c>
      <c r="E31" t="s">
        <v>132</v>
      </c>
      <c r="F31">
        <v>9.15500000000001</v>
      </c>
      <c r="H31">
        <v>25.134434561585</v>
      </c>
      <c r="I31">
        <v>57.491275862069003</v>
      </c>
      <c r="K31">
        <v>10.385999999999999</v>
      </c>
      <c r="L31">
        <v>18.687999999999999</v>
      </c>
      <c r="M31">
        <v>1.4530324530605101</v>
      </c>
      <c r="N31">
        <v>3.7993371428571501</v>
      </c>
      <c r="O31">
        <v>1.879</v>
      </c>
      <c r="P31">
        <v>2.657</v>
      </c>
      <c r="Q31">
        <v>32.911174364822898</v>
      </c>
      <c r="R31">
        <v>8.7733583483375099</v>
      </c>
      <c r="S31">
        <v>7.8999999999999904E-2</v>
      </c>
      <c r="U31">
        <v>107.10285259919</v>
      </c>
    </row>
    <row r="32" spans="2:44">
      <c r="B32" t="s">
        <v>128</v>
      </c>
      <c r="C32" t="s">
        <v>129</v>
      </c>
      <c r="D32" t="s">
        <v>119</v>
      </c>
      <c r="E32" t="s">
        <v>133</v>
      </c>
      <c r="F32">
        <v>9.15500000000001</v>
      </c>
      <c r="G32">
        <v>6.9132878848126902</v>
      </c>
      <c r="H32">
        <v>44.988942680678399</v>
      </c>
      <c r="K32">
        <v>10.385999999999999</v>
      </c>
      <c r="L32">
        <v>297.62588288888901</v>
      </c>
      <c r="M32">
        <v>0.125797223113888</v>
      </c>
      <c r="N32">
        <v>12.6068914285714</v>
      </c>
      <c r="O32">
        <v>8.3869466081027699</v>
      </c>
      <c r="P32">
        <v>2.657</v>
      </c>
      <c r="Q32">
        <v>59.364007941176503</v>
      </c>
      <c r="R32">
        <v>19.366340829217702</v>
      </c>
      <c r="S32">
        <v>7.8999999999999904E-2</v>
      </c>
      <c r="U32">
        <v>107.10285259919</v>
      </c>
    </row>
    <row r="33" spans="1:45">
      <c r="B33" t="s">
        <v>128</v>
      </c>
      <c r="C33" t="s">
        <v>129</v>
      </c>
      <c r="D33" t="s">
        <v>119</v>
      </c>
      <c r="E33" t="s">
        <v>134</v>
      </c>
      <c r="F33">
        <v>9.15500000000001</v>
      </c>
      <c r="G33">
        <v>20.176911598410999</v>
      </c>
      <c r="H33">
        <v>39.690884804122803</v>
      </c>
      <c r="I33">
        <v>44.721172207128397</v>
      </c>
      <c r="K33">
        <v>10.385999999999999</v>
      </c>
      <c r="L33">
        <v>297.62588288888901</v>
      </c>
      <c r="M33">
        <v>4.2349101840819001</v>
      </c>
      <c r="N33">
        <v>12.1090964777027</v>
      </c>
      <c r="O33">
        <v>8.6452048969063995</v>
      </c>
      <c r="P33">
        <v>2.657</v>
      </c>
      <c r="Q33">
        <v>59.341463898666099</v>
      </c>
      <c r="R33">
        <v>11.074882375942201</v>
      </c>
      <c r="S33">
        <v>7.8999999999999904E-2</v>
      </c>
      <c r="U33">
        <v>69.103906423248802</v>
      </c>
    </row>
    <row r="34" spans="1:45">
      <c r="B34" t="s">
        <v>135</v>
      </c>
    </row>
    <row r="38" spans="1:45">
      <c r="B38">
        <v>1.2</v>
      </c>
      <c r="H38">
        <f t="shared" ref="H38:AR38" si="6">H58*$B$38</f>
        <v>0.51728057495124113</v>
      </c>
      <c r="I38">
        <f t="shared" si="6"/>
        <v>0</v>
      </c>
      <c r="J38">
        <f t="shared" si="6"/>
        <v>0.42076553777138281</v>
      </c>
      <c r="K38">
        <f t="shared" si="6"/>
        <v>0.50890967813787724</v>
      </c>
      <c r="L38">
        <f t="shared" si="6"/>
        <v>0</v>
      </c>
      <c r="M38">
        <f t="shared" si="6"/>
        <v>0.33380154348512037</v>
      </c>
      <c r="N38">
        <f t="shared" si="6"/>
        <v>0.27397260273972601</v>
      </c>
      <c r="O38">
        <f t="shared" si="6"/>
        <v>0</v>
      </c>
      <c r="P38">
        <f t="shared" si="6"/>
        <v>0.61370765724086518</v>
      </c>
      <c r="Q38">
        <f t="shared" si="6"/>
        <v>0.25120080392852157</v>
      </c>
      <c r="R38">
        <f t="shared" si="6"/>
        <v>0.33992450888265835</v>
      </c>
      <c r="S38">
        <f t="shared" si="6"/>
        <v>0.287434908022278</v>
      </c>
      <c r="T38">
        <f t="shared" si="6"/>
        <v>0</v>
      </c>
      <c r="U38">
        <f t="shared" si="6"/>
        <v>0.36067205245287476</v>
      </c>
      <c r="V38">
        <f t="shared" si="6"/>
        <v>0.81850198471124513</v>
      </c>
      <c r="W38">
        <f t="shared" si="6"/>
        <v>0.27957021586872</v>
      </c>
      <c r="X38">
        <f t="shared" si="6"/>
        <v>0.29296875</v>
      </c>
      <c r="Y38">
        <f t="shared" si="6"/>
        <v>0.50209577332865041</v>
      </c>
      <c r="Z38">
        <f t="shared" si="6"/>
        <v>0.35773569701853242</v>
      </c>
      <c r="AA38">
        <f t="shared" si="6"/>
        <v>0</v>
      </c>
      <c r="AB38">
        <f t="shared" si="6"/>
        <v>0.25293631514362319</v>
      </c>
      <c r="AC38">
        <f t="shared" si="6"/>
        <v>0.35772152431454279</v>
      </c>
      <c r="AD38">
        <f t="shared" si="6"/>
        <v>0.75084208595638324</v>
      </c>
      <c r="AE38">
        <f t="shared" si="6"/>
        <v>0.356739417709596</v>
      </c>
      <c r="AF38">
        <f t="shared" si="6"/>
        <v>0.38935459218860996</v>
      </c>
      <c r="AG38">
        <f t="shared" si="6"/>
        <v>0.43112893353692161</v>
      </c>
      <c r="AH38">
        <f t="shared" si="6"/>
        <v>0.69643063862627874</v>
      </c>
      <c r="AI38">
        <f t="shared" si="6"/>
        <v>0.39304854602259121</v>
      </c>
      <c r="AJ38">
        <f t="shared" si="6"/>
        <v>0.478442827420824</v>
      </c>
      <c r="AK38">
        <f t="shared" si="6"/>
        <v>0.21315395858645761</v>
      </c>
      <c r="AL38">
        <f t="shared" si="6"/>
        <v>0.72827322641309633</v>
      </c>
      <c r="AM38">
        <f t="shared" si="6"/>
        <v>0.2393480594006136</v>
      </c>
      <c r="AN38">
        <f t="shared" si="6"/>
        <v>0.6</v>
      </c>
      <c r="AO38">
        <f t="shared" si="6"/>
        <v>0.44124667684927316</v>
      </c>
      <c r="AP38">
        <f t="shared" si="6"/>
        <v>0.42</v>
      </c>
      <c r="AQ38">
        <f t="shared" si="6"/>
        <v>0.42</v>
      </c>
      <c r="AR38">
        <f t="shared" si="6"/>
        <v>0.42</v>
      </c>
    </row>
    <row r="39" spans="1:45">
      <c r="D39" t="s">
        <v>0</v>
      </c>
    </row>
    <row r="40" spans="1:45" ht="13.15" thickBot="1">
      <c r="D40" t="s">
        <v>1</v>
      </c>
      <c r="E40" t="s">
        <v>2</v>
      </c>
      <c r="F40" t="s">
        <v>3</v>
      </c>
      <c r="G40" t="s">
        <v>4</v>
      </c>
      <c r="H40" t="s">
        <v>17</v>
      </c>
      <c r="I40" t="s">
        <v>21</v>
      </c>
      <c r="J40" t="s">
        <v>28</v>
      </c>
      <c r="K40" t="s">
        <v>19</v>
      </c>
      <c r="L40" t="s">
        <v>49</v>
      </c>
      <c r="M40" t="s">
        <v>15</v>
      </c>
      <c r="N40" t="s">
        <v>32</v>
      </c>
      <c r="O40" t="s">
        <v>33</v>
      </c>
      <c r="P40" t="s">
        <v>35</v>
      </c>
      <c r="Q40" t="s">
        <v>18</v>
      </c>
      <c r="R40" t="s">
        <v>16</v>
      </c>
      <c r="S40" t="s">
        <v>108</v>
      </c>
      <c r="T40" t="s">
        <v>20</v>
      </c>
      <c r="U40" t="s">
        <v>22</v>
      </c>
      <c r="V40" t="s">
        <v>57</v>
      </c>
      <c r="W40" t="s">
        <v>23</v>
      </c>
      <c r="X40" t="s">
        <v>38</v>
      </c>
      <c r="Y40" t="s">
        <v>36</v>
      </c>
      <c r="Z40" t="s">
        <v>37</v>
      </c>
      <c r="AA40" t="s">
        <v>46</v>
      </c>
      <c r="AB40" t="s">
        <v>40</v>
      </c>
      <c r="AC40" t="s">
        <v>39</v>
      </c>
      <c r="AD40" t="s">
        <v>41</v>
      </c>
      <c r="AE40" t="s">
        <v>25</v>
      </c>
      <c r="AF40" t="s">
        <v>26</v>
      </c>
      <c r="AG40" t="s">
        <v>27</v>
      </c>
      <c r="AH40" t="s">
        <v>42</v>
      </c>
      <c r="AI40" t="s">
        <v>29</v>
      </c>
      <c r="AJ40" t="s">
        <v>44</v>
      </c>
      <c r="AK40" t="s">
        <v>34</v>
      </c>
      <c r="AL40" t="s">
        <v>43</v>
      </c>
      <c r="AM40" t="s">
        <v>31</v>
      </c>
      <c r="AN40" t="s">
        <v>24</v>
      </c>
      <c r="AO40" t="s">
        <v>30</v>
      </c>
      <c r="AP40" t="s">
        <v>13</v>
      </c>
      <c r="AQ40" t="s">
        <v>58</v>
      </c>
      <c r="AR40" t="s">
        <v>59</v>
      </c>
      <c r="AS40" t="s">
        <v>5</v>
      </c>
    </row>
    <row r="41" spans="1:45">
      <c r="A41">
        <v>1.5</v>
      </c>
      <c r="B41">
        <f>A41/$A$54</f>
        <v>0.10714285714285714</v>
      </c>
      <c r="D41" t="s">
        <v>70</v>
      </c>
      <c r="F41" t="s">
        <v>61</v>
      </c>
      <c r="G41" t="s">
        <v>136</v>
      </c>
      <c r="H41">
        <f t="shared" ref="H41:Q52" si="7">H$38*$B41/$B$54</f>
        <v>0.62223004204239107</v>
      </c>
      <c r="I41">
        <f t="shared" si="7"/>
        <v>0</v>
      </c>
      <c r="J41">
        <f t="shared" si="7"/>
        <v>0.50613336540262577</v>
      </c>
      <c r="K41">
        <f t="shared" si="7"/>
        <v>0.61216079968469594</v>
      </c>
      <c r="L41">
        <f t="shared" si="7"/>
        <v>0</v>
      </c>
      <c r="M41">
        <f t="shared" si="7"/>
        <v>0.4015255134143389</v>
      </c>
      <c r="N41">
        <f t="shared" si="7"/>
        <v>0.32955806263800247</v>
      </c>
      <c r="O41">
        <f t="shared" si="7"/>
        <v>0</v>
      </c>
      <c r="P41">
        <f t="shared" si="7"/>
        <v>0.73822091889438479</v>
      </c>
      <c r="Q41">
        <f t="shared" si="7"/>
        <v>0.30216616350664183</v>
      </c>
      <c r="R41">
        <f t="shared" ref="R41:AA52" si="8">R$38*$B41/$B$54</f>
        <v>0.40889074845548318</v>
      </c>
      <c r="S41">
        <f t="shared" si="8"/>
        <v>0.34575169369159342</v>
      </c>
      <c r="T41">
        <f t="shared" si="8"/>
        <v>0</v>
      </c>
      <c r="U41">
        <f t="shared" si="8"/>
        <v>0.43384769741725115</v>
      </c>
      <c r="V41">
        <f t="shared" si="8"/>
        <v>0.98456533846581207</v>
      </c>
      <c r="W41">
        <f t="shared" si="8"/>
        <v>0.33629135830238976</v>
      </c>
      <c r="X41">
        <f t="shared" si="8"/>
        <v>0.35240827987169204</v>
      </c>
      <c r="Y41">
        <f t="shared" si="8"/>
        <v>0.60396444265675675</v>
      </c>
      <c r="Z41">
        <f t="shared" si="8"/>
        <v>0.43031559384747287</v>
      </c>
      <c r="AA41">
        <f t="shared" si="8"/>
        <v>0</v>
      </c>
      <c r="AB41">
        <f t="shared" ref="AB41:AK52" si="9">AB$38*$B41/$B$54</f>
        <v>0.3042537872617761</v>
      </c>
      <c r="AC41">
        <f t="shared" si="9"/>
        <v>0.43029854568710041</v>
      </c>
      <c r="AD41">
        <f t="shared" si="9"/>
        <v>0.90317813066124686</v>
      </c>
      <c r="AE41">
        <f t="shared" si="9"/>
        <v>0.42911718248948999</v>
      </c>
      <c r="AF41">
        <f t="shared" si="9"/>
        <v>0.46834954954524055</v>
      </c>
      <c r="AG41">
        <f t="shared" si="9"/>
        <v>0.51859935870519835</v>
      </c>
      <c r="AH41">
        <f t="shared" si="9"/>
        <v>0.83772731190009475</v>
      </c>
      <c r="AI41">
        <f t="shared" si="9"/>
        <v>0.47279295832709445</v>
      </c>
      <c r="AJ41">
        <f t="shared" si="9"/>
        <v>0.57551262320067043</v>
      </c>
      <c r="AK41">
        <f t="shared" si="9"/>
        <v>0.25640011056911499</v>
      </c>
      <c r="AL41">
        <f t="shared" ref="AL41:AR52" si="10">AL$38*$B41/$B$54</f>
        <v>0.87603034452256978</v>
      </c>
      <c r="AM41">
        <f t="shared" si="10"/>
        <v>0.28790865204564586</v>
      </c>
      <c r="AN41">
        <f t="shared" si="10"/>
        <v>0.72173215717722528</v>
      </c>
      <c r="AO41">
        <f t="shared" si="10"/>
        <v>0.53076985988284664</v>
      </c>
      <c r="AP41">
        <f t="shared" si="10"/>
        <v>0.50521251002405776</v>
      </c>
      <c r="AQ41">
        <f t="shared" si="10"/>
        <v>0.50521251002405776</v>
      </c>
      <c r="AR41">
        <f t="shared" si="10"/>
        <v>0.50521251002405776</v>
      </c>
      <c r="AS41" t="s">
        <v>117</v>
      </c>
    </row>
    <row r="42" spans="1:45">
      <c r="A42">
        <v>1.5</v>
      </c>
      <c r="B42">
        <f t="shared" ref="B42:B52" si="11">A42/$A$54</f>
        <v>0.10714285714285714</v>
      </c>
      <c r="D42" t="s">
        <v>71</v>
      </c>
      <c r="F42" t="s">
        <v>61</v>
      </c>
      <c r="G42" t="s">
        <v>136</v>
      </c>
      <c r="H42">
        <f t="shared" si="7"/>
        <v>0.62223004204239107</v>
      </c>
      <c r="I42">
        <f t="shared" si="7"/>
        <v>0</v>
      </c>
      <c r="J42">
        <f t="shared" si="7"/>
        <v>0.50613336540262577</v>
      </c>
      <c r="K42">
        <f t="shared" si="7"/>
        <v>0.61216079968469594</v>
      </c>
      <c r="L42">
        <f t="shared" si="7"/>
        <v>0</v>
      </c>
      <c r="M42">
        <f t="shared" si="7"/>
        <v>0.4015255134143389</v>
      </c>
      <c r="N42">
        <f t="shared" si="7"/>
        <v>0.32955806263800247</v>
      </c>
      <c r="O42">
        <f t="shared" si="7"/>
        <v>0</v>
      </c>
      <c r="P42">
        <f t="shared" si="7"/>
        <v>0.73822091889438479</v>
      </c>
      <c r="Q42">
        <f t="shared" si="7"/>
        <v>0.30216616350664183</v>
      </c>
      <c r="R42">
        <f t="shared" si="8"/>
        <v>0.40889074845548318</v>
      </c>
      <c r="S42">
        <f t="shared" si="8"/>
        <v>0.34575169369159342</v>
      </c>
      <c r="T42">
        <f t="shared" si="8"/>
        <v>0</v>
      </c>
      <c r="U42">
        <f t="shared" si="8"/>
        <v>0.43384769741725115</v>
      </c>
      <c r="V42">
        <f t="shared" si="8"/>
        <v>0.98456533846581207</v>
      </c>
      <c r="W42">
        <f t="shared" si="8"/>
        <v>0.33629135830238976</v>
      </c>
      <c r="X42">
        <f t="shared" si="8"/>
        <v>0.35240827987169204</v>
      </c>
      <c r="Y42">
        <f t="shared" si="8"/>
        <v>0.60396444265675675</v>
      </c>
      <c r="Z42">
        <f t="shared" si="8"/>
        <v>0.43031559384747287</v>
      </c>
      <c r="AA42">
        <f t="shared" si="8"/>
        <v>0</v>
      </c>
      <c r="AB42">
        <f t="shared" si="9"/>
        <v>0.3042537872617761</v>
      </c>
      <c r="AC42">
        <f t="shared" si="9"/>
        <v>0.43029854568710041</v>
      </c>
      <c r="AD42">
        <f t="shared" si="9"/>
        <v>0.90317813066124686</v>
      </c>
      <c r="AE42">
        <f t="shared" si="9"/>
        <v>0.42911718248948999</v>
      </c>
      <c r="AF42">
        <f t="shared" si="9"/>
        <v>0.46834954954524055</v>
      </c>
      <c r="AG42">
        <f t="shared" si="9"/>
        <v>0.51859935870519835</v>
      </c>
      <c r="AH42">
        <f t="shared" si="9"/>
        <v>0.83772731190009475</v>
      </c>
      <c r="AI42">
        <f t="shared" si="9"/>
        <v>0.47279295832709445</v>
      </c>
      <c r="AJ42">
        <f t="shared" si="9"/>
        <v>0.57551262320067043</v>
      </c>
      <c r="AK42">
        <f t="shared" si="9"/>
        <v>0.25640011056911499</v>
      </c>
      <c r="AL42">
        <f t="shared" si="10"/>
        <v>0.87603034452256978</v>
      </c>
      <c r="AM42">
        <f t="shared" si="10"/>
        <v>0.28790865204564586</v>
      </c>
      <c r="AN42">
        <f t="shared" si="10"/>
        <v>0.72173215717722528</v>
      </c>
      <c r="AO42">
        <f t="shared" si="10"/>
        <v>0.53076985988284664</v>
      </c>
      <c r="AP42">
        <f t="shared" si="10"/>
        <v>0.50521251002405776</v>
      </c>
      <c r="AQ42">
        <f t="shared" si="10"/>
        <v>0.50521251002405776</v>
      </c>
      <c r="AR42">
        <f t="shared" si="10"/>
        <v>0.50521251002405776</v>
      </c>
      <c r="AS42" t="s">
        <v>117</v>
      </c>
    </row>
    <row r="43" spans="1:45">
      <c r="A43">
        <v>1.5</v>
      </c>
      <c r="B43">
        <f t="shared" si="11"/>
        <v>0.10714285714285714</v>
      </c>
      <c r="D43" t="s">
        <v>72</v>
      </c>
      <c r="F43" t="s">
        <v>61</v>
      </c>
      <c r="G43" t="s">
        <v>136</v>
      </c>
      <c r="H43">
        <f t="shared" si="7"/>
        <v>0.62223004204239107</v>
      </c>
      <c r="I43">
        <f t="shared" si="7"/>
        <v>0</v>
      </c>
      <c r="J43">
        <f t="shared" si="7"/>
        <v>0.50613336540262577</v>
      </c>
      <c r="K43">
        <f t="shared" si="7"/>
        <v>0.61216079968469594</v>
      </c>
      <c r="L43">
        <f t="shared" si="7"/>
        <v>0</v>
      </c>
      <c r="M43">
        <f t="shared" si="7"/>
        <v>0.4015255134143389</v>
      </c>
      <c r="N43">
        <f t="shared" si="7"/>
        <v>0.32955806263800247</v>
      </c>
      <c r="O43">
        <f t="shared" si="7"/>
        <v>0</v>
      </c>
      <c r="P43">
        <f t="shared" si="7"/>
        <v>0.73822091889438479</v>
      </c>
      <c r="Q43">
        <f t="shared" si="7"/>
        <v>0.30216616350664183</v>
      </c>
      <c r="R43">
        <f t="shared" si="8"/>
        <v>0.40889074845548318</v>
      </c>
      <c r="S43">
        <f t="shared" si="8"/>
        <v>0.34575169369159342</v>
      </c>
      <c r="T43">
        <f t="shared" si="8"/>
        <v>0</v>
      </c>
      <c r="U43">
        <f t="shared" si="8"/>
        <v>0.43384769741725115</v>
      </c>
      <c r="V43">
        <f t="shared" si="8"/>
        <v>0.98456533846581207</v>
      </c>
      <c r="W43">
        <f t="shared" si="8"/>
        <v>0.33629135830238976</v>
      </c>
      <c r="X43">
        <f t="shared" si="8"/>
        <v>0.35240827987169204</v>
      </c>
      <c r="Y43">
        <f t="shared" si="8"/>
        <v>0.60396444265675675</v>
      </c>
      <c r="Z43">
        <f t="shared" si="8"/>
        <v>0.43031559384747287</v>
      </c>
      <c r="AA43">
        <f t="shared" si="8"/>
        <v>0</v>
      </c>
      <c r="AB43">
        <f t="shared" si="9"/>
        <v>0.3042537872617761</v>
      </c>
      <c r="AC43">
        <f t="shared" si="9"/>
        <v>0.43029854568710041</v>
      </c>
      <c r="AD43">
        <f t="shared" si="9"/>
        <v>0.90317813066124686</v>
      </c>
      <c r="AE43">
        <f t="shared" si="9"/>
        <v>0.42911718248948999</v>
      </c>
      <c r="AF43">
        <f t="shared" si="9"/>
        <v>0.46834954954524055</v>
      </c>
      <c r="AG43">
        <f t="shared" si="9"/>
        <v>0.51859935870519835</v>
      </c>
      <c r="AH43">
        <f t="shared" si="9"/>
        <v>0.83772731190009475</v>
      </c>
      <c r="AI43">
        <f t="shared" si="9"/>
        <v>0.47279295832709445</v>
      </c>
      <c r="AJ43">
        <f t="shared" si="9"/>
        <v>0.57551262320067043</v>
      </c>
      <c r="AK43">
        <f t="shared" si="9"/>
        <v>0.25640011056911499</v>
      </c>
      <c r="AL43">
        <f t="shared" si="10"/>
        <v>0.87603034452256978</v>
      </c>
      <c r="AM43">
        <f t="shared" si="10"/>
        <v>0.28790865204564586</v>
      </c>
      <c r="AN43">
        <f t="shared" si="10"/>
        <v>0.72173215717722528</v>
      </c>
      <c r="AO43">
        <f t="shared" si="10"/>
        <v>0.53076985988284664</v>
      </c>
      <c r="AP43">
        <f t="shared" si="10"/>
        <v>0.50521251002405776</v>
      </c>
      <c r="AQ43">
        <f t="shared" si="10"/>
        <v>0.50521251002405776</v>
      </c>
      <c r="AR43">
        <f t="shared" si="10"/>
        <v>0.50521251002405776</v>
      </c>
      <c r="AS43" t="s">
        <v>117</v>
      </c>
    </row>
    <row r="44" spans="1:45">
      <c r="A44">
        <v>1</v>
      </c>
      <c r="B44">
        <f t="shared" si="11"/>
        <v>7.1428571428571425E-2</v>
      </c>
      <c r="D44" t="s">
        <v>64</v>
      </c>
      <c r="F44" t="s">
        <v>61</v>
      </c>
      <c r="G44" t="s">
        <v>136</v>
      </c>
      <c r="H44">
        <f t="shared" si="7"/>
        <v>0.41482002802826073</v>
      </c>
      <c r="I44">
        <f t="shared" si="7"/>
        <v>0</v>
      </c>
      <c r="J44">
        <f t="shared" si="7"/>
        <v>0.33742224360175049</v>
      </c>
      <c r="K44">
        <f t="shared" si="7"/>
        <v>0.40810719978979726</v>
      </c>
      <c r="L44">
        <f t="shared" si="7"/>
        <v>0</v>
      </c>
      <c r="M44">
        <f t="shared" si="7"/>
        <v>0.26768367560955925</v>
      </c>
      <c r="N44">
        <f t="shared" si="7"/>
        <v>0.21970537509200164</v>
      </c>
      <c r="O44">
        <f t="shared" si="7"/>
        <v>0</v>
      </c>
      <c r="P44">
        <f t="shared" si="7"/>
        <v>0.49214727926292318</v>
      </c>
      <c r="Q44">
        <f t="shared" si="7"/>
        <v>0.20144410900442788</v>
      </c>
      <c r="R44">
        <f t="shared" si="8"/>
        <v>0.27259383230365547</v>
      </c>
      <c r="S44">
        <f t="shared" si="8"/>
        <v>0.23050112912772894</v>
      </c>
      <c r="T44">
        <f t="shared" si="8"/>
        <v>0</v>
      </c>
      <c r="U44">
        <f t="shared" si="8"/>
        <v>0.28923179827816742</v>
      </c>
      <c r="V44">
        <f t="shared" si="8"/>
        <v>0.65637689231054142</v>
      </c>
      <c r="W44">
        <f t="shared" si="8"/>
        <v>0.22419423886825984</v>
      </c>
      <c r="X44">
        <f t="shared" si="8"/>
        <v>0.2349388532477947</v>
      </c>
      <c r="Y44">
        <f t="shared" si="8"/>
        <v>0.40264296177117115</v>
      </c>
      <c r="Z44">
        <f t="shared" si="8"/>
        <v>0.28687706256498191</v>
      </c>
      <c r="AA44">
        <f t="shared" si="8"/>
        <v>0</v>
      </c>
      <c r="AB44">
        <f t="shared" si="9"/>
        <v>0.20283585817451738</v>
      </c>
      <c r="AC44">
        <f t="shared" si="9"/>
        <v>0.28686569712473359</v>
      </c>
      <c r="AD44">
        <f t="shared" si="9"/>
        <v>0.60211875377416457</v>
      </c>
      <c r="AE44">
        <f t="shared" si="9"/>
        <v>0.28607812165965996</v>
      </c>
      <c r="AF44">
        <f t="shared" si="9"/>
        <v>0.31223303303016037</v>
      </c>
      <c r="AG44">
        <f t="shared" si="9"/>
        <v>0.34573290580346561</v>
      </c>
      <c r="AH44">
        <f t="shared" si="9"/>
        <v>0.55848487460006313</v>
      </c>
      <c r="AI44">
        <f t="shared" si="9"/>
        <v>0.3151953055513963</v>
      </c>
      <c r="AJ44">
        <f t="shared" si="9"/>
        <v>0.38367508213378027</v>
      </c>
      <c r="AK44">
        <f t="shared" si="9"/>
        <v>0.17093340704607668</v>
      </c>
      <c r="AL44">
        <f t="shared" si="10"/>
        <v>0.58402022968171319</v>
      </c>
      <c r="AM44">
        <f t="shared" si="10"/>
        <v>0.19193910136376391</v>
      </c>
      <c r="AN44">
        <f t="shared" si="10"/>
        <v>0.4811547714514835</v>
      </c>
      <c r="AO44">
        <f t="shared" si="10"/>
        <v>0.35384657325523111</v>
      </c>
      <c r="AP44">
        <f t="shared" si="10"/>
        <v>0.33680834001603849</v>
      </c>
      <c r="AQ44">
        <f t="shared" si="10"/>
        <v>0.33680834001603849</v>
      </c>
      <c r="AR44">
        <f t="shared" si="10"/>
        <v>0.33680834001603849</v>
      </c>
      <c r="AS44" t="s">
        <v>117</v>
      </c>
    </row>
    <row r="45" spans="1:45">
      <c r="A45">
        <v>1</v>
      </c>
      <c r="B45">
        <f t="shared" si="11"/>
        <v>7.1428571428571425E-2</v>
      </c>
      <c r="D45" t="s">
        <v>65</v>
      </c>
      <c r="F45" t="s">
        <v>61</v>
      </c>
      <c r="G45" t="s">
        <v>136</v>
      </c>
      <c r="H45">
        <f t="shared" si="7"/>
        <v>0.41482002802826073</v>
      </c>
      <c r="I45">
        <f t="shared" si="7"/>
        <v>0</v>
      </c>
      <c r="J45">
        <f t="shared" si="7"/>
        <v>0.33742224360175049</v>
      </c>
      <c r="K45">
        <f t="shared" si="7"/>
        <v>0.40810719978979726</v>
      </c>
      <c r="L45">
        <f t="shared" si="7"/>
        <v>0</v>
      </c>
      <c r="M45">
        <f t="shared" si="7"/>
        <v>0.26768367560955925</v>
      </c>
      <c r="N45">
        <f t="shared" si="7"/>
        <v>0.21970537509200164</v>
      </c>
      <c r="O45">
        <f t="shared" si="7"/>
        <v>0</v>
      </c>
      <c r="P45">
        <f t="shared" si="7"/>
        <v>0.49214727926292318</v>
      </c>
      <c r="Q45">
        <f t="shared" si="7"/>
        <v>0.20144410900442788</v>
      </c>
      <c r="R45">
        <f t="shared" si="8"/>
        <v>0.27259383230365547</v>
      </c>
      <c r="S45">
        <f t="shared" si="8"/>
        <v>0.23050112912772894</v>
      </c>
      <c r="T45">
        <f t="shared" si="8"/>
        <v>0</v>
      </c>
      <c r="U45">
        <f t="shared" si="8"/>
        <v>0.28923179827816742</v>
      </c>
      <c r="V45">
        <f t="shared" si="8"/>
        <v>0.65637689231054142</v>
      </c>
      <c r="W45">
        <f t="shared" si="8"/>
        <v>0.22419423886825984</v>
      </c>
      <c r="X45">
        <f t="shared" si="8"/>
        <v>0.2349388532477947</v>
      </c>
      <c r="Y45">
        <f t="shared" si="8"/>
        <v>0.40264296177117115</v>
      </c>
      <c r="Z45">
        <f t="shared" si="8"/>
        <v>0.28687706256498191</v>
      </c>
      <c r="AA45">
        <f t="shared" si="8"/>
        <v>0</v>
      </c>
      <c r="AB45">
        <f t="shared" si="9"/>
        <v>0.20283585817451738</v>
      </c>
      <c r="AC45">
        <f t="shared" si="9"/>
        <v>0.28686569712473359</v>
      </c>
      <c r="AD45">
        <f t="shared" si="9"/>
        <v>0.60211875377416457</v>
      </c>
      <c r="AE45">
        <f t="shared" si="9"/>
        <v>0.28607812165965996</v>
      </c>
      <c r="AF45">
        <f t="shared" si="9"/>
        <v>0.31223303303016037</v>
      </c>
      <c r="AG45">
        <f t="shared" si="9"/>
        <v>0.34573290580346561</v>
      </c>
      <c r="AH45">
        <f t="shared" si="9"/>
        <v>0.55848487460006313</v>
      </c>
      <c r="AI45">
        <f t="shared" si="9"/>
        <v>0.3151953055513963</v>
      </c>
      <c r="AJ45">
        <f t="shared" si="9"/>
        <v>0.38367508213378027</v>
      </c>
      <c r="AK45">
        <f t="shared" si="9"/>
        <v>0.17093340704607668</v>
      </c>
      <c r="AL45">
        <f t="shared" si="10"/>
        <v>0.58402022968171319</v>
      </c>
      <c r="AM45">
        <f t="shared" si="10"/>
        <v>0.19193910136376391</v>
      </c>
      <c r="AN45">
        <f t="shared" si="10"/>
        <v>0.4811547714514835</v>
      </c>
      <c r="AO45">
        <f t="shared" si="10"/>
        <v>0.35384657325523111</v>
      </c>
      <c r="AP45">
        <f t="shared" si="10"/>
        <v>0.33680834001603849</v>
      </c>
      <c r="AQ45">
        <f t="shared" si="10"/>
        <v>0.33680834001603849</v>
      </c>
      <c r="AR45">
        <f t="shared" si="10"/>
        <v>0.33680834001603849</v>
      </c>
      <c r="AS45" t="s">
        <v>117</v>
      </c>
    </row>
    <row r="46" spans="1:45">
      <c r="A46">
        <v>1</v>
      </c>
      <c r="B46">
        <f t="shared" si="11"/>
        <v>7.1428571428571425E-2</v>
      </c>
      <c r="D46" t="s">
        <v>66</v>
      </c>
      <c r="F46" t="s">
        <v>61</v>
      </c>
      <c r="G46" t="s">
        <v>136</v>
      </c>
      <c r="H46">
        <f t="shared" si="7"/>
        <v>0.41482002802826073</v>
      </c>
      <c r="I46">
        <f t="shared" si="7"/>
        <v>0</v>
      </c>
      <c r="J46">
        <f t="shared" si="7"/>
        <v>0.33742224360175049</v>
      </c>
      <c r="K46">
        <f t="shared" si="7"/>
        <v>0.40810719978979726</v>
      </c>
      <c r="L46">
        <f t="shared" si="7"/>
        <v>0</v>
      </c>
      <c r="M46">
        <f t="shared" si="7"/>
        <v>0.26768367560955925</v>
      </c>
      <c r="N46">
        <f t="shared" si="7"/>
        <v>0.21970537509200164</v>
      </c>
      <c r="O46">
        <f t="shared" si="7"/>
        <v>0</v>
      </c>
      <c r="P46">
        <f t="shared" si="7"/>
        <v>0.49214727926292318</v>
      </c>
      <c r="Q46">
        <f t="shared" si="7"/>
        <v>0.20144410900442788</v>
      </c>
      <c r="R46">
        <f t="shared" si="8"/>
        <v>0.27259383230365547</v>
      </c>
      <c r="S46">
        <f t="shared" si="8"/>
        <v>0.23050112912772894</v>
      </c>
      <c r="T46">
        <f t="shared" si="8"/>
        <v>0</v>
      </c>
      <c r="U46">
        <f t="shared" si="8"/>
        <v>0.28923179827816742</v>
      </c>
      <c r="V46">
        <f t="shared" si="8"/>
        <v>0.65637689231054142</v>
      </c>
      <c r="W46">
        <f t="shared" si="8"/>
        <v>0.22419423886825984</v>
      </c>
      <c r="X46">
        <f t="shared" si="8"/>
        <v>0.2349388532477947</v>
      </c>
      <c r="Y46">
        <f t="shared" si="8"/>
        <v>0.40264296177117115</v>
      </c>
      <c r="Z46">
        <f t="shared" si="8"/>
        <v>0.28687706256498191</v>
      </c>
      <c r="AA46">
        <f t="shared" si="8"/>
        <v>0</v>
      </c>
      <c r="AB46">
        <f t="shared" si="9"/>
        <v>0.20283585817451738</v>
      </c>
      <c r="AC46">
        <f t="shared" si="9"/>
        <v>0.28686569712473359</v>
      </c>
      <c r="AD46">
        <f t="shared" si="9"/>
        <v>0.60211875377416457</v>
      </c>
      <c r="AE46">
        <f t="shared" si="9"/>
        <v>0.28607812165965996</v>
      </c>
      <c r="AF46">
        <f t="shared" si="9"/>
        <v>0.31223303303016037</v>
      </c>
      <c r="AG46">
        <f t="shared" si="9"/>
        <v>0.34573290580346561</v>
      </c>
      <c r="AH46">
        <f t="shared" si="9"/>
        <v>0.55848487460006313</v>
      </c>
      <c r="AI46">
        <f t="shared" si="9"/>
        <v>0.3151953055513963</v>
      </c>
      <c r="AJ46">
        <f t="shared" si="9"/>
        <v>0.38367508213378027</v>
      </c>
      <c r="AK46">
        <f t="shared" si="9"/>
        <v>0.17093340704607668</v>
      </c>
      <c r="AL46">
        <f t="shared" si="10"/>
        <v>0.58402022968171319</v>
      </c>
      <c r="AM46">
        <f t="shared" si="10"/>
        <v>0.19193910136376391</v>
      </c>
      <c r="AN46">
        <f t="shared" si="10"/>
        <v>0.4811547714514835</v>
      </c>
      <c r="AO46">
        <f t="shared" si="10"/>
        <v>0.35384657325523111</v>
      </c>
      <c r="AP46">
        <f t="shared" si="10"/>
        <v>0.33680834001603849</v>
      </c>
      <c r="AQ46">
        <f t="shared" si="10"/>
        <v>0.33680834001603849</v>
      </c>
      <c r="AR46">
        <f t="shared" si="10"/>
        <v>0.33680834001603849</v>
      </c>
      <c r="AS46" t="s">
        <v>117</v>
      </c>
    </row>
    <row r="47" spans="1:45">
      <c r="A47">
        <v>1</v>
      </c>
      <c r="B47">
        <f t="shared" si="11"/>
        <v>7.1428571428571425E-2</v>
      </c>
      <c r="D47" t="s">
        <v>67</v>
      </c>
      <c r="F47" t="s">
        <v>61</v>
      </c>
      <c r="G47" t="s">
        <v>136</v>
      </c>
      <c r="H47">
        <f t="shared" si="7"/>
        <v>0.41482002802826073</v>
      </c>
      <c r="I47">
        <f t="shared" si="7"/>
        <v>0</v>
      </c>
      <c r="J47">
        <f t="shared" si="7"/>
        <v>0.33742224360175049</v>
      </c>
      <c r="K47">
        <f t="shared" si="7"/>
        <v>0.40810719978979726</v>
      </c>
      <c r="L47">
        <f t="shared" si="7"/>
        <v>0</v>
      </c>
      <c r="M47">
        <f t="shared" si="7"/>
        <v>0.26768367560955925</v>
      </c>
      <c r="N47">
        <f t="shared" si="7"/>
        <v>0.21970537509200164</v>
      </c>
      <c r="O47">
        <f t="shared" si="7"/>
        <v>0</v>
      </c>
      <c r="P47">
        <f t="shared" si="7"/>
        <v>0.49214727926292318</v>
      </c>
      <c r="Q47">
        <f t="shared" si="7"/>
        <v>0.20144410900442788</v>
      </c>
      <c r="R47">
        <f t="shared" si="8"/>
        <v>0.27259383230365547</v>
      </c>
      <c r="S47">
        <f t="shared" si="8"/>
        <v>0.23050112912772894</v>
      </c>
      <c r="T47">
        <f t="shared" si="8"/>
        <v>0</v>
      </c>
      <c r="U47">
        <f t="shared" si="8"/>
        <v>0.28923179827816742</v>
      </c>
      <c r="V47">
        <f t="shared" si="8"/>
        <v>0.65637689231054142</v>
      </c>
      <c r="W47">
        <f t="shared" si="8"/>
        <v>0.22419423886825984</v>
      </c>
      <c r="X47">
        <f t="shared" si="8"/>
        <v>0.2349388532477947</v>
      </c>
      <c r="Y47">
        <f t="shared" si="8"/>
        <v>0.40264296177117115</v>
      </c>
      <c r="Z47">
        <f t="shared" si="8"/>
        <v>0.28687706256498191</v>
      </c>
      <c r="AA47">
        <f t="shared" si="8"/>
        <v>0</v>
      </c>
      <c r="AB47">
        <f t="shared" si="9"/>
        <v>0.20283585817451738</v>
      </c>
      <c r="AC47">
        <f t="shared" si="9"/>
        <v>0.28686569712473359</v>
      </c>
      <c r="AD47">
        <f t="shared" si="9"/>
        <v>0.60211875377416457</v>
      </c>
      <c r="AE47">
        <f t="shared" si="9"/>
        <v>0.28607812165965996</v>
      </c>
      <c r="AF47">
        <f t="shared" si="9"/>
        <v>0.31223303303016037</v>
      </c>
      <c r="AG47">
        <f t="shared" si="9"/>
        <v>0.34573290580346561</v>
      </c>
      <c r="AH47">
        <f t="shared" si="9"/>
        <v>0.55848487460006313</v>
      </c>
      <c r="AI47">
        <f t="shared" si="9"/>
        <v>0.3151953055513963</v>
      </c>
      <c r="AJ47">
        <f t="shared" si="9"/>
        <v>0.38367508213378027</v>
      </c>
      <c r="AK47">
        <f t="shared" si="9"/>
        <v>0.17093340704607668</v>
      </c>
      <c r="AL47">
        <f t="shared" si="10"/>
        <v>0.58402022968171319</v>
      </c>
      <c r="AM47">
        <f t="shared" si="10"/>
        <v>0.19193910136376391</v>
      </c>
      <c r="AN47">
        <f t="shared" si="10"/>
        <v>0.4811547714514835</v>
      </c>
      <c r="AO47">
        <f t="shared" si="10"/>
        <v>0.35384657325523111</v>
      </c>
      <c r="AP47">
        <f t="shared" si="10"/>
        <v>0.33680834001603849</v>
      </c>
      <c r="AQ47">
        <f t="shared" si="10"/>
        <v>0.33680834001603849</v>
      </c>
      <c r="AR47">
        <f t="shared" si="10"/>
        <v>0.33680834001603849</v>
      </c>
      <c r="AS47" t="s">
        <v>117</v>
      </c>
    </row>
    <row r="48" spans="1:45">
      <c r="A48">
        <v>1</v>
      </c>
      <c r="B48">
        <f t="shared" si="11"/>
        <v>7.1428571428571425E-2</v>
      </c>
      <c r="D48" t="s">
        <v>68</v>
      </c>
      <c r="F48" t="s">
        <v>61</v>
      </c>
      <c r="G48" t="s">
        <v>136</v>
      </c>
      <c r="H48">
        <f t="shared" si="7"/>
        <v>0.41482002802826073</v>
      </c>
      <c r="I48">
        <f t="shared" si="7"/>
        <v>0</v>
      </c>
      <c r="J48">
        <f t="shared" si="7"/>
        <v>0.33742224360175049</v>
      </c>
      <c r="K48">
        <f t="shared" si="7"/>
        <v>0.40810719978979726</v>
      </c>
      <c r="L48">
        <f t="shared" si="7"/>
        <v>0</v>
      </c>
      <c r="M48">
        <f t="shared" si="7"/>
        <v>0.26768367560955925</v>
      </c>
      <c r="N48">
        <f t="shared" si="7"/>
        <v>0.21970537509200164</v>
      </c>
      <c r="O48">
        <f t="shared" si="7"/>
        <v>0</v>
      </c>
      <c r="P48">
        <f t="shared" si="7"/>
        <v>0.49214727926292318</v>
      </c>
      <c r="Q48">
        <f t="shared" si="7"/>
        <v>0.20144410900442788</v>
      </c>
      <c r="R48">
        <f t="shared" si="8"/>
        <v>0.27259383230365547</v>
      </c>
      <c r="S48">
        <f t="shared" si="8"/>
        <v>0.23050112912772894</v>
      </c>
      <c r="T48">
        <f t="shared" si="8"/>
        <v>0</v>
      </c>
      <c r="U48">
        <f t="shared" si="8"/>
        <v>0.28923179827816742</v>
      </c>
      <c r="V48">
        <f t="shared" si="8"/>
        <v>0.65637689231054142</v>
      </c>
      <c r="W48">
        <f t="shared" si="8"/>
        <v>0.22419423886825984</v>
      </c>
      <c r="X48">
        <f t="shared" si="8"/>
        <v>0.2349388532477947</v>
      </c>
      <c r="Y48">
        <f t="shared" si="8"/>
        <v>0.40264296177117115</v>
      </c>
      <c r="Z48">
        <f t="shared" si="8"/>
        <v>0.28687706256498191</v>
      </c>
      <c r="AA48">
        <f t="shared" si="8"/>
        <v>0</v>
      </c>
      <c r="AB48">
        <f t="shared" si="9"/>
        <v>0.20283585817451738</v>
      </c>
      <c r="AC48">
        <f t="shared" si="9"/>
        <v>0.28686569712473359</v>
      </c>
      <c r="AD48">
        <f t="shared" si="9"/>
        <v>0.60211875377416457</v>
      </c>
      <c r="AE48">
        <f t="shared" si="9"/>
        <v>0.28607812165965996</v>
      </c>
      <c r="AF48">
        <f t="shared" si="9"/>
        <v>0.31223303303016037</v>
      </c>
      <c r="AG48">
        <f t="shared" si="9"/>
        <v>0.34573290580346561</v>
      </c>
      <c r="AH48">
        <f t="shared" si="9"/>
        <v>0.55848487460006313</v>
      </c>
      <c r="AI48">
        <f t="shared" si="9"/>
        <v>0.3151953055513963</v>
      </c>
      <c r="AJ48">
        <f t="shared" si="9"/>
        <v>0.38367508213378027</v>
      </c>
      <c r="AK48">
        <f t="shared" si="9"/>
        <v>0.17093340704607668</v>
      </c>
      <c r="AL48">
        <f t="shared" si="10"/>
        <v>0.58402022968171319</v>
      </c>
      <c r="AM48">
        <f t="shared" si="10"/>
        <v>0.19193910136376391</v>
      </c>
      <c r="AN48">
        <f t="shared" si="10"/>
        <v>0.4811547714514835</v>
      </c>
      <c r="AO48">
        <f t="shared" si="10"/>
        <v>0.35384657325523111</v>
      </c>
      <c r="AP48">
        <f t="shared" si="10"/>
        <v>0.33680834001603849</v>
      </c>
      <c r="AQ48">
        <f t="shared" si="10"/>
        <v>0.33680834001603849</v>
      </c>
      <c r="AR48">
        <f t="shared" si="10"/>
        <v>0.33680834001603849</v>
      </c>
      <c r="AS48" t="s">
        <v>117</v>
      </c>
    </row>
    <row r="49" spans="1:45">
      <c r="A49">
        <v>1</v>
      </c>
      <c r="B49">
        <f t="shared" si="11"/>
        <v>7.1428571428571425E-2</v>
      </c>
      <c r="D49" t="s">
        <v>69</v>
      </c>
      <c r="F49" t="s">
        <v>61</v>
      </c>
      <c r="G49" t="s">
        <v>136</v>
      </c>
      <c r="H49">
        <f t="shared" si="7"/>
        <v>0.41482002802826073</v>
      </c>
      <c r="I49">
        <f t="shared" si="7"/>
        <v>0</v>
      </c>
      <c r="J49">
        <f t="shared" si="7"/>
        <v>0.33742224360175049</v>
      </c>
      <c r="K49">
        <f t="shared" si="7"/>
        <v>0.40810719978979726</v>
      </c>
      <c r="L49">
        <f t="shared" si="7"/>
        <v>0</v>
      </c>
      <c r="M49">
        <f t="shared" si="7"/>
        <v>0.26768367560955925</v>
      </c>
      <c r="N49">
        <f t="shared" si="7"/>
        <v>0.21970537509200164</v>
      </c>
      <c r="O49">
        <f t="shared" si="7"/>
        <v>0</v>
      </c>
      <c r="P49">
        <f t="shared" si="7"/>
        <v>0.49214727926292318</v>
      </c>
      <c r="Q49">
        <f t="shared" si="7"/>
        <v>0.20144410900442788</v>
      </c>
      <c r="R49">
        <f t="shared" si="8"/>
        <v>0.27259383230365547</v>
      </c>
      <c r="S49">
        <f t="shared" si="8"/>
        <v>0.23050112912772894</v>
      </c>
      <c r="T49">
        <f t="shared" si="8"/>
        <v>0</v>
      </c>
      <c r="U49">
        <f t="shared" si="8"/>
        <v>0.28923179827816742</v>
      </c>
      <c r="V49">
        <f t="shared" si="8"/>
        <v>0.65637689231054142</v>
      </c>
      <c r="W49">
        <f t="shared" si="8"/>
        <v>0.22419423886825984</v>
      </c>
      <c r="X49">
        <f t="shared" si="8"/>
        <v>0.2349388532477947</v>
      </c>
      <c r="Y49">
        <f t="shared" si="8"/>
        <v>0.40264296177117115</v>
      </c>
      <c r="Z49">
        <f t="shared" si="8"/>
        <v>0.28687706256498191</v>
      </c>
      <c r="AA49">
        <f t="shared" si="8"/>
        <v>0</v>
      </c>
      <c r="AB49">
        <f t="shared" si="9"/>
        <v>0.20283585817451738</v>
      </c>
      <c r="AC49">
        <f t="shared" si="9"/>
        <v>0.28686569712473359</v>
      </c>
      <c r="AD49">
        <f t="shared" si="9"/>
        <v>0.60211875377416457</v>
      </c>
      <c r="AE49">
        <f t="shared" si="9"/>
        <v>0.28607812165965996</v>
      </c>
      <c r="AF49">
        <f t="shared" si="9"/>
        <v>0.31223303303016037</v>
      </c>
      <c r="AG49">
        <f t="shared" si="9"/>
        <v>0.34573290580346561</v>
      </c>
      <c r="AH49">
        <f t="shared" si="9"/>
        <v>0.55848487460006313</v>
      </c>
      <c r="AI49">
        <f t="shared" si="9"/>
        <v>0.3151953055513963</v>
      </c>
      <c r="AJ49">
        <f t="shared" si="9"/>
        <v>0.38367508213378027</v>
      </c>
      <c r="AK49">
        <f t="shared" si="9"/>
        <v>0.17093340704607668</v>
      </c>
      <c r="AL49">
        <f t="shared" si="10"/>
        <v>0.58402022968171319</v>
      </c>
      <c r="AM49">
        <f t="shared" si="10"/>
        <v>0.19193910136376391</v>
      </c>
      <c r="AN49">
        <f t="shared" si="10"/>
        <v>0.4811547714514835</v>
      </c>
      <c r="AO49">
        <f t="shared" si="10"/>
        <v>0.35384657325523111</v>
      </c>
      <c r="AP49">
        <f t="shared" si="10"/>
        <v>0.33680834001603849</v>
      </c>
      <c r="AQ49">
        <f t="shared" si="10"/>
        <v>0.33680834001603849</v>
      </c>
      <c r="AR49">
        <f t="shared" si="10"/>
        <v>0.33680834001603849</v>
      </c>
      <c r="AS49" t="s">
        <v>117</v>
      </c>
    </row>
    <row r="50" spans="1:45">
      <c r="A50">
        <v>1.5</v>
      </c>
      <c r="B50">
        <f t="shared" si="11"/>
        <v>0.10714285714285714</v>
      </c>
      <c r="D50" t="s">
        <v>60</v>
      </c>
      <c r="F50" t="s">
        <v>61</v>
      </c>
      <c r="G50" t="s">
        <v>136</v>
      </c>
      <c r="H50">
        <f t="shared" si="7"/>
        <v>0.62223004204239107</v>
      </c>
      <c r="I50">
        <f t="shared" si="7"/>
        <v>0</v>
      </c>
      <c r="J50">
        <f t="shared" si="7"/>
        <v>0.50613336540262577</v>
      </c>
      <c r="K50">
        <f t="shared" si="7"/>
        <v>0.61216079968469594</v>
      </c>
      <c r="L50">
        <f t="shared" si="7"/>
        <v>0</v>
      </c>
      <c r="M50">
        <f t="shared" si="7"/>
        <v>0.4015255134143389</v>
      </c>
      <c r="N50">
        <f t="shared" si="7"/>
        <v>0.32955806263800247</v>
      </c>
      <c r="O50">
        <f t="shared" si="7"/>
        <v>0</v>
      </c>
      <c r="P50">
        <f t="shared" si="7"/>
        <v>0.73822091889438479</v>
      </c>
      <c r="Q50">
        <f t="shared" si="7"/>
        <v>0.30216616350664183</v>
      </c>
      <c r="R50">
        <f t="shared" si="8"/>
        <v>0.40889074845548318</v>
      </c>
      <c r="S50">
        <f t="shared" si="8"/>
        <v>0.34575169369159342</v>
      </c>
      <c r="T50">
        <f t="shared" si="8"/>
        <v>0</v>
      </c>
      <c r="U50">
        <f t="shared" si="8"/>
        <v>0.43384769741725115</v>
      </c>
      <c r="V50">
        <f t="shared" si="8"/>
        <v>0.98456533846581207</v>
      </c>
      <c r="W50">
        <f t="shared" si="8"/>
        <v>0.33629135830238976</v>
      </c>
      <c r="X50">
        <f t="shared" si="8"/>
        <v>0.35240827987169204</v>
      </c>
      <c r="Y50">
        <f t="shared" si="8"/>
        <v>0.60396444265675675</v>
      </c>
      <c r="Z50">
        <f t="shared" si="8"/>
        <v>0.43031559384747287</v>
      </c>
      <c r="AA50">
        <f t="shared" si="8"/>
        <v>0</v>
      </c>
      <c r="AB50">
        <f t="shared" si="9"/>
        <v>0.3042537872617761</v>
      </c>
      <c r="AC50">
        <f t="shared" si="9"/>
        <v>0.43029854568710041</v>
      </c>
      <c r="AD50">
        <f t="shared" si="9"/>
        <v>0.90317813066124686</v>
      </c>
      <c r="AE50">
        <f t="shared" si="9"/>
        <v>0.42911718248948999</v>
      </c>
      <c r="AF50">
        <f t="shared" si="9"/>
        <v>0.46834954954524055</v>
      </c>
      <c r="AG50">
        <f t="shared" si="9"/>
        <v>0.51859935870519835</v>
      </c>
      <c r="AH50">
        <f t="shared" si="9"/>
        <v>0.83772731190009475</v>
      </c>
      <c r="AI50">
        <f t="shared" si="9"/>
        <v>0.47279295832709445</v>
      </c>
      <c r="AJ50">
        <f t="shared" si="9"/>
        <v>0.57551262320067043</v>
      </c>
      <c r="AK50">
        <f t="shared" si="9"/>
        <v>0.25640011056911499</v>
      </c>
      <c r="AL50">
        <f t="shared" si="10"/>
        <v>0.87603034452256978</v>
      </c>
      <c r="AM50">
        <f t="shared" si="10"/>
        <v>0.28790865204564586</v>
      </c>
      <c r="AN50">
        <f t="shared" si="10"/>
        <v>0.72173215717722528</v>
      </c>
      <c r="AO50">
        <f t="shared" si="10"/>
        <v>0.53076985988284664</v>
      </c>
      <c r="AP50">
        <f t="shared" si="10"/>
        <v>0.50521251002405776</v>
      </c>
      <c r="AQ50">
        <f t="shared" si="10"/>
        <v>0.50521251002405776</v>
      </c>
      <c r="AR50">
        <f t="shared" si="10"/>
        <v>0.50521251002405776</v>
      </c>
      <c r="AS50" t="s">
        <v>117</v>
      </c>
    </row>
    <row r="51" spans="1:45">
      <c r="A51">
        <v>1.5</v>
      </c>
      <c r="B51">
        <f t="shared" si="11"/>
        <v>0.10714285714285714</v>
      </c>
      <c r="D51" t="s">
        <v>62</v>
      </c>
      <c r="F51" t="s">
        <v>61</v>
      </c>
      <c r="G51" t="s">
        <v>136</v>
      </c>
      <c r="H51">
        <f t="shared" si="7"/>
        <v>0.62223004204239107</v>
      </c>
      <c r="I51">
        <f t="shared" si="7"/>
        <v>0</v>
      </c>
      <c r="J51">
        <f t="shared" si="7"/>
        <v>0.50613336540262577</v>
      </c>
      <c r="K51">
        <f t="shared" si="7"/>
        <v>0.61216079968469594</v>
      </c>
      <c r="L51">
        <f t="shared" si="7"/>
        <v>0</v>
      </c>
      <c r="M51">
        <f t="shared" si="7"/>
        <v>0.4015255134143389</v>
      </c>
      <c r="N51">
        <f t="shared" si="7"/>
        <v>0.32955806263800247</v>
      </c>
      <c r="O51">
        <f t="shared" si="7"/>
        <v>0</v>
      </c>
      <c r="P51">
        <f t="shared" si="7"/>
        <v>0.73822091889438479</v>
      </c>
      <c r="Q51">
        <f t="shared" si="7"/>
        <v>0.30216616350664183</v>
      </c>
      <c r="R51">
        <f t="shared" si="8"/>
        <v>0.40889074845548318</v>
      </c>
      <c r="S51">
        <f t="shared" si="8"/>
        <v>0.34575169369159342</v>
      </c>
      <c r="T51">
        <f t="shared" si="8"/>
        <v>0</v>
      </c>
      <c r="U51">
        <f t="shared" si="8"/>
        <v>0.43384769741725115</v>
      </c>
      <c r="V51">
        <f t="shared" si="8"/>
        <v>0.98456533846581207</v>
      </c>
      <c r="W51">
        <f t="shared" si="8"/>
        <v>0.33629135830238976</v>
      </c>
      <c r="X51">
        <f t="shared" si="8"/>
        <v>0.35240827987169204</v>
      </c>
      <c r="Y51">
        <f t="shared" si="8"/>
        <v>0.60396444265675675</v>
      </c>
      <c r="Z51">
        <f t="shared" si="8"/>
        <v>0.43031559384747287</v>
      </c>
      <c r="AA51">
        <f t="shared" si="8"/>
        <v>0</v>
      </c>
      <c r="AB51">
        <f t="shared" si="9"/>
        <v>0.3042537872617761</v>
      </c>
      <c r="AC51">
        <f t="shared" si="9"/>
        <v>0.43029854568710041</v>
      </c>
      <c r="AD51">
        <f t="shared" si="9"/>
        <v>0.90317813066124686</v>
      </c>
      <c r="AE51">
        <f t="shared" si="9"/>
        <v>0.42911718248948999</v>
      </c>
      <c r="AF51">
        <f t="shared" si="9"/>
        <v>0.46834954954524055</v>
      </c>
      <c r="AG51">
        <f t="shared" si="9"/>
        <v>0.51859935870519835</v>
      </c>
      <c r="AH51">
        <f t="shared" si="9"/>
        <v>0.83772731190009475</v>
      </c>
      <c r="AI51">
        <f t="shared" si="9"/>
        <v>0.47279295832709445</v>
      </c>
      <c r="AJ51">
        <f t="shared" si="9"/>
        <v>0.57551262320067043</v>
      </c>
      <c r="AK51">
        <f t="shared" si="9"/>
        <v>0.25640011056911499</v>
      </c>
      <c r="AL51">
        <f t="shared" si="10"/>
        <v>0.87603034452256978</v>
      </c>
      <c r="AM51">
        <f t="shared" si="10"/>
        <v>0.28790865204564586</v>
      </c>
      <c r="AN51">
        <f t="shared" si="10"/>
        <v>0.72173215717722528</v>
      </c>
      <c r="AO51">
        <f t="shared" si="10"/>
        <v>0.53076985988284664</v>
      </c>
      <c r="AP51">
        <f t="shared" si="10"/>
        <v>0.50521251002405776</v>
      </c>
      <c r="AQ51">
        <f t="shared" si="10"/>
        <v>0.50521251002405776</v>
      </c>
      <c r="AR51">
        <f t="shared" si="10"/>
        <v>0.50521251002405776</v>
      </c>
      <c r="AS51" t="s">
        <v>117</v>
      </c>
    </row>
    <row r="52" spans="1:45">
      <c r="A52">
        <v>0.5</v>
      </c>
      <c r="B52">
        <f t="shared" si="11"/>
        <v>3.5714285714285712E-2</v>
      </c>
      <c r="D52" t="s">
        <v>63</v>
      </c>
      <c r="F52" t="s">
        <v>61</v>
      </c>
      <c r="G52" t="s">
        <v>136</v>
      </c>
      <c r="H52">
        <f t="shared" si="7"/>
        <v>0.20741001401413037</v>
      </c>
      <c r="I52">
        <f t="shared" si="7"/>
        <v>0</v>
      </c>
      <c r="J52">
        <f t="shared" si="7"/>
        <v>0.16871112180087525</v>
      </c>
      <c r="K52">
        <f t="shared" si="7"/>
        <v>0.20405359989489863</v>
      </c>
      <c r="L52">
        <f t="shared" si="7"/>
        <v>0</v>
      </c>
      <c r="M52">
        <f t="shared" si="7"/>
        <v>0.13384183780477962</v>
      </c>
      <c r="N52">
        <f t="shared" si="7"/>
        <v>0.10985268754600082</v>
      </c>
      <c r="O52">
        <f t="shared" si="7"/>
        <v>0</v>
      </c>
      <c r="P52">
        <f t="shared" si="7"/>
        <v>0.24607363963146159</v>
      </c>
      <c r="Q52">
        <f t="shared" si="7"/>
        <v>0.10072205450221394</v>
      </c>
      <c r="R52">
        <f t="shared" si="8"/>
        <v>0.13629691615182774</v>
      </c>
      <c r="S52">
        <f t="shared" si="8"/>
        <v>0.11525056456386447</v>
      </c>
      <c r="T52">
        <f t="shared" si="8"/>
        <v>0</v>
      </c>
      <c r="U52">
        <f t="shared" si="8"/>
        <v>0.14461589913908371</v>
      </c>
      <c r="V52">
        <f t="shared" si="8"/>
        <v>0.32818844615527071</v>
      </c>
      <c r="W52">
        <f t="shared" si="8"/>
        <v>0.11209711943412992</v>
      </c>
      <c r="X52">
        <f t="shared" si="8"/>
        <v>0.11746942662389735</v>
      </c>
      <c r="Y52">
        <f t="shared" si="8"/>
        <v>0.20132148088558557</v>
      </c>
      <c r="Z52">
        <f t="shared" si="8"/>
        <v>0.14343853128249096</v>
      </c>
      <c r="AA52">
        <f t="shared" si="8"/>
        <v>0</v>
      </c>
      <c r="AB52">
        <f t="shared" si="9"/>
        <v>0.10141792908725869</v>
      </c>
      <c r="AC52">
        <f t="shared" si="9"/>
        <v>0.14343284856236679</v>
      </c>
      <c r="AD52">
        <f t="shared" si="9"/>
        <v>0.30105937688708229</v>
      </c>
      <c r="AE52">
        <f t="shared" si="9"/>
        <v>0.14303906082982998</v>
      </c>
      <c r="AF52">
        <f t="shared" si="9"/>
        <v>0.15611651651508018</v>
      </c>
      <c r="AG52">
        <f t="shared" si="9"/>
        <v>0.1728664529017328</v>
      </c>
      <c r="AH52">
        <f t="shared" si="9"/>
        <v>0.27924243730003157</v>
      </c>
      <c r="AI52">
        <f t="shared" si="9"/>
        <v>0.15759765277569815</v>
      </c>
      <c r="AJ52">
        <f t="shared" si="9"/>
        <v>0.19183754106689013</v>
      </c>
      <c r="AK52">
        <f t="shared" si="9"/>
        <v>8.546670352303834E-2</v>
      </c>
      <c r="AL52">
        <f t="shared" si="10"/>
        <v>0.29201011484085659</v>
      </c>
      <c r="AM52">
        <f t="shared" si="10"/>
        <v>9.5969550681881954E-2</v>
      </c>
      <c r="AN52">
        <f t="shared" si="10"/>
        <v>0.24057738572574175</v>
      </c>
      <c r="AO52">
        <f t="shared" si="10"/>
        <v>0.17692328662761556</v>
      </c>
      <c r="AP52">
        <f t="shared" si="10"/>
        <v>0.16840417000801924</v>
      </c>
      <c r="AQ52">
        <f t="shared" si="10"/>
        <v>0.16840417000801924</v>
      </c>
      <c r="AR52">
        <f t="shared" si="10"/>
        <v>0.16840417000801924</v>
      </c>
      <c r="AS52" t="s">
        <v>117</v>
      </c>
    </row>
    <row r="54" spans="1:45">
      <c r="A54">
        <f>SUM(A41:A52)</f>
        <v>14</v>
      </c>
      <c r="B54">
        <f>SUMPRODUCT(B41:B52,$D$78:$D$89)</f>
        <v>8.9071428571428565E-2</v>
      </c>
      <c r="H54">
        <f t="shared" ref="H54:AR54" si="12">SUMPRODUCT(H41:H52,$D$78:$D$89)</f>
        <v>0.51728057495124113</v>
      </c>
      <c r="I54">
        <f t="shared" si="12"/>
        <v>0</v>
      </c>
      <c r="J54">
        <f t="shared" si="12"/>
        <v>0.42076553777138287</v>
      </c>
      <c r="K54">
        <f t="shared" si="12"/>
        <v>0.50890967813787713</v>
      </c>
      <c r="L54">
        <f t="shared" si="12"/>
        <v>0</v>
      </c>
      <c r="M54">
        <f t="shared" si="12"/>
        <v>0.33380154348512037</v>
      </c>
      <c r="N54">
        <f t="shared" si="12"/>
        <v>0.27397260273972601</v>
      </c>
      <c r="O54">
        <f t="shared" si="12"/>
        <v>0</v>
      </c>
      <c r="P54">
        <f t="shared" si="12"/>
        <v>0.61370765724086518</v>
      </c>
      <c r="Q54">
        <f t="shared" si="12"/>
        <v>0.25120080392852157</v>
      </c>
      <c r="R54">
        <f t="shared" si="12"/>
        <v>0.33992450888265835</v>
      </c>
      <c r="S54">
        <f t="shared" si="12"/>
        <v>0.287434908022278</v>
      </c>
      <c r="T54">
        <f t="shared" si="12"/>
        <v>0</v>
      </c>
      <c r="U54">
        <f t="shared" si="12"/>
        <v>0.36067205245287476</v>
      </c>
      <c r="V54">
        <f t="shared" si="12"/>
        <v>0.81850198471124525</v>
      </c>
      <c r="W54">
        <f t="shared" si="12"/>
        <v>0.27957021586872</v>
      </c>
      <c r="X54">
        <f t="shared" si="12"/>
        <v>0.29296875</v>
      </c>
      <c r="Y54">
        <f t="shared" si="12"/>
        <v>0.50209577332865041</v>
      </c>
      <c r="Z54">
        <f t="shared" si="12"/>
        <v>0.35773569701853247</v>
      </c>
      <c r="AA54">
        <f t="shared" si="12"/>
        <v>0</v>
      </c>
      <c r="AB54">
        <f t="shared" si="12"/>
        <v>0.25293631514362319</v>
      </c>
      <c r="AC54">
        <f t="shared" si="12"/>
        <v>0.35772152431454285</v>
      </c>
      <c r="AD54">
        <f t="shared" si="12"/>
        <v>0.75084208595638324</v>
      </c>
      <c r="AE54">
        <f t="shared" si="12"/>
        <v>0.356739417709596</v>
      </c>
      <c r="AF54">
        <f t="shared" si="12"/>
        <v>0.38935459218860996</v>
      </c>
      <c r="AG54">
        <f t="shared" si="12"/>
        <v>0.43112893353692161</v>
      </c>
      <c r="AH54">
        <f t="shared" si="12"/>
        <v>0.69643063862627874</v>
      </c>
      <c r="AI54">
        <f t="shared" si="12"/>
        <v>0.39304854602259115</v>
      </c>
      <c r="AJ54">
        <f t="shared" si="12"/>
        <v>0.47844282742082406</v>
      </c>
      <c r="AK54">
        <f t="shared" si="12"/>
        <v>0.21315395858645761</v>
      </c>
      <c r="AL54">
        <f t="shared" si="12"/>
        <v>0.72827322641309644</v>
      </c>
      <c r="AM54">
        <f t="shared" si="12"/>
        <v>0.2393480594006136</v>
      </c>
      <c r="AN54">
        <f t="shared" si="12"/>
        <v>0.6</v>
      </c>
      <c r="AO54">
        <f t="shared" si="12"/>
        <v>0.44124667684927316</v>
      </c>
      <c r="AP54">
        <f t="shared" si="12"/>
        <v>0.42</v>
      </c>
      <c r="AQ54">
        <f t="shared" si="12"/>
        <v>0.42</v>
      </c>
      <c r="AR54">
        <f t="shared" si="12"/>
        <v>0.42</v>
      </c>
    </row>
    <row r="56" spans="1:45">
      <c r="F56" t="s">
        <v>137</v>
      </c>
    </row>
    <row r="57" spans="1:45">
      <c r="F57" t="s">
        <v>11</v>
      </c>
      <c r="H57" t="s">
        <v>17</v>
      </c>
      <c r="I57" t="s">
        <v>21</v>
      </c>
      <c r="J57" t="s">
        <v>28</v>
      </c>
      <c r="K57" t="s">
        <v>19</v>
      </c>
      <c r="L57" t="s">
        <v>49</v>
      </c>
      <c r="M57" t="s">
        <v>15</v>
      </c>
      <c r="N57" t="s">
        <v>32</v>
      </c>
      <c r="O57" t="s">
        <v>33</v>
      </c>
      <c r="P57" t="s">
        <v>35</v>
      </c>
      <c r="Q57" t="s">
        <v>18</v>
      </c>
      <c r="R57" t="s">
        <v>16</v>
      </c>
      <c r="S57" t="s">
        <v>108</v>
      </c>
      <c r="T57" t="s">
        <v>20</v>
      </c>
      <c r="U57" t="s">
        <v>22</v>
      </c>
      <c r="V57" t="s">
        <v>57</v>
      </c>
      <c r="W57" t="s">
        <v>23</v>
      </c>
      <c r="X57" t="s">
        <v>38</v>
      </c>
      <c r="Y57" t="s">
        <v>36</v>
      </c>
      <c r="Z57" t="s">
        <v>37</v>
      </c>
      <c r="AA57" t="s">
        <v>46</v>
      </c>
      <c r="AB57" t="s">
        <v>40</v>
      </c>
      <c r="AC57" t="s">
        <v>39</v>
      </c>
      <c r="AD57" t="s">
        <v>41</v>
      </c>
      <c r="AE57" t="s">
        <v>25</v>
      </c>
      <c r="AF57" t="s">
        <v>26</v>
      </c>
      <c r="AG57" t="s">
        <v>27</v>
      </c>
      <c r="AH57" t="s">
        <v>42</v>
      </c>
      <c r="AI57" t="s">
        <v>29</v>
      </c>
      <c r="AJ57" t="s">
        <v>44</v>
      </c>
      <c r="AK57" t="s">
        <v>34</v>
      </c>
      <c r="AL57" t="s">
        <v>43</v>
      </c>
      <c r="AM57" t="s">
        <v>31</v>
      </c>
      <c r="AN57" t="s">
        <v>24</v>
      </c>
      <c r="AO57" t="s">
        <v>30</v>
      </c>
    </row>
    <row r="58" spans="1:45">
      <c r="E58">
        <v>2005</v>
      </c>
      <c r="F58" t="s">
        <v>138</v>
      </c>
      <c r="H58">
        <v>0.431067145792701</v>
      </c>
      <c r="I58">
        <v>0</v>
      </c>
      <c r="J58">
        <v>0.35063794814281901</v>
      </c>
      <c r="K58">
        <v>0.42409139844823102</v>
      </c>
      <c r="L58">
        <v>0</v>
      </c>
      <c r="M58">
        <v>0.27816795290426699</v>
      </c>
      <c r="N58">
        <v>0.22831050228310501</v>
      </c>
      <c r="O58">
        <v>0</v>
      </c>
      <c r="P58">
        <v>0.511423047700721</v>
      </c>
      <c r="Q58">
        <v>0.209334003273768</v>
      </c>
      <c r="R58">
        <v>0.28327042406888198</v>
      </c>
      <c r="S58">
        <v>0.23952909001856501</v>
      </c>
      <c r="T58">
        <v>0</v>
      </c>
      <c r="U58">
        <v>0.30056004371072897</v>
      </c>
      <c r="V58">
        <v>0.68208498725937095</v>
      </c>
      <c r="W58">
        <v>0.23297517989059999</v>
      </c>
      <c r="X58">
        <v>0.244140625</v>
      </c>
      <c r="Y58">
        <v>0.41841314444054201</v>
      </c>
      <c r="Z58">
        <v>0.29811308084877702</v>
      </c>
      <c r="AA58">
        <v>0</v>
      </c>
      <c r="AB58">
        <v>0.21078026261968599</v>
      </c>
      <c r="AC58">
        <v>0.29810127026211902</v>
      </c>
      <c r="AD58">
        <v>0.62570173829698605</v>
      </c>
      <c r="AE58">
        <v>0.29728284809132999</v>
      </c>
      <c r="AF58">
        <v>0.32446216015717499</v>
      </c>
      <c r="AG58">
        <v>0.35927411128076803</v>
      </c>
      <c r="AH58">
        <v>0.58035886552189897</v>
      </c>
      <c r="AI58">
        <v>0.327540455018826</v>
      </c>
      <c r="AJ58">
        <v>0.39870235618402</v>
      </c>
      <c r="AK58">
        <v>0.177628298822048</v>
      </c>
      <c r="AL58">
        <v>0.60689435534424696</v>
      </c>
      <c r="AM58">
        <v>0.199456716167178</v>
      </c>
      <c r="AN58">
        <v>0.5</v>
      </c>
      <c r="AO58">
        <v>0.36770556404106097</v>
      </c>
      <c r="AP58">
        <v>0.35</v>
      </c>
      <c r="AQ58">
        <v>0.35</v>
      </c>
      <c r="AR58">
        <v>0.35</v>
      </c>
    </row>
    <row r="65" spans="2:46">
      <c r="H65" t="s">
        <v>139</v>
      </c>
      <c r="T65">
        <f>3500/8760</f>
        <v>0.3995433789954338</v>
      </c>
    </row>
    <row r="66" spans="2:46" ht="13.15" thickBot="1"/>
    <row r="67" spans="2:46" ht="13.15" thickBot="1">
      <c r="D67" t="s">
        <v>64</v>
      </c>
      <c r="E67" t="s">
        <v>65</v>
      </c>
      <c r="F67" t="s">
        <v>66</v>
      </c>
      <c r="G67" t="s">
        <v>67</v>
      </c>
      <c r="H67" t="s">
        <v>68</v>
      </c>
      <c r="I67" t="s">
        <v>69</v>
      </c>
      <c r="J67" t="s">
        <v>70</v>
      </c>
      <c r="K67" t="s">
        <v>71</v>
      </c>
      <c r="L67" t="s">
        <v>72</v>
      </c>
      <c r="M67" t="s">
        <v>60</v>
      </c>
      <c r="N67" t="s">
        <v>62</v>
      </c>
      <c r="O67" t="s">
        <v>63</v>
      </c>
    </row>
    <row r="68" spans="2:46" ht="13.15" thickBot="1">
      <c r="D68" t="s">
        <v>140</v>
      </c>
      <c r="E68" t="s">
        <v>140</v>
      </c>
      <c r="F68" t="s">
        <v>140</v>
      </c>
      <c r="G68" t="s">
        <v>140</v>
      </c>
      <c r="H68" t="s">
        <v>140</v>
      </c>
      <c r="I68" t="s">
        <v>140</v>
      </c>
      <c r="J68" t="s">
        <v>140</v>
      </c>
      <c r="K68" t="s">
        <v>140</v>
      </c>
      <c r="L68" t="s">
        <v>140</v>
      </c>
      <c r="M68" t="s">
        <v>140</v>
      </c>
      <c r="N68" t="s">
        <v>140</v>
      </c>
      <c r="O68" t="s">
        <v>140</v>
      </c>
    </row>
    <row r="69" spans="2:46">
      <c r="C69" t="s">
        <v>141</v>
      </c>
      <c r="D69">
        <v>0.04</v>
      </c>
      <c r="E69">
        <v>0.02</v>
      </c>
      <c r="F69">
        <v>7.0000000000000007E-2</v>
      </c>
      <c r="G69">
        <v>0.09</v>
      </c>
      <c r="H69">
        <v>0.02</v>
      </c>
      <c r="I69">
        <v>0.13</v>
      </c>
      <c r="J69">
        <v>0.13</v>
      </c>
      <c r="K69">
        <v>7.0000000000000007E-2</v>
      </c>
      <c r="L69">
        <v>0.27</v>
      </c>
      <c r="M69">
        <v>0.13</v>
      </c>
      <c r="N69">
        <v>0.08</v>
      </c>
      <c r="O69">
        <v>0.33</v>
      </c>
    </row>
    <row r="70" spans="2:46">
      <c r="C70" t="s">
        <v>142</v>
      </c>
      <c r="D70">
        <v>0.25</v>
      </c>
      <c r="E70">
        <v>0.11</v>
      </c>
      <c r="F70">
        <v>0.35</v>
      </c>
      <c r="G70">
        <v>0.11</v>
      </c>
      <c r="H70">
        <v>0.04</v>
      </c>
      <c r="I70">
        <v>0.19</v>
      </c>
      <c r="J70">
        <v>0.18</v>
      </c>
      <c r="K70">
        <v>0.12</v>
      </c>
      <c r="L70">
        <v>0.3</v>
      </c>
      <c r="M70">
        <v>0.21</v>
      </c>
      <c r="N70">
        <v>0.13</v>
      </c>
      <c r="O70">
        <v>0.44</v>
      </c>
    </row>
    <row r="72" spans="2:46">
      <c r="D72" t="s">
        <v>143</v>
      </c>
    </row>
    <row r="73" spans="2:46">
      <c r="E73">
        <f>E69/$D$69</f>
        <v>0.5</v>
      </c>
      <c r="F73">
        <f t="shared" ref="F73:N73" si="13">F69/$D$69</f>
        <v>1.7500000000000002</v>
      </c>
      <c r="G73">
        <f t="shared" si="13"/>
        <v>2.25</v>
      </c>
      <c r="H73">
        <f t="shared" si="13"/>
        <v>0.5</v>
      </c>
      <c r="I73">
        <f t="shared" si="13"/>
        <v>3.25</v>
      </c>
      <c r="J73">
        <f t="shared" si="13"/>
        <v>3.25</v>
      </c>
      <c r="K73">
        <f t="shared" si="13"/>
        <v>1.7500000000000002</v>
      </c>
      <c r="L73">
        <f t="shared" si="13"/>
        <v>6.75</v>
      </c>
      <c r="M73">
        <f t="shared" si="13"/>
        <v>3.25</v>
      </c>
      <c r="N73">
        <f t="shared" si="13"/>
        <v>2</v>
      </c>
      <c r="O73">
        <f>O69/$D$69</f>
        <v>8.25</v>
      </c>
    </row>
    <row r="76" spans="2:46">
      <c r="F76" t="s">
        <v>0</v>
      </c>
    </row>
    <row r="77" spans="2:46" ht="13.15" thickBot="1">
      <c r="F77" t="s">
        <v>1</v>
      </c>
      <c r="G77" t="s">
        <v>3</v>
      </c>
      <c r="H77" t="s">
        <v>4</v>
      </c>
      <c r="I77" t="s">
        <v>12</v>
      </c>
      <c r="J77" t="s">
        <v>17</v>
      </c>
      <c r="K77" t="s">
        <v>21</v>
      </c>
      <c r="L77" t="s">
        <v>28</v>
      </c>
      <c r="M77" t="s">
        <v>15</v>
      </c>
      <c r="N77" t="s">
        <v>49</v>
      </c>
      <c r="O77" t="s">
        <v>32</v>
      </c>
      <c r="P77" t="s">
        <v>33</v>
      </c>
      <c r="Q77" t="s">
        <v>34</v>
      </c>
      <c r="R77" t="s">
        <v>35</v>
      </c>
      <c r="S77" t="s">
        <v>18</v>
      </c>
      <c r="T77" t="s">
        <v>16</v>
      </c>
      <c r="U77" t="s">
        <v>108</v>
      </c>
      <c r="V77" t="s">
        <v>20</v>
      </c>
      <c r="W77" t="s">
        <v>22</v>
      </c>
      <c r="X77" t="s">
        <v>57</v>
      </c>
      <c r="Y77" t="s">
        <v>23</v>
      </c>
      <c r="Z77" t="s">
        <v>38</v>
      </c>
      <c r="AA77" t="s">
        <v>36</v>
      </c>
      <c r="AB77" t="s">
        <v>37</v>
      </c>
      <c r="AC77" t="s">
        <v>41</v>
      </c>
      <c r="AD77" t="s">
        <v>25</v>
      </c>
      <c r="AE77" t="s">
        <v>26</v>
      </c>
      <c r="AF77" t="s">
        <v>27</v>
      </c>
      <c r="AG77" t="s">
        <v>42</v>
      </c>
      <c r="AH77" t="s">
        <v>29</v>
      </c>
      <c r="AI77" t="s">
        <v>44</v>
      </c>
      <c r="AJ77" t="s">
        <v>43</v>
      </c>
      <c r="AK77" t="s">
        <v>31</v>
      </c>
      <c r="AL77" t="s">
        <v>24</v>
      </c>
      <c r="AM77" t="s">
        <v>30</v>
      </c>
      <c r="AN77" t="s">
        <v>13</v>
      </c>
      <c r="AO77" t="s">
        <v>58</v>
      </c>
      <c r="AP77" t="s">
        <v>19</v>
      </c>
      <c r="AQ77" t="s">
        <v>59</v>
      </c>
      <c r="AR77" t="s">
        <v>39</v>
      </c>
      <c r="AS77" t="s">
        <v>40</v>
      </c>
      <c r="AT77" t="s">
        <v>42</v>
      </c>
    </row>
    <row r="78" spans="2:46">
      <c r="B78" t="s">
        <v>70</v>
      </c>
      <c r="C78" t="s">
        <v>144</v>
      </c>
      <c r="D78">
        <v>9.9000000000000005E-2</v>
      </c>
      <c r="F78" t="s">
        <v>62</v>
      </c>
      <c r="G78" t="s">
        <v>61</v>
      </c>
      <c r="I78" t="s">
        <v>118</v>
      </c>
      <c r="J78">
        <v>0.32</v>
      </c>
      <c r="K78">
        <v>0.56000000000000005</v>
      </c>
      <c r="L78">
        <v>0.6</v>
      </c>
      <c r="M78">
        <v>0.3</v>
      </c>
      <c r="N78">
        <v>0</v>
      </c>
      <c r="O78">
        <v>0.32</v>
      </c>
      <c r="P78">
        <v>0.32</v>
      </c>
      <c r="Q78">
        <v>0.45</v>
      </c>
      <c r="R78">
        <v>0</v>
      </c>
      <c r="S78">
        <v>0.53</v>
      </c>
      <c r="T78">
        <v>0.32</v>
      </c>
      <c r="U78">
        <v>0.65</v>
      </c>
      <c r="V78">
        <v>0.34</v>
      </c>
      <c r="W78">
        <v>0.41</v>
      </c>
      <c r="X78">
        <v>0</v>
      </c>
      <c r="Y78">
        <v>0.5</v>
      </c>
      <c r="Z78">
        <v>0.2</v>
      </c>
      <c r="AA78">
        <v>0.39</v>
      </c>
      <c r="AB78">
        <v>0.39</v>
      </c>
      <c r="AC78">
        <v>0.25</v>
      </c>
      <c r="AD78">
        <v>0.47</v>
      </c>
      <c r="AE78">
        <v>0.65</v>
      </c>
      <c r="AF78">
        <v>0.45</v>
      </c>
      <c r="AG78">
        <v>0.8</v>
      </c>
      <c r="AH78">
        <v>0.32</v>
      </c>
      <c r="AI78">
        <v>0.51</v>
      </c>
      <c r="AJ78">
        <v>0.55000000000000004</v>
      </c>
      <c r="AK78">
        <v>0.33</v>
      </c>
      <c r="AL78">
        <v>0</v>
      </c>
      <c r="AM78">
        <v>0.2</v>
      </c>
      <c r="AN78">
        <v>0</v>
      </c>
      <c r="AO78">
        <v>0</v>
      </c>
      <c r="AP78">
        <v>0.63</v>
      </c>
      <c r="AQ78">
        <v>0.45</v>
      </c>
      <c r="AR78">
        <v>0</v>
      </c>
      <c r="AS78">
        <v>0</v>
      </c>
      <c r="AT78">
        <v>0.45</v>
      </c>
    </row>
    <row r="79" spans="2:46">
      <c r="B79" t="s">
        <v>71</v>
      </c>
      <c r="C79" t="s">
        <v>145</v>
      </c>
      <c r="D79">
        <v>0.108</v>
      </c>
      <c r="F79" t="s">
        <v>60</v>
      </c>
      <c r="G79" t="s">
        <v>61</v>
      </c>
      <c r="I79" t="s">
        <v>118</v>
      </c>
      <c r="J79">
        <v>0.32</v>
      </c>
      <c r="K79">
        <v>0.56000000000000005</v>
      </c>
      <c r="L79">
        <v>0.6</v>
      </c>
      <c r="M79">
        <v>0.3</v>
      </c>
      <c r="N79">
        <v>0</v>
      </c>
      <c r="O79">
        <v>0.32</v>
      </c>
      <c r="P79">
        <v>0.32</v>
      </c>
      <c r="Q79">
        <v>0.45</v>
      </c>
      <c r="R79">
        <v>0</v>
      </c>
      <c r="S79">
        <v>0.53</v>
      </c>
      <c r="T79">
        <v>0.33</v>
      </c>
      <c r="U79">
        <v>0.65</v>
      </c>
      <c r="V79">
        <v>0.34</v>
      </c>
      <c r="W79">
        <v>0.41</v>
      </c>
      <c r="X79">
        <v>0</v>
      </c>
      <c r="Y79">
        <v>0.5</v>
      </c>
      <c r="Z79">
        <v>0.2</v>
      </c>
      <c r="AA79">
        <v>0.39</v>
      </c>
      <c r="AB79">
        <v>0.4</v>
      </c>
      <c r="AC79">
        <v>0.25</v>
      </c>
      <c r="AD79">
        <v>0.47</v>
      </c>
      <c r="AE79">
        <v>0.65</v>
      </c>
      <c r="AF79">
        <v>0.45</v>
      </c>
      <c r="AG79">
        <v>0.81</v>
      </c>
      <c r="AH79">
        <v>0.32</v>
      </c>
      <c r="AI79">
        <v>0.51</v>
      </c>
      <c r="AJ79">
        <v>0.55000000000000004</v>
      </c>
      <c r="AK79">
        <v>0.33</v>
      </c>
      <c r="AL79">
        <v>0</v>
      </c>
      <c r="AM79">
        <v>0.2</v>
      </c>
      <c r="AN79">
        <v>0</v>
      </c>
      <c r="AO79">
        <v>0</v>
      </c>
      <c r="AP79">
        <v>0.63</v>
      </c>
      <c r="AQ79">
        <v>0.45</v>
      </c>
      <c r="AR79">
        <v>0</v>
      </c>
      <c r="AS79">
        <v>0</v>
      </c>
      <c r="AT79">
        <v>0.45</v>
      </c>
    </row>
    <row r="80" spans="2:46" ht="13.15" thickBot="1">
      <c r="B80" t="s">
        <v>72</v>
      </c>
      <c r="C80" t="s">
        <v>146</v>
      </c>
      <c r="D80">
        <v>8.9999999999999993E-3</v>
      </c>
      <c r="F80" t="s">
        <v>63</v>
      </c>
      <c r="G80" t="s">
        <v>61</v>
      </c>
      <c r="I80" t="s">
        <v>118</v>
      </c>
      <c r="J80">
        <v>0.33</v>
      </c>
      <c r="K80">
        <v>0.56999999999999995</v>
      </c>
      <c r="L80">
        <v>0.6</v>
      </c>
      <c r="M80">
        <v>0.3</v>
      </c>
      <c r="N80">
        <v>0</v>
      </c>
      <c r="O80">
        <v>0.32</v>
      </c>
      <c r="P80">
        <v>0.32</v>
      </c>
      <c r="Q80">
        <v>0.45</v>
      </c>
      <c r="R80">
        <v>0</v>
      </c>
      <c r="S80">
        <v>0.53</v>
      </c>
      <c r="T80">
        <v>0.33</v>
      </c>
      <c r="U80">
        <v>0.65</v>
      </c>
      <c r="V80">
        <v>0.34</v>
      </c>
      <c r="W80">
        <v>0.41</v>
      </c>
      <c r="X80">
        <v>0</v>
      </c>
      <c r="Y80">
        <v>0.5</v>
      </c>
      <c r="Z80">
        <v>0.2</v>
      </c>
      <c r="AA80">
        <v>0.39</v>
      </c>
      <c r="AB80">
        <v>0.4</v>
      </c>
      <c r="AC80">
        <v>0.25</v>
      </c>
      <c r="AD80">
        <v>0.47</v>
      </c>
      <c r="AE80">
        <v>0.65</v>
      </c>
      <c r="AF80">
        <v>0.45</v>
      </c>
      <c r="AG80">
        <v>0.81</v>
      </c>
      <c r="AH80">
        <v>0.32</v>
      </c>
      <c r="AI80">
        <v>0.51</v>
      </c>
      <c r="AJ80">
        <v>0.55000000000000004</v>
      </c>
      <c r="AK80">
        <v>0.33</v>
      </c>
      <c r="AL80">
        <v>0</v>
      </c>
      <c r="AM80">
        <v>0.2</v>
      </c>
      <c r="AN80">
        <v>0</v>
      </c>
      <c r="AO80">
        <v>0</v>
      </c>
      <c r="AP80">
        <v>0.63</v>
      </c>
      <c r="AQ80">
        <v>0.45</v>
      </c>
      <c r="AR80">
        <v>0</v>
      </c>
      <c r="AS80">
        <v>0</v>
      </c>
      <c r="AT80">
        <v>0.45</v>
      </c>
    </row>
    <row r="81" spans="2:46" ht="13.15" thickTop="1">
      <c r="B81" t="s">
        <v>64</v>
      </c>
      <c r="C81" t="s">
        <v>147</v>
      </c>
      <c r="D81">
        <v>9.4E-2</v>
      </c>
      <c r="F81" t="s">
        <v>65</v>
      </c>
      <c r="G81" t="s">
        <v>61</v>
      </c>
      <c r="I81" t="s">
        <v>118</v>
      </c>
      <c r="J81">
        <v>0.44</v>
      </c>
      <c r="K81">
        <v>0.44</v>
      </c>
      <c r="L81">
        <v>0.63</v>
      </c>
      <c r="M81">
        <v>0.36</v>
      </c>
      <c r="N81">
        <v>0</v>
      </c>
      <c r="O81">
        <v>0.3</v>
      </c>
      <c r="P81">
        <v>0.48</v>
      </c>
      <c r="Q81">
        <v>0.51</v>
      </c>
      <c r="R81">
        <v>0</v>
      </c>
      <c r="S81">
        <v>0.55000000000000004</v>
      </c>
      <c r="T81">
        <v>0.36</v>
      </c>
      <c r="U81">
        <v>0.64</v>
      </c>
      <c r="V81">
        <v>0.35</v>
      </c>
      <c r="W81">
        <v>0.23</v>
      </c>
      <c r="X81">
        <v>0</v>
      </c>
      <c r="Y81">
        <v>0.6</v>
      </c>
      <c r="Z81">
        <v>0.56999999999999995</v>
      </c>
      <c r="AA81">
        <v>0.61</v>
      </c>
      <c r="AB81">
        <v>0.35</v>
      </c>
      <c r="AC81">
        <v>0.55000000000000004</v>
      </c>
      <c r="AD81">
        <v>0.57999999999999996</v>
      </c>
      <c r="AE81">
        <v>0.64</v>
      </c>
      <c r="AF81">
        <v>0.56999999999999995</v>
      </c>
      <c r="AG81">
        <v>0.82</v>
      </c>
      <c r="AH81">
        <v>0.39</v>
      </c>
      <c r="AI81">
        <v>0.5</v>
      </c>
      <c r="AJ81">
        <v>0.45</v>
      </c>
      <c r="AK81">
        <v>0.48</v>
      </c>
      <c r="AL81">
        <v>0</v>
      </c>
      <c r="AM81">
        <v>0.17</v>
      </c>
      <c r="AN81">
        <v>0</v>
      </c>
      <c r="AO81">
        <v>0</v>
      </c>
      <c r="AP81">
        <v>0.56999999999999995</v>
      </c>
      <c r="AQ81">
        <v>0.56999999999999995</v>
      </c>
      <c r="AR81">
        <v>0</v>
      </c>
      <c r="AS81">
        <v>0</v>
      </c>
      <c r="AT81">
        <v>0.56999999999999995</v>
      </c>
    </row>
    <row r="82" spans="2:46">
      <c r="B82" t="s">
        <v>65</v>
      </c>
      <c r="C82" t="s">
        <v>148</v>
      </c>
      <c r="D82">
        <v>0.10299999999999999</v>
      </c>
      <c r="F82" t="s">
        <v>64</v>
      </c>
      <c r="G82" t="s">
        <v>61</v>
      </c>
      <c r="I82" t="s">
        <v>118</v>
      </c>
      <c r="J82">
        <v>0.44</v>
      </c>
      <c r="K82">
        <v>0.44</v>
      </c>
      <c r="L82">
        <v>0.63</v>
      </c>
      <c r="M82">
        <v>0.36</v>
      </c>
      <c r="N82">
        <v>0</v>
      </c>
      <c r="O82">
        <v>0.3</v>
      </c>
      <c r="P82">
        <v>0.48</v>
      </c>
      <c r="Q82">
        <v>0.51</v>
      </c>
      <c r="R82">
        <v>0</v>
      </c>
      <c r="S82">
        <v>0.55000000000000004</v>
      </c>
      <c r="T82">
        <v>0.36</v>
      </c>
      <c r="U82">
        <v>0.64</v>
      </c>
      <c r="V82">
        <v>0.35</v>
      </c>
      <c r="W82">
        <v>0.23</v>
      </c>
      <c r="X82">
        <v>0</v>
      </c>
      <c r="Y82">
        <v>0.6</v>
      </c>
      <c r="Z82">
        <v>0.56999999999999995</v>
      </c>
      <c r="AA82">
        <v>0.61</v>
      </c>
      <c r="AB82">
        <v>0.35</v>
      </c>
      <c r="AC82">
        <v>0.55000000000000004</v>
      </c>
      <c r="AD82">
        <v>0.57999999999999996</v>
      </c>
      <c r="AE82">
        <v>0.64</v>
      </c>
      <c r="AF82">
        <v>0.57999999999999996</v>
      </c>
      <c r="AG82">
        <v>0.82</v>
      </c>
      <c r="AH82">
        <v>0.39</v>
      </c>
      <c r="AI82">
        <v>0.5</v>
      </c>
      <c r="AJ82">
        <v>0.45</v>
      </c>
      <c r="AK82">
        <v>0.48</v>
      </c>
      <c r="AL82">
        <v>0</v>
      </c>
      <c r="AM82">
        <v>0.17</v>
      </c>
      <c r="AN82">
        <v>0</v>
      </c>
      <c r="AO82">
        <v>0</v>
      </c>
      <c r="AP82">
        <v>0.56999999999999995</v>
      </c>
      <c r="AQ82">
        <v>0.57999999999999996</v>
      </c>
      <c r="AR82">
        <v>0</v>
      </c>
      <c r="AS82">
        <v>0</v>
      </c>
      <c r="AT82">
        <v>0.57999999999999996</v>
      </c>
    </row>
    <row r="83" spans="2:46">
      <c r="B83" t="s">
        <v>66</v>
      </c>
      <c r="C83" t="s">
        <v>149</v>
      </c>
      <c r="D83">
        <v>8.9999999999999993E-3</v>
      </c>
      <c r="F83" t="s">
        <v>66</v>
      </c>
      <c r="G83" t="s">
        <v>61</v>
      </c>
      <c r="I83" t="s">
        <v>118</v>
      </c>
      <c r="J83">
        <v>0.44</v>
      </c>
      <c r="K83">
        <v>0.44</v>
      </c>
      <c r="L83">
        <v>0.63</v>
      </c>
      <c r="M83">
        <v>0.36</v>
      </c>
      <c r="N83">
        <v>0</v>
      </c>
      <c r="O83">
        <v>0.3</v>
      </c>
      <c r="P83">
        <v>0.48</v>
      </c>
      <c r="Q83">
        <v>0.51</v>
      </c>
      <c r="R83">
        <v>0</v>
      </c>
      <c r="S83">
        <v>0.55000000000000004</v>
      </c>
      <c r="T83">
        <v>0.36</v>
      </c>
      <c r="U83">
        <v>0.64</v>
      </c>
      <c r="V83">
        <v>0.35</v>
      </c>
      <c r="W83">
        <v>0.23</v>
      </c>
      <c r="X83">
        <v>0</v>
      </c>
      <c r="Y83">
        <v>0.61</v>
      </c>
      <c r="Z83">
        <v>0.56999999999999995</v>
      </c>
      <c r="AA83">
        <v>0.61</v>
      </c>
      <c r="AB83">
        <v>0.35</v>
      </c>
      <c r="AC83">
        <v>0.55000000000000004</v>
      </c>
      <c r="AD83">
        <v>0.57999999999999996</v>
      </c>
      <c r="AE83">
        <v>0.64</v>
      </c>
      <c r="AF83">
        <v>0.57999999999999996</v>
      </c>
      <c r="AG83">
        <v>0.82</v>
      </c>
      <c r="AH83">
        <v>0.39</v>
      </c>
      <c r="AI83">
        <v>0.5</v>
      </c>
      <c r="AJ83">
        <v>0.45</v>
      </c>
      <c r="AK83">
        <v>0.48</v>
      </c>
      <c r="AL83">
        <v>0</v>
      </c>
      <c r="AM83">
        <v>0.17</v>
      </c>
      <c r="AN83">
        <v>0</v>
      </c>
      <c r="AO83">
        <v>0</v>
      </c>
      <c r="AP83">
        <v>0.56999999999999995</v>
      </c>
      <c r="AQ83">
        <v>0.57999999999999996</v>
      </c>
      <c r="AR83">
        <v>0</v>
      </c>
      <c r="AS83">
        <v>0</v>
      </c>
      <c r="AT83">
        <v>0.57999999999999996</v>
      </c>
    </row>
    <row r="84" spans="2:46">
      <c r="B84" t="s">
        <v>67</v>
      </c>
      <c r="C84" t="s">
        <v>150</v>
      </c>
      <c r="D84">
        <v>0.127</v>
      </c>
      <c r="F84" t="s">
        <v>68</v>
      </c>
      <c r="G84" t="s">
        <v>61</v>
      </c>
      <c r="I84" t="s">
        <v>118</v>
      </c>
      <c r="J84">
        <v>0.53</v>
      </c>
      <c r="K84">
        <v>0.13</v>
      </c>
      <c r="L84">
        <v>0.67</v>
      </c>
      <c r="M84">
        <v>0.35</v>
      </c>
      <c r="N84">
        <v>0</v>
      </c>
      <c r="O84">
        <v>0.15</v>
      </c>
      <c r="P84">
        <v>0.19</v>
      </c>
      <c r="Q84">
        <v>0.36</v>
      </c>
      <c r="R84">
        <v>0</v>
      </c>
      <c r="S84">
        <v>0.53</v>
      </c>
      <c r="T84">
        <v>0.44</v>
      </c>
      <c r="U84">
        <v>0.25</v>
      </c>
      <c r="V84">
        <v>0.38</v>
      </c>
      <c r="W84">
        <v>0.08</v>
      </c>
      <c r="X84">
        <v>0</v>
      </c>
      <c r="Y84">
        <v>0.65</v>
      </c>
      <c r="Z84">
        <v>0.17</v>
      </c>
      <c r="AA84">
        <v>0.37</v>
      </c>
      <c r="AB84">
        <v>0.16</v>
      </c>
      <c r="AC84">
        <v>0.81</v>
      </c>
      <c r="AD84">
        <v>0.5</v>
      </c>
      <c r="AE84">
        <v>0.25</v>
      </c>
      <c r="AF84">
        <v>0.53</v>
      </c>
      <c r="AG84">
        <v>0.48</v>
      </c>
      <c r="AH84">
        <v>0.45</v>
      </c>
      <c r="AI84">
        <v>0.5</v>
      </c>
      <c r="AJ84">
        <v>0.43</v>
      </c>
      <c r="AK84">
        <v>0.76</v>
      </c>
      <c r="AL84">
        <v>0</v>
      </c>
      <c r="AM84">
        <v>0.16</v>
      </c>
      <c r="AN84">
        <v>0</v>
      </c>
      <c r="AO84">
        <v>0</v>
      </c>
      <c r="AP84">
        <v>0.45</v>
      </c>
      <c r="AQ84">
        <v>0.53</v>
      </c>
      <c r="AR84">
        <v>0</v>
      </c>
      <c r="AS84">
        <v>0</v>
      </c>
      <c r="AT84">
        <v>0.53</v>
      </c>
    </row>
    <row r="85" spans="2:46">
      <c r="B85" t="s">
        <v>68</v>
      </c>
      <c r="C85" t="s">
        <v>151</v>
      </c>
      <c r="D85">
        <v>0.13800000000000001</v>
      </c>
      <c r="F85" t="s">
        <v>67</v>
      </c>
      <c r="G85" t="s">
        <v>61</v>
      </c>
      <c r="I85" t="s">
        <v>118</v>
      </c>
      <c r="J85">
        <v>0.53</v>
      </c>
      <c r="K85">
        <v>0.13</v>
      </c>
      <c r="L85">
        <v>0.67</v>
      </c>
      <c r="M85">
        <v>0.35</v>
      </c>
      <c r="N85">
        <v>0</v>
      </c>
      <c r="O85">
        <v>0.15</v>
      </c>
      <c r="P85">
        <v>0.19</v>
      </c>
      <c r="Q85">
        <v>0.36</v>
      </c>
      <c r="R85">
        <v>0</v>
      </c>
      <c r="S85">
        <v>0.53</v>
      </c>
      <c r="T85">
        <v>0.44</v>
      </c>
      <c r="U85">
        <v>0.25</v>
      </c>
      <c r="V85">
        <v>0.37</v>
      </c>
      <c r="W85">
        <v>0.08</v>
      </c>
      <c r="X85">
        <v>0</v>
      </c>
      <c r="Y85">
        <v>0.65</v>
      </c>
      <c r="Z85">
        <v>0.17</v>
      </c>
      <c r="AA85">
        <v>0.37</v>
      </c>
      <c r="AB85">
        <v>0.16</v>
      </c>
      <c r="AC85">
        <v>0.81</v>
      </c>
      <c r="AD85">
        <v>0.5</v>
      </c>
      <c r="AE85">
        <v>0.25</v>
      </c>
      <c r="AF85">
        <v>0.53</v>
      </c>
      <c r="AG85">
        <v>0.48</v>
      </c>
      <c r="AH85">
        <v>0.45</v>
      </c>
      <c r="AI85">
        <v>0.5</v>
      </c>
      <c r="AJ85">
        <v>0.43</v>
      </c>
      <c r="AK85">
        <v>0.76</v>
      </c>
      <c r="AL85">
        <v>0</v>
      </c>
      <c r="AM85">
        <v>0.16</v>
      </c>
      <c r="AN85">
        <v>0</v>
      </c>
      <c r="AO85">
        <v>0</v>
      </c>
      <c r="AP85">
        <v>0.45</v>
      </c>
      <c r="AQ85">
        <v>0.53</v>
      </c>
      <c r="AR85">
        <v>0</v>
      </c>
      <c r="AS85">
        <v>0</v>
      </c>
      <c r="AT85">
        <v>0.53</v>
      </c>
    </row>
    <row r="86" spans="2:46">
      <c r="B86" t="s">
        <v>69</v>
      </c>
      <c r="C86" t="s">
        <v>152</v>
      </c>
      <c r="D86">
        <v>1.2E-2</v>
      </c>
      <c r="F86" t="s">
        <v>69</v>
      </c>
      <c r="G86" t="s">
        <v>61</v>
      </c>
      <c r="I86" t="s">
        <v>118</v>
      </c>
      <c r="J86">
        <v>0.53</v>
      </c>
      <c r="K86">
        <v>0.13</v>
      </c>
      <c r="L86">
        <v>0.67</v>
      </c>
      <c r="M86">
        <v>0.35</v>
      </c>
      <c r="N86">
        <v>0</v>
      </c>
      <c r="O86">
        <v>0.15</v>
      </c>
      <c r="P86">
        <v>0.19</v>
      </c>
      <c r="Q86">
        <v>0.36</v>
      </c>
      <c r="R86">
        <v>0</v>
      </c>
      <c r="S86">
        <v>0.53</v>
      </c>
      <c r="T86">
        <v>0.44</v>
      </c>
      <c r="U86">
        <v>0.25</v>
      </c>
      <c r="V86">
        <v>0.38</v>
      </c>
      <c r="W86">
        <v>0.08</v>
      </c>
      <c r="X86">
        <v>0</v>
      </c>
      <c r="Y86">
        <v>0.64</v>
      </c>
      <c r="Z86">
        <v>0.17</v>
      </c>
      <c r="AA86">
        <v>0.37</v>
      </c>
      <c r="AB86">
        <v>0.16</v>
      </c>
      <c r="AC86">
        <v>0.81</v>
      </c>
      <c r="AD86">
        <v>0.5</v>
      </c>
      <c r="AE86">
        <v>0.25</v>
      </c>
      <c r="AF86">
        <v>0.53</v>
      </c>
      <c r="AG86">
        <v>0.48</v>
      </c>
      <c r="AH86">
        <v>0.45</v>
      </c>
      <c r="AI86">
        <v>0.5</v>
      </c>
      <c r="AJ86">
        <v>0.43</v>
      </c>
      <c r="AK86">
        <v>0.76</v>
      </c>
      <c r="AL86">
        <v>0</v>
      </c>
      <c r="AM86">
        <v>0.16</v>
      </c>
      <c r="AN86">
        <v>0</v>
      </c>
      <c r="AO86">
        <v>0</v>
      </c>
      <c r="AP86">
        <v>0.45</v>
      </c>
      <c r="AQ86">
        <v>0.53</v>
      </c>
      <c r="AR86">
        <v>0</v>
      </c>
      <c r="AS86">
        <v>0</v>
      </c>
      <c r="AT86">
        <v>0.53</v>
      </c>
    </row>
    <row r="87" spans="2:46">
      <c r="B87" t="s">
        <v>60</v>
      </c>
      <c r="C87" t="s">
        <v>153</v>
      </c>
      <c r="D87">
        <v>0.13800000000000001</v>
      </c>
      <c r="F87" t="s">
        <v>71</v>
      </c>
      <c r="G87" t="s">
        <v>61</v>
      </c>
      <c r="I87" t="s">
        <v>118</v>
      </c>
      <c r="J87">
        <v>0.38</v>
      </c>
      <c r="K87">
        <v>0.21</v>
      </c>
      <c r="L87">
        <v>0.79</v>
      </c>
      <c r="M87">
        <v>0.27</v>
      </c>
      <c r="N87">
        <v>0</v>
      </c>
      <c r="O87">
        <v>0.27</v>
      </c>
      <c r="P87">
        <v>0.25</v>
      </c>
      <c r="Q87">
        <v>0.22</v>
      </c>
      <c r="R87">
        <v>0</v>
      </c>
      <c r="S87">
        <v>0.34</v>
      </c>
      <c r="T87">
        <v>0.35</v>
      </c>
      <c r="U87">
        <v>0.18</v>
      </c>
      <c r="V87">
        <v>0.64</v>
      </c>
      <c r="W87">
        <v>0.28999999999999998</v>
      </c>
      <c r="X87">
        <v>0</v>
      </c>
      <c r="Y87">
        <v>0.46</v>
      </c>
      <c r="Z87">
        <v>0.15</v>
      </c>
      <c r="AA87">
        <v>0.34</v>
      </c>
      <c r="AB87">
        <v>0.23</v>
      </c>
      <c r="AC87">
        <v>0.55000000000000004</v>
      </c>
      <c r="AD87">
        <v>0.5</v>
      </c>
      <c r="AE87">
        <v>0.18</v>
      </c>
      <c r="AF87">
        <v>0.41</v>
      </c>
      <c r="AG87">
        <v>0.59</v>
      </c>
      <c r="AH87">
        <v>0.34</v>
      </c>
      <c r="AI87">
        <v>0.55000000000000004</v>
      </c>
      <c r="AJ87">
        <v>0.45</v>
      </c>
      <c r="AK87">
        <v>0.45</v>
      </c>
      <c r="AL87">
        <v>0</v>
      </c>
      <c r="AM87">
        <v>0.33</v>
      </c>
      <c r="AN87">
        <v>0</v>
      </c>
      <c r="AO87">
        <v>0</v>
      </c>
      <c r="AP87">
        <v>0.55000000000000004</v>
      </c>
      <c r="AQ87">
        <v>0.41</v>
      </c>
      <c r="AR87">
        <v>0</v>
      </c>
      <c r="AS87">
        <v>0</v>
      </c>
      <c r="AT87">
        <v>0.41</v>
      </c>
    </row>
    <row r="88" spans="2:46">
      <c r="B88" t="s">
        <v>62</v>
      </c>
      <c r="C88" t="s">
        <v>154</v>
      </c>
      <c r="D88">
        <v>0.151</v>
      </c>
      <c r="F88" t="s">
        <v>70</v>
      </c>
      <c r="G88" t="s">
        <v>61</v>
      </c>
      <c r="I88" t="s">
        <v>118</v>
      </c>
      <c r="J88">
        <v>0.38</v>
      </c>
      <c r="K88">
        <v>0.21</v>
      </c>
      <c r="L88">
        <v>0.79</v>
      </c>
      <c r="M88">
        <v>0.27</v>
      </c>
      <c r="N88">
        <v>0</v>
      </c>
      <c r="O88">
        <v>0.27</v>
      </c>
      <c r="P88">
        <v>0.25</v>
      </c>
      <c r="Q88">
        <v>0.22</v>
      </c>
      <c r="R88">
        <v>0</v>
      </c>
      <c r="S88">
        <v>0.34</v>
      </c>
      <c r="T88">
        <v>0.34</v>
      </c>
      <c r="U88">
        <v>0.18</v>
      </c>
      <c r="V88">
        <v>0.64</v>
      </c>
      <c r="W88">
        <v>0.28000000000000003</v>
      </c>
      <c r="X88">
        <v>0</v>
      </c>
      <c r="Y88">
        <v>0.46</v>
      </c>
      <c r="Z88">
        <v>0.15</v>
      </c>
      <c r="AA88">
        <v>0.34</v>
      </c>
      <c r="AB88">
        <v>0.23</v>
      </c>
      <c r="AC88">
        <v>0.55000000000000004</v>
      </c>
      <c r="AD88">
        <v>0.5</v>
      </c>
      <c r="AE88">
        <v>0.18</v>
      </c>
      <c r="AF88">
        <v>0.4</v>
      </c>
      <c r="AG88">
        <v>0.59</v>
      </c>
      <c r="AH88">
        <v>0.34</v>
      </c>
      <c r="AI88">
        <v>0.55000000000000004</v>
      </c>
      <c r="AJ88">
        <v>0.45</v>
      </c>
      <c r="AK88">
        <v>0.44</v>
      </c>
      <c r="AL88">
        <v>0</v>
      </c>
      <c r="AM88">
        <v>0.33</v>
      </c>
      <c r="AN88">
        <v>0</v>
      </c>
      <c r="AO88">
        <v>0</v>
      </c>
      <c r="AP88">
        <v>0.54</v>
      </c>
      <c r="AQ88">
        <v>0.4</v>
      </c>
      <c r="AR88">
        <v>0</v>
      </c>
      <c r="AS88">
        <v>0</v>
      </c>
      <c r="AT88">
        <v>0.4</v>
      </c>
    </row>
    <row r="89" spans="2:46" ht="13.15" thickBot="1">
      <c r="B89" t="s">
        <v>63</v>
      </c>
      <c r="C89" t="s">
        <v>155</v>
      </c>
      <c r="D89">
        <v>1.2999999999999999E-2</v>
      </c>
      <c r="F89" t="s">
        <v>72</v>
      </c>
      <c r="G89" t="s">
        <v>61</v>
      </c>
      <c r="I89" t="s">
        <v>118</v>
      </c>
      <c r="J89">
        <v>0.38</v>
      </c>
      <c r="K89">
        <v>0.21</v>
      </c>
      <c r="L89">
        <v>0.79</v>
      </c>
      <c r="M89">
        <v>0.27</v>
      </c>
      <c r="N89">
        <v>0</v>
      </c>
      <c r="O89">
        <v>0.27</v>
      </c>
      <c r="P89">
        <v>0.25</v>
      </c>
      <c r="Q89">
        <v>0.22</v>
      </c>
      <c r="R89">
        <v>0</v>
      </c>
      <c r="S89">
        <v>0.34</v>
      </c>
      <c r="T89">
        <v>0.34</v>
      </c>
      <c r="U89">
        <v>0.18</v>
      </c>
      <c r="V89">
        <v>0.64</v>
      </c>
      <c r="W89">
        <v>0.28000000000000003</v>
      </c>
      <c r="X89">
        <v>0</v>
      </c>
      <c r="Y89">
        <v>0.46</v>
      </c>
      <c r="Z89">
        <v>0.15</v>
      </c>
      <c r="AA89">
        <v>0.34</v>
      </c>
      <c r="AB89">
        <v>0.23</v>
      </c>
      <c r="AC89">
        <v>0.55000000000000004</v>
      </c>
      <c r="AD89">
        <v>0.5</v>
      </c>
      <c r="AE89">
        <v>0.18</v>
      </c>
      <c r="AF89">
        <v>0.4</v>
      </c>
      <c r="AG89">
        <v>0.59</v>
      </c>
      <c r="AH89">
        <v>0.34</v>
      </c>
      <c r="AI89">
        <v>0.55000000000000004</v>
      </c>
      <c r="AJ89">
        <v>0.45</v>
      </c>
      <c r="AK89">
        <v>0.44</v>
      </c>
      <c r="AL89">
        <v>0</v>
      </c>
      <c r="AM89">
        <v>0.33</v>
      </c>
      <c r="AN89">
        <v>0</v>
      </c>
      <c r="AO89">
        <v>0</v>
      </c>
      <c r="AP89">
        <v>0.54</v>
      </c>
      <c r="AQ89">
        <v>0.4</v>
      </c>
      <c r="AR89">
        <v>0</v>
      </c>
      <c r="AS89">
        <v>0</v>
      </c>
      <c r="AT89">
        <v>0.4</v>
      </c>
    </row>
    <row r="90" spans="2:46" ht="13.15" thickTop="1"/>
    <row r="93" spans="2:46">
      <c r="D93" t="s">
        <v>322</v>
      </c>
    </row>
    <row r="94" spans="2:46">
      <c r="D94" t="s">
        <v>3</v>
      </c>
      <c r="E94" t="s">
        <v>12</v>
      </c>
      <c r="F94" t="s">
        <v>8</v>
      </c>
      <c r="G94" t="s">
        <v>17</v>
      </c>
      <c r="H94" t="s">
        <v>21</v>
      </c>
      <c r="I94" t="s">
        <v>28</v>
      </c>
      <c r="J94" t="s">
        <v>49</v>
      </c>
      <c r="K94" t="s">
        <v>15</v>
      </c>
      <c r="L94" t="s">
        <v>16</v>
      </c>
      <c r="M94" t="s">
        <v>32</v>
      </c>
      <c r="N94" t="s">
        <v>33</v>
      </c>
      <c r="O94" t="s">
        <v>108</v>
      </c>
      <c r="P94" t="s">
        <v>34</v>
      </c>
      <c r="Q94" t="s">
        <v>35</v>
      </c>
      <c r="R94" t="s">
        <v>18</v>
      </c>
      <c r="S94" t="s">
        <v>19</v>
      </c>
      <c r="T94" t="s">
        <v>20</v>
      </c>
      <c r="U94" t="s">
        <v>22</v>
      </c>
      <c r="V94" t="s">
        <v>23</v>
      </c>
      <c r="W94" t="s">
        <v>36</v>
      </c>
      <c r="X94" t="s">
        <v>37</v>
      </c>
      <c r="Y94" t="s">
        <v>38</v>
      </c>
      <c r="Z94" t="s">
        <v>46</v>
      </c>
      <c r="AA94" t="s">
        <v>24</v>
      </c>
      <c r="AB94" t="s">
        <v>25</v>
      </c>
      <c r="AC94" t="s">
        <v>26</v>
      </c>
      <c r="AD94" t="s">
        <v>27</v>
      </c>
      <c r="AE94" t="s">
        <v>43</v>
      </c>
      <c r="AF94" t="s">
        <v>44</v>
      </c>
      <c r="AG94" t="s">
        <v>29</v>
      </c>
      <c r="AH94" t="s">
        <v>30</v>
      </c>
      <c r="AI94" t="s">
        <v>41</v>
      </c>
    </row>
    <row r="95" spans="2:46">
      <c r="D95" t="s">
        <v>10</v>
      </c>
      <c r="E95" t="s">
        <v>273</v>
      </c>
      <c r="G95">
        <v>4.7927</v>
      </c>
      <c r="H95">
        <v>1.31</v>
      </c>
      <c r="I95">
        <v>1.0130000000000001</v>
      </c>
      <c r="J95">
        <v>0</v>
      </c>
      <c r="K95">
        <v>1.1473599999999999</v>
      </c>
      <c r="L95">
        <v>6.9673999999999996</v>
      </c>
      <c r="M95">
        <v>0</v>
      </c>
      <c r="N95">
        <v>0</v>
      </c>
      <c r="O95">
        <v>0.69900000000000007</v>
      </c>
      <c r="P95">
        <v>5.2643199999999997</v>
      </c>
      <c r="Q95">
        <v>0</v>
      </c>
      <c r="R95">
        <v>6.9776000000000007</v>
      </c>
      <c r="S95">
        <v>0.29299999999999998</v>
      </c>
      <c r="T95">
        <v>0</v>
      </c>
      <c r="U95">
        <v>0.29199999999999998</v>
      </c>
      <c r="V95">
        <v>7.5508000000000006</v>
      </c>
      <c r="W95">
        <v>0.76</v>
      </c>
      <c r="X95">
        <v>1.1000000000000001</v>
      </c>
      <c r="Y95">
        <v>0</v>
      </c>
      <c r="Z95">
        <v>0</v>
      </c>
      <c r="AA95">
        <v>0</v>
      </c>
      <c r="AB95">
        <v>1.7823</v>
      </c>
      <c r="AC95">
        <v>1.0928</v>
      </c>
      <c r="AD95">
        <v>9.1999999999999998E-2</v>
      </c>
      <c r="AE95">
        <v>0.10920000000000001</v>
      </c>
      <c r="AF95">
        <v>0.18</v>
      </c>
      <c r="AG95">
        <v>0.91600000000000004</v>
      </c>
      <c r="AH95">
        <v>2.7440000000000002</v>
      </c>
      <c r="AI95">
        <v>4</v>
      </c>
    </row>
    <row r="96" spans="2:46">
      <c r="D96" t="s">
        <v>290</v>
      </c>
      <c r="E96" t="s">
        <v>273</v>
      </c>
      <c r="F96">
        <v>0.75</v>
      </c>
    </row>
  </sheetData>
  <conditionalFormatting sqref="H38:AR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1:AR5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B0F0"/>
  </sheetPr>
  <dimension ref="A1:BF109"/>
  <sheetViews>
    <sheetView topLeftCell="A43" zoomScale="110" zoomScaleNormal="110" workbookViewId="0"/>
  </sheetViews>
  <sheetFormatPr defaultRowHeight="12.75"/>
  <cols>
    <col min="10" max="11" width="12.1328125" bestFit="1" customWidth="1"/>
  </cols>
  <sheetData>
    <row r="1" spans="1:15">
      <c r="A1" t="s">
        <v>156</v>
      </c>
    </row>
    <row r="2" spans="1:15">
      <c r="C2" t="s">
        <v>157</v>
      </c>
      <c r="G2" t="s">
        <v>158</v>
      </c>
      <c r="M2" t="s">
        <v>159</v>
      </c>
    </row>
    <row r="3" spans="1:15">
      <c r="B3" t="s">
        <v>11</v>
      </c>
      <c r="C3">
        <v>2005</v>
      </c>
      <c r="D3">
        <v>2006</v>
      </c>
      <c r="E3">
        <v>2010</v>
      </c>
      <c r="G3">
        <v>2005</v>
      </c>
      <c r="H3">
        <v>2006</v>
      </c>
      <c r="I3">
        <v>2010</v>
      </c>
      <c r="J3" t="s">
        <v>160</v>
      </c>
      <c r="K3" t="s">
        <v>161</v>
      </c>
      <c r="M3">
        <v>2005</v>
      </c>
      <c r="N3">
        <v>2006</v>
      </c>
      <c r="O3">
        <v>2010</v>
      </c>
    </row>
    <row r="4" spans="1:15">
      <c r="C4" t="s">
        <v>162</v>
      </c>
      <c r="D4" t="s">
        <v>162</v>
      </c>
      <c r="E4" t="s">
        <v>162</v>
      </c>
      <c r="G4" t="s">
        <v>162</v>
      </c>
      <c r="H4" t="s">
        <v>162</v>
      </c>
      <c r="I4" t="s">
        <v>162</v>
      </c>
      <c r="J4" t="s">
        <v>162</v>
      </c>
      <c r="K4" t="s">
        <v>162</v>
      </c>
    </row>
    <row r="5" spans="1:15">
      <c r="B5" t="str">
        <f>'HYD-PHS_OldData_TIMES_EU'!C28</f>
        <v>AT</v>
      </c>
      <c r="C5">
        <f t="shared" ref="C5:E17" si="0">C42+C79</f>
        <v>11836</v>
      </c>
      <c r="D5">
        <f t="shared" si="0"/>
        <v>11836</v>
      </c>
      <c r="E5">
        <f t="shared" si="0"/>
        <v>11836</v>
      </c>
      <c r="G5">
        <f>'HYD-EUROSTAT'!K12+'HYDap-EUROSTAT'!K12</f>
        <v>11831</v>
      </c>
      <c r="H5">
        <f>'HYD-EUROSTAT'!L12+'HYDap-EUROSTAT'!L12</f>
        <v>11856</v>
      </c>
      <c r="I5">
        <f>'HYD-EUROSTAT'!M12+'HYDap-EUROSTAT'!M12</f>
        <v>12929</v>
      </c>
      <c r="J5">
        <f>H5-G5</f>
        <v>25</v>
      </c>
      <c r="K5">
        <f>I5-H5</f>
        <v>1073</v>
      </c>
      <c r="M5" t="str">
        <f>IF(G5=C5,"OK!","X")</f>
        <v>X</v>
      </c>
      <c r="N5" t="str">
        <f>IF(H5=D5,"OK!","X")</f>
        <v>X</v>
      </c>
      <c r="O5" t="str">
        <f>IF(I5=E5,"OK!","X")</f>
        <v>X</v>
      </c>
    </row>
    <row r="6" spans="1:15">
      <c r="B6" t="str">
        <f>'HYD-PHS_OldData_TIMES_EU'!C29</f>
        <v>BE</v>
      </c>
      <c r="C6">
        <f t="shared" si="0"/>
        <v>1400</v>
      </c>
      <c r="D6">
        <f t="shared" si="0"/>
        <v>1400</v>
      </c>
      <c r="E6">
        <f t="shared" si="0"/>
        <v>1400</v>
      </c>
      <c r="G6">
        <f>'HYD-EUROSTAT'!K13+'HYDap-EUROSTAT'!K13</f>
        <v>1412</v>
      </c>
      <c r="H6">
        <f>'HYD-EUROSTAT'!L13+'HYDap-EUROSTAT'!L13</f>
        <v>1414</v>
      </c>
      <c r="I6">
        <f>'HYD-EUROSTAT'!M13+'HYDap-EUROSTAT'!M13</f>
        <v>1425</v>
      </c>
      <c r="J6">
        <f>H6-G6</f>
        <v>2</v>
      </c>
      <c r="K6">
        <f>I6-H6</f>
        <v>11</v>
      </c>
      <c r="M6" t="str">
        <f t="shared" ref="M6:O35" si="1">IF(G6=C6,"OK!","X")</f>
        <v>X</v>
      </c>
      <c r="N6" t="str">
        <f t="shared" si="1"/>
        <v>X</v>
      </c>
      <c r="O6" t="str">
        <f t="shared" si="1"/>
        <v>X</v>
      </c>
    </row>
    <row r="7" spans="1:15">
      <c r="B7" t="str">
        <f>'HYD-PHS_OldData_TIMES_EU'!C30</f>
        <v>BG</v>
      </c>
      <c r="C7">
        <f t="shared" si="0"/>
        <v>1949.9999999999964</v>
      </c>
      <c r="D7">
        <f t="shared" si="0"/>
        <v>1949.9999999999964</v>
      </c>
      <c r="E7">
        <f t="shared" si="0"/>
        <v>1949.9999999999964</v>
      </c>
      <c r="G7">
        <f>'HYD-EUROSTAT'!K14+'HYDap-EUROSTAT'!K14</f>
        <v>2848</v>
      </c>
      <c r="H7">
        <f>'HYD-EUROSTAT'!L14+'HYDap-EUROSTAT'!L14</f>
        <v>2848</v>
      </c>
      <c r="I7">
        <f>'HYD-EUROSTAT'!M14+'HYDap-EUROSTAT'!M14</f>
        <v>3048</v>
      </c>
      <c r="J7">
        <f t="shared" ref="J7:K35" si="2">H7-G7</f>
        <v>0</v>
      </c>
      <c r="K7">
        <f t="shared" si="2"/>
        <v>200</v>
      </c>
      <c r="M7" t="str">
        <f t="shared" si="1"/>
        <v>X</v>
      </c>
      <c r="N7" t="str">
        <f t="shared" si="1"/>
        <v>X</v>
      </c>
      <c r="O7" t="str">
        <f t="shared" si="1"/>
        <v>X</v>
      </c>
    </row>
    <row r="8" spans="1:15">
      <c r="B8" t="str">
        <f>'HYD-PHS_OldData_TIMES_EU'!C31</f>
        <v>CH</v>
      </c>
      <c r="C8">
        <f t="shared" si="0"/>
        <v>14683</v>
      </c>
      <c r="D8">
        <f t="shared" si="0"/>
        <v>14683</v>
      </c>
      <c r="E8">
        <f t="shared" si="0"/>
        <v>14683</v>
      </c>
      <c r="G8">
        <f>'HYD-EUROSTAT'!K15+'HYDap-EUROSTAT'!K15</f>
        <v>13355</v>
      </c>
      <c r="H8">
        <f>'HYD-EUROSTAT'!L15+'HYDap-EUROSTAT'!L15</f>
        <v>13355</v>
      </c>
      <c r="I8">
        <f>'HYD-EUROSTAT'!M15+'HYDap-EUROSTAT'!M15</f>
        <v>13720</v>
      </c>
      <c r="J8">
        <f t="shared" si="2"/>
        <v>0</v>
      </c>
      <c r="K8">
        <f t="shared" si="2"/>
        <v>365</v>
      </c>
      <c r="M8" t="str">
        <f t="shared" si="1"/>
        <v>X</v>
      </c>
      <c r="N8" t="str">
        <f t="shared" si="1"/>
        <v>X</v>
      </c>
      <c r="O8" t="str">
        <f t="shared" si="1"/>
        <v>X</v>
      </c>
    </row>
    <row r="9" spans="1:15">
      <c r="B9" t="str">
        <f>'HYD-PHS_OldData_TIMES_EU'!C32</f>
        <v>CY</v>
      </c>
      <c r="C9">
        <f t="shared" si="0"/>
        <v>0</v>
      </c>
      <c r="D9">
        <f t="shared" si="0"/>
        <v>0</v>
      </c>
      <c r="E9">
        <f t="shared" si="0"/>
        <v>0</v>
      </c>
      <c r="G9">
        <f>'HYD-EUROSTAT'!K16+'HYDap-EUROSTAT'!K16</f>
        <v>0</v>
      </c>
      <c r="H9">
        <f>'HYD-EUROSTAT'!L16+'HYDap-EUROSTAT'!L16</f>
        <v>0</v>
      </c>
      <c r="I9">
        <f>'HYD-EUROSTAT'!M16+'HYDap-EUROSTAT'!M16</f>
        <v>0</v>
      </c>
      <c r="J9">
        <f t="shared" si="2"/>
        <v>0</v>
      </c>
      <c r="K9">
        <f t="shared" si="2"/>
        <v>0</v>
      </c>
      <c r="M9" t="str">
        <f t="shared" si="1"/>
        <v>OK!</v>
      </c>
      <c r="N9" t="str">
        <f t="shared" si="1"/>
        <v>OK!</v>
      </c>
      <c r="O9" t="str">
        <f t="shared" si="1"/>
        <v>OK!</v>
      </c>
    </row>
    <row r="10" spans="1:15">
      <c r="B10" t="str">
        <f>'HYD-PHS_OldData_TIMES_EU'!C33</f>
        <v>CZ</v>
      </c>
      <c r="C10">
        <f t="shared" si="0"/>
        <v>2049.6200751478659</v>
      </c>
      <c r="D10">
        <f t="shared" si="0"/>
        <v>2042.6200751478659</v>
      </c>
      <c r="E10">
        <f t="shared" si="0"/>
        <v>2042.6200751478659</v>
      </c>
      <c r="G10">
        <f>'HYD-EUROSTAT'!K17+'HYDap-EUROSTAT'!K17</f>
        <v>2167</v>
      </c>
      <c r="H10">
        <f>'HYD-EUROSTAT'!L17+'HYDap-EUROSTAT'!L17</f>
        <v>2163</v>
      </c>
      <c r="I10">
        <f>'HYD-EUROSTAT'!M17+'HYDap-EUROSTAT'!M17</f>
        <v>2196</v>
      </c>
      <c r="J10">
        <f t="shared" si="2"/>
        <v>-4</v>
      </c>
      <c r="K10">
        <f t="shared" si="2"/>
        <v>33</v>
      </c>
      <c r="M10" t="str">
        <f t="shared" si="1"/>
        <v>X</v>
      </c>
      <c r="N10" t="str">
        <f t="shared" si="1"/>
        <v>X</v>
      </c>
      <c r="O10" t="str">
        <f t="shared" si="1"/>
        <v>X</v>
      </c>
    </row>
    <row r="11" spans="1:15">
      <c r="B11" t="str">
        <f>'HYD-PHS_OldData_TIMES_EU'!C34</f>
        <v>DE</v>
      </c>
      <c r="C11">
        <f t="shared" si="0"/>
        <v>8095.5388645951807</v>
      </c>
      <c r="D11">
        <f t="shared" si="0"/>
        <v>8288</v>
      </c>
      <c r="E11">
        <f t="shared" si="0"/>
        <v>8235.3520673267703</v>
      </c>
      <c r="G11">
        <f>'HYD-EUROSTAT'!K18+'HYDap-EUROSTAT'!K18</f>
        <v>8341</v>
      </c>
      <c r="H11">
        <f>'HYD-EUROSTAT'!L18+'HYDap-EUROSTAT'!L18</f>
        <v>8995</v>
      </c>
      <c r="I11">
        <f>'HYD-EUROSTAT'!M18+'HYDap-EUROSTAT'!M18</f>
        <v>11028</v>
      </c>
      <c r="J11">
        <f t="shared" si="2"/>
        <v>654</v>
      </c>
      <c r="K11">
        <f t="shared" si="2"/>
        <v>2033</v>
      </c>
      <c r="M11" t="str">
        <f t="shared" si="1"/>
        <v>X</v>
      </c>
      <c r="N11" t="str">
        <f t="shared" si="1"/>
        <v>X</v>
      </c>
      <c r="O11" t="str">
        <f t="shared" si="1"/>
        <v>X</v>
      </c>
    </row>
    <row r="12" spans="1:15">
      <c r="B12" t="str">
        <f>'HYD-PHS_OldData_TIMES_EU'!C35</f>
        <v>DK</v>
      </c>
      <c r="C12">
        <f t="shared" si="0"/>
        <v>9.8015084356480102</v>
      </c>
      <c r="D12">
        <f t="shared" si="0"/>
        <v>9.8015084356480102</v>
      </c>
      <c r="E12">
        <f t="shared" si="0"/>
        <v>9.8015084356480102</v>
      </c>
      <c r="G12">
        <f>'HYD-EUROSTAT'!K19+'HYDap-EUROSTAT'!K19</f>
        <v>11</v>
      </c>
      <c r="H12">
        <f>'HYD-EUROSTAT'!L19+'HYDap-EUROSTAT'!L19</f>
        <v>9</v>
      </c>
      <c r="I12">
        <f>'HYD-EUROSTAT'!M19+'HYDap-EUROSTAT'!M19</f>
        <v>9</v>
      </c>
      <c r="J12">
        <f t="shared" si="2"/>
        <v>-2</v>
      </c>
      <c r="K12">
        <f t="shared" si="2"/>
        <v>0</v>
      </c>
      <c r="M12" t="str">
        <f t="shared" si="1"/>
        <v>X</v>
      </c>
      <c r="N12" t="str">
        <f t="shared" si="1"/>
        <v>X</v>
      </c>
      <c r="O12" t="str">
        <f t="shared" si="1"/>
        <v>X</v>
      </c>
    </row>
    <row r="13" spans="1:15">
      <c r="B13" t="str">
        <f>'HYD-PHS_OldData_TIMES_EU'!C36</f>
        <v>EE</v>
      </c>
      <c r="C13">
        <f t="shared" si="0"/>
        <v>2.6618832178707801</v>
      </c>
      <c r="D13">
        <f t="shared" si="0"/>
        <v>10</v>
      </c>
      <c r="E13">
        <f t="shared" si="0"/>
        <v>10</v>
      </c>
      <c r="G13">
        <f>'HYD-EUROSTAT'!K20+'HYDap-EUROSTAT'!K20</f>
        <v>5</v>
      </c>
      <c r="H13">
        <f>'HYD-EUROSTAT'!L20+'HYDap-EUROSTAT'!L20</f>
        <v>5</v>
      </c>
      <c r="I13">
        <f>'HYD-EUROSTAT'!M20+'HYDap-EUROSTAT'!M20</f>
        <v>6</v>
      </c>
      <c r="J13">
        <f t="shared" si="2"/>
        <v>0</v>
      </c>
      <c r="K13">
        <f t="shared" si="2"/>
        <v>1</v>
      </c>
      <c r="M13" t="str">
        <f t="shared" si="1"/>
        <v>X</v>
      </c>
      <c r="N13" t="str">
        <f t="shared" si="1"/>
        <v>X</v>
      </c>
      <c r="O13" t="str">
        <f t="shared" si="1"/>
        <v>X</v>
      </c>
    </row>
    <row r="14" spans="1:15">
      <c r="B14" t="str">
        <f>'HYD-PHS_OldData_TIMES_EU'!C37</f>
        <v>ES</v>
      </c>
      <c r="C14">
        <f t="shared" si="0"/>
        <v>18219.999999999971</v>
      </c>
      <c r="D14">
        <f t="shared" si="0"/>
        <v>18219.999999999971</v>
      </c>
      <c r="E14">
        <f t="shared" si="0"/>
        <v>18219.999999999971</v>
      </c>
      <c r="G14">
        <f>'HYD-EUROSTAT'!K21+'HYDap-EUROSTAT'!K21</f>
        <v>18220</v>
      </c>
      <c r="H14">
        <f>'HYD-EUROSTAT'!L21+'HYDap-EUROSTAT'!L21</f>
        <v>18318</v>
      </c>
      <c r="I14">
        <f>'HYD-EUROSTAT'!M21+'HYDap-EUROSTAT'!M21</f>
        <v>18535</v>
      </c>
      <c r="J14">
        <f t="shared" si="2"/>
        <v>98</v>
      </c>
      <c r="K14">
        <f t="shared" si="2"/>
        <v>217</v>
      </c>
      <c r="M14" t="str">
        <f t="shared" si="1"/>
        <v>OK!</v>
      </c>
      <c r="N14" t="str">
        <f t="shared" si="1"/>
        <v>X</v>
      </c>
      <c r="O14" t="str">
        <f t="shared" si="1"/>
        <v>X</v>
      </c>
    </row>
    <row r="15" spans="1:15">
      <c r="B15" t="str">
        <f>'HYD-PHS_OldData_TIMES_EU'!C38</f>
        <v>FI</v>
      </c>
      <c r="C15">
        <f t="shared" si="0"/>
        <v>3035</v>
      </c>
      <c r="D15">
        <f t="shared" si="0"/>
        <v>2540</v>
      </c>
      <c r="E15">
        <f t="shared" si="0"/>
        <v>3035</v>
      </c>
      <c r="G15">
        <f>'HYD-EUROSTAT'!K22+'HYDap-EUROSTAT'!K22</f>
        <v>3035</v>
      </c>
      <c r="H15">
        <f>'HYD-EUROSTAT'!L22+'HYDap-EUROSTAT'!L22</f>
        <v>3062</v>
      </c>
      <c r="I15">
        <f>'HYD-EUROSTAT'!M22+'HYDap-EUROSTAT'!M22</f>
        <v>3155</v>
      </c>
      <c r="J15">
        <f t="shared" si="2"/>
        <v>27</v>
      </c>
      <c r="K15">
        <f t="shared" si="2"/>
        <v>93</v>
      </c>
      <c r="M15" t="str">
        <f t="shared" si="1"/>
        <v>OK!</v>
      </c>
      <c r="N15" t="str">
        <f t="shared" si="1"/>
        <v>X</v>
      </c>
      <c r="O15" t="str">
        <f t="shared" si="1"/>
        <v>X</v>
      </c>
    </row>
    <row r="16" spans="1:15">
      <c r="B16" t="str">
        <f>'HYD-PHS_OldData_TIMES_EU'!C39</f>
        <v>FR</v>
      </c>
      <c r="C16">
        <f t="shared" si="0"/>
        <v>25110.000000000004</v>
      </c>
      <c r="D16">
        <f t="shared" si="0"/>
        <v>25109.000000000004</v>
      </c>
      <c r="E16">
        <f t="shared" si="0"/>
        <v>25109.000000000004</v>
      </c>
      <c r="G16">
        <f>'HYD-EUROSTAT'!K23+'HYDap-EUROSTAT'!K23</f>
        <v>25104</v>
      </c>
      <c r="H16">
        <f>'HYD-EUROSTAT'!L23+'HYDap-EUROSTAT'!L23</f>
        <v>25117</v>
      </c>
      <c r="I16">
        <f>'HYD-EUROSTAT'!M23+'HYDap-EUROSTAT'!M23</f>
        <v>25332</v>
      </c>
      <c r="J16">
        <f t="shared" si="2"/>
        <v>13</v>
      </c>
      <c r="K16">
        <f t="shared" si="2"/>
        <v>215</v>
      </c>
      <c r="M16" t="str">
        <f t="shared" si="1"/>
        <v>X</v>
      </c>
      <c r="N16" t="str">
        <f t="shared" si="1"/>
        <v>X</v>
      </c>
      <c r="O16" t="str">
        <f t="shared" si="1"/>
        <v>X</v>
      </c>
    </row>
    <row r="17" spans="2:15">
      <c r="B17" t="str">
        <f>'HYD-PHS_OldData_TIMES_EU'!C40</f>
        <v>EL</v>
      </c>
      <c r="C17">
        <f t="shared" si="0"/>
        <v>3105</v>
      </c>
      <c r="D17">
        <f t="shared" si="0"/>
        <v>3105</v>
      </c>
      <c r="E17">
        <f t="shared" si="0"/>
        <v>3105</v>
      </c>
      <c r="G17">
        <f>'HYD-EUROSTAT'!K24+'HYDap-EUROSTAT'!K24</f>
        <v>3106</v>
      </c>
      <c r="H17">
        <f>'HYD-EUROSTAT'!L24+'HYDap-EUROSTAT'!L24</f>
        <v>3134</v>
      </c>
      <c r="I17">
        <f>'HYD-EUROSTAT'!M24+'HYDap-EUROSTAT'!M24</f>
        <v>3018</v>
      </c>
      <c r="J17">
        <f t="shared" si="2"/>
        <v>28</v>
      </c>
      <c r="K17">
        <f t="shared" si="2"/>
        <v>-116</v>
      </c>
      <c r="M17" t="str">
        <f t="shared" si="1"/>
        <v>X</v>
      </c>
      <c r="N17" t="str">
        <f t="shared" si="1"/>
        <v>X</v>
      </c>
      <c r="O17" t="str">
        <f t="shared" si="1"/>
        <v>X</v>
      </c>
    </row>
    <row r="18" spans="2:15">
      <c r="B18" t="s">
        <v>19</v>
      </c>
      <c r="G18">
        <f>'HYD-EUROSTAT'!K25+'HYDap-EUROSTAT'!K25</f>
        <v>2060</v>
      </c>
      <c r="H18">
        <f>'HYD-EUROSTAT'!L25+'HYDap-EUROSTAT'!L25</f>
        <v>2060</v>
      </c>
      <c r="I18">
        <f>'HYD-EUROSTAT'!M25+'HYDap-EUROSTAT'!M25</f>
        <v>2141</v>
      </c>
      <c r="J18">
        <f t="shared" si="2"/>
        <v>0</v>
      </c>
      <c r="K18">
        <f t="shared" si="2"/>
        <v>81</v>
      </c>
      <c r="M18" t="str">
        <f t="shared" si="1"/>
        <v>X</v>
      </c>
      <c r="N18" t="str">
        <f t="shared" si="1"/>
        <v>X</v>
      </c>
      <c r="O18" t="str">
        <f t="shared" si="1"/>
        <v>X</v>
      </c>
    </row>
    <row r="19" spans="2:15">
      <c r="B19" t="str">
        <f>'HYD-PHS_OldData_TIMES_EU'!C41</f>
        <v>HU</v>
      </c>
      <c r="C19">
        <f t="shared" ref="C19:E34" si="3">C56+C93</f>
        <v>48.8518196770559</v>
      </c>
      <c r="D19">
        <f t="shared" si="3"/>
        <v>48</v>
      </c>
      <c r="E19">
        <f t="shared" si="3"/>
        <v>48</v>
      </c>
      <c r="G19">
        <f>'HYD-EUROSTAT'!K26+'HYDap-EUROSTAT'!K26</f>
        <v>49</v>
      </c>
      <c r="H19">
        <f>'HYD-EUROSTAT'!L26+'HYDap-EUROSTAT'!L26</f>
        <v>49</v>
      </c>
      <c r="I19">
        <f>'HYD-EUROSTAT'!M26+'HYDap-EUROSTAT'!M26</f>
        <v>53</v>
      </c>
      <c r="J19">
        <f t="shared" si="2"/>
        <v>0</v>
      </c>
      <c r="K19">
        <f t="shared" si="2"/>
        <v>4</v>
      </c>
      <c r="M19" t="str">
        <f t="shared" si="1"/>
        <v>X</v>
      </c>
      <c r="N19" t="str">
        <f t="shared" si="1"/>
        <v>X</v>
      </c>
      <c r="O19" t="str">
        <f t="shared" si="1"/>
        <v>X</v>
      </c>
    </row>
    <row r="20" spans="2:15">
      <c r="B20" t="str">
        <f>'HYD-PHS_OldData_TIMES_EU'!C42</f>
        <v>IE</v>
      </c>
      <c r="C20">
        <f t="shared" si="3"/>
        <v>526</v>
      </c>
      <c r="D20">
        <f t="shared" si="3"/>
        <v>526</v>
      </c>
      <c r="E20">
        <f t="shared" si="3"/>
        <v>526</v>
      </c>
      <c r="G20">
        <f>'HYD-EUROSTAT'!K27+'HYDap-EUROSTAT'!K27</f>
        <v>526</v>
      </c>
      <c r="H20">
        <f>'HYD-EUROSTAT'!L27+'HYDap-EUROSTAT'!L27</f>
        <v>526</v>
      </c>
      <c r="I20">
        <f>'HYD-EUROSTAT'!M27+'HYDap-EUROSTAT'!M27</f>
        <v>530</v>
      </c>
      <c r="J20">
        <f t="shared" si="2"/>
        <v>0</v>
      </c>
      <c r="K20">
        <f t="shared" si="2"/>
        <v>4</v>
      </c>
      <c r="M20" t="str">
        <f t="shared" si="1"/>
        <v>OK!</v>
      </c>
      <c r="N20" t="str">
        <f t="shared" si="1"/>
        <v>OK!</v>
      </c>
      <c r="O20" t="str">
        <f t="shared" si="1"/>
        <v>X</v>
      </c>
    </row>
    <row r="21" spans="2:15">
      <c r="B21" t="str">
        <f>'HYD-PHS_OldData_TIMES_EU'!C43</f>
        <v>IS</v>
      </c>
      <c r="C21">
        <f t="shared" si="3"/>
        <v>1132</v>
      </c>
      <c r="G21">
        <f>'HYD-EUROSTAT'!K28+'HYDap-EUROSTAT'!K28</f>
        <v>1163</v>
      </c>
      <c r="H21">
        <f>'HYD-EUROSTAT'!L28+'HYDap-EUROSTAT'!L28</f>
        <v>1163</v>
      </c>
      <c r="I21" t="s">
        <v>163</v>
      </c>
      <c r="J21">
        <f t="shared" si="2"/>
        <v>0</v>
      </c>
      <c r="M21" t="str">
        <f t="shared" si="1"/>
        <v>X</v>
      </c>
      <c r="N21" t="str">
        <f t="shared" si="1"/>
        <v>X</v>
      </c>
      <c r="O21" t="s">
        <v>163</v>
      </c>
    </row>
    <row r="22" spans="2:15">
      <c r="B22" t="str">
        <f>'HYD-PHS_OldData_TIMES_EU'!C44</f>
        <v>IT</v>
      </c>
      <c r="C22">
        <f t="shared" si="3"/>
        <v>20992.999999999949</v>
      </c>
      <c r="D22">
        <f t="shared" si="3"/>
        <v>20846.999999999949</v>
      </c>
      <c r="E22">
        <f t="shared" si="3"/>
        <v>20846.999999999949</v>
      </c>
      <c r="G22">
        <f>'HYD-EUROSTAT'!K29+'HYDap-EUROSTAT'!K29</f>
        <v>20993</v>
      </c>
      <c r="H22">
        <f>'HYD-EUROSTAT'!L29+'HYDap-EUROSTAT'!L29</f>
        <v>21072</v>
      </c>
      <c r="I22">
        <f>'HYD-EUROSTAT'!M29+'HYDap-EUROSTAT'!M29</f>
        <v>21520</v>
      </c>
      <c r="J22">
        <f t="shared" si="2"/>
        <v>79</v>
      </c>
      <c r="K22">
        <f t="shared" si="2"/>
        <v>448</v>
      </c>
      <c r="M22" t="str">
        <f t="shared" si="1"/>
        <v>X</v>
      </c>
      <c r="N22" t="str">
        <f t="shared" si="1"/>
        <v>X</v>
      </c>
      <c r="O22" t="str">
        <f t="shared" si="1"/>
        <v>X</v>
      </c>
    </row>
    <row r="23" spans="2:15">
      <c r="B23" t="str">
        <f>'HYD-PHS_OldData_TIMES_EU'!C45</f>
        <v>LT</v>
      </c>
      <c r="C23">
        <f t="shared" si="3"/>
        <v>917</v>
      </c>
      <c r="D23">
        <f t="shared" si="3"/>
        <v>917</v>
      </c>
      <c r="E23">
        <f t="shared" si="3"/>
        <v>910</v>
      </c>
      <c r="G23">
        <f>'HYD-EUROSTAT'!K30+'HYDap-EUROSTAT'!K30</f>
        <v>877</v>
      </c>
      <c r="H23">
        <f>'HYD-EUROSTAT'!L30+'HYDap-EUROSTAT'!L30</f>
        <v>877</v>
      </c>
      <c r="I23">
        <f>'HYD-EUROSTAT'!M30+'HYDap-EUROSTAT'!M30</f>
        <v>876</v>
      </c>
      <c r="J23">
        <f t="shared" si="2"/>
        <v>0</v>
      </c>
      <c r="K23">
        <f t="shared" si="2"/>
        <v>-1</v>
      </c>
      <c r="M23" t="str">
        <f t="shared" si="1"/>
        <v>X</v>
      </c>
      <c r="N23" t="str">
        <f t="shared" si="1"/>
        <v>X</v>
      </c>
      <c r="O23" t="str">
        <f t="shared" si="1"/>
        <v>X</v>
      </c>
    </row>
    <row r="24" spans="2:15">
      <c r="B24" t="str">
        <f>'HYD-PHS_OldData_TIMES_EU'!C46</f>
        <v>LU</v>
      </c>
      <c r="C24">
        <f t="shared" si="3"/>
        <v>1134</v>
      </c>
      <c r="D24">
        <f t="shared" si="3"/>
        <v>1134</v>
      </c>
      <c r="E24">
        <f t="shared" si="3"/>
        <v>1100</v>
      </c>
      <c r="G24">
        <f>'HYD-EUROSTAT'!K31+'HYDap-EUROSTAT'!K31</f>
        <v>1134</v>
      </c>
      <c r="H24">
        <f>'HYD-EUROSTAT'!L31+'HYDap-EUROSTAT'!L31</f>
        <v>1134</v>
      </c>
      <c r="I24">
        <f>'HYD-EUROSTAT'!M31+'HYDap-EUROSTAT'!M31</f>
        <v>1134</v>
      </c>
      <c r="J24">
        <f t="shared" si="2"/>
        <v>0</v>
      </c>
      <c r="K24">
        <f t="shared" si="2"/>
        <v>0</v>
      </c>
      <c r="M24" t="str">
        <f t="shared" si="1"/>
        <v>OK!</v>
      </c>
      <c r="N24" t="str">
        <f t="shared" si="1"/>
        <v>OK!</v>
      </c>
      <c r="O24" t="str">
        <f t="shared" si="1"/>
        <v>X</v>
      </c>
    </row>
    <row r="25" spans="2:15">
      <c r="B25" t="str">
        <f>'HYD-PHS_OldData_TIMES_EU'!C47</f>
        <v>LV</v>
      </c>
      <c r="C25">
        <f t="shared" si="3"/>
        <v>1536</v>
      </c>
      <c r="D25">
        <f t="shared" si="3"/>
        <v>1536</v>
      </c>
      <c r="E25">
        <f t="shared" si="3"/>
        <v>1510</v>
      </c>
      <c r="G25">
        <f>'HYD-EUROSTAT'!K32+'HYDap-EUROSTAT'!K32</f>
        <v>1536</v>
      </c>
      <c r="H25">
        <f>'HYD-EUROSTAT'!L32+'HYDap-EUROSTAT'!L32</f>
        <v>1536</v>
      </c>
      <c r="I25">
        <f>'HYD-EUROSTAT'!M32+'HYDap-EUROSTAT'!M32</f>
        <v>1576</v>
      </c>
      <c r="J25">
        <f t="shared" si="2"/>
        <v>0</v>
      </c>
      <c r="K25">
        <f t="shared" si="2"/>
        <v>40</v>
      </c>
      <c r="M25" t="str">
        <f t="shared" si="1"/>
        <v>OK!</v>
      </c>
      <c r="N25" t="str">
        <f t="shared" si="1"/>
        <v>OK!</v>
      </c>
      <c r="O25" t="str">
        <f t="shared" si="1"/>
        <v>X</v>
      </c>
    </row>
    <row r="26" spans="2:15">
      <c r="B26" t="str">
        <f>'HYD-PHS_OldData_TIMES_EU'!C48</f>
        <v>MT</v>
      </c>
      <c r="C26">
        <f t="shared" si="3"/>
        <v>0</v>
      </c>
      <c r="D26">
        <f t="shared" si="3"/>
        <v>0</v>
      </c>
      <c r="E26">
        <f t="shared" si="3"/>
        <v>0</v>
      </c>
      <c r="G26">
        <f>'HYD-EUROSTAT'!K33+'HYDap-EUROSTAT'!K33</f>
        <v>0</v>
      </c>
      <c r="H26">
        <f>'HYD-EUROSTAT'!L33+'HYDap-EUROSTAT'!L33</f>
        <v>0</v>
      </c>
      <c r="I26">
        <f>'HYD-EUROSTAT'!M33+'HYDap-EUROSTAT'!M33</f>
        <v>0</v>
      </c>
      <c r="J26">
        <f t="shared" si="2"/>
        <v>0</v>
      </c>
      <c r="K26">
        <f t="shared" si="2"/>
        <v>0</v>
      </c>
      <c r="M26" t="str">
        <f t="shared" si="1"/>
        <v>OK!</v>
      </c>
      <c r="N26" t="str">
        <f t="shared" si="1"/>
        <v>OK!</v>
      </c>
      <c r="O26" t="str">
        <f t="shared" si="1"/>
        <v>OK!</v>
      </c>
    </row>
    <row r="27" spans="2:15">
      <c r="B27" t="str">
        <f>'HYD-PHS_OldData_TIMES_EU'!C49</f>
        <v>NL</v>
      </c>
      <c r="C27">
        <f t="shared" si="3"/>
        <v>37</v>
      </c>
      <c r="D27">
        <f t="shared" si="3"/>
        <v>34</v>
      </c>
      <c r="E27">
        <f t="shared" si="3"/>
        <v>34</v>
      </c>
      <c r="G27">
        <f>'HYD-EUROSTAT'!K34+'HYDap-EUROSTAT'!K34</f>
        <v>37</v>
      </c>
      <c r="H27">
        <f>'HYD-EUROSTAT'!L34+'HYDap-EUROSTAT'!L34</f>
        <v>37</v>
      </c>
      <c r="I27">
        <f>'HYD-EUROSTAT'!M34+'HYDap-EUROSTAT'!M34</f>
        <v>37</v>
      </c>
      <c r="J27">
        <f t="shared" si="2"/>
        <v>0</v>
      </c>
      <c r="K27">
        <f t="shared" si="2"/>
        <v>0</v>
      </c>
      <c r="M27" t="str">
        <f t="shared" si="1"/>
        <v>OK!</v>
      </c>
      <c r="N27" t="str">
        <f t="shared" si="1"/>
        <v>X</v>
      </c>
      <c r="O27" t="str">
        <f t="shared" si="1"/>
        <v>X</v>
      </c>
    </row>
    <row r="28" spans="2:15">
      <c r="B28" t="str">
        <f>'HYD-PHS_OldData_TIMES_EU'!C50</f>
        <v>NO</v>
      </c>
      <c r="C28">
        <f t="shared" si="3"/>
        <v>28358</v>
      </c>
      <c r="D28">
        <f t="shared" si="3"/>
        <v>28358</v>
      </c>
      <c r="E28">
        <f t="shared" si="3"/>
        <v>28358</v>
      </c>
      <c r="G28">
        <f>'HYD-EUROSTAT'!K35+'HYDap-EUROSTAT'!K35</f>
        <v>28549</v>
      </c>
      <c r="H28">
        <f>'HYD-EUROSTAT'!L35+'HYDap-EUROSTAT'!L35</f>
        <v>28725</v>
      </c>
      <c r="I28">
        <f>'HYD-EUROSTAT'!M35+'HYDap-EUROSTAT'!M35</f>
        <v>29693</v>
      </c>
      <c r="J28">
        <f t="shared" si="2"/>
        <v>176</v>
      </c>
      <c r="K28">
        <f>I28-H28</f>
        <v>968</v>
      </c>
      <c r="M28" t="str">
        <f t="shared" si="1"/>
        <v>X</v>
      </c>
      <c r="N28" t="str">
        <f t="shared" si="1"/>
        <v>X</v>
      </c>
      <c r="O28" t="str">
        <f t="shared" si="1"/>
        <v>X</v>
      </c>
    </row>
    <row r="29" spans="2:15">
      <c r="B29" t="str">
        <f>'HYD-PHS_OldData_TIMES_EU'!C51</f>
        <v>PL</v>
      </c>
      <c r="C29">
        <f t="shared" si="3"/>
        <v>2180</v>
      </c>
      <c r="D29">
        <f t="shared" si="3"/>
        <v>2180</v>
      </c>
      <c r="E29">
        <f t="shared" si="3"/>
        <v>2282</v>
      </c>
      <c r="G29">
        <f>'HYD-EUROSTAT'!K36+'HYDap-EUROSTAT'!K36</f>
        <v>2321</v>
      </c>
      <c r="H29">
        <f>'HYD-EUROSTAT'!L36+'HYDap-EUROSTAT'!L36</f>
        <v>2331</v>
      </c>
      <c r="I29">
        <f>'HYD-EUROSTAT'!M36+'HYDap-EUROSTAT'!M36</f>
        <v>2342</v>
      </c>
      <c r="J29">
        <f t="shared" si="2"/>
        <v>10</v>
      </c>
      <c r="K29">
        <f t="shared" si="2"/>
        <v>11</v>
      </c>
      <c r="M29" t="str">
        <f t="shared" si="1"/>
        <v>X</v>
      </c>
      <c r="N29" t="str">
        <f t="shared" si="1"/>
        <v>X</v>
      </c>
      <c r="O29" t="str">
        <f t="shared" si="1"/>
        <v>X</v>
      </c>
    </row>
    <row r="30" spans="2:15">
      <c r="B30" t="str">
        <f>'HYD-PHS_OldData_TIMES_EU'!C52</f>
        <v>PT</v>
      </c>
      <c r="C30">
        <f t="shared" si="3"/>
        <v>4519.1548225067299</v>
      </c>
      <c r="D30">
        <f t="shared" si="3"/>
        <v>4519.1548225067299</v>
      </c>
      <c r="E30">
        <f t="shared" si="3"/>
        <v>4519.1548225067299</v>
      </c>
      <c r="G30">
        <f>'HYD-EUROSTAT'!K37+'HYDap-EUROSTAT'!K37</f>
        <v>5034</v>
      </c>
      <c r="H30">
        <f>'HYD-EUROSTAT'!L37+'HYDap-EUROSTAT'!L37</f>
        <v>5065</v>
      </c>
      <c r="I30">
        <f>'HYD-EUROSTAT'!M37+'HYDap-EUROSTAT'!M37</f>
        <v>5093</v>
      </c>
      <c r="J30">
        <f t="shared" si="2"/>
        <v>31</v>
      </c>
      <c r="K30">
        <f t="shared" si="2"/>
        <v>28</v>
      </c>
      <c r="M30" t="str">
        <f t="shared" si="1"/>
        <v>X</v>
      </c>
      <c r="N30" t="str">
        <f t="shared" si="1"/>
        <v>X</v>
      </c>
      <c r="O30" t="str">
        <f t="shared" si="1"/>
        <v>X</v>
      </c>
    </row>
    <row r="31" spans="2:15">
      <c r="B31" t="str">
        <f>'HYD-PHS_OldData_TIMES_EU'!C53</f>
        <v>RO</v>
      </c>
      <c r="C31">
        <f t="shared" si="3"/>
        <v>6249.57230704622</v>
      </c>
      <c r="D31">
        <f t="shared" si="3"/>
        <v>6249.57230704622</v>
      </c>
      <c r="E31">
        <f t="shared" si="3"/>
        <v>0</v>
      </c>
      <c r="G31">
        <f>'HYD-EUROSTAT'!K38+'HYDap-EUROSTAT'!K38</f>
        <v>6289</v>
      </c>
      <c r="H31">
        <f>'HYD-EUROSTAT'!L38+'HYDap-EUROSTAT'!L38</f>
        <v>6282</v>
      </c>
      <c r="I31">
        <f>'HYD-EUROSTAT'!M38+'HYDap-EUROSTAT'!M38</f>
        <v>6474</v>
      </c>
      <c r="J31">
        <f t="shared" si="2"/>
        <v>-7</v>
      </c>
      <c r="K31">
        <f t="shared" si="2"/>
        <v>192</v>
      </c>
      <c r="M31" t="str">
        <f t="shared" si="1"/>
        <v>X</v>
      </c>
      <c r="N31" t="str">
        <f t="shared" si="1"/>
        <v>X</v>
      </c>
      <c r="O31" t="str">
        <f t="shared" si="1"/>
        <v>X</v>
      </c>
    </row>
    <row r="32" spans="2:15">
      <c r="B32" t="str">
        <f>'HYD-PHS_OldData_TIMES_EU'!C54</f>
        <v>SE</v>
      </c>
      <c r="C32">
        <f t="shared" si="3"/>
        <v>16345</v>
      </c>
      <c r="D32">
        <f t="shared" si="3"/>
        <v>16244</v>
      </c>
      <c r="E32">
        <f t="shared" si="3"/>
        <v>16244</v>
      </c>
      <c r="G32">
        <f>'HYD-EUROSTAT'!K39+'HYDap-EUROSTAT'!K39</f>
        <v>16345</v>
      </c>
      <c r="H32">
        <f>'HYD-EUROSTAT'!L39+'HYDap-EUROSTAT'!L39</f>
        <v>16270</v>
      </c>
      <c r="I32">
        <f>'HYD-EUROSTAT'!M39+'HYDap-EUROSTAT'!M39</f>
        <v>16732</v>
      </c>
      <c r="J32">
        <f t="shared" si="2"/>
        <v>-75</v>
      </c>
      <c r="K32">
        <f t="shared" si="2"/>
        <v>462</v>
      </c>
      <c r="M32" t="str">
        <f t="shared" si="1"/>
        <v>OK!</v>
      </c>
      <c r="N32" t="str">
        <f t="shared" si="1"/>
        <v>X</v>
      </c>
      <c r="O32" t="str">
        <f t="shared" si="1"/>
        <v>X</v>
      </c>
    </row>
    <row r="33" spans="1:22">
      <c r="B33" t="str">
        <f>'HYD-PHS_OldData_TIMES_EU'!C55</f>
        <v>SI</v>
      </c>
      <c r="C33">
        <f t="shared" si="3"/>
        <v>959.1152639319007</v>
      </c>
      <c r="D33">
        <f t="shared" si="3"/>
        <v>959.1152639319007</v>
      </c>
      <c r="E33">
        <f t="shared" si="3"/>
        <v>943.56867465374887</v>
      </c>
      <c r="G33">
        <f>'HYD-EUROSTAT'!K40+'HYDap-EUROSTAT'!K40</f>
        <v>979</v>
      </c>
      <c r="H33">
        <f>'HYD-EUROSTAT'!L40+'HYDap-EUROSTAT'!L40</f>
        <v>1009</v>
      </c>
      <c r="I33">
        <f>'HYD-EUROSTAT'!M40+'HYDap-EUROSTAT'!M40</f>
        <v>1254</v>
      </c>
      <c r="J33">
        <f t="shared" si="2"/>
        <v>30</v>
      </c>
      <c r="K33">
        <f t="shared" si="2"/>
        <v>245</v>
      </c>
      <c r="M33" t="str">
        <f t="shared" si="1"/>
        <v>X</v>
      </c>
      <c r="N33" t="str">
        <f t="shared" si="1"/>
        <v>X</v>
      </c>
      <c r="O33" t="str">
        <f t="shared" si="1"/>
        <v>X</v>
      </c>
    </row>
    <row r="34" spans="1:22">
      <c r="B34" t="str">
        <f>'HYD-PHS_OldData_TIMES_EU'!C56</f>
        <v>SK</v>
      </c>
      <c r="C34">
        <f t="shared" si="3"/>
        <v>2512</v>
      </c>
      <c r="D34">
        <f t="shared" si="3"/>
        <v>2512</v>
      </c>
      <c r="E34">
        <f t="shared" si="3"/>
        <v>2512</v>
      </c>
      <c r="G34">
        <f>'HYD-EUROSTAT'!K41+'HYDap-EUROSTAT'!K41</f>
        <v>2512</v>
      </c>
      <c r="H34">
        <f>'HYD-EUROSTAT'!L41+'HYDap-EUROSTAT'!L41</f>
        <v>2513</v>
      </c>
      <c r="I34">
        <f>'HYD-EUROSTAT'!M41+'HYDap-EUROSTAT'!M41</f>
        <v>2516</v>
      </c>
      <c r="J34">
        <f t="shared" si="2"/>
        <v>1</v>
      </c>
      <c r="K34">
        <f t="shared" si="2"/>
        <v>3</v>
      </c>
      <c r="M34" t="str">
        <f t="shared" si="1"/>
        <v>OK!</v>
      </c>
      <c r="N34" t="str">
        <f t="shared" si="1"/>
        <v>X</v>
      </c>
      <c r="O34" t="str">
        <f t="shared" si="1"/>
        <v>X</v>
      </c>
    </row>
    <row r="35" spans="1:22">
      <c r="B35" t="str">
        <f>'HYD-PHS_OldData_TIMES_EU'!C57</f>
        <v>UK</v>
      </c>
      <c r="C35">
        <f>C72+C109</f>
        <v>4165.9002630949499</v>
      </c>
      <c r="D35">
        <f>D72+D109</f>
        <v>4165.9002630949499</v>
      </c>
      <c r="E35">
        <f>E72+E109</f>
        <v>4165.9002630949499</v>
      </c>
      <c r="G35">
        <f>'HYD-EUROSTAT'!K42+'HYDap-EUROSTAT'!K42</f>
        <v>4289</v>
      </c>
      <c r="H35">
        <f>'HYD-EUROSTAT'!L42+'HYDap-EUROSTAT'!L42</f>
        <v>4241</v>
      </c>
      <c r="I35">
        <f>'HYD-EUROSTAT'!M42+'HYDap-EUROSTAT'!M42</f>
        <v>4385</v>
      </c>
      <c r="J35">
        <f t="shared" si="2"/>
        <v>-48</v>
      </c>
      <c r="K35">
        <f t="shared" si="2"/>
        <v>144</v>
      </c>
      <c r="M35" t="str">
        <f t="shared" si="1"/>
        <v>X</v>
      </c>
      <c r="N35" t="str">
        <f t="shared" si="1"/>
        <v>X</v>
      </c>
      <c r="O35" t="str">
        <f t="shared" si="1"/>
        <v>X</v>
      </c>
    </row>
    <row r="38" spans="1:22">
      <c r="A38" t="s">
        <v>164</v>
      </c>
    </row>
    <row r="39" spans="1:22">
      <c r="C39" t="s">
        <v>157</v>
      </c>
      <c r="G39" t="s">
        <v>158</v>
      </c>
      <c r="M39" t="s">
        <v>159</v>
      </c>
      <c r="R39" t="s">
        <v>164</v>
      </c>
      <c r="U39" t="s">
        <v>165</v>
      </c>
    </row>
    <row r="40" spans="1:22">
      <c r="B40" t="s">
        <v>11</v>
      </c>
      <c r="C40">
        <v>2005</v>
      </c>
      <c r="D40">
        <v>2006</v>
      </c>
      <c r="E40">
        <v>2010</v>
      </c>
      <c r="G40">
        <v>2005</v>
      </c>
      <c r="H40">
        <v>2006</v>
      </c>
      <c r="I40">
        <v>2010</v>
      </c>
      <c r="J40" t="s">
        <v>160</v>
      </c>
      <c r="K40" t="s">
        <v>161</v>
      </c>
      <c r="M40">
        <v>2005</v>
      </c>
      <c r="N40">
        <v>2006</v>
      </c>
      <c r="O40">
        <v>2010</v>
      </c>
      <c r="R40">
        <v>2005</v>
      </c>
      <c r="S40">
        <v>2006</v>
      </c>
      <c r="T40">
        <v>2010</v>
      </c>
      <c r="U40">
        <v>2006</v>
      </c>
      <c r="V40">
        <v>2010</v>
      </c>
    </row>
    <row r="41" spans="1:22">
      <c r="C41" t="s">
        <v>162</v>
      </c>
      <c r="D41" t="s">
        <v>162</v>
      </c>
      <c r="E41" t="s">
        <v>162</v>
      </c>
      <c r="G41" t="s">
        <v>162</v>
      </c>
      <c r="H41" t="s">
        <v>162</v>
      </c>
      <c r="I41" t="s">
        <v>162</v>
      </c>
      <c r="J41" t="s">
        <v>162</v>
      </c>
      <c r="K41" t="s">
        <v>162</v>
      </c>
      <c r="R41" t="s">
        <v>166</v>
      </c>
      <c r="S41" t="s">
        <v>166</v>
      </c>
      <c r="T41" t="s">
        <v>166</v>
      </c>
      <c r="U41" t="s">
        <v>166</v>
      </c>
      <c r="V41" t="s">
        <v>166</v>
      </c>
    </row>
    <row r="42" spans="1:22">
      <c r="B42" t="s">
        <v>17</v>
      </c>
      <c r="C42">
        <f>'HYD-PHS_OldData_TIMES_EU'!D5*1000</f>
        <v>3929</v>
      </c>
      <c r="D42">
        <f>'HYD-PHS_OldData_TIMES_EU'!E5*1000</f>
        <v>3929</v>
      </c>
      <c r="E42">
        <f>'HYD-PHS_OldData_TIMES_EU'!F5*1000</f>
        <v>3929</v>
      </c>
      <c r="G42">
        <f>'PHS-EUROSTAT'!K12+'PHSap-EUROSTAT'!K12</f>
        <v>2189</v>
      </c>
      <c r="H42">
        <f>'PHS-EUROSTAT'!L12+'PHSap-EUROSTAT'!L12</f>
        <v>2189</v>
      </c>
      <c r="I42">
        <f>'PHS-EUROSTAT'!M12+'PHSap-EUROSTAT'!M12</f>
        <v>3020</v>
      </c>
      <c r="J42">
        <f>H42-G42</f>
        <v>0</v>
      </c>
      <c r="K42">
        <f>I42-H42</f>
        <v>831</v>
      </c>
      <c r="M42" t="str">
        <f>IF(G42=C42,"OK!","X")</f>
        <v>X</v>
      </c>
      <c r="N42" t="str">
        <f>IF(H42=D42,"OK!","X")</f>
        <v>X</v>
      </c>
      <c r="O42" t="str">
        <f>IF(I42=E42,"OK!","X")</f>
        <v>X</v>
      </c>
      <c r="R42">
        <f t="shared" ref="R42:R72" si="4">G42/1000</f>
        <v>2.1890000000000001</v>
      </c>
      <c r="S42">
        <f t="shared" ref="S42:S72" si="5">IF(H42&lt;G42,H42,G42)/1000</f>
        <v>2.1890000000000001</v>
      </c>
      <c r="T42">
        <f t="shared" ref="T42:T57" si="6">IF(I42&lt;G42,I42,G42)/1000</f>
        <v>2.1890000000000001</v>
      </c>
      <c r="U42">
        <f t="shared" ref="U42:V57" si="7">H42/1000-S42</f>
        <v>0</v>
      </c>
      <c r="V42">
        <f t="shared" si="7"/>
        <v>0.83099999999999996</v>
      </c>
    </row>
    <row r="43" spans="1:22">
      <c r="B43" t="s">
        <v>21</v>
      </c>
      <c r="C43">
        <f>'HYD-PHS_OldData_TIMES_EU'!D6*1000</f>
        <v>1300</v>
      </c>
      <c r="D43">
        <f>'HYD-PHS_OldData_TIMES_EU'!E6*1000</f>
        <v>1300</v>
      </c>
      <c r="E43">
        <f>'HYD-PHS_OldData_TIMES_EU'!F6*1000</f>
        <v>1300</v>
      </c>
      <c r="G43">
        <f>'PHS-EUROSTAT'!K13+'PHSap-EUROSTAT'!K13</f>
        <v>1307</v>
      </c>
      <c r="H43">
        <f>'PHS-EUROSTAT'!L13+'PHSap-EUROSTAT'!L13</f>
        <v>1307</v>
      </c>
      <c r="I43">
        <f>'PHS-EUROSTAT'!M13+'PHSap-EUROSTAT'!M13</f>
        <v>1307</v>
      </c>
      <c r="J43">
        <f t="shared" ref="J43:K72" si="8">H43-G43</f>
        <v>0</v>
      </c>
      <c r="K43">
        <f t="shared" si="8"/>
        <v>0</v>
      </c>
      <c r="M43" t="str">
        <f t="shared" ref="M43:O72" si="9">IF(G43=C43,"OK!","X")</f>
        <v>X</v>
      </c>
      <c r="N43" t="str">
        <f t="shared" si="9"/>
        <v>X</v>
      </c>
      <c r="O43" t="str">
        <f t="shared" si="9"/>
        <v>X</v>
      </c>
      <c r="R43">
        <f>G43/1000</f>
        <v>1.3069999999999999</v>
      </c>
      <c r="S43">
        <f t="shared" si="5"/>
        <v>1.3069999999999999</v>
      </c>
      <c r="T43">
        <f t="shared" si="6"/>
        <v>1.3069999999999999</v>
      </c>
      <c r="U43">
        <f t="shared" si="7"/>
        <v>0</v>
      </c>
      <c r="V43">
        <f t="shared" si="7"/>
        <v>0</v>
      </c>
    </row>
    <row r="44" spans="1:22">
      <c r="B44" t="s">
        <v>28</v>
      </c>
      <c r="C44">
        <f>'HYD-PHS_OldData_TIMES_EU'!D7*1000</f>
        <v>570</v>
      </c>
      <c r="D44">
        <f>'HYD-PHS_OldData_TIMES_EU'!E7*1000</f>
        <v>570</v>
      </c>
      <c r="E44">
        <f>'HYD-PHS_OldData_TIMES_EU'!F7*1000</f>
        <v>570</v>
      </c>
      <c r="G44">
        <f>'PHS-EUROSTAT'!K14+'PHSap-EUROSTAT'!K14</f>
        <v>864</v>
      </c>
      <c r="H44">
        <f>'PHS-EUROSTAT'!L14+'PHSap-EUROSTAT'!L14</f>
        <v>864</v>
      </c>
      <c r="I44">
        <f>'PHS-EUROSTAT'!M14+'PHSap-EUROSTAT'!M14</f>
        <v>864</v>
      </c>
      <c r="J44">
        <f t="shared" si="8"/>
        <v>0</v>
      </c>
      <c r="K44">
        <f t="shared" si="8"/>
        <v>0</v>
      </c>
      <c r="M44" t="str">
        <f t="shared" si="9"/>
        <v>X</v>
      </c>
      <c r="N44" t="str">
        <f t="shared" si="9"/>
        <v>X</v>
      </c>
      <c r="O44" t="str">
        <f t="shared" si="9"/>
        <v>X</v>
      </c>
      <c r="R44">
        <f t="shared" si="4"/>
        <v>0.86399999999999999</v>
      </c>
      <c r="S44">
        <f t="shared" si="5"/>
        <v>0.86399999999999999</v>
      </c>
      <c r="T44">
        <f t="shared" si="6"/>
        <v>0.86399999999999999</v>
      </c>
      <c r="U44">
        <f t="shared" si="7"/>
        <v>0</v>
      </c>
      <c r="V44">
        <f t="shared" si="7"/>
        <v>0</v>
      </c>
    </row>
    <row r="45" spans="1:22">
      <c r="B45" t="s">
        <v>31</v>
      </c>
      <c r="C45">
        <f>'HYD-PHS_OldData_TIMES_EU'!D8*1000</f>
        <v>1328</v>
      </c>
      <c r="D45">
        <f>'HYD-PHS_OldData_TIMES_EU'!E8*1000</f>
        <v>1328</v>
      </c>
      <c r="E45">
        <f>'HYD-PHS_OldData_TIMES_EU'!F8*1000</f>
        <v>1328</v>
      </c>
      <c r="G45">
        <f>'PHS-EUROSTAT'!K15+'PHSap-EUROSTAT'!K15</f>
        <v>1655</v>
      </c>
      <c r="H45">
        <f>'PHS-EUROSTAT'!L15+'PHSap-EUROSTAT'!L15</f>
        <v>1655</v>
      </c>
      <c r="I45">
        <f>'PHS-EUROSTAT'!M15+'PHSap-EUROSTAT'!M15</f>
        <v>1817</v>
      </c>
      <c r="J45">
        <f t="shared" si="8"/>
        <v>0</v>
      </c>
      <c r="K45">
        <f t="shared" si="8"/>
        <v>162</v>
      </c>
      <c r="M45" t="str">
        <f t="shared" si="9"/>
        <v>X</v>
      </c>
      <c r="N45" t="str">
        <f t="shared" si="9"/>
        <v>X</v>
      </c>
      <c r="O45" t="str">
        <f t="shared" si="9"/>
        <v>X</v>
      </c>
      <c r="R45">
        <f t="shared" si="4"/>
        <v>1.655</v>
      </c>
      <c r="S45">
        <f t="shared" si="5"/>
        <v>1.655</v>
      </c>
      <c r="T45">
        <f t="shared" si="6"/>
        <v>1.655</v>
      </c>
      <c r="U45">
        <f t="shared" si="7"/>
        <v>0</v>
      </c>
      <c r="V45">
        <f t="shared" si="7"/>
        <v>0.16199999999999992</v>
      </c>
    </row>
    <row r="46" spans="1:22">
      <c r="B46" t="s">
        <v>49</v>
      </c>
      <c r="G46">
        <f>'PHS-EUROSTAT'!K16+'PHSap-EUROSTAT'!K16</f>
        <v>0</v>
      </c>
      <c r="H46">
        <f>'PHS-EUROSTAT'!L16+'PHSap-EUROSTAT'!L16</f>
        <v>0</v>
      </c>
      <c r="I46">
        <f>'PHS-EUROSTAT'!M16+'PHSap-EUROSTAT'!M16</f>
        <v>0</v>
      </c>
      <c r="J46">
        <f t="shared" si="8"/>
        <v>0</v>
      </c>
      <c r="K46">
        <f t="shared" si="8"/>
        <v>0</v>
      </c>
      <c r="M46" t="str">
        <f t="shared" si="9"/>
        <v>OK!</v>
      </c>
      <c r="N46" t="str">
        <f t="shared" si="9"/>
        <v>OK!</v>
      </c>
      <c r="O46" t="str">
        <f t="shared" si="9"/>
        <v>OK!</v>
      </c>
      <c r="R46">
        <f t="shared" si="4"/>
        <v>0</v>
      </c>
      <c r="S46">
        <f t="shared" si="5"/>
        <v>0</v>
      </c>
      <c r="T46">
        <f t="shared" si="6"/>
        <v>0</v>
      </c>
      <c r="U46">
        <f t="shared" si="7"/>
        <v>0</v>
      </c>
      <c r="V46">
        <f t="shared" si="7"/>
        <v>0</v>
      </c>
    </row>
    <row r="47" spans="1:22">
      <c r="B47" t="s">
        <v>15</v>
      </c>
      <c r="C47">
        <f>'HYD-PHS_OldData_TIMES_EU'!D9*1000</f>
        <v>1147</v>
      </c>
      <c r="D47">
        <f>'HYD-PHS_OldData_TIMES_EU'!E9*1000</f>
        <v>1140</v>
      </c>
      <c r="E47">
        <f>'HYD-PHS_OldData_TIMES_EU'!F9*1000</f>
        <v>1140</v>
      </c>
      <c r="G47">
        <f>'PHS-EUROSTAT'!K17+'PHSap-EUROSTAT'!K17</f>
        <v>1147</v>
      </c>
      <c r="H47">
        <f>'PHS-EUROSTAT'!L17+'PHSap-EUROSTAT'!L17</f>
        <v>1147</v>
      </c>
      <c r="I47">
        <f>'PHS-EUROSTAT'!M17+'PHSap-EUROSTAT'!M17</f>
        <v>1147</v>
      </c>
      <c r="J47">
        <f t="shared" si="8"/>
        <v>0</v>
      </c>
      <c r="K47">
        <f t="shared" si="8"/>
        <v>0</v>
      </c>
      <c r="M47" t="str">
        <f t="shared" si="9"/>
        <v>OK!</v>
      </c>
      <c r="N47" t="str">
        <f t="shared" si="9"/>
        <v>X</v>
      </c>
      <c r="O47" t="str">
        <f t="shared" si="9"/>
        <v>X</v>
      </c>
      <c r="R47">
        <f t="shared" si="4"/>
        <v>1.147</v>
      </c>
      <c r="S47">
        <f t="shared" si="5"/>
        <v>1.147</v>
      </c>
      <c r="T47">
        <f t="shared" si="6"/>
        <v>1.147</v>
      </c>
      <c r="U47">
        <f t="shared" si="7"/>
        <v>0</v>
      </c>
      <c r="V47">
        <f t="shared" si="7"/>
        <v>0</v>
      </c>
    </row>
    <row r="48" spans="1:22">
      <c r="B48" t="s">
        <v>16</v>
      </c>
      <c r="C48">
        <f>'HYD-PHS_OldData_TIMES_EU'!D10*1000</f>
        <v>4198</v>
      </c>
      <c r="D48">
        <f>'HYD-PHS_OldData_TIMES_EU'!E10*1000</f>
        <v>4198</v>
      </c>
      <c r="E48">
        <f>'HYD-PHS_OldData_TIMES_EU'!F10*1000</f>
        <v>4198</v>
      </c>
      <c r="G48">
        <f>'PHS-EUROSTAT'!K18+'PHSap-EUROSTAT'!K18</f>
        <v>4198</v>
      </c>
      <c r="H48">
        <f>'PHS-EUROSTAT'!L18+'PHSap-EUROSTAT'!L18</f>
        <v>4854</v>
      </c>
      <c r="I48">
        <f>'PHS-EUROSTAT'!M18+'PHSap-EUROSTAT'!M18</f>
        <v>6784</v>
      </c>
      <c r="J48">
        <f t="shared" si="8"/>
        <v>656</v>
      </c>
      <c r="K48">
        <f t="shared" si="8"/>
        <v>1930</v>
      </c>
      <c r="M48" t="str">
        <f t="shared" si="9"/>
        <v>OK!</v>
      </c>
      <c r="N48" t="str">
        <f t="shared" si="9"/>
        <v>X</v>
      </c>
      <c r="O48" t="str">
        <f t="shared" si="9"/>
        <v>X</v>
      </c>
      <c r="R48">
        <f t="shared" si="4"/>
        <v>4.1980000000000004</v>
      </c>
      <c r="S48">
        <f t="shared" si="5"/>
        <v>4.1980000000000004</v>
      </c>
      <c r="T48">
        <f t="shared" si="6"/>
        <v>4.1980000000000004</v>
      </c>
      <c r="U48">
        <f t="shared" si="7"/>
        <v>0.65599999999999969</v>
      </c>
      <c r="V48">
        <f t="shared" si="7"/>
        <v>2.5859999999999994</v>
      </c>
    </row>
    <row r="49" spans="2:22">
      <c r="B49" t="s">
        <v>32</v>
      </c>
      <c r="C49">
        <f>'HYD-PHS_OldData_TIMES_EU'!D11*1000</f>
        <v>0</v>
      </c>
      <c r="D49">
        <f>'HYD-PHS_OldData_TIMES_EU'!E11*1000</f>
        <v>0</v>
      </c>
      <c r="E49">
        <f>'HYD-PHS_OldData_TIMES_EU'!F11*1000</f>
        <v>0</v>
      </c>
      <c r="G49">
        <f>'PHS-EUROSTAT'!K19+'PHSap-EUROSTAT'!K19</f>
        <v>0</v>
      </c>
      <c r="H49">
        <f>'PHS-EUROSTAT'!L19+'PHSap-EUROSTAT'!L19</f>
        <v>0</v>
      </c>
      <c r="I49">
        <f>'PHS-EUROSTAT'!M19+'PHSap-EUROSTAT'!M19</f>
        <v>0</v>
      </c>
      <c r="J49">
        <f t="shared" si="8"/>
        <v>0</v>
      </c>
      <c r="K49">
        <f t="shared" si="8"/>
        <v>0</v>
      </c>
      <c r="M49" t="str">
        <f t="shared" si="9"/>
        <v>OK!</v>
      </c>
      <c r="N49" t="str">
        <f t="shared" si="9"/>
        <v>OK!</v>
      </c>
      <c r="O49" t="str">
        <f t="shared" si="9"/>
        <v>OK!</v>
      </c>
      <c r="R49">
        <f t="shared" si="4"/>
        <v>0</v>
      </c>
      <c r="S49">
        <f t="shared" si="5"/>
        <v>0</v>
      </c>
      <c r="T49">
        <f t="shared" si="6"/>
        <v>0</v>
      </c>
      <c r="U49">
        <f t="shared" si="7"/>
        <v>0</v>
      </c>
      <c r="V49">
        <f t="shared" si="7"/>
        <v>0</v>
      </c>
    </row>
    <row r="50" spans="2:22">
      <c r="B50" t="s">
        <v>33</v>
      </c>
      <c r="G50">
        <f>'PHS-EUROSTAT'!K20+'PHSap-EUROSTAT'!K20</f>
        <v>0</v>
      </c>
      <c r="H50">
        <f>'PHS-EUROSTAT'!L20+'PHSap-EUROSTAT'!L20</f>
        <v>0</v>
      </c>
      <c r="I50">
        <f>'PHS-EUROSTAT'!M20+'PHSap-EUROSTAT'!M20</f>
        <v>0</v>
      </c>
      <c r="J50">
        <f t="shared" si="8"/>
        <v>0</v>
      </c>
      <c r="K50">
        <f t="shared" si="8"/>
        <v>0</v>
      </c>
      <c r="M50" t="str">
        <f t="shared" si="9"/>
        <v>OK!</v>
      </c>
      <c r="N50" t="str">
        <f t="shared" si="9"/>
        <v>OK!</v>
      </c>
      <c r="O50" t="str">
        <f t="shared" si="9"/>
        <v>OK!</v>
      </c>
      <c r="R50">
        <f t="shared" si="4"/>
        <v>0</v>
      </c>
      <c r="S50">
        <f t="shared" si="5"/>
        <v>0</v>
      </c>
      <c r="T50">
        <f t="shared" si="6"/>
        <v>0</v>
      </c>
      <c r="U50">
        <f t="shared" si="7"/>
        <v>0</v>
      </c>
      <c r="V50">
        <f t="shared" si="7"/>
        <v>0</v>
      </c>
    </row>
    <row r="51" spans="2:22">
      <c r="B51" t="s">
        <v>34</v>
      </c>
      <c r="C51">
        <f>'HYD-PHS_OldData_TIMES_EU'!D12*1000</f>
        <v>5347</v>
      </c>
      <c r="D51">
        <f>'HYD-PHS_OldData_TIMES_EU'!E12*1000</f>
        <v>5347</v>
      </c>
      <c r="E51">
        <f>'HYD-PHS_OldData_TIMES_EU'!F12*1000</f>
        <v>5347</v>
      </c>
      <c r="G51">
        <f>'PHS-EUROSTAT'!K21+'PHSap-EUROSTAT'!K21</f>
        <v>5412</v>
      </c>
      <c r="H51">
        <f>'PHS-EUROSTAT'!L21+'PHSap-EUROSTAT'!L21</f>
        <v>5412</v>
      </c>
      <c r="I51">
        <f>'PHS-EUROSTAT'!M21+'PHSap-EUROSTAT'!M21</f>
        <v>5260</v>
      </c>
      <c r="J51">
        <f t="shared" si="8"/>
        <v>0</v>
      </c>
      <c r="K51">
        <f t="shared" si="8"/>
        <v>-152</v>
      </c>
      <c r="M51" t="str">
        <f t="shared" si="9"/>
        <v>X</v>
      </c>
      <c r="N51" t="str">
        <f t="shared" si="9"/>
        <v>X</v>
      </c>
      <c r="O51" t="str">
        <f t="shared" si="9"/>
        <v>X</v>
      </c>
      <c r="R51">
        <f t="shared" si="4"/>
        <v>5.4119999999999999</v>
      </c>
      <c r="S51">
        <f t="shared" si="5"/>
        <v>5.4119999999999999</v>
      </c>
      <c r="T51">
        <f t="shared" si="6"/>
        <v>5.26</v>
      </c>
      <c r="U51">
        <f t="shared" si="7"/>
        <v>0</v>
      </c>
      <c r="V51">
        <f t="shared" si="7"/>
        <v>0</v>
      </c>
    </row>
    <row r="52" spans="2:22">
      <c r="B52" t="s">
        <v>35</v>
      </c>
      <c r="G52">
        <f>'PHS-EUROSTAT'!K22+'PHSap-EUROSTAT'!K22</f>
        <v>0</v>
      </c>
      <c r="H52">
        <f>'PHS-EUROSTAT'!L22+'PHSap-EUROSTAT'!L22</f>
        <v>0</v>
      </c>
      <c r="I52">
        <f>'PHS-EUROSTAT'!M22+'PHSap-EUROSTAT'!M22</f>
        <v>0</v>
      </c>
      <c r="J52">
        <f t="shared" si="8"/>
        <v>0</v>
      </c>
      <c r="K52">
        <f t="shared" si="8"/>
        <v>0</v>
      </c>
      <c r="M52" t="str">
        <f t="shared" si="9"/>
        <v>OK!</v>
      </c>
      <c r="N52" t="str">
        <f t="shared" si="9"/>
        <v>OK!</v>
      </c>
      <c r="O52" t="str">
        <f t="shared" si="9"/>
        <v>OK!</v>
      </c>
      <c r="R52">
        <f t="shared" si="4"/>
        <v>0</v>
      </c>
      <c r="S52">
        <f t="shared" si="5"/>
        <v>0</v>
      </c>
      <c r="T52">
        <f t="shared" si="6"/>
        <v>0</v>
      </c>
      <c r="U52">
        <f t="shared" si="7"/>
        <v>0</v>
      </c>
      <c r="V52">
        <f t="shared" si="7"/>
        <v>0</v>
      </c>
    </row>
    <row r="53" spans="2:22">
      <c r="B53" t="s">
        <v>18</v>
      </c>
      <c r="C53">
        <f>'HYD-PHS_OldData_TIMES_EU'!D13*1000</f>
        <v>4303</v>
      </c>
      <c r="D53">
        <f>'HYD-PHS_OldData_TIMES_EU'!E13*1000</f>
        <v>4302</v>
      </c>
      <c r="E53">
        <f>'HYD-PHS_OldData_TIMES_EU'!F13*1000</f>
        <v>4302</v>
      </c>
      <c r="G53">
        <f>'PHS-EUROSTAT'!K23+'PHSap-EUROSTAT'!K23</f>
        <v>7125</v>
      </c>
      <c r="H53">
        <f>'PHS-EUROSTAT'!L23+'PHSap-EUROSTAT'!L23</f>
        <v>7125</v>
      </c>
      <c r="I53">
        <f>'PHS-EUROSTAT'!M23+'PHSap-EUROSTAT'!M23</f>
        <v>6985</v>
      </c>
      <c r="J53">
        <f t="shared" si="8"/>
        <v>0</v>
      </c>
      <c r="K53">
        <f t="shared" si="8"/>
        <v>-140</v>
      </c>
      <c r="M53" t="str">
        <f t="shared" si="9"/>
        <v>X</v>
      </c>
      <c r="N53" t="str">
        <f t="shared" si="9"/>
        <v>X</v>
      </c>
      <c r="O53" t="str">
        <f t="shared" si="9"/>
        <v>X</v>
      </c>
      <c r="R53">
        <f t="shared" si="4"/>
        <v>7.125</v>
      </c>
      <c r="S53">
        <f t="shared" si="5"/>
        <v>7.125</v>
      </c>
      <c r="T53">
        <f t="shared" si="6"/>
        <v>6.9850000000000003</v>
      </c>
      <c r="U53">
        <f t="shared" si="7"/>
        <v>0</v>
      </c>
      <c r="V53">
        <f t="shared" si="7"/>
        <v>0</v>
      </c>
    </row>
    <row r="54" spans="2:22">
      <c r="B54" t="s">
        <v>108</v>
      </c>
      <c r="C54">
        <f>'HYD-PHS_OldData_TIMES_EU'!D14*1000</f>
        <v>699</v>
      </c>
      <c r="D54">
        <f>'HYD-PHS_OldData_TIMES_EU'!E14*1000</f>
        <v>699</v>
      </c>
      <c r="E54">
        <f>'HYD-PHS_OldData_TIMES_EU'!F14*1000</f>
        <v>699</v>
      </c>
      <c r="G54">
        <f>'PHS-EUROSTAT'!K24+'PHSap-EUROSTAT'!K24</f>
        <v>699</v>
      </c>
      <c r="H54">
        <f>'PHS-EUROSTAT'!L24+'PHSap-EUROSTAT'!L24</f>
        <v>699</v>
      </c>
      <c r="I54">
        <f>'PHS-EUROSTAT'!M24+'PHSap-EUROSTAT'!M24</f>
        <v>571</v>
      </c>
      <c r="J54">
        <f t="shared" si="8"/>
        <v>0</v>
      </c>
      <c r="K54">
        <f t="shared" si="8"/>
        <v>-128</v>
      </c>
      <c r="M54" t="str">
        <f t="shared" si="9"/>
        <v>OK!</v>
      </c>
      <c r="N54" t="str">
        <f t="shared" si="9"/>
        <v>OK!</v>
      </c>
      <c r="O54" t="str">
        <f t="shared" si="9"/>
        <v>X</v>
      </c>
      <c r="R54">
        <f t="shared" si="4"/>
        <v>0.69899999999999995</v>
      </c>
      <c r="S54">
        <f t="shared" si="5"/>
        <v>0.69899999999999995</v>
      </c>
      <c r="T54">
        <f t="shared" si="6"/>
        <v>0.57099999999999995</v>
      </c>
      <c r="U54">
        <f t="shared" si="7"/>
        <v>0</v>
      </c>
      <c r="V54">
        <f t="shared" si="7"/>
        <v>0</v>
      </c>
    </row>
    <row r="55" spans="2:22">
      <c r="B55" t="s">
        <v>19</v>
      </c>
      <c r="G55">
        <f>'PHS-EUROSTAT'!K25+'PHSap-EUROSTAT'!K25</f>
        <v>256</v>
      </c>
      <c r="H55">
        <f>'PHS-EUROSTAT'!L25+'PHSap-EUROSTAT'!L25</f>
        <v>256</v>
      </c>
      <c r="I55">
        <f>'PHS-EUROSTAT'!M25+'PHSap-EUROSTAT'!M25</f>
        <v>293</v>
      </c>
      <c r="J55">
        <f t="shared" si="8"/>
        <v>0</v>
      </c>
      <c r="K55">
        <f t="shared" si="8"/>
        <v>37</v>
      </c>
      <c r="M55" t="str">
        <f t="shared" si="9"/>
        <v>X</v>
      </c>
      <c r="N55" t="str">
        <f t="shared" si="9"/>
        <v>X</v>
      </c>
      <c r="O55" t="str">
        <f t="shared" si="9"/>
        <v>X</v>
      </c>
      <c r="R55">
        <f t="shared" si="4"/>
        <v>0.25600000000000001</v>
      </c>
      <c r="S55">
        <f t="shared" si="5"/>
        <v>0.25600000000000001</v>
      </c>
      <c r="T55">
        <f t="shared" si="6"/>
        <v>0.25600000000000001</v>
      </c>
      <c r="U55">
        <f t="shared" si="7"/>
        <v>0</v>
      </c>
      <c r="V55">
        <f t="shared" si="7"/>
        <v>3.6999999999999977E-2</v>
      </c>
    </row>
    <row r="56" spans="2:22">
      <c r="B56" t="s">
        <v>20</v>
      </c>
      <c r="G56">
        <f>'PHS-EUROSTAT'!K26+'PHSap-EUROSTAT'!K26</f>
        <v>0</v>
      </c>
      <c r="H56">
        <f>'PHS-EUROSTAT'!L26+'PHSap-EUROSTAT'!L26</f>
        <v>0</v>
      </c>
      <c r="I56">
        <f>'PHS-EUROSTAT'!M26+'PHSap-EUROSTAT'!M26</f>
        <v>0</v>
      </c>
      <c r="J56">
        <f t="shared" si="8"/>
        <v>0</v>
      </c>
      <c r="K56">
        <f t="shared" si="8"/>
        <v>0</v>
      </c>
      <c r="M56" t="str">
        <f t="shared" si="9"/>
        <v>OK!</v>
      </c>
      <c r="N56" t="str">
        <f t="shared" si="9"/>
        <v>OK!</v>
      </c>
      <c r="O56" t="str">
        <f t="shared" si="9"/>
        <v>OK!</v>
      </c>
      <c r="R56">
        <f t="shared" si="4"/>
        <v>0</v>
      </c>
      <c r="S56">
        <f t="shared" si="5"/>
        <v>0</v>
      </c>
      <c r="T56">
        <f t="shared" si="6"/>
        <v>0</v>
      </c>
      <c r="U56">
        <f t="shared" si="7"/>
        <v>0</v>
      </c>
      <c r="V56">
        <f t="shared" si="7"/>
        <v>0</v>
      </c>
    </row>
    <row r="57" spans="2:22">
      <c r="B57" t="s">
        <v>22</v>
      </c>
      <c r="C57">
        <f>'HYD-PHS_OldData_TIMES_EU'!D15*1000</f>
        <v>292</v>
      </c>
      <c r="D57">
        <f>'HYD-PHS_OldData_TIMES_EU'!E15*1000</f>
        <v>292</v>
      </c>
      <c r="E57">
        <f>'HYD-PHS_OldData_TIMES_EU'!F15*1000</f>
        <v>292</v>
      </c>
      <c r="G57">
        <f>'PHS-EUROSTAT'!K27+'PHSap-EUROSTAT'!K27</f>
        <v>292</v>
      </c>
      <c r="H57">
        <f>'PHS-EUROSTAT'!L27+'PHSap-EUROSTAT'!L27</f>
        <v>292</v>
      </c>
      <c r="I57">
        <f>'PHS-EUROSTAT'!M27+'PHSap-EUROSTAT'!M27</f>
        <v>292</v>
      </c>
      <c r="J57">
        <f t="shared" si="8"/>
        <v>0</v>
      </c>
      <c r="K57">
        <f t="shared" si="8"/>
        <v>0</v>
      </c>
      <c r="M57" t="str">
        <f t="shared" si="9"/>
        <v>OK!</v>
      </c>
      <c r="N57" t="str">
        <f t="shared" si="9"/>
        <v>OK!</v>
      </c>
      <c r="O57" t="str">
        <f t="shared" si="9"/>
        <v>OK!</v>
      </c>
      <c r="R57">
        <f t="shared" si="4"/>
        <v>0.29199999999999998</v>
      </c>
      <c r="S57">
        <f t="shared" si="5"/>
        <v>0.29199999999999998</v>
      </c>
      <c r="T57">
        <f t="shared" si="6"/>
        <v>0.29199999999999998</v>
      </c>
      <c r="U57">
        <f t="shared" si="7"/>
        <v>0</v>
      </c>
      <c r="V57">
        <f t="shared" si="7"/>
        <v>0</v>
      </c>
    </row>
    <row r="58" spans="2:22">
      <c r="B58" t="s">
        <v>57</v>
      </c>
      <c r="G58">
        <f>'PHS-EUROSTAT'!K28+'PHSap-EUROSTAT'!K28</f>
        <v>0</v>
      </c>
      <c r="H58">
        <f>'PHS-EUROSTAT'!L28+'PHSap-EUROSTAT'!L28</f>
        <v>0</v>
      </c>
      <c r="I58" t="s">
        <v>163</v>
      </c>
      <c r="J58">
        <f t="shared" si="8"/>
        <v>0</v>
      </c>
      <c r="M58" t="str">
        <f t="shared" si="9"/>
        <v>OK!</v>
      </c>
      <c r="N58" t="str">
        <f t="shared" si="9"/>
        <v>OK!</v>
      </c>
      <c r="O58" t="s">
        <v>163</v>
      </c>
      <c r="R58">
        <f t="shared" si="4"/>
        <v>0</v>
      </c>
      <c r="S58">
        <f t="shared" si="5"/>
        <v>0</v>
      </c>
      <c r="T58">
        <v>0</v>
      </c>
    </row>
    <row r="59" spans="2:22">
      <c r="B59" t="s">
        <v>23</v>
      </c>
      <c r="C59">
        <f>'HYD-PHS_OldData_TIMES_EU'!D16*1000</f>
        <v>7103</v>
      </c>
      <c r="D59">
        <f>'HYD-PHS_OldData_TIMES_EU'!E16*1000</f>
        <v>6957</v>
      </c>
      <c r="E59">
        <f>'HYD-PHS_OldData_TIMES_EU'!F16*1000</f>
        <v>6957</v>
      </c>
      <c r="G59">
        <f>'PHS-EUROSTAT'!K29+'PHSap-EUROSTAT'!K29</f>
        <v>7103</v>
      </c>
      <c r="H59">
        <f>'PHS-EUROSTAT'!L29+'PHSap-EUROSTAT'!L29</f>
        <v>7544</v>
      </c>
      <c r="I59">
        <f>'PHS-EUROSTAT'!M29+'PHSap-EUROSTAT'!M29</f>
        <v>7544</v>
      </c>
      <c r="J59">
        <f t="shared" si="8"/>
        <v>441</v>
      </c>
      <c r="K59">
        <f t="shared" si="8"/>
        <v>0</v>
      </c>
      <c r="M59" t="str">
        <f t="shared" si="9"/>
        <v>OK!</v>
      </c>
      <c r="N59" t="str">
        <f t="shared" si="9"/>
        <v>X</v>
      </c>
      <c r="O59" t="str">
        <f t="shared" si="9"/>
        <v>X</v>
      </c>
      <c r="R59">
        <f t="shared" si="4"/>
        <v>7.1029999999999998</v>
      </c>
      <c r="S59">
        <f t="shared" si="5"/>
        <v>7.1029999999999998</v>
      </c>
      <c r="T59">
        <f t="shared" ref="T59:T72" si="10">IF(I59&lt;G59,I59,G59)/1000</f>
        <v>7.1029999999999998</v>
      </c>
      <c r="U59">
        <f t="shared" ref="U59:V72" si="11">H59/1000-S59</f>
        <v>0.44099999999999984</v>
      </c>
      <c r="V59">
        <f t="shared" si="11"/>
        <v>0.44099999999999984</v>
      </c>
    </row>
    <row r="60" spans="2:22">
      <c r="B60" t="s">
        <v>36</v>
      </c>
      <c r="C60">
        <f>'HYD-PHS_OldData_TIMES_EU'!D17*1000</f>
        <v>800</v>
      </c>
      <c r="D60">
        <f>'HYD-PHS_OldData_TIMES_EU'!E17*1000</f>
        <v>800</v>
      </c>
      <c r="E60">
        <f>'HYD-PHS_OldData_TIMES_EU'!F17*1000</f>
        <v>800</v>
      </c>
      <c r="G60">
        <f>'PHS-EUROSTAT'!K30+'PHSap-EUROSTAT'!K30</f>
        <v>760</v>
      </c>
      <c r="H60">
        <f>'PHS-EUROSTAT'!L30+'PHSap-EUROSTAT'!L30</f>
        <v>760</v>
      </c>
      <c r="I60">
        <f>'PHS-EUROSTAT'!M30+'PHSap-EUROSTAT'!M30</f>
        <v>760</v>
      </c>
      <c r="J60">
        <f t="shared" si="8"/>
        <v>0</v>
      </c>
      <c r="K60">
        <f t="shared" si="8"/>
        <v>0</v>
      </c>
      <c r="M60" t="str">
        <f t="shared" si="9"/>
        <v>X</v>
      </c>
      <c r="N60" t="str">
        <f t="shared" si="9"/>
        <v>X</v>
      </c>
      <c r="O60" t="str">
        <f t="shared" si="9"/>
        <v>X</v>
      </c>
      <c r="R60">
        <f t="shared" si="4"/>
        <v>0.76</v>
      </c>
      <c r="S60">
        <f t="shared" si="5"/>
        <v>0.76</v>
      </c>
      <c r="T60">
        <f t="shared" si="10"/>
        <v>0.76</v>
      </c>
      <c r="U60">
        <f t="shared" si="11"/>
        <v>0</v>
      </c>
      <c r="V60">
        <f t="shared" si="11"/>
        <v>0</v>
      </c>
    </row>
    <row r="61" spans="2:22">
      <c r="B61" t="s">
        <v>37</v>
      </c>
      <c r="C61">
        <f>'HYD-PHS_OldData_TIMES_EU'!D18*1000</f>
        <v>1100</v>
      </c>
      <c r="D61">
        <f>'HYD-PHS_OldData_TIMES_EU'!E18*1000</f>
        <v>1100</v>
      </c>
      <c r="E61">
        <f>C61</f>
        <v>1100</v>
      </c>
      <c r="G61">
        <f>'PHS-EUROSTAT'!K31+'PHSap-EUROSTAT'!K31</f>
        <v>1100</v>
      </c>
      <c r="H61">
        <f>'PHS-EUROSTAT'!L31+'PHSap-EUROSTAT'!L31</f>
        <v>1100</v>
      </c>
      <c r="I61">
        <f>'PHS-EUROSTAT'!M31+'PHSap-EUROSTAT'!M31</f>
        <v>1100</v>
      </c>
      <c r="J61">
        <f t="shared" si="8"/>
        <v>0</v>
      </c>
      <c r="K61">
        <f t="shared" si="8"/>
        <v>0</v>
      </c>
      <c r="M61" t="str">
        <f t="shared" si="9"/>
        <v>OK!</v>
      </c>
      <c r="N61" t="str">
        <f t="shared" si="9"/>
        <v>OK!</v>
      </c>
      <c r="O61" t="str">
        <f t="shared" si="9"/>
        <v>OK!</v>
      </c>
      <c r="R61">
        <f t="shared" si="4"/>
        <v>1.1000000000000001</v>
      </c>
      <c r="S61">
        <f t="shared" si="5"/>
        <v>1.1000000000000001</v>
      </c>
      <c r="T61">
        <f t="shared" si="10"/>
        <v>1.1000000000000001</v>
      </c>
      <c r="U61">
        <f t="shared" si="11"/>
        <v>0</v>
      </c>
      <c r="V61">
        <f t="shared" si="11"/>
        <v>0</v>
      </c>
    </row>
    <row r="62" spans="2:22">
      <c r="B62" t="s">
        <v>38</v>
      </c>
      <c r="G62">
        <f>'PHS-EUROSTAT'!K32+'PHSap-EUROSTAT'!K32</f>
        <v>0</v>
      </c>
      <c r="H62">
        <f>'PHS-EUROSTAT'!L32+'PHSap-EUROSTAT'!L32</f>
        <v>0</v>
      </c>
      <c r="I62">
        <f>'PHS-EUROSTAT'!M32+'PHSap-EUROSTAT'!M32</f>
        <v>0</v>
      </c>
      <c r="J62">
        <f t="shared" si="8"/>
        <v>0</v>
      </c>
      <c r="K62">
        <f t="shared" si="8"/>
        <v>0</v>
      </c>
      <c r="M62" t="str">
        <f t="shared" si="9"/>
        <v>OK!</v>
      </c>
      <c r="N62" t="str">
        <f t="shared" si="9"/>
        <v>OK!</v>
      </c>
      <c r="O62" t="str">
        <f t="shared" si="9"/>
        <v>OK!</v>
      </c>
      <c r="R62">
        <f t="shared" si="4"/>
        <v>0</v>
      </c>
      <c r="S62">
        <f t="shared" si="5"/>
        <v>0</v>
      </c>
      <c r="T62">
        <f t="shared" si="10"/>
        <v>0</v>
      </c>
      <c r="U62">
        <f t="shared" si="11"/>
        <v>0</v>
      </c>
      <c r="V62">
        <f t="shared" si="11"/>
        <v>0</v>
      </c>
    </row>
    <row r="63" spans="2:22">
      <c r="B63" t="s">
        <v>46</v>
      </c>
      <c r="G63">
        <f>'PHS-EUROSTAT'!K33+'PHSap-EUROSTAT'!K33</f>
        <v>0</v>
      </c>
      <c r="H63">
        <f>'PHS-EUROSTAT'!L33+'PHSap-EUROSTAT'!L33</f>
        <v>0</v>
      </c>
      <c r="I63">
        <f>'PHS-EUROSTAT'!M33+'PHSap-EUROSTAT'!M33</f>
        <v>0</v>
      </c>
      <c r="J63">
        <f t="shared" si="8"/>
        <v>0</v>
      </c>
      <c r="K63">
        <f t="shared" si="8"/>
        <v>0</v>
      </c>
      <c r="M63" t="str">
        <f t="shared" si="9"/>
        <v>OK!</v>
      </c>
      <c r="N63" t="str">
        <f t="shared" si="9"/>
        <v>OK!</v>
      </c>
      <c r="O63" t="str">
        <f t="shared" si="9"/>
        <v>OK!</v>
      </c>
      <c r="R63">
        <f t="shared" si="4"/>
        <v>0</v>
      </c>
      <c r="S63">
        <f t="shared" si="5"/>
        <v>0</v>
      </c>
      <c r="T63">
        <f t="shared" si="10"/>
        <v>0</v>
      </c>
      <c r="U63">
        <f t="shared" si="11"/>
        <v>0</v>
      </c>
      <c r="V63">
        <f t="shared" si="11"/>
        <v>0</v>
      </c>
    </row>
    <row r="64" spans="2:22">
      <c r="B64" t="s">
        <v>24</v>
      </c>
      <c r="G64">
        <f>'PHS-EUROSTAT'!K34+'PHSap-EUROSTAT'!K34</f>
        <v>0</v>
      </c>
      <c r="H64">
        <f>'PHS-EUROSTAT'!L34+'PHSap-EUROSTAT'!L34</f>
        <v>0</v>
      </c>
      <c r="I64">
        <f>'PHS-EUROSTAT'!M34+'PHSap-EUROSTAT'!M34</f>
        <v>0</v>
      </c>
      <c r="J64">
        <f t="shared" si="8"/>
        <v>0</v>
      </c>
      <c r="K64">
        <f t="shared" si="8"/>
        <v>0</v>
      </c>
      <c r="M64" t="str">
        <f t="shared" si="9"/>
        <v>OK!</v>
      </c>
      <c r="N64" t="str">
        <f t="shared" si="9"/>
        <v>OK!</v>
      </c>
      <c r="O64" t="str">
        <f t="shared" si="9"/>
        <v>OK!</v>
      </c>
      <c r="R64">
        <f t="shared" si="4"/>
        <v>0</v>
      </c>
      <c r="S64">
        <f t="shared" si="5"/>
        <v>0</v>
      </c>
      <c r="T64">
        <f t="shared" si="10"/>
        <v>0</v>
      </c>
      <c r="U64">
        <f t="shared" si="11"/>
        <v>0</v>
      </c>
      <c r="V64">
        <f t="shared" si="11"/>
        <v>0</v>
      </c>
    </row>
    <row r="65" spans="1:58">
      <c r="B65" t="s">
        <v>41</v>
      </c>
      <c r="C65">
        <f>'HYD-PHS_OldData_TIMES_EU'!D19*1000</f>
        <v>0</v>
      </c>
      <c r="D65">
        <f>'HYD-PHS_OldData_TIMES_EU'!E19*1000</f>
        <v>0</v>
      </c>
      <c r="E65">
        <f>'HYD-PHS_OldData_TIMES_EU'!F19*1000</f>
        <v>0</v>
      </c>
      <c r="G65">
        <f>'PHS-EUROSTAT'!K35+'PHSap-EUROSTAT'!K35</f>
        <v>1327</v>
      </c>
      <c r="H65">
        <f>'PHS-EUROSTAT'!L35+'PHSap-EUROSTAT'!L35</f>
        <v>1327</v>
      </c>
      <c r="I65">
        <f>'PHS-EUROSTAT'!M35+'PHSap-EUROSTAT'!M35</f>
        <v>1326</v>
      </c>
      <c r="J65">
        <f t="shared" si="8"/>
        <v>0</v>
      </c>
      <c r="K65">
        <f t="shared" si="8"/>
        <v>-1</v>
      </c>
      <c r="M65" t="str">
        <f t="shared" si="9"/>
        <v>X</v>
      </c>
      <c r="N65" t="str">
        <f t="shared" si="9"/>
        <v>X</v>
      </c>
      <c r="O65" t="str">
        <f t="shared" si="9"/>
        <v>X</v>
      </c>
      <c r="R65">
        <f t="shared" si="4"/>
        <v>1.327</v>
      </c>
      <c r="S65">
        <f t="shared" si="5"/>
        <v>1.327</v>
      </c>
      <c r="T65">
        <f t="shared" si="10"/>
        <v>1.3260000000000001</v>
      </c>
      <c r="U65">
        <f>H65/1000-S65</f>
        <v>0</v>
      </c>
      <c r="V65">
        <f t="shared" si="11"/>
        <v>0</v>
      </c>
    </row>
    <row r="66" spans="1:58">
      <c r="B66" t="s">
        <v>25</v>
      </c>
      <c r="C66">
        <f>'HYD-PHS_OldData_TIMES_EU'!D20*1000</f>
        <v>1370</v>
      </c>
      <c r="D66">
        <f>'HYD-PHS_OldData_TIMES_EU'!E20*1000</f>
        <v>1370</v>
      </c>
      <c r="E66">
        <f>'HYD-PHS_OldData_TIMES_EU'!F20*1000</f>
        <v>1370</v>
      </c>
      <c r="G66">
        <f>'PHS-EUROSTAT'!K36+'PHSap-EUROSTAT'!K36</f>
        <v>1406</v>
      </c>
      <c r="H66">
        <f>'PHS-EUROSTAT'!L36+'PHSap-EUROSTAT'!L36</f>
        <v>1406</v>
      </c>
      <c r="I66">
        <f>'PHS-EUROSTAT'!M36+'PHSap-EUROSTAT'!M36</f>
        <v>1406</v>
      </c>
      <c r="J66">
        <f t="shared" si="8"/>
        <v>0</v>
      </c>
      <c r="K66">
        <f t="shared" si="8"/>
        <v>0</v>
      </c>
      <c r="M66" t="str">
        <f t="shared" si="9"/>
        <v>X</v>
      </c>
      <c r="N66" t="str">
        <f t="shared" si="9"/>
        <v>X</v>
      </c>
      <c r="O66" t="str">
        <f t="shared" si="9"/>
        <v>X</v>
      </c>
      <c r="R66">
        <f t="shared" si="4"/>
        <v>1.4059999999999999</v>
      </c>
      <c r="S66">
        <f t="shared" si="5"/>
        <v>1.4059999999999999</v>
      </c>
      <c r="T66">
        <f t="shared" si="10"/>
        <v>1.4059999999999999</v>
      </c>
      <c r="U66">
        <f t="shared" si="11"/>
        <v>0</v>
      </c>
      <c r="V66">
        <f t="shared" si="11"/>
        <v>0</v>
      </c>
    </row>
    <row r="67" spans="1:58">
      <c r="B67" t="s">
        <v>26</v>
      </c>
      <c r="C67">
        <f>'HYD-PHS_OldData_TIMES_EU'!D21*1000</f>
        <v>597</v>
      </c>
      <c r="D67">
        <f>'HYD-PHS_OldData_TIMES_EU'!E21*1000</f>
        <v>597</v>
      </c>
      <c r="E67">
        <f>'HYD-PHS_OldData_TIMES_EU'!F21*1000</f>
        <v>597</v>
      </c>
      <c r="G67">
        <f>'PHS-EUROSTAT'!K37+'PHSap-EUROSTAT'!K37</f>
        <v>537</v>
      </c>
      <c r="H67">
        <f>'PHS-EUROSTAT'!L37+'PHSap-EUROSTAT'!L37</f>
        <v>1048</v>
      </c>
      <c r="I67">
        <f>'PHS-EUROSTAT'!M37+'PHSap-EUROSTAT'!M37</f>
        <v>1029</v>
      </c>
      <c r="J67">
        <f t="shared" si="8"/>
        <v>511</v>
      </c>
      <c r="K67">
        <f t="shared" si="8"/>
        <v>-19</v>
      </c>
      <c r="M67" t="str">
        <f t="shared" si="9"/>
        <v>X</v>
      </c>
      <c r="N67" t="str">
        <f t="shared" si="9"/>
        <v>X</v>
      </c>
      <c r="O67" t="str">
        <f t="shared" si="9"/>
        <v>X</v>
      </c>
      <c r="R67">
        <f t="shared" si="4"/>
        <v>0.53700000000000003</v>
      </c>
      <c r="S67">
        <f t="shared" si="5"/>
        <v>0.53700000000000003</v>
      </c>
      <c r="T67">
        <f t="shared" si="10"/>
        <v>0.53700000000000003</v>
      </c>
      <c r="U67">
        <f t="shared" si="11"/>
        <v>0.51100000000000001</v>
      </c>
      <c r="V67">
        <f t="shared" si="11"/>
        <v>0.49199999999999988</v>
      </c>
    </row>
    <row r="68" spans="1:58">
      <c r="B68" t="s">
        <v>27</v>
      </c>
      <c r="G68">
        <f>'PHS-EUROSTAT'!K38+'PHSap-EUROSTAT'!K38</f>
        <v>0</v>
      </c>
      <c r="H68">
        <f>'PHS-EUROSTAT'!L38+'PHSap-EUROSTAT'!L38</f>
        <v>0</v>
      </c>
      <c r="I68">
        <f>'PHS-EUROSTAT'!M38+'PHSap-EUROSTAT'!M38</f>
        <v>92</v>
      </c>
      <c r="J68">
        <f t="shared" si="8"/>
        <v>0</v>
      </c>
      <c r="K68">
        <f t="shared" si="8"/>
        <v>92</v>
      </c>
      <c r="M68" t="str">
        <f t="shared" si="9"/>
        <v>OK!</v>
      </c>
      <c r="N68" t="str">
        <f t="shared" si="9"/>
        <v>OK!</v>
      </c>
      <c r="O68" t="str">
        <f t="shared" si="9"/>
        <v>X</v>
      </c>
      <c r="R68">
        <f t="shared" si="4"/>
        <v>0</v>
      </c>
      <c r="S68">
        <f t="shared" si="5"/>
        <v>0</v>
      </c>
      <c r="T68">
        <f t="shared" si="10"/>
        <v>0</v>
      </c>
      <c r="U68">
        <f t="shared" si="11"/>
        <v>0</v>
      </c>
      <c r="V68">
        <f t="shared" si="11"/>
        <v>9.1999999999999998E-2</v>
      </c>
    </row>
    <row r="69" spans="1:58">
      <c r="B69" t="s">
        <v>43</v>
      </c>
      <c r="C69">
        <f>'HYD-PHS_OldData_TIMES_EU'!D22*1000</f>
        <v>43</v>
      </c>
      <c r="D69">
        <f>'HYD-PHS_OldData_TIMES_EU'!E22*1000</f>
        <v>43</v>
      </c>
      <c r="E69">
        <f>'HYD-PHS_OldData_TIMES_EU'!F22*1000</f>
        <v>43</v>
      </c>
      <c r="G69">
        <f>'PHS-EUROSTAT'!K39+'PHSap-EUROSTAT'!K39</f>
        <v>43</v>
      </c>
      <c r="H69">
        <f>'PHS-EUROSTAT'!L39+'PHSap-EUROSTAT'!L39</f>
        <v>36</v>
      </c>
      <c r="I69">
        <f>'PHS-EUROSTAT'!M39+'PHSap-EUROSTAT'!M39</f>
        <v>108</v>
      </c>
      <c r="J69">
        <f t="shared" si="8"/>
        <v>-7</v>
      </c>
      <c r="K69">
        <f t="shared" si="8"/>
        <v>72</v>
      </c>
      <c r="M69" t="str">
        <f t="shared" si="9"/>
        <v>OK!</v>
      </c>
      <c r="N69" t="str">
        <f t="shared" si="9"/>
        <v>X</v>
      </c>
      <c r="O69" t="str">
        <f t="shared" si="9"/>
        <v>X</v>
      </c>
      <c r="R69">
        <f t="shared" si="4"/>
        <v>4.2999999999999997E-2</v>
      </c>
      <c r="S69">
        <f t="shared" si="5"/>
        <v>3.5999999999999997E-2</v>
      </c>
      <c r="T69">
        <f t="shared" si="10"/>
        <v>4.2999999999999997E-2</v>
      </c>
      <c r="U69">
        <f t="shared" si="11"/>
        <v>0</v>
      </c>
      <c r="V69">
        <f t="shared" si="11"/>
        <v>6.5000000000000002E-2</v>
      </c>
    </row>
    <row r="70" spans="1:58">
      <c r="B70" t="s">
        <v>44</v>
      </c>
      <c r="G70">
        <f>'PHS-EUROSTAT'!K40+'PHSap-EUROSTAT'!K40</f>
        <v>0</v>
      </c>
      <c r="H70">
        <f>'PHS-EUROSTAT'!L40+'PHSap-EUROSTAT'!L40</f>
        <v>0</v>
      </c>
      <c r="I70">
        <f>'PHS-EUROSTAT'!M40+'PHSap-EUROSTAT'!M40</f>
        <v>180</v>
      </c>
      <c r="J70">
        <f t="shared" si="8"/>
        <v>0</v>
      </c>
      <c r="K70">
        <f t="shared" si="8"/>
        <v>180</v>
      </c>
      <c r="M70" t="str">
        <f t="shared" si="9"/>
        <v>OK!</v>
      </c>
      <c r="N70" t="str">
        <f t="shared" si="9"/>
        <v>OK!</v>
      </c>
      <c r="O70" t="str">
        <f t="shared" si="9"/>
        <v>X</v>
      </c>
      <c r="R70">
        <f t="shared" si="4"/>
        <v>0</v>
      </c>
      <c r="S70">
        <f t="shared" si="5"/>
        <v>0</v>
      </c>
      <c r="T70">
        <f t="shared" si="10"/>
        <v>0</v>
      </c>
      <c r="U70">
        <f t="shared" si="11"/>
        <v>0</v>
      </c>
      <c r="V70">
        <f t="shared" si="11"/>
        <v>0.18</v>
      </c>
    </row>
    <row r="71" spans="1:58">
      <c r="B71" t="s">
        <v>29</v>
      </c>
      <c r="C71">
        <f>'HYD-PHS_OldData_TIMES_EU'!D23*1000</f>
        <v>916</v>
      </c>
      <c r="D71">
        <f>'HYD-PHS_OldData_TIMES_EU'!E23*1000</f>
        <v>916</v>
      </c>
      <c r="E71">
        <f>'HYD-PHS_OldData_TIMES_EU'!F23*1000</f>
        <v>916</v>
      </c>
      <c r="G71">
        <f>'PHS-EUROSTAT'!K41+'PHSap-EUROSTAT'!K41</f>
        <v>916</v>
      </c>
      <c r="H71">
        <f>'PHS-EUROSTAT'!L41+'PHSap-EUROSTAT'!L41</f>
        <v>916</v>
      </c>
      <c r="I71">
        <f>'PHS-EUROSTAT'!M41+'PHSap-EUROSTAT'!M41</f>
        <v>916</v>
      </c>
      <c r="J71">
        <f t="shared" si="8"/>
        <v>0</v>
      </c>
      <c r="K71">
        <f t="shared" si="8"/>
        <v>0</v>
      </c>
      <c r="M71" t="str">
        <f t="shared" si="9"/>
        <v>OK!</v>
      </c>
      <c r="N71" t="str">
        <f t="shared" si="9"/>
        <v>OK!</v>
      </c>
      <c r="O71" t="str">
        <f t="shared" si="9"/>
        <v>OK!</v>
      </c>
      <c r="R71">
        <f t="shared" si="4"/>
        <v>0.91600000000000004</v>
      </c>
      <c r="S71">
        <f t="shared" si="5"/>
        <v>0.91600000000000004</v>
      </c>
      <c r="T71">
        <f t="shared" si="10"/>
        <v>0.91600000000000004</v>
      </c>
      <c r="U71">
        <f t="shared" si="11"/>
        <v>0</v>
      </c>
      <c r="V71">
        <f t="shared" si="11"/>
        <v>0</v>
      </c>
    </row>
    <row r="72" spans="1:58">
      <c r="B72" t="s">
        <v>30</v>
      </c>
      <c r="C72">
        <f>'HYD-PHS_OldData_TIMES_EU'!D24*1000</f>
        <v>2788</v>
      </c>
      <c r="D72">
        <f>'HYD-PHS_OldData_TIMES_EU'!E24*1000</f>
        <v>2788</v>
      </c>
      <c r="E72">
        <f>'HYD-PHS_OldData_TIMES_EU'!F24*1000</f>
        <v>2788</v>
      </c>
      <c r="G72">
        <f>'PHS-EUROSTAT'!K42+'PHSap-EUROSTAT'!K42</f>
        <v>2788</v>
      </c>
      <c r="H72">
        <f>'PHS-EUROSTAT'!L42+'PHSap-EUROSTAT'!L42</f>
        <v>2726</v>
      </c>
      <c r="I72">
        <f>'PHS-EUROSTAT'!M42+'PHSap-EUROSTAT'!M42</f>
        <v>2744</v>
      </c>
      <c r="J72">
        <f t="shared" si="8"/>
        <v>-62</v>
      </c>
      <c r="K72">
        <f t="shared" si="8"/>
        <v>18</v>
      </c>
      <c r="M72" t="str">
        <f t="shared" si="9"/>
        <v>OK!</v>
      </c>
      <c r="N72" t="str">
        <f t="shared" si="9"/>
        <v>X</v>
      </c>
      <c r="O72" t="str">
        <f t="shared" si="9"/>
        <v>X</v>
      </c>
      <c r="R72">
        <f t="shared" si="4"/>
        <v>2.7879999999999998</v>
      </c>
      <c r="S72">
        <f t="shared" si="5"/>
        <v>2.726</v>
      </c>
      <c r="T72">
        <f t="shared" si="10"/>
        <v>2.7440000000000002</v>
      </c>
      <c r="U72">
        <f t="shared" si="11"/>
        <v>0</v>
      </c>
      <c r="V72">
        <f t="shared" si="11"/>
        <v>0</v>
      </c>
    </row>
    <row r="75" spans="1:58">
      <c r="A75" t="s">
        <v>167</v>
      </c>
    </row>
    <row r="76" spans="1:58">
      <c r="C76" t="s">
        <v>157</v>
      </c>
      <c r="G76" t="s">
        <v>158</v>
      </c>
      <c r="M76" t="s">
        <v>159</v>
      </c>
      <c r="R76" t="s">
        <v>168</v>
      </c>
      <c r="U76" t="s">
        <v>169</v>
      </c>
    </row>
    <row r="77" spans="1:58" ht="13.15" thickBot="1">
      <c r="B77" t="s">
        <v>11</v>
      </c>
      <c r="C77">
        <v>2005</v>
      </c>
      <c r="D77">
        <v>2006</v>
      </c>
      <c r="E77">
        <v>2010</v>
      </c>
      <c r="G77">
        <v>2005</v>
      </c>
      <c r="H77">
        <v>2006</v>
      </c>
      <c r="I77">
        <v>2010</v>
      </c>
      <c r="J77" t="s">
        <v>160</v>
      </c>
      <c r="K77" t="s">
        <v>161</v>
      </c>
      <c r="M77">
        <v>2005</v>
      </c>
      <c r="N77">
        <v>2006</v>
      </c>
      <c r="O77">
        <v>2010</v>
      </c>
      <c r="R77">
        <v>2005</v>
      </c>
      <c r="S77">
        <v>2006</v>
      </c>
      <c r="T77">
        <v>2010</v>
      </c>
      <c r="U77">
        <v>2006</v>
      </c>
      <c r="V77">
        <v>2010</v>
      </c>
      <c r="AB77" t="s">
        <v>17</v>
      </c>
      <c r="AC77" t="s">
        <v>21</v>
      </c>
      <c r="AD77" t="s">
        <v>28</v>
      </c>
      <c r="AE77" t="s">
        <v>31</v>
      </c>
      <c r="AF77" t="s">
        <v>49</v>
      </c>
      <c r="AG77" t="s">
        <v>15</v>
      </c>
      <c r="AH77" t="s">
        <v>16</v>
      </c>
      <c r="AI77" t="s">
        <v>32</v>
      </c>
      <c r="AJ77" t="s">
        <v>33</v>
      </c>
      <c r="AK77" t="s">
        <v>34</v>
      </c>
      <c r="AL77" t="s">
        <v>35</v>
      </c>
      <c r="AM77" t="s">
        <v>18</v>
      </c>
      <c r="AN77" t="s">
        <v>108</v>
      </c>
      <c r="AO77" t="s">
        <v>19</v>
      </c>
      <c r="AP77" t="s">
        <v>20</v>
      </c>
      <c r="AQ77" t="s">
        <v>22</v>
      </c>
      <c r="AR77" t="s">
        <v>57</v>
      </c>
      <c r="AS77" t="s">
        <v>23</v>
      </c>
      <c r="AT77" t="s">
        <v>36</v>
      </c>
      <c r="AU77" t="s">
        <v>37</v>
      </c>
      <c r="AV77" t="s">
        <v>38</v>
      </c>
      <c r="AW77" t="s">
        <v>46</v>
      </c>
      <c r="AX77" t="s">
        <v>24</v>
      </c>
      <c r="AY77" t="s">
        <v>41</v>
      </c>
      <c r="AZ77" t="s">
        <v>25</v>
      </c>
      <c r="BA77" t="s">
        <v>26</v>
      </c>
      <c r="BB77" t="s">
        <v>27</v>
      </c>
      <c r="BC77" t="s">
        <v>43</v>
      </c>
      <c r="BD77" t="s">
        <v>44</v>
      </c>
      <c r="BE77" t="s">
        <v>29</v>
      </c>
      <c r="BF77" t="s">
        <v>30</v>
      </c>
    </row>
    <row r="78" spans="1:58">
      <c r="C78" t="s">
        <v>162</v>
      </c>
      <c r="D78" t="s">
        <v>162</v>
      </c>
      <c r="E78" t="s">
        <v>162</v>
      </c>
      <c r="G78" t="s">
        <v>162</v>
      </c>
      <c r="H78" t="s">
        <v>162</v>
      </c>
      <c r="I78" t="s">
        <v>162</v>
      </c>
      <c r="J78" t="s">
        <v>162</v>
      </c>
      <c r="K78" t="s">
        <v>162</v>
      </c>
      <c r="R78" t="s">
        <v>166</v>
      </c>
      <c r="S78" t="s">
        <v>166</v>
      </c>
      <c r="T78" t="s">
        <v>166</v>
      </c>
      <c r="U78" t="s">
        <v>166</v>
      </c>
      <c r="V78" t="s">
        <v>166</v>
      </c>
      <c r="X78" t="s">
        <v>170</v>
      </c>
      <c r="AA78">
        <v>2006</v>
      </c>
      <c r="AB78">
        <f t="array" ref="AB78:BF79">TRANSPOSE('HYD-PHS_Data_comparison'!U79:V109)</f>
        <v>2.5000000000000355E-2</v>
      </c>
      <c r="AC78">
        <v>2.0000000000000018E-3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9.8000000000000753E-2</v>
      </c>
      <c r="AL78">
        <v>2.6999999999999691E-2</v>
      </c>
      <c r="AM78">
        <v>1.3000000000001677E-2</v>
      </c>
      <c r="AN78">
        <v>2.8000000000000025E-2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0.17599999999999838</v>
      </c>
      <c r="AZ78">
        <v>1.0000000000000009E-2</v>
      </c>
      <c r="BA78">
        <v>0</v>
      </c>
      <c r="BB78">
        <v>0</v>
      </c>
      <c r="BC78">
        <v>0</v>
      </c>
      <c r="BD78">
        <v>2.9999999999999916E-2</v>
      </c>
      <c r="BE78">
        <v>9.9999999999988987E-4</v>
      </c>
      <c r="BF78">
        <v>1.4000000000000012E-2</v>
      </c>
    </row>
    <row r="79" spans="1:58">
      <c r="B79" t="s">
        <v>17</v>
      </c>
      <c r="C79">
        <f>'HYD-PHS_OldData_TIMES_EU'!D28*1000</f>
        <v>7907</v>
      </c>
      <c r="D79">
        <f>'HYD-PHS_OldData_TIMES_EU'!E28*1000</f>
        <v>7907</v>
      </c>
      <c r="E79">
        <f>'HYD-PHS_OldData_TIMES_EU'!F28*1000</f>
        <v>7907</v>
      </c>
      <c r="G79">
        <f t="shared" ref="G79:I94" si="12">G5-G42</f>
        <v>9642</v>
      </c>
      <c r="H79">
        <f t="shared" si="12"/>
        <v>9667</v>
      </c>
      <c r="I79">
        <f t="shared" si="12"/>
        <v>9909</v>
      </c>
      <c r="J79">
        <f>H79-G79</f>
        <v>25</v>
      </c>
      <c r="K79">
        <f>I79-H79</f>
        <v>242</v>
      </c>
      <c r="M79" t="str">
        <f>IF(G79=C79,"OK!","X")</f>
        <v>X</v>
      </c>
      <c r="N79" t="str">
        <f>IF(H79=D79,"OK!","X")</f>
        <v>X</v>
      </c>
      <c r="O79" t="str">
        <f>IF(I79=E79,"OK!","X")</f>
        <v>X</v>
      </c>
      <c r="R79">
        <f>G79/1000</f>
        <v>9.6419999999999995</v>
      </c>
      <c r="S79">
        <f t="shared" ref="S79:S109" si="13">IF(H79&lt;G79,H79,G79)/1000</f>
        <v>9.6419999999999995</v>
      </c>
      <c r="T79">
        <f t="shared" ref="T79:T94" si="14">IF(I79&lt;G79,I79,G79)/1000</f>
        <v>9.6419999999999995</v>
      </c>
      <c r="U79">
        <f t="shared" ref="U79:V94" si="15">H79/1000-S79</f>
        <v>2.5000000000000355E-2</v>
      </c>
      <c r="V79">
        <f t="shared" si="15"/>
        <v>0.26700000000000124</v>
      </c>
      <c r="X79">
        <f>'HYD-PHS_OldData_TIMES_EU'!O28</f>
        <v>0.3821</v>
      </c>
      <c r="AA79">
        <v>2010</v>
      </c>
      <c r="AB79">
        <v>0.26700000000000124</v>
      </c>
      <c r="AC79">
        <v>1.2999999999999998E-2</v>
      </c>
      <c r="AD79">
        <v>0.20000000000000018</v>
      </c>
      <c r="AE79">
        <v>0.20300000000000118</v>
      </c>
      <c r="AF79">
        <v>0</v>
      </c>
      <c r="AG79">
        <v>2.8999999999999915E-2</v>
      </c>
      <c r="AH79">
        <v>0.10099999999999998</v>
      </c>
      <c r="AI79">
        <v>0</v>
      </c>
      <c r="AJ79">
        <v>1E-3</v>
      </c>
      <c r="AK79">
        <v>0.46700000000000053</v>
      </c>
      <c r="AL79">
        <v>0.11999999999999966</v>
      </c>
      <c r="AM79">
        <v>0.3680000000000021</v>
      </c>
      <c r="AN79">
        <v>4.0000000000000036E-2</v>
      </c>
      <c r="AO79">
        <v>4.4000000000000039E-2</v>
      </c>
      <c r="AP79">
        <v>3.9999999999999966E-3</v>
      </c>
      <c r="AQ79">
        <v>3.9999999999999758E-3</v>
      </c>
      <c r="AR79">
        <v>0</v>
      </c>
      <c r="AS79">
        <v>0.4480000000000004</v>
      </c>
      <c r="AT79">
        <v>0</v>
      </c>
      <c r="AU79">
        <v>0</v>
      </c>
      <c r="AV79">
        <v>4.0000000000000036E-2</v>
      </c>
      <c r="AW79">
        <v>0</v>
      </c>
      <c r="AX79">
        <v>0</v>
      </c>
      <c r="AY79">
        <v>1.1449999999999996</v>
      </c>
      <c r="AZ79">
        <v>2.1000000000000019E-2</v>
      </c>
      <c r="BA79">
        <v>4.6999999999999709E-2</v>
      </c>
      <c r="BB79">
        <v>9.9999999999999645E-2</v>
      </c>
      <c r="BC79">
        <v>0.38999999999999702</v>
      </c>
      <c r="BD79">
        <v>9.5000000000000084E-2</v>
      </c>
      <c r="BE79">
        <v>4.0000000000000036E-3</v>
      </c>
      <c r="BF79">
        <v>0.14000000000000012</v>
      </c>
    </row>
    <row r="80" spans="1:58">
      <c r="B80" t="s">
        <v>21</v>
      </c>
      <c r="C80">
        <f>'HYD-PHS_OldData_TIMES_EU'!D29*1000</f>
        <v>99.999999999999901</v>
      </c>
      <c r="D80">
        <f>'HYD-PHS_OldData_TIMES_EU'!E29*1000</f>
        <v>99.999999999999901</v>
      </c>
      <c r="E80">
        <f>'HYD-PHS_OldData_TIMES_EU'!F29*1000</f>
        <v>99.999999999999901</v>
      </c>
      <c r="G80">
        <f t="shared" si="12"/>
        <v>105</v>
      </c>
      <c r="H80">
        <f t="shared" si="12"/>
        <v>107</v>
      </c>
      <c r="I80">
        <f t="shared" si="12"/>
        <v>118</v>
      </c>
      <c r="J80">
        <f>H80-G80</f>
        <v>2</v>
      </c>
      <c r="K80">
        <f>I80-H80</f>
        <v>11</v>
      </c>
      <c r="M80" t="str">
        <f t="shared" ref="M80:O109" si="16">IF(G80=C80,"OK!","X")</f>
        <v>X</v>
      </c>
      <c r="N80" t="str">
        <f t="shared" si="16"/>
        <v>X</v>
      </c>
      <c r="O80" t="str">
        <f t="shared" si="16"/>
        <v>X</v>
      </c>
      <c r="R80">
        <f t="shared" ref="R80:R109" si="17">G80/1000</f>
        <v>0.105</v>
      </c>
      <c r="S80">
        <f t="shared" si="13"/>
        <v>0.105</v>
      </c>
      <c r="T80">
        <f t="shared" si="14"/>
        <v>0.105</v>
      </c>
      <c r="U80">
        <f t="shared" si="15"/>
        <v>2.0000000000000018E-3</v>
      </c>
      <c r="V80">
        <f t="shared" si="15"/>
        <v>1.2999999999999998E-2</v>
      </c>
      <c r="X80">
        <f>'HYD-PHS_OldData_TIMES_EU'!O30</f>
        <v>0</v>
      </c>
    </row>
    <row r="81" spans="2:58">
      <c r="B81" t="s">
        <v>28</v>
      </c>
      <c r="C81">
        <f>'HYD-PHS_OldData_TIMES_EU'!D30*1000</f>
        <v>1379.9999999999964</v>
      </c>
      <c r="D81">
        <f>'HYD-PHS_OldData_TIMES_EU'!E30*1000</f>
        <v>1379.9999999999964</v>
      </c>
      <c r="E81">
        <f>'HYD-PHS_OldData_TIMES_EU'!F30*1000</f>
        <v>1379.9999999999964</v>
      </c>
      <c r="G81">
        <f t="shared" si="12"/>
        <v>1984</v>
      </c>
      <c r="H81">
        <f t="shared" si="12"/>
        <v>1984</v>
      </c>
      <c r="I81">
        <f t="shared" si="12"/>
        <v>2184</v>
      </c>
      <c r="J81">
        <f t="shared" ref="J81:K109" si="18">H81-G81</f>
        <v>0</v>
      </c>
      <c r="K81">
        <f t="shared" si="18"/>
        <v>200</v>
      </c>
      <c r="M81" t="str">
        <f t="shared" si="16"/>
        <v>X</v>
      </c>
      <c r="N81" t="str">
        <f t="shared" si="16"/>
        <v>X</v>
      </c>
      <c r="O81" t="str">
        <f t="shared" si="16"/>
        <v>X</v>
      </c>
      <c r="R81">
        <f t="shared" si="17"/>
        <v>1.984</v>
      </c>
      <c r="S81">
        <f t="shared" si="13"/>
        <v>1.984</v>
      </c>
      <c r="T81">
        <f t="shared" si="14"/>
        <v>1.984</v>
      </c>
      <c r="U81">
        <f t="shared" si="15"/>
        <v>0</v>
      </c>
      <c r="V81">
        <f t="shared" si="15"/>
        <v>0.20000000000000018</v>
      </c>
      <c r="X81">
        <f>'HYD-PHS_OldData_TIMES_EU'!O32</f>
        <v>0.97419354838709682</v>
      </c>
    </row>
    <row r="82" spans="2:58">
      <c r="B82" t="s">
        <v>31</v>
      </c>
      <c r="C82">
        <f>'HYD-PHS_OldData_TIMES_EU'!D31*1000</f>
        <v>13355</v>
      </c>
      <c r="D82">
        <f>'HYD-PHS_OldData_TIMES_EU'!E31*1000</f>
        <v>13355</v>
      </c>
      <c r="E82">
        <f>'HYD-PHS_OldData_TIMES_EU'!F31*1000</f>
        <v>13355</v>
      </c>
      <c r="G82">
        <f t="shared" si="12"/>
        <v>11700</v>
      </c>
      <c r="H82">
        <f t="shared" si="12"/>
        <v>11700</v>
      </c>
      <c r="I82">
        <f t="shared" si="12"/>
        <v>11903</v>
      </c>
      <c r="J82">
        <f t="shared" si="18"/>
        <v>0</v>
      </c>
      <c r="K82">
        <f t="shared" si="18"/>
        <v>203</v>
      </c>
      <c r="M82" t="str">
        <f t="shared" si="16"/>
        <v>X</v>
      </c>
      <c r="N82" t="str">
        <f t="shared" si="16"/>
        <v>X</v>
      </c>
      <c r="O82" t="str">
        <f t="shared" si="16"/>
        <v>X</v>
      </c>
      <c r="R82">
        <f t="shared" si="17"/>
        <v>11.7</v>
      </c>
      <c r="S82">
        <f t="shared" si="13"/>
        <v>11.7</v>
      </c>
      <c r="T82">
        <f t="shared" si="14"/>
        <v>11.7</v>
      </c>
      <c r="U82">
        <f t="shared" si="15"/>
        <v>0</v>
      </c>
      <c r="V82">
        <f t="shared" si="15"/>
        <v>0.20300000000000118</v>
      </c>
      <c r="X82">
        <f>'HYD-PHS_OldData_TIMES_EU'!O34</f>
        <v>0.70963360110828233</v>
      </c>
      <c r="AB82" t="s">
        <v>17</v>
      </c>
      <c r="AC82" t="s">
        <v>21</v>
      </c>
      <c r="AD82" t="s">
        <v>28</v>
      </c>
      <c r="AE82" t="s">
        <v>31</v>
      </c>
      <c r="AF82" t="s">
        <v>49</v>
      </c>
      <c r="AG82" t="s">
        <v>15</v>
      </c>
      <c r="AH82" t="s">
        <v>16</v>
      </c>
      <c r="AI82" t="s">
        <v>32</v>
      </c>
      <c r="AJ82" t="s">
        <v>33</v>
      </c>
      <c r="AK82" t="s">
        <v>34</v>
      </c>
      <c r="AL82" t="s">
        <v>35</v>
      </c>
      <c r="AM82" t="s">
        <v>18</v>
      </c>
      <c r="AN82" t="s">
        <v>108</v>
      </c>
      <c r="AO82" t="s">
        <v>19</v>
      </c>
      <c r="AP82" t="s">
        <v>20</v>
      </c>
      <c r="AQ82" t="s">
        <v>22</v>
      </c>
      <c r="AR82" t="s">
        <v>57</v>
      </c>
      <c r="AS82" t="s">
        <v>23</v>
      </c>
      <c r="AT82" t="s">
        <v>36</v>
      </c>
      <c r="AU82" t="s">
        <v>37</v>
      </c>
      <c r="AV82" t="s">
        <v>38</v>
      </c>
      <c r="AW82" t="s">
        <v>46</v>
      </c>
      <c r="AX82" t="s">
        <v>24</v>
      </c>
      <c r="AY82" t="s">
        <v>41</v>
      </c>
      <c r="AZ82" t="s">
        <v>25</v>
      </c>
      <c r="BA82" t="s">
        <v>26</v>
      </c>
      <c r="BB82" t="s">
        <v>27</v>
      </c>
      <c r="BC82" t="s">
        <v>43</v>
      </c>
      <c r="BD82" t="s">
        <v>44</v>
      </c>
      <c r="BE82" t="s">
        <v>29</v>
      </c>
      <c r="BF82" t="s">
        <v>30</v>
      </c>
    </row>
    <row r="83" spans="2:58">
      <c r="B83" t="s">
        <v>49</v>
      </c>
      <c r="C83">
        <f>'HYD-PHS_OldData_TIMES_EU'!D32*1000</f>
        <v>0</v>
      </c>
      <c r="D83">
        <f>'HYD-PHS_OldData_TIMES_EU'!E32*1000</f>
        <v>0</v>
      </c>
      <c r="E83">
        <f>'HYD-PHS_OldData_TIMES_EU'!F32*1000</f>
        <v>0</v>
      </c>
      <c r="G83">
        <f t="shared" si="12"/>
        <v>0</v>
      </c>
      <c r="H83">
        <f t="shared" si="12"/>
        <v>0</v>
      </c>
      <c r="I83">
        <f t="shared" si="12"/>
        <v>0</v>
      </c>
      <c r="J83">
        <f t="shared" si="18"/>
        <v>0</v>
      </c>
      <c r="K83">
        <f t="shared" si="18"/>
        <v>0</v>
      </c>
      <c r="M83" t="str">
        <f t="shared" si="16"/>
        <v>OK!</v>
      </c>
      <c r="N83" t="str">
        <f t="shared" si="16"/>
        <v>OK!</v>
      </c>
      <c r="O83" t="str">
        <f t="shared" si="16"/>
        <v>OK!</v>
      </c>
      <c r="R83">
        <f t="shared" si="17"/>
        <v>0</v>
      </c>
      <c r="S83">
        <f t="shared" si="13"/>
        <v>0</v>
      </c>
      <c r="T83">
        <f t="shared" si="14"/>
        <v>0</v>
      </c>
      <c r="U83">
        <f t="shared" si="15"/>
        <v>0</v>
      </c>
      <c r="V83">
        <f t="shared" si="15"/>
        <v>0</v>
      </c>
      <c r="AB83">
        <f>X79</f>
        <v>0.3821</v>
      </c>
      <c r="AC83">
        <f>X80</f>
        <v>0</v>
      </c>
      <c r="AD83">
        <f>X81</f>
        <v>0.97419354838709682</v>
      </c>
      <c r="AE83">
        <f>X82</f>
        <v>0.70963360110828233</v>
      </c>
      <c r="AF83">
        <f>X84</f>
        <v>0.77777999999999969</v>
      </c>
      <c r="AG83">
        <f>X85</f>
        <v>0.28154999999999925</v>
      </c>
      <c r="AH83">
        <f>X86</f>
        <v>1</v>
      </c>
      <c r="AI83">
        <f>X$87</f>
        <v>0</v>
      </c>
      <c r="AJ83">
        <f>X88</f>
        <v>0.7865995919077079</v>
      </c>
      <c r="AK83">
        <f>X89</f>
        <v>1</v>
      </c>
      <c r="AL83">
        <f>X90</f>
        <v>0.70299999999999996</v>
      </c>
      <c r="AM83">
        <f>X91</f>
        <v>0.97970000000000002</v>
      </c>
      <c r="AN83">
        <f>X92</f>
        <v>0.85</v>
      </c>
      <c r="AO83">
        <f>X93</f>
        <v>0</v>
      </c>
      <c r="AP83">
        <f>X94</f>
        <v>0.92020000000000002</v>
      </c>
      <c r="AQ83">
        <f>X95</f>
        <v>1</v>
      </c>
      <c r="AR83">
        <f>X96</f>
        <v>0.83004163036111889</v>
      </c>
      <c r="AS83">
        <f>X97</f>
        <v>1</v>
      </c>
      <c r="AT83">
        <f>X98</f>
        <v>1</v>
      </c>
      <c r="AU83">
        <f>X99</f>
        <v>1</v>
      </c>
      <c r="AV83">
        <f>X100</f>
        <v>0</v>
      </c>
      <c r="AW83">
        <f>X101</f>
        <v>0</v>
      </c>
      <c r="AX83">
        <f>X102</f>
        <v>0.78</v>
      </c>
      <c r="AY83">
        <f>X103</f>
        <v>0.50617283950617276</v>
      </c>
      <c r="AZ83">
        <f>X104</f>
        <v>0.45165769339756356</v>
      </c>
      <c r="BA83">
        <f>X105</f>
        <v>1</v>
      </c>
      <c r="BB83">
        <f>X106</f>
        <v>0.5</v>
      </c>
      <c r="BC83">
        <f>X107</f>
        <v>0.95232558139534906</v>
      </c>
      <c r="BD83">
        <f>X108</f>
        <v>0.52941199999999999</v>
      </c>
      <c r="BE83">
        <f>X109</f>
        <v>1</v>
      </c>
      <c r="BF83">
        <f>X110</f>
        <v>0</v>
      </c>
    </row>
    <row r="84" spans="2:58">
      <c r="B84" t="s">
        <v>15</v>
      </c>
      <c r="C84">
        <f>'HYD-PHS_OldData_TIMES_EU'!D33*1000</f>
        <v>902.62007514786603</v>
      </c>
      <c r="D84">
        <f>'HYD-PHS_OldData_TIMES_EU'!E33*1000</f>
        <v>902.62007514786603</v>
      </c>
      <c r="E84">
        <f>'HYD-PHS_OldData_TIMES_EU'!F33*1000</f>
        <v>902.62007514786603</v>
      </c>
      <c r="G84">
        <f t="shared" si="12"/>
        <v>1020</v>
      </c>
      <c r="H84">
        <f t="shared" si="12"/>
        <v>1016</v>
      </c>
      <c r="I84">
        <f t="shared" si="12"/>
        <v>1049</v>
      </c>
      <c r="J84">
        <f t="shared" si="18"/>
        <v>-4</v>
      </c>
      <c r="K84">
        <f t="shared" si="18"/>
        <v>33</v>
      </c>
      <c r="M84" t="str">
        <f t="shared" si="16"/>
        <v>X</v>
      </c>
      <c r="N84" t="str">
        <f t="shared" si="16"/>
        <v>X</v>
      </c>
      <c r="O84" t="str">
        <f t="shared" si="16"/>
        <v>X</v>
      </c>
      <c r="R84">
        <f t="shared" si="17"/>
        <v>1.02</v>
      </c>
      <c r="S84">
        <f t="shared" si="13"/>
        <v>1.016</v>
      </c>
      <c r="T84">
        <f t="shared" si="14"/>
        <v>1.02</v>
      </c>
      <c r="U84">
        <f t="shared" si="15"/>
        <v>0</v>
      </c>
      <c r="V84">
        <f t="shared" si="15"/>
        <v>2.8999999999999915E-2</v>
      </c>
      <c r="X84">
        <f>'HYD-PHS_OldData_TIMES_EU'!O38</f>
        <v>0.77777999999999969</v>
      </c>
    </row>
    <row r="85" spans="2:58">
      <c r="B85" t="s">
        <v>16</v>
      </c>
      <c r="C85">
        <f>'HYD-PHS_OldData_TIMES_EU'!D34*1000</f>
        <v>3897.5388645951803</v>
      </c>
      <c r="D85">
        <f>'HYD-PHS_OldData_TIMES_EU'!E34*1000</f>
        <v>4090</v>
      </c>
      <c r="E85">
        <f>'HYD-PHS_OldData_TIMES_EU'!F34*1000</f>
        <v>4037.3520673267703</v>
      </c>
      <c r="G85">
        <f t="shared" si="12"/>
        <v>4143</v>
      </c>
      <c r="H85">
        <f t="shared" si="12"/>
        <v>4141</v>
      </c>
      <c r="I85">
        <f t="shared" si="12"/>
        <v>4244</v>
      </c>
      <c r="J85">
        <f t="shared" si="18"/>
        <v>-2</v>
      </c>
      <c r="K85">
        <f t="shared" si="18"/>
        <v>103</v>
      </c>
      <c r="M85" t="str">
        <f t="shared" si="16"/>
        <v>X</v>
      </c>
      <c r="N85" t="str">
        <f t="shared" si="16"/>
        <v>X</v>
      </c>
      <c r="O85" t="str">
        <f t="shared" si="16"/>
        <v>X</v>
      </c>
      <c r="R85">
        <f t="shared" si="17"/>
        <v>4.1429999999999998</v>
      </c>
      <c r="S85">
        <f t="shared" si="13"/>
        <v>4.141</v>
      </c>
      <c r="T85">
        <f t="shared" si="14"/>
        <v>4.1429999999999998</v>
      </c>
      <c r="U85">
        <f t="shared" si="15"/>
        <v>0</v>
      </c>
      <c r="V85">
        <f t="shared" si="15"/>
        <v>0.10099999999999998</v>
      </c>
      <c r="X85">
        <f>'HYD-PHS_OldData_TIMES_EU'!O40</f>
        <v>0.28154999999999925</v>
      </c>
    </row>
    <row r="86" spans="2:58">
      <c r="B86" t="s">
        <v>32</v>
      </c>
      <c r="C86">
        <f>'HYD-PHS_OldData_TIMES_EU'!D35*1000</f>
        <v>9.8015084356480102</v>
      </c>
      <c r="D86">
        <f>'HYD-PHS_OldData_TIMES_EU'!E35*1000</f>
        <v>9.8015084356480102</v>
      </c>
      <c r="E86">
        <f>'HYD-PHS_OldData_TIMES_EU'!F35*1000</f>
        <v>9.8015084356480102</v>
      </c>
      <c r="G86">
        <f t="shared" si="12"/>
        <v>11</v>
      </c>
      <c r="H86">
        <f t="shared" si="12"/>
        <v>9</v>
      </c>
      <c r="I86">
        <f t="shared" si="12"/>
        <v>9</v>
      </c>
      <c r="J86">
        <f t="shared" si="18"/>
        <v>-2</v>
      </c>
      <c r="K86">
        <f t="shared" si="18"/>
        <v>0</v>
      </c>
      <c r="M86" t="str">
        <f t="shared" si="16"/>
        <v>X</v>
      </c>
      <c r="N86" t="str">
        <f t="shared" si="16"/>
        <v>X</v>
      </c>
      <c r="O86" t="str">
        <f t="shared" si="16"/>
        <v>X</v>
      </c>
      <c r="R86">
        <f t="shared" si="17"/>
        <v>1.0999999999999999E-2</v>
      </c>
      <c r="S86">
        <f t="shared" si="13"/>
        <v>8.9999999999999993E-3</v>
      </c>
      <c r="T86">
        <f t="shared" si="14"/>
        <v>8.9999999999999993E-3</v>
      </c>
      <c r="U86">
        <f t="shared" si="15"/>
        <v>0</v>
      </c>
      <c r="V86">
        <f t="shared" si="15"/>
        <v>0</v>
      </c>
      <c r="X86">
        <f>'HYD-PHS_OldData_TIMES_EU'!O42</f>
        <v>1</v>
      </c>
    </row>
    <row r="87" spans="2:58">
      <c r="B87" t="s">
        <v>33</v>
      </c>
      <c r="C87">
        <f>'HYD-PHS_OldData_TIMES_EU'!D36*1000</f>
        <v>2.6618832178707801</v>
      </c>
      <c r="D87">
        <f>'HYD-PHS_OldData_TIMES_EU'!E36*1000</f>
        <v>10</v>
      </c>
      <c r="E87">
        <f>'HYD-PHS_OldData_TIMES_EU'!F36*1000</f>
        <v>10</v>
      </c>
      <c r="G87">
        <f t="shared" si="12"/>
        <v>5</v>
      </c>
      <c r="H87">
        <f t="shared" si="12"/>
        <v>5</v>
      </c>
      <c r="I87">
        <f t="shared" si="12"/>
        <v>6</v>
      </c>
      <c r="J87">
        <f t="shared" si="18"/>
        <v>0</v>
      </c>
      <c r="K87">
        <f t="shared" si="18"/>
        <v>1</v>
      </c>
      <c r="M87" t="str">
        <f t="shared" si="16"/>
        <v>X</v>
      </c>
      <c r="N87" t="str">
        <f t="shared" si="16"/>
        <v>X</v>
      </c>
      <c r="O87" t="str">
        <f t="shared" si="16"/>
        <v>X</v>
      </c>
      <c r="R87">
        <f t="shared" si="17"/>
        <v>5.0000000000000001E-3</v>
      </c>
      <c r="S87">
        <f t="shared" si="13"/>
        <v>5.0000000000000001E-3</v>
      </c>
      <c r="T87">
        <f t="shared" si="14"/>
        <v>5.0000000000000001E-3</v>
      </c>
      <c r="U87">
        <f t="shared" si="15"/>
        <v>0</v>
      </c>
      <c r="V87">
        <f t="shared" si="15"/>
        <v>1E-3</v>
      </c>
      <c r="X87">
        <f>'HYD-PHS_OldData_TIMES_EU'!O44</f>
        <v>0</v>
      </c>
    </row>
    <row r="88" spans="2:58">
      <c r="B88" t="s">
        <v>34</v>
      </c>
      <c r="C88">
        <f>'HYD-PHS_OldData_TIMES_EU'!D37*1000</f>
        <v>12872.999999999969</v>
      </c>
      <c r="D88">
        <f>'HYD-PHS_OldData_TIMES_EU'!E37*1000</f>
        <v>12872.999999999969</v>
      </c>
      <c r="E88">
        <f>'HYD-PHS_OldData_TIMES_EU'!F37*1000</f>
        <v>12872.999999999969</v>
      </c>
      <c r="G88">
        <f t="shared" si="12"/>
        <v>12808</v>
      </c>
      <c r="H88">
        <f t="shared" si="12"/>
        <v>12906</v>
      </c>
      <c r="I88">
        <f t="shared" si="12"/>
        <v>13275</v>
      </c>
      <c r="J88">
        <f t="shared" si="18"/>
        <v>98</v>
      </c>
      <c r="K88">
        <f t="shared" si="18"/>
        <v>369</v>
      </c>
      <c r="M88" t="str">
        <f t="shared" si="16"/>
        <v>X</v>
      </c>
      <c r="N88" t="str">
        <f t="shared" si="16"/>
        <v>X</v>
      </c>
      <c r="O88" t="str">
        <f t="shared" si="16"/>
        <v>X</v>
      </c>
      <c r="R88">
        <f t="shared" si="17"/>
        <v>12.808</v>
      </c>
      <c r="S88">
        <f t="shared" si="13"/>
        <v>12.808</v>
      </c>
      <c r="T88">
        <f t="shared" si="14"/>
        <v>12.808</v>
      </c>
      <c r="U88">
        <f t="shared" si="15"/>
        <v>9.8000000000000753E-2</v>
      </c>
      <c r="V88">
        <f t="shared" si="15"/>
        <v>0.46700000000000053</v>
      </c>
      <c r="X88">
        <f>'HYD-PHS_OldData_TIMES_EU'!O46</f>
        <v>0.7865995919077079</v>
      </c>
    </row>
    <row r="89" spans="2:58">
      <c r="B89" t="s">
        <v>35</v>
      </c>
      <c r="C89">
        <f>'HYD-PHS_OldData_TIMES_EU'!D38*1000</f>
        <v>3035</v>
      </c>
      <c r="D89">
        <f>'HYD-PHS_OldData_TIMES_EU'!E38*1000</f>
        <v>2540</v>
      </c>
      <c r="E89">
        <f>'HYD-PHS_OldData_TIMES_EU'!F38*1000</f>
        <v>3035</v>
      </c>
      <c r="G89">
        <f t="shared" si="12"/>
        <v>3035</v>
      </c>
      <c r="H89">
        <f t="shared" si="12"/>
        <v>3062</v>
      </c>
      <c r="I89">
        <f t="shared" si="12"/>
        <v>3155</v>
      </c>
      <c r="J89">
        <f t="shared" si="18"/>
        <v>27</v>
      </c>
      <c r="K89">
        <f t="shared" si="18"/>
        <v>93</v>
      </c>
      <c r="M89" t="str">
        <f t="shared" si="16"/>
        <v>OK!</v>
      </c>
      <c r="N89" t="str">
        <f t="shared" si="16"/>
        <v>X</v>
      </c>
      <c r="O89" t="str">
        <f t="shared" si="16"/>
        <v>X</v>
      </c>
      <c r="R89">
        <f t="shared" si="17"/>
        <v>3.0350000000000001</v>
      </c>
      <c r="S89">
        <f t="shared" si="13"/>
        <v>3.0350000000000001</v>
      </c>
      <c r="T89">
        <f t="shared" si="14"/>
        <v>3.0350000000000001</v>
      </c>
      <c r="U89">
        <f t="shared" si="15"/>
        <v>2.6999999999999691E-2</v>
      </c>
      <c r="V89">
        <f t="shared" si="15"/>
        <v>0.11999999999999966</v>
      </c>
      <c r="X89">
        <f>'HYD-PHS_OldData_TIMES_EU'!O48</f>
        <v>1</v>
      </c>
    </row>
    <row r="90" spans="2:58">
      <c r="B90" t="s">
        <v>18</v>
      </c>
      <c r="C90">
        <f>'HYD-PHS_OldData_TIMES_EU'!D39*1000</f>
        <v>20807.000000000004</v>
      </c>
      <c r="D90">
        <f>'HYD-PHS_OldData_TIMES_EU'!E39*1000</f>
        <v>20807.000000000004</v>
      </c>
      <c r="E90">
        <f>'HYD-PHS_OldData_TIMES_EU'!F39*1000</f>
        <v>20807.000000000004</v>
      </c>
      <c r="G90">
        <f t="shared" si="12"/>
        <v>17979</v>
      </c>
      <c r="H90">
        <f t="shared" si="12"/>
        <v>17992</v>
      </c>
      <c r="I90">
        <f t="shared" si="12"/>
        <v>18347</v>
      </c>
      <c r="J90">
        <f t="shared" si="18"/>
        <v>13</v>
      </c>
      <c r="K90">
        <f t="shared" si="18"/>
        <v>355</v>
      </c>
      <c r="M90" t="str">
        <f t="shared" si="16"/>
        <v>X</v>
      </c>
      <c r="N90" t="str">
        <f t="shared" si="16"/>
        <v>X</v>
      </c>
      <c r="O90" t="str">
        <f t="shared" si="16"/>
        <v>X</v>
      </c>
      <c r="R90">
        <f t="shared" si="17"/>
        <v>17.978999999999999</v>
      </c>
      <c r="S90">
        <f t="shared" si="13"/>
        <v>17.978999999999999</v>
      </c>
      <c r="T90">
        <f t="shared" si="14"/>
        <v>17.978999999999999</v>
      </c>
      <c r="U90">
        <f t="shared" si="15"/>
        <v>1.3000000000001677E-2</v>
      </c>
      <c r="V90">
        <f t="shared" si="15"/>
        <v>0.3680000000000021</v>
      </c>
      <c r="X90">
        <f>'HYD-PHS_OldData_TIMES_EU'!O50</f>
        <v>0.70299999999999996</v>
      </c>
    </row>
    <row r="91" spans="2:58">
      <c r="B91" t="s">
        <v>108</v>
      </c>
      <c r="C91">
        <f>'HYD-PHS_OldData_TIMES_EU'!D40*1000</f>
        <v>2406</v>
      </c>
      <c r="D91">
        <f>'HYD-PHS_OldData_TIMES_EU'!E40*1000</f>
        <v>2406</v>
      </c>
      <c r="E91">
        <f>'HYD-PHS_OldData_TIMES_EU'!F40*1000</f>
        <v>2406</v>
      </c>
      <c r="G91">
        <f t="shared" si="12"/>
        <v>2407</v>
      </c>
      <c r="H91">
        <f t="shared" si="12"/>
        <v>2435</v>
      </c>
      <c r="I91">
        <f t="shared" si="12"/>
        <v>2447</v>
      </c>
      <c r="J91">
        <f t="shared" si="18"/>
        <v>28</v>
      </c>
      <c r="K91">
        <f t="shared" si="18"/>
        <v>12</v>
      </c>
      <c r="M91" t="str">
        <f t="shared" si="16"/>
        <v>X</v>
      </c>
      <c r="N91" t="str">
        <f t="shared" si="16"/>
        <v>X</v>
      </c>
      <c r="O91" t="str">
        <f t="shared" si="16"/>
        <v>X</v>
      </c>
      <c r="R91">
        <f t="shared" si="17"/>
        <v>2.407</v>
      </c>
      <c r="S91">
        <f t="shared" si="13"/>
        <v>2.407</v>
      </c>
      <c r="T91">
        <f t="shared" si="14"/>
        <v>2.407</v>
      </c>
      <c r="U91">
        <f t="shared" si="15"/>
        <v>2.8000000000000025E-2</v>
      </c>
      <c r="V91">
        <f t="shared" si="15"/>
        <v>4.0000000000000036E-2</v>
      </c>
      <c r="X91">
        <f>'HYD-PHS_OldData_TIMES_EU'!O52</f>
        <v>0.97970000000000002</v>
      </c>
    </row>
    <row r="92" spans="2:58">
      <c r="B92" t="s">
        <v>19</v>
      </c>
      <c r="G92">
        <f t="shared" si="12"/>
        <v>1804</v>
      </c>
      <c r="H92">
        <f t="shared" si="12"/>
        <v>1804</v>
      </c>
      <c r="I92">
        <f t="shared" si="12"/>
        <v>1848</v>
      </c>
      <c r="J92">
        <f t="shared" si="18"/>
        <v>0</v>
      </c>
      <c r="K92">
        <f t="shared" si="18"/>
        <v>44</v>
      </c>
      <c r="M92" t="str">
        <f t="shared" si="16"/>
        <v>X</v>
      </c>
      <c r="N92" t="str">
        <f t="shared" si="16"/>
        <v>X</v>
      </c>
      <c r="O92" t="str">
        <f t="shared" si="16"/>
        <v>X</v>
      </c>
      <c r="R92">
        <f t="shared" si="17"/>
        <v>1.804</v>
      </c>
      <c r="S92">
        <f t="shared" si="13"/>
        <v>1.804</v>
      </c>
      <c r="T92">
        <f t="shared" si="14"/>
        <v>1.804</v>
      </c>
      <c r="U92">
        <f t="shared" si="15"/>
        <v>0</v>
      </c>
      <c r="V92">
        <f t="shared" si="15"/>
        <v>4.4000000000000039E-2</v>
      </c>
      <c r="X92">
        <f>'HYD-PHS_OldData_TIMES_EU'!O54</f>
        <v>0.85</v>
      </c>
    </row>
    <row r="93" spans="2:58">
      <c r="B93" t="s">
        <v>20</v>
      </c>
      <c r="C93">
        <f>'HYD-PHS_OldData_TIMES_EU'!D41*1000</f>
        <v>48.8518196770559</v>
      </c>
      <c r="D93">
        <f>'HYD-PHS_OldData_TIMES_EU'!E41*1000</f>
        <v>48</v>
      </c>
      <c r="E93">
        <f>'HYD-PHS_OldData_TIMES_EU'!F41*1000</f>
        <v>48</v>
      </c>
      <c r="G93">
        <f t="shared" si="12"/>
        <v>49</v>
      </c>
      <c r="H93">
        <f t="shared" si="12"/>
        <v>49</v>
      </c>
      <c r="I93">
        <f t="shared" si="12"/>
        <v>53</v>
      </c>
      <c r="J93">
        <f t="shared" si="18"/>
        <v>0</v>
      </c>
      <c r="K93">
        <f t="shared" si="18"/>
        <v>4</v>
      </c>
      <c r="M93" t="str">
        <f t="shared" si="16"/>
        <v>X</v>
      </c>
      <c r="N93" t="str">
        <f t="shared" si="16"/>
        <v>X</v>
      </c>
      <c r="O93" t="str">
        <f t="shared" si="16"/>
        <v>X</v>
      </c>
      <c r="R93">
        <f t="shared" si="17"/>
        <v>4.9000000000000002E-2</v>
      </c>
      <c r="S93">
        <f t="shared" si="13"/>
        <v>4.9000000000000002E-2</v>
      </c>
      <c r="T93">
        <f t="shared" si="14"/>
        <v>4.9000000000000002E-2</v>
      </c>
      <c r="U93">
        <f t="shared" si="15"/>
        <v>0</v>
      </c>
      <c r="V93">
        <f t="shared" si="15"/>
        <v>3.9999999999999966E-3</v>
      </c>
      <c r="X93">
        <f>'HYD-PHS_OldData_TIMES_EU'!O56</f>
        <v>0</v>
      </c>
    </row>
    <row r="94" spans="2:58">
      <c r="B94" t="s">
        <v>22</v>
      </c>
      <c r="C94">
        <f>'HYD-PHS_OldData_TIMES_EU'!D42*1000</f>
        <v>234</v>
      </c>
      <c r="D94">
        <f>'HYD-PHS_OldData_TIMES_EU'!E42*1000</f>
        <v>234</v>
      </c>
      <c r="E94">
        <f>'HYD-PHS_OldData_TIMES_EU'!F42*1000</f>
        <v>234</v>
      </c>
      <c r="G94">
        <f t="shared" si="12"/>
        <v>234</v>
      </c>
      <c r="H94">
        <f t="shared" si="12"/>
        <v>234</v>
      </c>
      <c r="I94">
        <f t="shared" si="12"/>
        <v>238</v>
      </c>
      <c r="J94">
        <f t="shared" si="18"/>
        <v>0</v>
      </c>
      <c r="K94">
        <f t="shared" si="18"/>
        <v>4</v>
      </c>
      <c r="M94" t="str">
        <f t="shared" si="16"/>
        <v>OK!</v>
      </c>
      <c r="N94" t="str">
        <f t="shared" si="16"/>
        <v>OK!</v>
      </c>
      <c r="O94" t="str">
        <f t="shared" si="16"/>
        <v>X</v>
      </c>
      <c r="R94">
        <f t="shared" si="17"/>
        <v>0.23400000000000001</v>
      </c>
      <c r="S94">
        <f t="shared" si="13"/>
        <v>0.23400000000000001</v>
      </c>
      <c r="T94">
        <f t="shared" si="14"/>
        <v>0.23400000000000001</v>
      </c>
      <c r="U94">
        <f t="shared" si="15"/>
        <v>0</v>
      </c>
      <c r="V94">
        <f t="shared" si="15"/>
        <v>3.9999999999999758E-3</v>
      </c>
      <c r="X94">
        <f>'HYD-PHS_OldData_TIMES_EU'!O58</f>
        <v>0.92020000000000002</v>
      </c>
    </row>
    <row r="95" spans="2:58">
      <c r="B95" t="s">
        <v>57</v>
      </c>
      <c r="C95">
        <f>'HYD-PHS_OldData_TIMES_EU'!D43*1000</f>
        <v>1132</v>
      </c>
      <c r="G95">
        <f t="shared" ref="G95:I109" si="19">G21-G58</f>
        <v>1163</v>
      </c>
      <c r="H95">
        <f t="shared" si="19"/>
        <v>1163</v>
      </c>
      <c r="I95" t="s">
        <v>163</v>
      </c>
      <c r="J95">
        <f t="shared" si="18"/>
        <v>0</v>
      </c>
      <c r="M95" t="str">
        <f t="shared" si="16"/>
        <v>X</v>
      </c>
      <c r="N95" t="str">
        <f t="shared" si="16"/>
        <v>X</v>
      </c>
      <c r="O95" t="s">
        <v>163</v>
      </c>
      <c r="R95">
        <f t="shared" si="17"/>
        <v>1.163</v>
      </c>
      <c r="S95">
        <f t="shared" si="13"/>
        <v>1.163</v>
      </c>
      <c r="T95">
        <f>S95</f>
        <v>1.163</v>
      </c>
      <c r="X95">
        <f>'HYD-PHS_OldData_TIMES_EU'!O60</f>
        <v>1</v>
      </c>
    </row>
    <row r="96" spans="2:58">
      <c r="B96" t="s">
        <v>23</v>
      </c>
      <c r="C96">
        <f>'HYD-PHS_OldData_TIMES_EU'!D44*1000</f>
        <v>13889.999999999951</v>
      </c>
      <c r="D96">
        <f>'HYD-PHS_OldData_TIMES_EU'!E44*1000</f>
        <v>13889.999999999951</v>
      </c>
      <c r="E96">
        <f>'HYD-PHS_OldData_TIMES_EU'!F44*1000</f>
        <v>13889.999999999951</v>
      </c>
      <c r="G96">
        <f t="shared" si="19"/>
        <v>13890</v>
      </c>
      <c r="H96">
        <f t="shared" si="19"/>
        <v>13528</v>
      </c>
      <c r="I96">
        <f t="shared" si="19"/>
        <v>13976</v>
      </c>
      <c r="J96">
        <f t="shared" si="18"/>
        <v>-362</v>
      </c>
      <c r="K96">
        <f t="shared" si="18"/>
        <v>448</v>
      </c>
      <c r="M96" t="str">
        <f t="shared" si="16"/>
        <v>OK!</v>
      </c>
      <c r="N96" t="str">
        <f t="shared" si="16"/>
        <v>X</v>
      </c>
      <c r="O96" t="str">
        <f t="shared" si="16"/>
        <v>X</v>
      </c>
      <c r="R96">
        <f t="shared" si="17"/>
        <v>13.89</v>
      </c>
      <c r="S96">
        <f>IF(H96&lt;G96,H96,G96)/1000</f>
        <v>13.528</v>
      </c>
      <c r="T96">
        <f>S96</f>
        <v>13.528</v>
      </c>
      <c r="U96">
        <f>H96/1000-S96</f>
        <v>0</v>
      </c>
      <c r="V96">
        <f>I96/1000-T96</f>
        <v>0.4480000000000004</v>
      </c>
      <c r="X96">
        <f>'HYD-PHS_OldData_TIMES_EU'!O62</f>
        <v>0.83004163036111889</v>
      </c>
    </row>
    <row r="97" spans="2:24">
      <c r="B97" t="s">
        <v>36</v>
      </c>
      <c r="C97">
        <f>'HYD-PHS_OldData_TIMES_EU'!D45*1000</f>
        <v>117</v>
      </c>
      <c r="D97">
        <f>'HYD-PHS_OldData_TIMES_EU'!E45*1000</f>
        <v>117</v>
      </c>
      <c r="E97">
        <f>'HYD-PHS_OldData_TIMES_EU'!F45*1000</f>
        <v>110</v>
      </c>
      <c r="G97">
        <f t="shared" si="19"/>
        <v>117</v>
      </c>
      <c r="H97">
        <f t="shared" si="19"/>
        <v>117</v>
      </c>
      <c r="I97">
        <f t="shared" si="19"/>
        <v>116</v>
      </c>
      <c r="J97">
        <f t="shared" si="18"/>
        <v>0</v>
      </c>
      <c r="K97">
        <f t="shared" si="18"/>
        <v>-1</v>
      </c>
      <c r="M97" t="str">
        <f t="shared" si="16"/>
        <v>OK!</v>
      </c>
      <c r="N97" t="str">
        <f t="shared" si="16"/>
        <v>OK!</v>
      </c>
      <c r="O97" t="str">
        <f t="shared" si="16"/>
        <v>X</v>
      </c>
      <c r="R97">
        <f t="shared" si="17"/>
        <v>0.11700000000000001</v>
      </c>
      <c r="S97">
        <f t="shared" si="13"/>
        <v>0.11700000000000001</v>
      </c>
      <c r="T97">
        <f t="shared" ref="T97:T109" si="20">IF(I97&lt;G97,I97,G97)/1000</f>
        <v>0.11600000000000001</v>
      </c>
      <c r="U97">
        <f t="shared" ref="U97:V109" si="21">H97/1000-S97</f>
        <v>0</v>
      </c>
      <c r="V97">
        <f t="shared" si="21"/>
        <v>0</v>
      </c>
      <c r="X97">
        <f>'HYD-PHS_OldData_TIMES_EU'!O64</f>
        <v>1</v>
      </c>
    </row>
    <row r="98" spans="2:24">
      <c r="B98" t="s">
        <v>37</v>
      </c>
      <c r="C98">
        <f>'HYD-PHS_OldData_TIMES_EU'!D46*1000</f>
        <v>34</v>
      </c>
      <c r="D98">
        <f>'HYD-PHS_OldData_TIMES_EU'!E46*1000</f>
        <v>34</v>
      </c>
      <c r="E98">
        <f>'HYD-PHS_OldData_TIMES_EU'!F46*1000</f>
        <v>0</v>
      </c>
      <c r="G98">
        <f t="shared" si="19"/>
        <v>34</v>
      </c>
      <c r="H98">
        <f t="shared" si="19"/>
        <v>34</v>
      </c>
      <c r="I98">
        <f t="shared" si="19"/>
        <v>34</v>
      </c>
      <c r="J98">
        <f t="shared" si="18"/>
        <v>0</v>
      </c>
      <c r="K98">
        <f t="shared" si="18"/>
        <v>0</v>
      </c>
      <c r="M98" t="str">
        <f t="shared" si="16"/>
        <v>OK!</v>
      </c>
      <c r="N98" t="str">
        <f t="shared" si="16"/>
        <v>OK!</v>
      </c>
      <c r="O98" t="str">
        <f t="shared" si="16"/>
        <v>X</v>
      </c>
      <c r="R98">
        <f t="shared" si="17"/>
        <v>3.4000000000000002E-2</v>
      </c>
      <c r="S98">
        <f t="shared" si="13"/>
        <v>3.4000000000000002E-2</v>
      </c>
      <c r="T98">
        <f t="shared" si="20"/>
        <v>3.4000000000000002E-2</v>
      </c>
      <c r="U98">
        <f t="shared" si="21"/>
        <v>0</v>
      </c>
      <c r="V98">
        <f t="shared" si="21"/>
        <v>0</v>
      </c>
      <c r="X98">
        <f>'HYD-PHS_OldData_TIMES_EU'!O66</f>
        <v>1</v>
      </c>
    </row>
    <row r="99" spans="2:24">
      <c r="B99" t="s">
        <v>38</v>
      </c>
      <c r="C99">
        <f>'HYD-PHS_OldData_TIMES_EU'!D47*1000</f>
        <v>1536</v>
      </c>
      <c r="D99">
        <f>'HYD-PHS_OldData_TIMES_EU'!E47*1000</f>
        <v>1536</v>
      </c>
      <c r="E99">
        <f>'HYD-PHS_OldData_TIMES_EU'!F47*1000</f>
        <v>1510</v>
      </c>
      <c r="G99">
        <f t="shared" si="19"/>
        <v>1536</v>
      </c>
      <c r="H99">
        <f t="shared" si="19"/>
        <v>1536</v>
      </c>
      <c r="I99">
        <f t="shared" si="19"/>
        <v>1576</v>
      </c>
      <c r="J99">
        <f t="shared" si="18"/>
        <v>0</v>
      </c>
      <c r="K99">
        <f t="shared" si="18"/>
        <v>40</v>
      </c>
      <c r="M99" t="str">
        <f t="shared" si="16"/>
        <v>OK!</v>
      </c>
      <c r="N99" t="str">
        <f t="shared" si="16"/>
        <v>OK!</v>
      </c>
      <c r="O99" t="str">
        <f t="shared" si="16"/>
        <v>X</v>
      </c>
      <c r="R99">
        <f t="shared" si="17"/>
        <v>1.536</v>
      </c>
      <c r="S99">
        <f t="shared" si="13"/>
        <v>1.536</v>
      </c>
      <c r="T99">
        <f t="shared" si="20"/>
        <v>1.536</v>
      </c>
      <c r="U99">
        <f t="shared" si="21"/>
        <v>0</v>
      </c>
      <c r="V99">
        <f t="shared" si="21"/>
        <v>4.0000000000000036E-2</v>
      </c>
      <c r="X99">
        <f>'HYD-PHS_OldData_TIMES_EU'!O68</f>
        <v>1</v>
      </c>
    </row>
    <row r="100" spans="2:24">
      <c r="B100" t="s">
        <v>46</v>
      </c>
      <c r="C100">
        <f>'HYD-PHS_OldData_TIMES_EU'!D48*1000</f>
        <v>0</v>
      </c>
      <c r="D100">
        <f>'HYD-PHS_OldData_TIMES_EU'!E48*1000</f>
        <v>0</v>
      </c>
      <c r="E100">
        <f>'HYD-PHS_OldData_TIMES_EU'!F48*1000</f>
        <v>0</v>
      </c>
      <c r="G100">
        <f t="shared" si="19"/>
        <v>0</v>
      </c>
      <c r="H100">
        <f t="shared" si="19"/>
        <v>0</v>
      </c>
      <c r="I100">
        <f t="shared" si="19"/>
        <v>0</v>
      </c>
      <c r="J100">
        <f t="shared" si="18"/>
        <v>0</v>
      </c>
      <c r="K100">
        <f t="shared" si="18"/>
        <v>0</v>
      </c>
      <c r="M100" t="str">
        <f t="shared" si="16"/>
        <v>OK!</v>
      </c>
      <c r="N100" t="str">
        <f t="shared" si="16"/>
        <v>OK!</v>
      </c>
      <c r="O100" t="str">
        <f t="shared" si="16"/>
        <v>OK!</v>
      </c>
      <c r="R100">
        <f t="shared" si="17"/>
        <v>0</v>
      </c>
      <c r="S100">
        <f t="shared" si="13"/>
        <v>0</v>
      </c>
      <c r="T100">
        <f t="shared" si="20"/>
        <v>0</v>
      </c>
      <c r="U100">
        <f t="shared" si="21"/>
        <v>0</v>
      </c>
      <c r="V100">
        <f t="shared" si="21"/>
        <v>0</v>
      </c>
    </row>
    <row r="101" spans="2:24">
      <c r="B101" t="s">
        <v>24</v>
      </c>
      <c r="C101">
        <f>'HYD-PHS_OldData_TIMES_EU'!D49*1000</f>
        <v>37</v>
      </c>
      <c r="D101">
        <f>'HYD-PHS_OldData_TIMES_EU'!E49*1000</f>
        <v>34</v>
      </c>
      <c r="E101">
        <f>'HYD-PHS_OldData_TIMES_EU'!F49*1000</f>
        <v>34</v>
      </c>
      <c r="G101">
        <f t="shared" si="19"/>
        <v>37</v>
      </c>
      <c r="H101">
        <f t="shared" si="19"/>
        <v>37</v>
      </c>
      <c r="I101">
        <f t="shared" si="19"/>
        <v>37</v>
      </c>
      <c r="J101">
        <f t="shared" si="18"/>
        <v>0</v>
      </c>
      <c r="K101">
        <f t="shared" si="18"/>
        <v>0</v>
      </c>
      <c r="M101" t="str">
        <f t="shared" si="16"/>
        <v>OK!</v>
      </c>
      <c r="N101" t="str">
        <f t="shared" si="16"/>
        <v>X</v>
      </c>
      <c r="O101" t="str">
        <f t="shared" si="16"/>
        <v>X</v>
      </c>
      <c r="R101">
        <f t="shared" si="17"/>
        <v>3.6999999999999998E-2</v>
      </c>
      <c r="S101">
        <f t="shared" si="13"/>
        <v>3.6999999999999998E-2</v>
      </c>
      <c r="T101">
        <f t="shared" si="20"/>
        <v>3.6999999999999998E-2</v>
      </c>
      <c r="U101">
        <f t="shared" si="21"/>
        <v>0</v>
      </c>
      <c r="V101">
        <f t="shared" si="21"/>
        <v>0</v>
      </c>
      <c r="X101">
        <f>'HYD-PHS_OldData_TIMES_EU'!O72</f>
        <v>0</v>
      </c>
    </row>
    <row r="102" spans="2:24">
      <c r="B102" t="s">
        <v>41</v>
      </c>
      <c r="C102">
        <f>'HYD-PHS_OldData_TIMES_EU'!D50*1000</f>
        <v>28358</v>
      </c>
      <c r="D102">
        <f>'HYD-PHS_OldData_TIMES_EU'!E50*1000</f>
        <v>28358</v>
      </c>
      <c r="E102">
        <f>'HYD-PHS_OldData_TIMES_EU'!F50*1000</f>
        <v>28358</v>
      </c>
      <c r="G102">
        <f t="shared" si="19"/>
        <v>27222</v>
      </c>
      <c r="H102">
        <f t="shared" si="19"/>
        <v>27398</v>
      </c>
      <c r="I102">
        <f t="shared" si="19"/>
        <v>28367</v>
      </c>
      <c r="J102">
        <f t="shared" si="18"/>
        <v>176</v>
      </c>
      <c r="K102">
        <f t="shared" si="18"/>
        <v>969</v>
      </c>
      <c r="M102" t="str">
        <f t="shared" si="16"/>
        <v>X</v>
      </c>
      <c r="N102" t="str">
        <f t="shared" si="16"/>
        <v>X</v>
      </c>
      <c r="O102" t="str">
        <f t="shared" si="16"/>
        <v>X</v>
      </c>
      <c r="R102">
        <f t="shared" si="17"/>
        <v>27.222000000000001</v>
      </c>
      <c r="S102">
        <f t="shared" si="13"/>
        <v>27.222000000000001</v>
      </c>
      <c r="T102">
        <f t="shared" si="20"/>
        <v>27.222000000000001</v>
      </c>
      <c r="U102">
        <f>H102/1000-S102</f>
        <v>0.17599999999999838</v>
      </c>
      <c r="V102">
        <f>I102/1000-T102</f>
        <v>1.1449999999999996</v>
      </c>
      <c r="X102">
        <f>'HYD-PHS_OldData_TIMES_EU'!O74</f>
        <v>0.78</v>
      </c>
    </row>
    <row r="103" spans="2:24">
      <c r="B103" t="s">
        <v>25</v>
      </c>
      <c r="C103">
        <f>'HYD-PHS_OldData_TIMES_EU'!D51*1000</f>
        <v>810</v>
      </c>
      <c r="D103">
        <f>'HYD-PHS_OldData_TIMES_EU'!E51*1000</f>
        <v>810</v>
      </c>
      <c r="E103">
        <f>'HYD-PHS_OldData_TIMES_EU'!F51*1000</f>
        <v>912</v>
      </c>
      <c r="G103">
        <f t="shared" si="19"/>
        <v>915</v>
      </c>
      <c r="H103">
        <f t="shared" si="19"/>
        <v>925</v>
      </c>
      <c r="I103">
        <f t="shared" si="19"/>
        <v>936</v>
      </c>
      <c r="J103">
        <f t="shared" si="18"/>
        <v>10</v>
      </c>
      <c r="K103">
        <f t="shared" si="18"/>
        <v>11</v>
      </c>
      <c r="M103" t="str">
        <f t="shared" si="16"/>
        <v>X</v>
      </c>
      <c r="N103" t="str">
        <f t="shared" si="16"/>
        <v>X</v>
      </c>
      <c r="O103" t="str">
        <f t="shared" si="16"/>
        <v>X</v>
      </c>
      <c r="R103">
        <f t="shared" si="17"/>
        <v>0.91500000000000004</v>
      </c>
      <c r="S103">
        <f t="shared" si="13"/>
        <v>0.91500000000000004</v>
      </c>
      <c r="T103">
        <f t="shared" si="20"/>
        <v>0.91500000000000004</v>
      </c>
      <c r="U103">
        <f t="shared" si="21"/>
        <v>1.0000000000000009E-2</v>
      </c>
      <c r="V103">
        <f t="shared" si="21"/>
        <v>2.1000000000000019E-2</v>
      </c>
      <c r="X103">
        <f>'HYD-PHS_OldData_TIMES_EU'!O76</f>
        <v>0.50617283950617276</v>
      </c>
    </row>
    <row r="104" spans="2:24">
      <c r="B104" t="s">
        <v>26</v>
      </c>
      <c r="C104">
        <f>'HYD-PHS_OldData_TIMES_EU'!D52*1000</f>
        <v>3922.1548225067299</v>
      </c>
      <c r="D104">
        <f>'HYD-PHS_OldData_TIMES_EU'!E52*1000</f>
        <v>3922.1548225067299</v>
      </c>
      <c r="E104">
        <f>'HYD-PHS_OldData_TIMES_EU'!F52*1000</f>
        <v>3922.1548225067299</v>
      </c>
      <c r="G104">
        <f t="shared" si="19"/>
        <v>4497</v>
      </c>
      <c r="H104">
        <f t="shared" si="19"/>
        <v>4017</v>
      </c>
      <c r="I104">
        <f t="shared" si="19"/>
        <v>4064</v>
      </c>
      <c r="J104">
        <f t="shared" si="18"/>
        <v>-480</v>
      </c>
      <c r="K104">
        <f t="shared" si="18"/>
        <v>47</v>
      </c>
      <c r="M104" t="str">
        <f t="shared" si="16"/>
        <v>X</v>
      </c>
      <c r="N104" t="str">
        <f t="shared" si="16"/>
        <v>X</v>
      </c>
      <c r="O104" t="str">
        <f t="shared" si="16"/>
        <v>X</v>
      </c>
      <c r="R104">
        <f t="shared" si="17"/>
        <v>4.4969999999999999</v>
      </c>
      <c r="S104">
        <f t="shared" si="13"/>
        <v>4.0170000000000003</v>
      </c>
      <c r="T104">
        <f>S104</f>
        <v>4.0170000000000003</v>
      </c>
      <c r="U104">
        <f t="shared" si="21"/>
        <v>0</v>
      </c>
      <c r="V104">
        <f>I104/1000-T104</f>
        <v>4.6999999999999709E-2</v>
      </c>
      <c r="X104">
        <f>'HYD-PHS_OldData_TIMES_EU'!O78</f>
        <v>0.45165769339756356</v>
      </c>
    </row>
    <row r="105" spans="2:24">
      <c r="B105" t="s">
        <v>27</v>
      </c>
      <c r="C105">
        <f>'HYD-PHS_OldData_TIMES_EU'!D53*1000</f>
        <v>6249.57230704622</v>
      </c>
      <c r="D105">
        <f>'HYD-PHS_OldData_TIMES_EU'!E53*1000</f>
        <v>6249.57230704622</v>
      </c>
      <c r="E105">
        <f>'HYD-PHS_OldData_TIMES_EU'!F53*1000</f>
        <v>0</v>
      </c>
      <c r="G105">
        <f t="shared" si="19"/>
        <v>6289</v>
      </c>
      <c r="H105">
        <f t="shared" si="19"/>
        <v>6282</v>
      </c>
      <c r="I105">
        <f t="shared" si="19"/>
        <v>6382</v>
      </c>
      <c r="J105">
        <f t="shared" si="18"/>
        <v>-7</v>
      </c>
      <c r="K105">
        <f t="shared" si="18"/>
        <v>100</v>
      </c>
      <c r="M105" t="str">
        <f t="shared" si="16"/>
        <v>X</v>
      </c>
      <c r="N105" t="str">
        <f t="shared" si="16"/>
        <v>X</v>
      </c>
      <c r="O105" t="str">
        <f t="shared" si="16"/>
        <v>X</v>
      </c>
      <c r="R105">
        <f t="shared" si="17"/>
        <v>6.2889999999999997</v>
      </c>
      <c r="S105">
        <f t="shared" si="13"/>
        <v>6.282</v>
      </c>
      <c r="T105">
        <f>S105</f>
        <v>6.282</v>
      </c>
      <c r="U105">
        <f t="shared" si="21"/>
        <v>0</v>
      </c>
      <c r="V105">
        <f t="shared" si="21"/>
        <v>9.9999999999999645E-2</v>
      </c>
      <c r="X105">
        <f>'HYD-PHS_OldData_TIMES_EU'!O80</f>
        <v>1</v>
      </c>
    </row>
    <row r="106" spans="2:24">
      <c r="B106" t="s">
        <v>43</v>
      </c>
      <c r="C106">
        <f>'HYD-PHS_OldData_TIMES_EU'!D54*1000</f>
        <v>16302</v>
      </c>
      <c r="D106">
        <f>'HYD-PHS_OldData_TIMES_EU'!E54*1000</f>
        <v>16201</v>
      </c>
      <c r="E106">
        <f>'HYD-PHS_OldData_TIMES_EU'!F54*1000</f>
        <v>16201</v>
      </c>
      <c r="G106">
        <f t="shared" si="19"/>
        <v>16302</v>
      </c>
      <c r="H106">
        <f t="shared" si="19"/>
        <v>16234</v>
      </c>
      <c r="I106">
        <f t="shared" si="19"/>
        <v>16624</v>
      </c>
      <c r="J106">
        <f t="shared" si="18"/>
        <v>-68</v>
      </c>
      <c r="K106">
        <f t="shared" si="18"/>
        <v>390</v>
      </c>
      <c r="M106" t="str">
        <f t="shared" si="16"/>
        <v>OK!</v>
      </c>
      <c r="N106" t="str">
        <f t="shared" si="16"/>
        <v>X</v>
      </c>
      <c r="O106" t="str">
        <f t="shared" si="16"/>
        <v>X</v>
      </c>
      <c r="R106">
        <f t="shared" si="17"/>
        <v>16.302</v>
      </c>
      <c r="S106">
        <f t="shared" si="13"/>
        <v>16.234000000000002</v>
      </c>
      <c r="T106">
        <f>S106</f>
        <v>16.234000000000002</v>
      </c>
      <c r="U106">
        <f t="shared" si="21"/>
        <v>0</v>
      </c>
      <c r="V106">
        <f t="shared" si="21"/>
        <v>0.38999999999999702</v>
      </c>
      <c r="X106">
        <f>'HYD-PHS_OldData_TIMES_EU'!O82</f>
        <v>0.5</v>
      </c>
    </row>
    <row r="107" spans="2:24">
      <c r="B107" t="s">
        <v>44</v>
      </c>
      <c r="C107">
        <f>'HYD-PHS_OldData_TIMES_EU'!D55*1000</f>
        <v>959.1152639319007</v>
      </c>
      <c r="D107">
        <f>'HYD-PHS_OldData_TIMES_EU'!E55*1000</f>
        <v>959.1152639319007</v>
      </c>
      <c r="E107">
        <f>'HYD-PHS_OldData_TIMES_EU'!F55*1000</f>
        <v>943.56867465374887</v>
      </c>
      <c r="G107">
        <f t="shared" si="19"/>
        <v>979</v>
      </c>
      <c r="H107">
        <f t="shared" si="19"/>
        <v>1009</v>
      </c>
      <c r="I107">
        <f t="shared" si="19"/>
        <v>1074</v>
      </c>
      <c r="J107">
        <f t="shared" si="18"/>
        <v>30</v>
      </c>
      <c r="K107">
        <f t="shared" si="18"/>
        <v>65</v>
      </c>
      <c r="M107" t="str">
        <f t="shared" si="16"/>
        <v>X</v>
      </c>
      <c r="N107" t="str">
        <f t="shared" si="16"/>
        <v>X</v>
      </c>
      <c r="O107" t="str">
        <f t="shared" si="16"/>
        <v>X</v>
      </c>
      <c r="R107">
        <f t="shared" si="17"/>
        <v>0.97899999999999998</v>
      </c>
      <c r="S107">
        <f t="shared" si="13"/>
        <v>0.97899999999999998</v>
      </c>
      <c r="T107">
        <f t="shared" si="20"/>
        <v>0.97899999999999998</v>
      </c>
      <c r="U107">
        <f t="shared" si="21"/>
        <v>2.9999999999999916E-2</v>
      </c>
      <c r="V107">
        <f t="shared" si="21"/>
        <v>9.5000000000000084E-2</v>
      </c>
      <c r="X107">
        <f>'HYD-PHS_OldData_TIMES_EU'!O84</f>
        <v>0.95232558139534906</v>
      </c>
    </row>
    <row r="108" spans="2:24">
      <c r="B108" t="s">
        <v>29</v>
      </c>
      <c r="C108">
        <f>'HYD-PHS_OldData_TIMES_EU'!D56*1000</f>
        <v>1596</v>
      </c>
      <c r="D108">
        <f>'HYD-PHS_OldData_TIMES_EU'!E56*1000</f>
        <v>1596</v>
      </c>
      <c r="E108">
        <f>'HYD-PHS_OldData_TIMES_EU'!F56*1000</f>
        <v>1596</v>
      </c>
      <c r="G108">
        <f t="shared" si="19"/>
        <v>1596</v>
      </c>
      <c r="H108">
        <f t="shared" si="19"/>
        <v>1597</v>
      </c>
      <c r="I108">
        <f t="shared" si="19"/>
        <v>1600</v>
      </c>
      <c r="J108">
        <f t="shared" si="18"/>
        <v>1</v>
      </c>
      <c r="K108">
        <f t="shared" si="18"/>
        <v>3</v>
      </c>
      <c r="M108" t="str">
        <f t="shared" si="16"/>
        <v>OK!</v>
      </c>
      <c r="N108" t="str">
        <f t="shared" si="16"/>
        <v>X</v>
      </c>
      <c r="O108" t="str">
        <f t="shared" si="16"/>
        <v>X</v>
      </c>
      <c r="R108">
        <f t="shared" si="17"/>
        <v>1.5960000000000001</v>
      </c>
      <c r="S108">
        <f t="shared" si="13"/>
        <v>1.5960000000000001</v>
      </c>
      <c r="T108">
        <f t="shared" si="20"/>
        <v>1.5960000000000001</v>
      </c>
      <c r="U108">
        <f t="shared" si="21"/>
        <v>9.9999999999988987E-4</v>
      </c>
      <c r="V108">
        <f t="shared" si="21"/>
        <v>4.0000000000000036E-3</v>
      </c>
      <c r="X108">
        <f>'HYD-PHS_OldData_TIMES_EU'!O86</f>
        <v>0.52941199999999999</v>
      </c>
    </row>
    <row r="109" spans="2:24">
      <c r="B109" t="s">
        <v>30</v>
      </c>
      <c r="C109">
        <f>'HYD-PHS_OldData_TIMES_EU'!D57*1000</f>
        <v>1377.9002630949499</v>
      </c>
      <c r="D109">
        <f>'HYD-PHS_OldData_TIMES_EU'!E57*1000</f>
        <v>1377.9002630949499</v>
      </c>
      <c r="E109">
        <f>'HYD-PHS_OldData_TIMES_EU'!F57*1000</f>
        <v>1377.9002630949499</v>
      </c>
      <c r="G109">
        <f t="shared" si="19"/>
        <v>1501</v>
      </c>
      <c r="H109">
        <f t="shared" si="19"/>
        <v>1515</v>
      </c>
      <c r="I109">
        <f t="shared" si="19"/>
        <v>1641</v>
      </c>
      <c r="J109">
        <f t="shared" si="18"/>
        <v>14</v>
      </c>
      <c r="K109">
        <f t="shared" si="18"/>
        <v>126</v>
      </c>
      <c r="M109" t="str">
        <f t="shared" si="16"/>
        <v>X</v>
      </c>
      <c r="N109" t="str">
        <f t="shared" si="16"/>
        <v>X</v>
      </c>
      <c r="O109" t="str">
        <f t="shared" si="16"/>
        <v>X</v>
      </c>
      <c r="R109">
        <f t="shared" si="17"/>
        <v>1.5009999999999999</v>
      </c>
      <c r="S109">
        <f t="shared" si="13"/>
        <v>1.5009999999999999</v>
      </c>
      <c r="T109">
        <f t="shared" si="20"/>
        <v>1.5009999999999999</v>
      </c>
      <c r="U109">
        <f t="shared" si="21"/>
        <v>1.4000000000000012E-2</v>
      </c>
      <c r="V109">
        <f t="shared" si="21"/>
        <v>0.14000000000000012</v>
      </c>
      <c r="X109">
        <f>'HYD-PHS_OldData_TIMES_EU'!O88</f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0.59999389629810485"/>
  </sheetPr>
  <dimension ref="A2:O89"/>
  <sheetViews>
    <sheetView workbookViewId="0">
      <selection activeCell="E31" sqref="E31"/>
    </sheetView>
  </sheetViews>
  <sheetFormatPr defaultRowHeight="12.75"/>
  <cols>
    <col min="1" max="1" width="24.86328125" bestFit="1" customWidth="1"/>
    <col min="2" max="2" width="13.1328125" bestFit="1" customWidth="1"/>
    <col min="4" max="14" width="14.73046875" customWidth="1"/>
  </cols>
  <sheetData>
    <row r="2" spans="1:14">
      <c r="B2" t="s">
        <v>171</v>
      </c>
      <c r="C2" t="s">
        <v>172</v>
      </c>
    </row>
    <row r="4" spans="1:14">
      <c r="A4" t="s">
        <v>173</v>
      </c>
      <c r="B4" t="s">
        <v>3</v>
      </c>
      <c r="C4" t="s">
        <v>11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</row>
    <row r="5" spans="1:14">
      <c r="B5" t="s">
        <v>185</v>
      </c>
      <c r="C5" t="s">
        <v>17</v>
      </c>
      <c r="D5">
        <v>3.9289999999999998</v>
      </c>
      <c r="E5">
        <v>3.9289999999999998</v>
      </c>
      <c r="F5">
        <v>3.9289999999999998</v>
      </c>
      <c r="G5">
        <v>3.9289999999999998</v>
      </c>
      <c r="H5">
        <v>3.9289999999999998</v>
      </c>
      <c r="I5">
        <v>3.9289999999999998</v>
      </c>
      <c r="J5">
        <v>3.9289999999999998</v>
      </c>
      <c r="K5">
        <v>3.9289999999999998</v>
      </c>
      <c r="L5">
        <v>3.9289999999999998</v>
      </c>
      <c r="M5">
        <v>3.9289999999999998</v>
      </c>
      <c r="N5">
        <v>3.9289999999999998</v>
      </c>
    </row>
    <row r="6" spans="1:14">
      <c r="B6" t="s">
        <v>185</v>
      </c>
      <c r="C6" t="s">
        <v>21</v>
      </c>
      <c r="D6">
        <v>1.3</v>
      </c>
      <c r="E6">
        <v>1.3</v>
      </c>
      <c r="F6">
        <v>1.3</v>
      </c>
      <c r="G6">
        <v>1.3</v>
      </c>
      <c r="H6">
        <v>1.3</v>
      </c>
      <c r="I6">
        <v>1.3</v>
      </c>
      <c r="J6">
        <v>1.3</v>
      </c>
      <c r="K6">
        <v>1.3</v>
      </c>
      <c r="L6">
        <v>1.3</v>
      </c>
      <c r="M6">
        <v>1.3</v>
      </c>
      <c r="N6">
        <v>1.3</v>
      </c>
    </row>
    <row r="7" spans="1:14">
      <c r="B7" t="s">
        <v>185</v>
      </c>
      <c r="C7" t="s">
        <v>28</v>
      </c>
      <c r="D7">
        <v>0.56999999999999995</v>
      </c>
      <c r="E7">
        <v>0.56999999999999995</v>
      </c>
      <c r="F7">
        <v>0.56999999999999995</v>
      </c>
      <c r="G7">
        <v>0.56999999999999995</v>
      </c>
      <c r="H7">
        <v>0.56999999999999995</v>
      </c>
      <c r="I7">
        <v>0.56999999999999995</v>
      </c>
      <c r="J7">
        <v>0.56999999999999995</v>
      </c>
      <c r="K7">
        <v>0.56999999999999995</v>
      </c>
      <c r="L7">
        <v>0.56999999999999995</v>
      </c>
      <c r="M7">
        <v>0.56999999999999995</v>
      </c>
      <c r="N7">
        <v>0.56999999999999995</v>
      </c>
    </row>
    <row r="8" spans="1:14">
      <c r="B8" t="s">
        <v>185</v>
      </c>
      <c r="C8" t="s">
        <v>31</v>
      </c>
      <c r="D8">
        <v>1.3280000000000001</v>
      </c>
      <c r="E8">
        <v>1.3280000000000001</v>
      </c>
      <c r="F8">
        <v>1.3280000000000001</v>
      </c>
      <c r="G8">
        <v>1.3280000000000001</v>
      </c>
      <c r="H8">
        <v>1.3280000000000001</v>
      </c>
      <c r="I8">
        <v>1.3280000000000001</v>
      </c>
      <c r="J8">
        <v>1.3280000000000001</v>
      </c>
      <c r="K8">
        <v>1.3280000000000001</v>
      </c>
      <c r="L8">
        <v>1.3280000000000001</v>
      </c>
      <c r="M8">
        <v>1.3280000000000001</v>
      </c>
      <c r="N8">
        <v>1.3280000000000001</v>
      </c>
    </row>
    <row r="9" spans="1:14">
      <c r="B9" t="s">
        <v>185</v>
      </c>
      <c r="C9" t="s">
        <v>15</v>
      </c>
      <c r="D9">
        <v>1.147</v>
      </c>
      <c r="E9">
        <v>1.1399999999999999</v>
      </c>
      <c r="F9">
        <v>1.1399999999999999</v>
      </c>
      <c r="G9">
        <v>1.1399999999999999</v>
      </c>
      <c r="H9">
        <v>1.1399999999999999</v>
      </c>
      <c r="I9">
        <v>1.1399999999999999</v>
      </c>
      <c r="J9">
        <v>1.1399999999999999</v>
      </c>
      <c r="K9">
        <v>1.1399999999999999</v>
      </c>
      <c r="L9">
        <v>1.1399999999999999</v>
      </c>
      <c r="M9">
        <v>1.1399999999999999</v>
      </c>
      <c r="N9">
        <v>1.1399999999999999</v>
      </c>
    </row>
    <row r="10" spans="1:14">
      <c r="B10" t="s">
        <v>185</v>
      </c>
      <c r="C10" t="s">
        <v>16</v>
      </c>
      <c r="D10">
        <v>4.1980000000000004</v>
      </c>
      <c r="E10">
        <v>4.1980000000000004</v>
      </c>
      <c r="F10">
        <v>4.1980000000000004</v>
      </c>
      <c r="G10">
        <v>4.1980000000000004</v>
      </c>
      <c r="H10">
        <v>4.1980000000000004</v>
      </c>
      <c r="I10">
        <v>4.1980000000000004</v>
      </c>
      <c r="J10">
        <v>4.1980000000000004</v>
      </c>
      <c r="K10">
        <v>4.1980000000000004</v>
      </c>
      <c r="L10">
        <v>4.1980000000000004</v>
      </c>
      <c r="M10">
        <v>4.1980000000000004</v>
      </c>
      <c r="N10">
        <v>4.1980000000000004</v>
      </c>
    </row>
    <row r="11" spans="1:14">
      <c r="B11" t="s">
        <v>185</v>
      </c>
      <c r="C11" t="s">
        <v>32</v>
      </c>
      <c r="D11">
        <v>0</v>
      </c>
    </row>
    <row r="12" spans="1:14">
      <c r="B12" t="s">
        <v>185</v>
      </c>
      <c r="C12" t="s">
        <v>34</v>
      </c>
      <c r="D12">
        <v>5.3470000000000004</v>
      </c>
      <c r="E12">
        <v>5.3470000000000004</v>
      </c>
      <c r="F12">
        <v>5.3470000000000004</v>
      </c>
      <c r="G12">
        <v>5.3470000000000004</v>
      </c>
      <c r="H12">
        <v>5.3470000000000004</v>
      </c>
      <c r="I12">
        <v>5.3470000000000004</v>
      </c>
      <c r="J12">
        <v>5.3470000000000004</v>
      </c>
      <c r="K12">
        <v>5.3470000000000004</v>
      </c>
      <c r="L12">
        <v>5.3470000000000004</v>
      </c>
      <c r="M12">
        <v>5.3470000000000004</v>
      </c>
      <c r="N12">
        <v>5.3470000000000004</v>
      </c>
    </row>
    <row r="13" spans="1:14">
      <c r="B13" t="s">
        <v>185</v>
      </c>
      <c r="C13" t="s">
        <v>18</v>
      </c>
      <c r="D13">
        <v>4.3029999999999999</v>
      </c>
      <c r="E13">
        <v>4.3019999999999996</v>
      </c>
      <c r="F13">
        <v>4.3019999999999996</v>
      </c>
      <c r="G13">
        <v>4.3019999999999996</v>
      </c>
      <c r="H13">
        <v>4.3019999999999996</v>
      </c>
      <c r="I13">
        <v>4.3019999999999996</v>
      </c>
      <c r="J13">
        <v>4.3019999999999996</v>
      </c>
      <c r="K13">
        <v>4.3019999999999996</v>
      </c>
      <c r="L13">
        <v>4.3019999999999996</v>
      </c>
      <c r="M13">
        <v>4.3019999999999996</v>
      </c>
      <c r="N13">
        <v>4.3019999999999996</v>
      </c>
    </row>
    <row r="14" spans="1:14">
      <c r="B14" t="s">
        <v>185</v>
      </c>
      <c r="C14" t="s">
        <v>108</v>
      </c>
      <c r="D14">
        <v>0.69899999999999995</v>
      </c>
      <c r="E14">
        <v>0.69899999999999995</v>
      </c>
      <c r="F14">
        <v>0.69899999999999995</v>
      </c>
      <c r="G14">
        <v>0.69899999999999995</v>
      </c>
      <c r="H14">
        <v>0.69899999999999995</v>
      </c>
      <c r="I14">
        <v>0.69899999999999995</v>
      </c>
      <c r="J14">
        <v>0.69899999999999995</v>
      </c>
      <c r="K14">
        <v>0.69899999999999995</v>
      </c>
      <c r="L14">
        <v>0.46750000000000003</v>
      </c>
      <c r="M14">
        <v>0.2</v>
      </c>
      <c r="N14">
        <v>0.2</v>
      </c>
    </row>
    <row r="15" spans="1:14">
      <c r="B15" t="s">
        <v>185</v>
      </c>
      <c r="C15" t="s">
        <v>22</v>
      </c>
      <c r="D15">
        <v>0.29199999999999998</v>
      </c>
      <c r="E15">
        <v>0.29199999999999998</v>
      </c>
      <c r="F15">
        <v>0.29199999999999998</v>
      </c>
      <c r="G15">
        <v>0.29199999999999998</v>
      </c>
      <c r="H15">
        <v>0.29199999999999998</v>
      </c>
      <c r="I15">
        <v>0.29199999999999998</v>
      </c>
      <c r="J15">
        <v>0.29199999999999998</v>
      </c>
      <c r="K15">
        <v>0.29199999999999998</v>
      </c>
      <c r="L15">
        <v>0.29199999999999998</v>
      </c>
      <c r="M15">
        <v>0.29199999999999998</v>
      </c>
      <c r="N15">
        <v>0.29199999999999998</v>
      </c>
    </row>
    <row r="16" spans="1:14">
      <c r="B16" t="s">
        <v>185</v>
      </c>
      <c r="C16" t="s">
        <v>23</v>
      </c>
      <c r="D16">
        <v>7.1029999999999998</v>
      </c>
      <c r="E16">
        <v>6.9569999999999999</v>
      </c>
      <c r="F16">
        <v>6.9569999999999999</v>
      </c>
      <c r="G16">
        <v>6.9569999999999999</v>
      </c>
      <c r="H16">
        <v>6.9569999999999999</v>
      </c>
      <c r="I16">
        <v>6.9569999999999999</v>
      </c>
      <c r="J16">
        <v>6.9569999999999999</v>
      </c>
      <c r="K16">
        <v>6.9569999999999999</v>
      </c>
      <c r="L16">
        <v>6.9569999999999999</v>
      </c>
      <c r="M16">
        <v>6.9569999999999999</v>
      </c>
      <c r="N16">
        <v>6.9569999999999999</v>
      </c>
    </row>
    <row r="17" spans="1:15">
      <c r="B17" t="s">
        <v>185</v>
      </c>
      <c r="C17" t="s">
        <v>36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</row>
    <row r="18" spans="1:15">
      <c r="B18" t="s">
        <v>185</v>
      </c>
      <c r="C18" t="s">
        <v>37</v>
      </c>
      <c r="D18">
        <v>1.1000000000000001</v>
      </c>
      <c r="E18">
        <v>1.1000000000000001</v>
      </c>
      <c r="N18">
        <v>1.1000000000000001</v>
      </c>
    </row>
    <row r="19" spans="1:15">
      <c r="B19" t="s">
        <v>185</v>
      </c>
      <c r="C19" t="s">
        <v>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5">
      <c r="B20" t="s">
        <v>185</v>
      </c>
      <c r="C20" t="s">
        <v>25</v>
      </c>
      <c r="D20">
        <v>1.37</v>
      </c>
      <c r="E20">
        <v>1.37</v>
      </c>
      <c r="F20">
        <v>1.37</v>
      </c>
      <c r="G20">
        <v>1.37</v>
      </c>
      <c r="H20">
        <v>1.37</v>
      </c>
      <c r="I20">
        <v>1.37</v>
      </c>
      <c r="J20">
        <v>1.37</v>
      </c>
      <c r="K20">
        <v>1.37</v>
      </c>
      <c r="L20">
        <v>1.37</v>
      </c>
      <c r="M20">
        <v>1.37</v>
      </c>
      <c r="N20">
        <v>1.37</v>
      </c>
    </row>
    <row r="21" spans="1:15">
      <c r="B21" t="s">
        <v>185</v>
      </c>
      <c r="C21" t="s">
        <v>26</v>
      </c>
      <c r="D21">
        <v>0.59699999999999998</v>
      </c>
      <c r="E21">
        <v>0.59699999999999998</v>
      </c>
      <c r="F21">
        <v>0.59699999999999998</v>
      </c>
      <c r="G21">
        <v>0.59699999999999998</v>
      </c>
      <c r="H21">
        <v>0.59699999999999998</v>
      </c>
      <c r="I21">
        <v>0.59699999999999998</v>
      </c>
      <c r="J21">
        <v>0.59699999999999998</v>
      </c>
      <c r="K21">
        <v>0.59699999999999998</v>
      </c>
      <c r="L21">
        <v>0.59699999999999998</v>
      </c>
      <c r="M21">
        <v>0.59699999999999998</v>
      </c>
      <c r="N21">
        <v>0.59699999999999998</v>
      </c>
    </row>
    <row r="22" spans="1:15">
      <c r="B22" t="s">
        <v>185</v>
      </c>
      <c r="C22" t="s">
        <v>43</v>
      </c>
      <c r="D22">
        <v>4.2999999999999997E-2</v>
      </c>
      <c r="E22">
        <v>4.2999999999999997E-2</v>
      </c>
      <c r="F22">
        <v>4.2999999999999997E-2</v>
      </c>
      <c r="G22">
        <v>4.2999999999999997E-2</v>
      </c>
      <c r="H22">
        <v>4.2999999999999997E-2</v>
      </c>
      <c r="I22">
        <v>4.2999999999999997E-2</v>
      </c>
      <c r="J22">
        <v>4.2999999999999997E-2</v>
      </c>
      <c r="K22">
        <v>4.2999999999999997E-2</v>
      </c>
      <c r="L22">
        <v>4.2999999999999997E-2</v>
      </c>
      <c r="M22">
        <v>4.2999999999999997E-2</v>
      </c>
      <c r="N22">
        <v>4.2999999999999997E-2</v>
      </c>
    </row>
    <row r="23" spans="1:15">
      <c r="B23" t="s">
        <v>185</v>
      </c>
      <c r="C23" t="s">
        <v>29</v>
      </c>
      <c r="D23">
        <v>0.91600000000000004</v>
      </c>
      <c r="E23">
        <v>0.91600000000000004</v>
      </c>
      <c r="F23">
        <v>0.91600000000000004</v>
      </c>
      <c r="G23">
        <v>0.91600000000000004</v>
      </c>
      <c r="H23">
        <v>0.91600000000000004</v>
      </c>
      <c r="I23">
        <v>0.91600000000000004</v>
      </c>
      <c r="J23">
        <v>0.91600000000000004</v>
      </c>
      <c r="K23">
        <v>0.91600000000000004</v>
      </c>
      <c r="L23">
        <v>0.91600000000000004</v>
      </c>
      <c r="M23">
        <v>0.91600000000000004</v>
      </c>
      <c r="N23">
        <v>0.91600000000000004</v>
      </c>
    </row>
    <row r="24" spans="1:15">
      <c r="B24" t="s">
        <v>185</v>
      </c>
      <c r="C24" t="s">
        <v>30</v>
      </c>
      <c r="D24">
        <v>2.7879999999999998</v>
      </c>
      <c r="E24">
        <v>2.7879999999999998</v>
      </c>
      <c r="F24">
        <v>2.7879999999999998</v>
      </c>
      <c r="G24">
        <v>2.7879999999999998</v>
      </c>
      <c r="H24">
        <v>2.7879999999999998</v>
      </c>
      <c r="I24">
        <v>2.7879999999999998</v>
      </c>
      <c r="J24">
        <v>2.7879999999999998</v>
      </c>
      <c r="K24">
        <v>2.7879999999999998</v>
      </c>
      <c r="L24">
        <v>2.7879999999999998</v>
      </c>
      <c r="M24">
        <v>2.7879999999999998</v>
      </c>
      <c r="N24">
        <v>2.7879999999999998</v>
      </c>
    </row>
    <row r="27" spans="1:15">
      <c r="A27" t="s">
        <v>186</v>
      </c>
      <c r="B27" t="s">
        <v>3</v>
      </c>
      <c r="C27" t="s">
        <v>11</v>
      </c>
      <c r="D27" t="s">
        <v>174</v>
      </c>
      <c r="E27" t="s">
        <v>175</v>
      </c>
      <c r="F27" t="s">
        <v>176</v>
      </c>
      <c r="H27" t="s">
        <v>11</v>
      </c>
      <c r="I27" t="s">
        <v>123</v>
      </c>
      <c r="J27" t="s">
        <v>3</v>
      </c>
      <c r="K27" t="s">
        <v>126</v>
      </c>
      <c r="L27" t="s">
        <v>187</v>
      </c>
      <c r="M27">
        <v>2005</v>
      </c>
      <c r="O27" t="s">
        <v>140</v>
      </c>
    </row>
    <row r="28" spans="1:15">
      <c r="B28" t="s">
        <v>185</v>
      </c>
      <c r="C28" t="s">
        <v>17</v>
      </c>
      <c r="D28">
        <v>7.907</v>
      </c>
      <c r="E28">
        <v>7.907</v>
      </c>
      <c r="F28">
        <v>7.907</v>
      </c>
      <c r="H28" t="s">
        <v>17</v>
      </c>
      <c r="I28" t="s">
        <v>188</v>
      </c>
      <c r="J28" t="s">
        <v>185</v>
      </c>
      <c r="K28" t="s">
        <v>117</v>
      </c>
      <c r="L28" t="s">
        <v>138</v>
      </c>
      <c r="M28">
        <v>3.0212647000000001</v>
      </c>
      <c r="O28">
        <f>M28/(M28+M29)</f>
        <v>0.3821</v>
      </c>
    </row>
    <row r="29" spans="1:15">
      <c r="B29" t="s">
        <v>185</v>
      </c>
      <c r="C29" t="s">
        <v>21</v>
      </c>
      <c r="D29">
        <v>9.9999999999999895E-2</v>
      </c>
      <c r="E29">
        <v>9.9999999999999895E-2</v>
      </c>
      <c r="F29">
        <v>9.9999999999999895E-2</v>
      </c>
      <c r="H29" t="s">
        <v>17</v>
      </c>
      <c r="I29" t="s">
        <v>188</v>
      </c>
      <c r="J29" t="s">
        <v>185</v>
      </c>
      <c r="K29" t="s">
        <v>118</v>
      </c>
      <c r="L29" t="s">
        <v>138</v>
      </c>
      <c r="M29">
        <v>4.8857353000000003</v>
      </c>
      <c r="O29">
        <f>M29/(M28+M29)</f>
        <v>0.6179</v>
      </c>
    </row>
    <row r="30" spans="1:15">
      <c r="B30" t="s">
        <v>185</v>
      </c>
      <c r="C30" t="s">
        <v>28</v>
      </c>
      <c r="D30">
        <v>1.3799999999999963</v>
      </c>
      <c r="E30">
        <v>1.3799999999999963</v>
      </c>
      <c r="F30">
        <v>1.3799999999999963</v>
      </c>
      <c r="H30" t="s">
        <v>21</v>
      </c>
      <c r="I30" t="s">
        <v>188</v>
      </c>
      <c r="J30" t="s">
        <v>185</v>
      </c>
      <c r="K30" t="s">
        <v>117</v>
      </c>
      <c r="L30" t="s">
        <v>138</v>
      </c>
      <c r="M30">
        <v>0</v>
      </c>
      <c r="O30">
        <f>M30/(M30+M31)</f>
        <v>0</v>
      </c>
    </row>
    <row r="31" spans="1:15">
      <c r="B31" t="s">
        <v>185</v>
      </c>
      <c r="C31" t="s">
        <v>31</v>
      </c>
      <c r="D31">
        <v>13.355</v>
      </c>
      <c r="E31">
        <v>13.355</v>
      </c>
      <c r="F31">
        <v>13.355</v>
      </c>
      <c r="H31" t="s">
        <v>21</v>
      </c>
      <c r="I31" t="s">
        <v>188</v>
      </c>
      <c r="J31" t="s">
        <v>185</v>
      </c>
      <c r="K31" t="s">
        <v>118</v>
      </c>
      <c r="L31" t="s">
        <v>138</v>
      </c>
      <c r="M31">
        <v>9.9999999999999895E-2</v>
      </c>
      <c r="O31">
        <f>M31/(M30+M31)</f>
        <v>1</v>
      </c>
    </row>
    <row r="32" spans="1:15">
      <c r="B32" t="s">
        <v>185</v>
      </c>
      <c r="C32" t="s">
        <v>49</v>
      </c>
      <c r="D32">
        <v>0</v>
      </c>
      <c r="F32">
        <v>0</v>
      </c>
      <c r="H32" t="s">
        <v>28</v>
      </c>
      <c r="I32" t="s">
        <v>188</v>
      </c>
      <c r="J32" t="s">
        <v>185</v>
      </c>
      <c r="K32" t="s">
        <v>117</v>
      </c>
      <c r="L32" t="s">
        <v>138</v>
      </c>
      <c r="M32">
        <v>1.34438709677419</v>
      </c>
      <c r="O32">
        <f>M32/(M32+M33)</f>
        <v>0.97419354838709682</v>
      </c>
    </row>
    <row r="33" spans="2:15">
      <c r="B33" t="s">
        <v>185</v>
      </c>
      <c r="C33" t="s">
        <v>15</v>
      </c>
      <c r="D33">
        <v>0.90262007514786602</v>
      </c>
      <c r="E33">
        <v>0.90262007514786602</v>
      </c>
      <c r="F33">
        <v>0.90262007514786602</v>
      </c>
      <c r="H33" t="s">
        <v>28</v>
      </c>
      <c r="I33" t="s">
        <v>188</v>
      </c>
      <c r="J33" t="s">
        <v>185</v>
      </c>
      <c r="K33" t="s">
        <v>118</v>
      </c>
      <c r="L33" t="s">
        <v>138</v>
      </c>
      <c r="M33">
        <v>3.5612903225806403E-2</v>
      </c>
      <c r="O33">
        <f>M33/(M32+M33)</f>
        <v>2.580645161290326E-2</v>
      </c>
    </row>
    <row r="34" spans="2:15">
      <c r="B34" t="s">
        <v>185</v>
      </c>
      <c r="C34" t="s">
        <v>16</v>
      </c>
      <c r="D34">
        <v>3.8975388645951803</v>
      </c>
      <c r="E34">
        <v>4.09</v>
      </c>
      <c r="F34">
        <v>4.0373520673267702</v>
      </c>
      <c r="H34" t="s">
        <v>31</v>
      </c>
      <c r="I34" t="s">
        <v>188</v>
      </c>
      <c r="J34" t="s">
        <v>185</v>
      </c>
      <c r="K34" t="s">
        <v>117</v>
      </c>
      <c r="L34" t="s">
        <v>138</v>
      </c>
      <c r="M34">
        <v>9.4771567428011103</v>
      </c>
      <c r="O34">
        <f>M34/(M34+M35)</f>
        <v>0.70963360110828233</v>
      </c>
    </row>
    <row r="35" spans="2:15">
      <c r="B35" t="s">
        <v>185</v>
      </c>
      <c r="C35" t="s">
        <v>32</v>
      </c>
      <c r="D35">
        <v>9.8015084356480094E-3</v>
      </c>
      <c r="E35">
        <v>9.8015084356480094E-3</v>
      </c>
      <c r="F35">
        <v>9.8015084356480094E-3</v>
      </c>
      <c r="H35" t="s">
        <v>31</v>
      </c>
      <c r="I35" t="s">
        <v>188</v>
      </c>
      <c r="J35" t="s">
        <v>185</v>
      </c>
      <c r="K35" t="s">
        <v>118</v>
      </c>
      <c r="L35" t="s">
        <v>138</v>
      </c>
      <c r="M35">
        <v>3.8778432571988901</v>
      </c>
      <c r="O35">
        <f>M35/(M34+M35)</f>
        <v>0.29036639889171773</v>
      </c>
    </row>
    <row r="36" spans="2:15">
      <c r="B36" t="s">
        <v>185</v>
      </c>
      <c r="C36" t="s">
        <v>33</v>
      </c>
      <c r="D36">
        <v>2.6618832178707799E-3</v>
      </c>
      <c r="E36">
        <v>0.01</v>
      </c>
      <c r="F36">
        <v>0.01</v>
      </c>
      <c r="H36" t="s">
        <v>49</v>
      </c>
      <c r="I36" t="s">
        <v>188</v>
      </c>
      <c r="J36" t="s">
        <v>185</v>
      </c>
      <c r="K36" t="s">
        <v>117</v>
      </c>
      <c r="L36" t="s">
        <v>138</v>
      </c>
      <c r="M36">
        <v>0</v>
      </c>
      <c r="O36" t="e">
        <f>M36/(M36+M37)</f>
        <v>#DIV/0!</v>
      </c>
    </row>
    <row r="37" spans="2:15">
      <c r="B37" t="s">
        <v>185</v>
      </c>
      <c r="C37" t="s">
        <v>34</v>
      </c>
      <c r="D37">
        <v>12.872999999999969</v>
      </c>
      <c r="E37">
        <v>12.872999999999969</v>
      </c>
      <c r="F37">
        <v>12.872999999999969</v>
      </c>
      <c r="H37" t="s">
        <v>49</v>
      </c>
      <c r="I37" t="s">
        <v>188</v>
      </c>
      <c r="J37" t="s">
        <v>185</v>
      </c>
      <c r="K37" t="s">
        <v>118</v>
      </c>
      <c r="L37" t="s">
        <v>138</v>
      </c>
      <c r="M37">
        <v>0</v>
      </c>
      <c r="O37" t="e">
        <f>M37/(M36+M37)</f>
        <v>#DIV/0!</v>
      </c>
    </row>
    <row r="38" spans="2:15">
      <c r="B38" t="s">
        <v>185</v>
      </c>
      <c r="C38" t="s">
        <v>35</v>
      </c>
      <c r="D38">
        <v>3.0350000000000001</v>
      </c>
      <c r="E38">
        <v>2.54</v>
      </c>
      <c r="F38">
        <v>3.0350000000000001</v>
      </c>
      <c r="H38" t="s">
        <v>15</v>
      </c>
      <c r="I38" t="s">
        <v>188</v>
      </c>
      <c r="J38" t="s">
        <v>185</v>
      </c>
      <c r="K38" t="s">
        <v>117</v>
      </c>
      <c r="L38" t="s">
        <v>138</v>
      </c>
      <c r="M38">
        <v>0.702039842048507</v>
      </c>
      <c r="O38">
        <f>M38/(M38+M39)</f>
        <v>0.77777999999999969</v>
      </c>
    </row>
    <row r="39" spans="2:15">
      <c r="B39" t="s">
        <v>185</v>
      </c>
      <c r="C39" t="s">
        <v>18</v>
      </c>
      <c r="D39">
        <v>20.807000000000002</v>
      </c>
      <c r="E39">
        <v>20.807000000000002</v>
      </c>
      <c r="F39">
        <v>20.807000000000002</v>
      </c>
      <c r="H39" t="s">
        <v>15</v>
      </c>
      <c r="I39" t="s">
        <v>188</v>
      </c>
      <c r="J39" t="s">
        <v>185</v>
      </c>
      <c r="K39" t="s">
        <v>118</v>
      </c>
      <c r="L39" t="s">
        <v>138</v>
      </c>
      <c r="M39">
        <v>0.20058023309935899</v>
      </c>
      <c r="O39">
        <f>M39/(M38+M39)</f>
        <v>0.22222000000000022</v>
      </c>
    </row>
    <row r="40" spans="2:15">
      <c r="B40" t="s">
        <v>185</v>
      </c>
      <c r="C40" t="s">
        <v>108</v>
      </c>
      <c r="D40">
        <v>2.4060000000000001</v>
      </c>
      <c r="E40">
        <v>2.4060000000000001</v>
      </c>
      <c r="F40">
        <v>2.4060000000000001</v>
      </c>
      <c r="H40" t="s">
        <v>16</v>
      </c>
      <c r="I40" t="s">
        <v>188</v>
      </c>
      <c r="J40" t="s">
        <v>185</v>
      </c>
      <c r="K40" t="s">
        <v>117</v>
      </c>
      <c r="L40" t="s">
        <v>138</v>
      </c>
      <c r="M40">
        <v>1.09735206732677</v>
      </c>
      <c r="O40">
        <f>M40/(M40+M41)</f>
        <v>0.28154999999999925</v>
      </c>
    </row>
    <row r="41" spans="2:15">
      <c r="B41" t="s">
        <v>185</v>
      </c>
      <c r="C41" t="s">
        <v>20</v>
      </c>
      <c r="D41">
        <v>4.8851819677055902E-2</v>
      </c>
      <c r="E41">
        <v>4.8000000000000001E-2</v>
      </c>
      <c r="F41">
        <v>4.8000000000000001E-2</v>
      </c>
      <c r="H41" t="s">
        <v>16</v>
      </c>
      <c r="I41" t="s">
        <v>188</v>
      </c>
      <c r="J41" t="s">
        <v>185</v>
      </c>
      <c r="K41" t="s">
        <v>118</v>
      </c>
      <c r="L41" t="s">
        <v>138</v>
      </c>
      <c r="M41">
        <v>2.80018679726841</v>
      </c>
      <c r="O41">
        <f>M41/(M40+M41)</f>
        <v>0.7184500000000007</v>
      </c>
    </row>
    <row r="42" spans="2:15">
      <c r="B42" t="s">
        <v>185</v>
      </c>
      <c r="C42" t="s">
        <v>22</v>
      </c>
      <c r="D42">
        <v>0.23400000000000001</v>
      </c>
      <c r="E42">
        <v>0.23400000000000001</v>
      </c>
      <c r="F42">
        <v>0.23400000000000001</v>
      </c>
      <c r="H42" t="s">
        <v>32</v>
      </c>
      <c r="I42" t="s">
        <v>188</v>
      </c>
      <c r="J42" t="s">
        <v>185</v>
      </c>
      <c r="K42" t="s">
        <v>117</v>
      </c>
      <c r="L42" t="s">
        <v>138</v>
      </c>
      <c r="M42">
        <v>9.8015084356480094E-3</v>
      </c>
      <c r="O42">
        <f>M42/(M42+M43)</f>
        <v>1</v>
      </c>
    </row>
    <row r="43" spans="2:15">
      <c r="B43" t="s">
        <v>185</v>
      </c>
      <c r="C43" t="s">
        <v>57</v>
      </c>
      <c r="D43">
        <v>1.1319999999999999</v>
      </c>
      <c r="H43" t="s">
        <v>32</v>
      </c>
      <c r="I43" t="s">
        <v>188</v>
      </c>
      <c r="J43" t="s">
        <v>185</v>
      </c>
      <c r="K43" t="s">
        <v>118</v>
      </c>
      <c r="L43" t="s">
        <v>138</v>
      </c>
      <c r="M43">
        <v>0</v>
      </c>
      <c r="O43">
        <f>M43/(M42+M43)</f>
        <v>0</v>
      </c>
    </row>
    <row r="44" spans="2:15">
      <c r="B44" t="s">
        <v>185</v>
      </c>
      <c r="C44" t="s">
        <v>23</v>
      </c>
      <c r="D44">
        <v>13.889999999999951</v>
      </c>
      <c r="E44">
        <v>13.889999999999951</v>
      </c>
      <c r="F44">
        <v>13.889999999999951</v>
      </c>
      <c r="H44" t="s">
        <v>33</v>
      </c>
      <c r="I44" t="s">
        <v>188</v>
      </c>
      <c r="J44" t="s">
        <v>185</v>
      </c>
      <c r="K44" t="s">
        <v>117</v>
      </c>
      <c r="L44" t="s">
        <v>138</v>
      </c>
      <c r="M44">
        <v>0</v>
      </c>
      <c r="O44">
        <f>M44/(M44+M45)</f>
        <v>0</v>
      </c>
    </row>
    <row r="45" spans="2:15">
      <c r="B45" t="s">
        <v>185</v>
      </c>
      <c r="C45" t="s">
        <v>36</v>
      </c>
      <c r="D45">
        <v>0.11700000000000001</v>
      </c>
      <c r="E45">
        <v>0.11700000000000001</v>
      </c>
      <c r="F45">
        <v>0.11</v>
      </c>
      <c r="H45" t="s">
        <v>33</v>
      </c>
      <c r="I45" t="s">
        <v>188</v>
      </c>
      <c r="J45" t="s">
        <v>185</v>
      </c>
      <c r="K45" t="s">
        <v>118</v>
      </c>
      <c r="L45" t="s">
        <v>138</v>
      </c>
      <c r="M45">
        <v>2.6618832178707799E-3</v>
      </c>
      <c r="O45">
        <f>M45/(M44+M45)</f>
        <v>1</v>
      </c>
    </row>
    <row r="46" spans="2:15">
      <c r="B46" t="s">
        <v>185</v>
      </c>
      <c r="C46" t="s">
        <v>37</v>
      </c>
      <c r="D46">
        <v>3.4000000000000002E-2</v>
      </c>
      <c r="E46">
        <v>3.4000000000000002E-2</v>
      </c>
      <c r="H46" t="s">
        <v>34</v>
      </c>
      <c r="I46" t="s">
        <v>188</v>
      </c>
      <c r="J46" t="s">
        <v>185</v>
      </c>
      <c r="K46" t="s">
        <v>117</v>
      </c>
      <c r="L46" t="s">
        <v>138</v>
      </c>
      <c r="M46">
        <v>10.125896546627899</v>
      </c>
      <c r="O46">
        <f>M46/(M46+M47)</f>
        <v>0.7865995919077079</v>
      </c>
    </row>
    <row r="47" spans="2:15">
      <c r="B47" t="s">
        <v>185</v>
      </c>
      <c r="C47" t="s">
        <v>38</v>
      </c>
      <c r="D47">
        <v>1.536</v>
      </c>
      <c r="E47">
        <v>1.536</v>
      </c>
      <c r="F47">
        <v>1.51</v>
      </c>
      <c r="H47" t="s">
        <v>34</v>
      </c>
      <c r="I47" t="s">
        <v>188</v>
      </c>
      <c r="J47" t="s">
        <v>185</v>
      </c>
      <c r="K47" t="s">
        <v>118</v>
      </c>
      <c r="L47" t="s">
        <v>138</v>
      </c>
      <c r="M47">
        <v>2.7471034533720702</v>
      </c>
      <c r="O47">
        <f>M47/(M46+M47)</f>
        <v>0.21340040809229213</v>
      </c>
    </row>
    <row r="48" spans="2:15">
      <c r="B48" t="s">
        <v>185</v>
      </c>
      <c r="C48" t="s">
        <v>46</v>
      </c>
      <c r="D48">
        <v>0</v>
      </c>
      <c r="E48">
        <v>0</v>
      </c>
      <c r="H48" t="s">
        <v>35</v>
      </c>
      <c r="I48" t="s">
        <v>188</v>
      </c>
      <c r="J48" t="s">
        <v>185</v>
      </c>
      <c r="K48" t="s">
        <v>117</v>
      </c>
      <c r="L48" t="s">
        <v>138</v>
      </c>
      <c r="M48">
        <v>3.0350000000000001</v>
      </c>
      <c r="O48">
        <f>M48/(M48+M49)</f>
        <v>1</v>
      </c>
    </row>
    <row r="49" spans="2:15">
      <c r="B49" t="s">
        <v>185</v>
      </c>
      <c r="C49" t="s">
        <v>24</v>
      </c>
      <c r="D49">
        <v>3.6999999999999998E-2</v>
      </c>
      <c r="E49">
        <v>3.4000000000000002E-2</v>
      </c>
      <c r="F49">
        <v>3.4000000000000002E-2</v>
      </c>
      <c r="H49" t="s">
        <v>35</v>
      </c>
      <c r="I49" t="s">
        <v>188</v>
      </c>
      <c r="J49" t="s">
        <v>185</v>
      </c>
      <c r="K49" t="s">
        <v>118</v>
      </c>
      <c r="L49" t="s">
        <v>138</v>
      </c>
      <c r="M49">
        <v>0</v>
      </c>
      <c r="O49">
        <f>M49/(M48+M49)</f>
        <v>0</v>
      </c>
    </row>
    <row r="50" spans="2:15">
      <c r="B50" t="s">
        <v>185</v>
      </c>
      <c r="C50" t="s">
        <v>41</v>
      </c>
      <c r="D50">
        <v>28.358000000000001</v>
      </c>
      <c r="E50">
        <v>28.358000000000001</v>
      </c>
      <c r="F50">
        <v>28.358000000000001</v>
      </c>
      <c r="H50" t="s">
        <v>18</v>
      </c>
      <c r="I50" t="s">
        <v>188</v>
      </c>
      <c r="J50" t="s">
        <v>185</v>
      </c>
      <c r="K50" t="s">
        <v>117</v>
      </c>
      <c r="L50" t="s">
        <v>138</v>
      </c>
      <c r="M50">
        <v>14.627321</v>
      </c>
      <c r="O50">
        <f>M50/(M50+M51)</f>
        <v>0.70299999999999996</v>
      </c>
    </row>
    <row r="51" spans="2:15">
      <c r="B51" t="s">
        <v>185</v>
      </c>
      <c r="C51" t="s">
        <v>25</v>
      </c>
      <c r="D51">
        <v>0.81</v>
      </c>
      <c r="E51">
        <v>0.81</v>
      </c>
      <c r="F51">
        <v>0.91200000000000003</v>
      </c>
      <c r="H51" t="s">
        <v>18</v>
      </c>
      <c r="I51" t="s">
        <v>188</v>
      </c>
      <c r="J51" t="s">
        <v>185</v>
      </c>
      <c r="K51" t="s">
        <v>118</v>
      </c>
      <c r="L51" t="s">
        <v>138</v>
      </c>
      <c r="M51">
        <v>6.1796790000000001</v>
      </c>
      <c r="O51">
        <f>M51/(M50+M51)</f>
        <v>0.29699999999999999</v>
      </c>
    </row>
    <row r="52" spans="2:15">
      <c r="B52" t="s">
        <v>185</v>
      </c>
      <c r="C52" t="s">
        <v>26</v>
      </c>
      <c r="D52">
        <v>3.9221548225067298</v>
      </c>
      <c r="E52">
        <v>3.9221548225067298</v>
      </c>
      <c r="F52">
        <v>3.9221548225067298</v>
      </c>
      <c r="H52" t="s">
        <v>108</v>
      </c>
      <c r="I52" t="s">
        <v>188</v>
      </c>
      <c r="J52" t="s">
        <v>185</v>
      </c>
      <c r="K52" t="s">
        <v>117</v>
      </c>
      <c r="L52" t="s">
        <v>138</v>
      </c>
      <c r="M52">
        <v>2.3571582000000002</v>
      </c>
      <c r="O52">
        <f>M52/(M52+M53)</f>
        <v>0.97970000000000002</v>
      </c>
    </row>
    <row r="53" spans="2:15">
      <c r="B53" t="s">
        <v>185</v>
      </c>
      <c r="C53" t="s">
        <v>27</v>
      </c>
      <c r="D53">
        <v>6.2495723070462201</v>
      </c>
      <c r="E53">
        <v>6.2495723070462201</v>
      </c>
      <c r="H53" t="s">
        <v>108</v>
      </c>
      <c r="I53" t="s">
        <v>188</v>
      </c>
      <c r="J53" t="s">
        <v>185</v>
      </c>
      <c r="K53" t="s">
        <v>118</v>
      </c>
      <c r="L53" t="s">
        <v>138</v>
      </c>
      <c r="M53">
        <v>4.8841799999999998E-2</v>
      </c>
      <c r="O53">
        <f>M53/(M52+M53)</f>
        <v>2.0299999999999999E-2</v>
      </c>
    </row>
    <row r="54" spans="2:15">
      <c r="B54" t="s">
        <v>185</v>
      </c>
      <c r="C54" t="s">
        <v>43</v>
      </c>
      <c r="D54">
        <v>16.302</v>
      </c>
      <c r="E54">
        <v>16.201000000000001</v>
      </c>
      <c r="F54">
        <v>16.201000000000001</v>
      </c>
      <c r="H54" t="s">
        <v>19</v>
      </c>
      <c r="I54" t="s">
        <v>188</v>
      </c>
      <c r="J54" t="s">
        <v>185</v>
      </c>
      <c r="K54" t="s">
        <v>117</v>
      </c>
      <c r="L54" t="s">
        <v>138</v>
      </c>
      <c r="M54">
        <v>1.5334000000000001</v>
      </c>
      <c r="O54">
        <f>M54/(M54+M55)</f>
        <v>0.85</v>
      </c>
    </row>
    <row r="55" spans="2:15">
      <c r="B55" t="s">
        <v>185</v>
      </c>
      <c r="C55" t="s">
        <v>44</v>
      </c>
      <c r="D55">
        <v>0.95911526393190072</v>
      </c>
      <c r="E55">
        <v>0.95911526393190072</v>
      </c>
      <c r="F55">
        <v>0.94356867465374883</v>
      </c>
      <c r="H55" t="s">
        <v>19</v>
      </c>
      <c r="I55" t="s">
        <v>188</v>
      </c>
      <c r="J55" t="s">
        <v>185</v>
      </c>
      <c r="K55" t="s">
        <v>118</v>
      </c>
      <c r="L55" t="s">
        <v>138</v>
      </c>
      <c r="M55">
        <v>0.27060000000000001</v>
      </c>
      <c r="O55">
        <f>M55/(M54+M55)</f>
        <v>0.15</v>
      </c>
    </row>
    <row r="56" spans="2:15">
      <c r="B56" t="s">
        <v>185</v>
      </c>
      <c r="C56" t="s">
        <v>29</v>
      </c>
      <c r="D56">
        <v>1.5960000000000001</v>
      </c>
      <c r="E56">
        <v>1.5960000000000001</v>
      </c>
      <c r="F56">
        <v>1.5960000000000001</v>
      </c>
      <c r="H56" t="s">
        <v>20</v>
      </c>
      <c r="I56" t="s">
        <v>188</v>
      </c>
      <c r="J56" t="s">
        <v>185</v>
      </c>
      <c r="K56" t="s">
        <v>117</v>
      </c>
      <c r="L56" t="s">
        <v>138</v>
      </c>
      <c r="M56">
        <v>0</v>
      </c>
      <c r="O56">
        <f>M56/(M56+M57)</f>
        <v>0</v>
      </c>
    </row>
    <row r="57" spans="2:15">
      <c r="B57" t="s">
        <v>185</v>
      </c>
      <c r="C57" t="s">
        <v>30</v>
      </c>
      <c r="D57">
        <v>1.37790026309495</v>
      </c>
      <c r="E57">
        <v>1.37790026309495</v>
      </c>
      <c r="F57">
        <v>1.37790026309495</v>
      </c>
      <c r="H57" t="s">
        <v>20</v>
      </c>
      <c r="I57" t="s">
        <v>188</v>
      </c>
      <c r="J57" t="s">
        <v>185</v>
      </c>
      <c r="K57" t="s">
        <v>118</v>
      </c>
      <c r="L57" t="s">
        <v>138</v>
      </c>
      <c r="M57">
        <v>4.8851819677055902E-2</v>
      </c>
      <c r="O57">
        <f>M57/(M56+M57)</f>
        <v>1</v>
      </c>
    </row>
    <row r="58" spans="2:15">
      <c r="H58" t="s">
        <v>22</v>
      </c>
      <c r="I58" t="s">
        <v>188</v>
      </c>
      <c r="J58" t="s">
        <v>185</v>
      </c>
      <c r="K58" t="s">
        <v>117</v>
      </c>
      <c r="L58" t="s">
        <v>138</v>
      </c>
      <c r="M58">
        <v>0.21532680000000001</v>
      </c>
      <c r="O58">
        <f>M58/(M58+M59)</f>
        <v>0.92020000000000002</v>
      </c>
    </row>
    <row r="59" spans="2:15">
      <c r="H59" t="s">
        <v>22</v>
      </c>
      <c r="I59" t="s">
        <v>188</v>
      </c>
      <c r="J59" t="s">
        <v>185</v>
      </c>
      <c r="K59" t="s">
        <v>118</v>
      </c>
      <c r="L59" t="s">
        <v>138</v>
      </c>
      <c r="M59">
        <v>1.8673200000000001E-2</v>
      </c>
      <c r="O59">
        <f>M59/(M58+M59)</f>
        <v>7.9799999999999996E-2</v>
      </c>
    </row>
    <row r="60" spans="2:15">
      <c r="H60" t="s">
        <v>57</v>
      </c>
      <c r="I60" t="s">
        <v>188</v>
      </c>
      <c r="J60" t="s">
        <v>185</v>
      </c>
      <c r="K60" t="s">
        <v>117</v>
      </c>
      <c r="L60" t="s">
        <v>138</v>
      </c>
      <c r="M60">
        <v>1.1319999999999999</v>
      </c>
      <c r="O60">
        <f>M60/(M60+M61)</f>
        <v>1</v>
      </c>
    </row>
    <row r="61" spans="2:15">
      <c r="H61" t="s">
        <v>57</v>
      </c>
      <c r="I61" t="s">
        <v>188</v>
      </c>
      <c r="J61" t="s">
        <v>185</v>
      </c>
      <c r="K61" t="s">
        <v>118</v>
      </c>
      <c r="L61" t="s">
        <v>138</v>
      </c>
      <c r="M61">
        <v>0</v>
      </c>
      <c r="O61">
        <f>M61/(M60+M61)</f>
        <v>0</v>
      </c>
    </row>
    <row r="62" spans="2:15">
      <c r="H62" t="s">
        <v>23</v>
      </c>
      <c r="I62" t="s">
        <v>188</v>
      </c>
      <c r="J62" t="s">
        <v>185</v>
      </c>
      <c r="K62" t="s">
        <v>117</v>
      </c>
      <c r="L62" t="s">
        <v>138</v>
      </c>
      <c r="M62">
        <v>11.529278245715901</v>
      </c>
      <c r="O62">
        <f>M62/(M62+M63)</f>
        <v>0.83004163036111889</v>
      </c>
    </row>
    <row r="63" spans="2:15">
      <c r="H63" t="s">
        <v>23</v>
      </c>
      <c r="I63" t="s">
        <v>188</v>
      </c>
      <c r="J63" t="s">
        <v>185</v>
      </c>
      <c r="K63" t="s">
        <v>118</v>
      </c>
      <c r="L63" t="s">
        <v>138</v>
      </c>
      <c r="M63">
        <v>2.3607217542840502</v>
      </c>
      <c r="O63">
        <f>M63/(M62+M63)</f>
        <v>0.16995836963888111</v>
      </c>
    </row>
    <row r="64" spans="2:15">
      <c r="H64" t="s">
        <v>36</v>
      </c>
      <c r="I64" t="s">
        <v>188</v>
      </c>
      <c r="J64" t="s">
        <v>185</v>
      </c>
      <c r="K64" t="s">
        <v>117</v>
      </c>
      <c r="L64" t="s">
        <v>138</v>
      </c>
      <c r="M64">
        <v>0.11700000000000001</v>
      </c>
      <c r="O64">
        <f>M64/(M64+M65)</f>
        <v>1</v>
      </c>
    </row>
    <row r="65" spans="8:15">
      <c r="H65" t="s">
        <v>36</v>
      </c>
      <c r="I65" t="s">
        <v>188</v>
      </c>
      <c r="J65" t="s">
        <v>185</v>
      </c>
      <c r="K65" t="s">
        <v>118</v>
      </c>
      <c r="L65" t="s">
        <v>138</v>
      </c>
      <c r="M65">
        <v>0</v>
      </c>
      <c r="O65">
        <f>M65/(M64+M65)</f>
        <v>0</v>
      </c>
    </row>
    <row r="66" spans="8:15">
      <c r="H66" t="s">
        <v>37</v>
      </c>
      <c r="I66" t="s">
        <v>188</v>
      </c>
      <c r="J66" t="s">
        <v>185</v>
      </c>
      <c r="K66" t="s">
        <v>117</v>
      </c>
      <c r="L66" t="s">
        <v>138</v>
      </c>
      <c r="M66">
        <v>3.4000000000000002E-2</v>
      </c>
      <c r="O66">
        <f>M66/(M66+M67)</f>
        <v>1</v>
      </c>
    </row>
    <row r="67" spans="8:15">
      <c r="H67" t="s">
        <v>37</v>
      </c>
      <c r="I67" t="s">
        <v>188</v>
      </c>
      <c r="J67" t="s">
        <v>185</v>
      </c>
      <c r="K67" t="s">
        <v>118</v>
      </c>
      <c r="L67" t="s">
        <v>138</v>
      </c>
      <c r="M67">
        <v>0</v>
      </c>
      <c r="O67">
        <f>M67/(M66+M67)</f>
        <v>0</v>
      </c>
    </row>
    <row r="68" spans="8:15">
      <c r="H68" t="s">
        <v>38</v>
      </c>
      <c r="I68" t="s">
        <v>188</v>
      </c>
      <c r="J68" t="s">
        <v>185</v>
      </c>
      <c r="K68" t="s">
        <v>117</v>
      </c>
      <c r="L68" t="s">
        <v>138</v>
      </c>
      <c r="M68">
        <v>1.536</v>
      </c>
      <c r="O68">
        <f>M68/(M68+M69)</f>
        <v>1</v>
      </c>
    </row>
    <row r="69" spans="8:15">
      <c r="H69" t="s">
        <v>38</v>
      </c>
      <c r="I69" t="s">
        <v>188</v>
      </c>
      <c r="J69" t="s">
        <v>185</v>
      </c>
      <c r="K69" t="s">
        <v>118</v>
      </c>
      <c r="L69" t="s">
        <v>138</v>
      </c>
      <c r="M69">
        <v>0</v>
      </c>
      <c r="O69">
        <f>M69/(M68+M69)</f>
        <v>0</v>
      </c>
    </row>
    <row r="70" spans="8:15">
      <c r="H70" t="s">
        <v>46</v>
      </c>
      <c r="I70" t="s">
        <v>188</v>
      </c>
      <c r="J70" t="s">
        <v>185</v>
      </c>
      <c r="K70" t="s">
        <v>117</v>
      </c>
      <c r="L70" t="s">
        <v>138</v>
      </c>
      <c r="M70">
        <v>0</v>
      </c>
      <c r="O70" t="e">
        <f>M70/(M70+M71)</f>
        <v>#DIV/0!</v>
      </c>
    </row>
    <row r="71" spans="8:15">
      <c r="H71" t="s">
        <v>46</v>
      </c>
      <c r="I71" t="s">
        <v>188</v>
      </c>
      <c r="J71" t="s">
        <v>185</v>
      </c>
      <c r="K71" t="s">
        <v>118</v>
      </c>
      <c r="L71" t="s">
        <v>138</v>
      </c>
      <c r="M71">
        <v>0</v>
      </c>
      <c r="O71" t="e">
        <f>M71/(M70+M71)</f>
        <v>#DIV/0!</v>
      </c>
    </row>
    <row r="72" spans="8:15">
      <c r="H72" t="s">
        <v>24</v>
      </c>
      <c r="I72" t="s">
        <v>188</v>
      </c>
      <c r="J72" t="s">
        <v>185</v>
      </c>
      <c r="K72" t="s">
        <v>117</v>
      </c>
      <c r="L72" t="s">
        <v>138</v>
      </c>
      <c r="M72">
        <v>0</v>
      </c>
      <c r="O72">
        <f>M72/(M72+M73)</f>
        <v>0</v>
      </c>
    </row>
    <row r="73" spans="8:15">
      <c r="H73" t="s">
        <v>24</v>
      </c>
      <c r="I73" t="s">
        <v>188</v>
      </c>
      <c r="J73" t="s">
        <v>185</v>
      </c>
      <c r="K73" t="s">
        <v>118</v>
      </c>
      <c r="L73" t="s">
        <v>138</v>
      </c>
      <c r="M73">
        <v>3.6999999999999998E-2</v>
      </c>
      <c r="O73">
        <f>M73/(M72+M73)</f>
        <v>1</v>
      </c>
    </row>
    <row r="74" spans="8:15">
      <c r="H74" t="s">
        <v>41</v>
      </c>
      <c r="I74" t="s">
        <v>188</v>
      </c>
      <c r="J74" t="s">
        <v>185</v>
      </c>
      <c r="K74" t="s">
        <v>117</v>
      </c>
      <c r="L74" t="s">
        <v>138</v>
      </c>
      <c r="M74">
        <v>22.119240000000001</v>
      </c>
      <c r="O74">
        <f>M74/(M74+M75)</f>
        <v>0.78</v>
      </c>
    </row>
    <row r="75" spans="8:15">
      <c r="H75" t="s">
        <v>41</v>
      </c>
      <c r="I75" t="s">
        <v>188</v>
      </c>
      <c r="J75" t="s">
        <v>185</v>
      </c>
      <c r="K75" t="s">
        <v>118</v>
      </c>
      <c r="L75" t="s">
        <v>138</v>
      </c>
      <c r="M75">
        <v>6.2387600000000001</v>
      </c>
      <c r="O75">
        <f>M75/(M74+M75)</f>
        <v>0.22</v>
      </c>
    </row>
    <row r="76" spans="8:15">
      <c r="H76" t="s">
        <v>25</v>
      </c>
      <c r="I76" t="s">
        <v>188</v>
      </c>
      <c r="J76" t="s">
        <v>185</v>
      </c>
      <c r="K76" t="s">
        <v>117</v>
      </c>
      <c r="L76" t="s">
        <v>138</v>
      </c>
      <c r="M76">
        <v>0.41</v>
      </c>
      <c r="O76">
        <f>M76/(M76+M77)</f>
        <v>0.50617283950617276</v>
      </c>
    </row>
    <row r="77" spans="8:15">
      <c r="H77" t="s">
        <v>25</v>
      </c>
      <c r="I77" t="s">
        <v>188</v>
      </c>
      <c r="J77" t="s">
        <v>185</v>
      </c>
      <c r="K77" t="s">
        <v>118</v>
      </c>
      <c r="L77" t="s">
        <v>138</v>
      </c>
      <c r="M77">
        <v>0.4</v>
      </c>
      <c r="O77">
        <f>M77/(M76+M77)</f>
        <v>0.49382716049382713</v>
      </c>
    </row>
    <row r="78" spans="8:15">
      <c r="H78" t="s">
        <v>26</v>
      </c>
      <c r="I78" t="s">
        <v>188</v>
      </c>
      <c r="J78" t="s">
        <v>185</v>
      </c>
      <c r="K78" t="s">
        <v>117</v>
      </c>
      <c r="L78" t="s">
        <v>138</v>
      </c>
      <c r="M78">
        <v>1.7714714002815199</v>
      </c>
      <c r="O78">
        <f>M78/(M78+M79)</f>
        <v>0.45165769339756356</v>
      </c>
    </row>
    <row r="79" spans="8:15">
      <c r="H79" t="s">
        <v>26</v>
      </c>
      <c r="I79" t="s">
        <v>188</v>
      </c>
      <c r="J79" t="s">
        <v>185</v>
      </c>
      <c r="K79" t="s">
        <v>118</v>
      </c>
      <c r="L79" t="s">
        <v>138</v>
      </c>
      <c r="M79">
        <v>2.1506834222252098</v>
      </c>
      <c r="O79">
        <f>M79/(M78+M79)</f>
        <v>0.54834230660243644</v>
      </c>
    </row>
    <row r="80" spans="8:15">
      <c r="H80" t="s">
        <v>27</v>
      </c>
      <c r="I80" t="s">
        <v>188</v>
      </c>
      <c r="J80" t="s">
        <v>185</v>
      </c>
      <c r="K80" t="s">
        <v>117</v>
      </c>
      <c r="L80" t="s">
        <v>138</v>
      </c>
      <c r="M80">
        <v>6.2495723070462201</v>
      </c>
      <c r="O80">
        <f>M80/(M80+M81)</f>
        <v>1</v>
      </c>
    </row>
    <row r="81" spans="8:15">
      <c r="H81" t="s">
        <v>27</v>
      </c>
      <c r="I81" t="s">
        <v>188</v>
      </c>
      <c r="J81" t="s">
        <v>185</v>
      </c>
      <c r="K81" t="s">
        <v>118</v>
      </c>
      <c r="L81" t="s">
        <v>138</v>
      </c>
      <c r="M81">
        <v>0</v>
      </c>
      <c r="O81">
        <f>M81/(M80+M81)</f>
        <v>0</v>
      </c>
    </row>
    <row r="82" spans="8:15">
      <c r="H82" t="s">
        <v>43</v>
      </c>
      <c r="I82" t="s">
        <v>188</v>
      </c>
      <c r="J82" t="s">
        <v>185</v>
      </c>
      <c r="K82" t="s">
        <v>117</v>
      </c>
      <c r="L82" t="s">
        <v>138</v>
      </c>
      <c r="M82">
        <v>8.1509999999999998</v>
      </c>
      <c r="O82">
        <f>M82/(M82+M83)</f>
        <v>0.5</v>
      </c>
    </row>
    <row r="83" spans="8:15">
      <c r="H83" t="s">
        <v>43</v>
      </c>
      <c r="I83" t="s">
        <v>188</v>
      </c>
      <c r="J83" t="s">
        <v>185</v>
      </c>
      <c r="K83" t="s">
        <v>118</v>
      </c>
      <c r="L83" t="s">
        <v>138</v>
      </c>
      <c r="M83">
        <v>8.1509999999999998</v>
      </c>
      <c r="O83">
        <f>M83/(M82+M83)</f>
        <v>0.5</v>
      </c>
    </row>
    <row r="84" spans="8:15">
      <c r="H84" t="s">
        <v>44</v>
      </c>
      <c r="I84" t="s">
        <v>188</v>
      </c>
      <c r="J84" t="s">
        <v>185</v>
      </c>
      <c r="K84" t="s">
        <v>117</v>
      </c>
      <c r="L84" t="s">
        <v>138</v>
      </c>
      <c r="M84">
        <v>0.91339000134910098</v>
      </c>
      <c r="O84">
        <f>M84/(M84+M85)</f>
        <v>0.95232558139534906</v>
      </c>
    </row>
    <row r="85" spans="8:15">
      <c r="H85" t="s">
        <v>44</v>
      </c>
      <c r="I85" t="s">
        <v>188</v>
      </c>
      <c r="J85" t="s">
        <v>185</v>
      </c>
      <c r="K85" t="s">
        <v>118</v>
      </c>
      <c r="L85" t="s">
        <v>138</v>
      </c>
      <c r="M85">
        <v>4.5725262582799797E-2</v>
      </c>
      <c r="O85">
        <f>M85/(M84+M85)</f>
        <v>4.7674418604651034E-2</v>
      </c>
    </row>
    <row r="86" spans="8:15">
      <c r="H86" t="s">
        <v>29</v>
      </c>
      <c r="I86" t="s">
        <v>188</v>
      </c>
      <c r="J86" t="s">
        <v>185</v>
      </c>
      <c r="K86" t="s">
        <v>117</v>
      </c>
      <c r="L86" t="s">
        <v>138</v>
      </c>
      <c r="M86">
        <v>0.84494155199999998</v>
      </c>
      <c r="O86">
        <f>M86/(M86+M87)</f>
        <v>0.52941199999999999</v>
      </c>
    </row>
    <row r="87" spans="8:15">
      <c r="H87" t="s">
        <v>29</v>
      </c>
      <c r="I87" t="s">
        <v>188</v>
      </c>
      <c r="J87" t="s">
        <v>185</v>
      </c>
      <c r="K87" t="s">
        <v>118</v>
      </c>
      <c r="L87" t="s">
        <v>138</v>
      </c>
      <c r="M87">
        <v>0.75105844799999999</v>
      </c>
      <c r="O87">
        <f>M87/(M86+M87)</f>
        <v>0.47058799999999995</v>
      </c>
    </row>
    <row r="88" spans="8:15">
      <c r="H88" t="s">
        <v>30</v>
      </c>
      <c r="I88" t="s">
        <v>188</v>
      </c>
      <c r="J88" t="s">
        <v>185</v>
      </c>
      <c r="K88" t="s">
        <v>117</v>
      </c>
      <c r="L88" t="s">
        <v>138</v>
      </c>
      <c r="M88">
        <v>1.37790026309495</v>
      </c>
      <c r="O88">
        <f>M88/(M88+M89)</f>
        <v>1</v>
      </c>
    </row>
    <row r="89" spans="8:15">
      <c r="H89" t="s">
        <v>30</v>
      </c>
      <c r="I89" t="s">
        <v>188</v>
      </c>
      <c r="J89" t="s">
        <v>185</v>
      </c>
      <c r="K89" t="s">
        <v>118</v>
      </c>
      <c r="L89" t="s">
        <v>138</v>
      </c>
      <c r="M89">
        <v>0</v>
      </c>
      <c r="O89">
        <f>M89/(M88+M89)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0.39997558519241921"/>
  </sheetPr>
  <dimension ref="A1:O48"/>
  <sheetViews>
    <sheetView zoomScale="120" zoomScaleNormal="120" workbookViewId="0">
      <selection activeCell="D8" sqref="D8"/>
    </sheetView>
  </sheetViews>
  <sheetFormatPr defaultRowHeight="12.75"/>
  <cols>
    <col min="1" max="1" width="43" bestFit="1" customWidth="1"/>
    <col min="14" max="15" width="12.1328125" bestFit="1" customWidth="1"/>
  </cols>
  <sheetData>
    <row r="1" spans="1:15">
      <c r="A1" t="s">
        <v>189</v>
      </c>
      <c r="B1" t="s">
        <v>190</v>
      </c>
    </row>
    <row r="3" spans="1:15">
      <c r="A3" t="s">
        <v>191</v>
      </c>
      <c r="B3">
        <v>41353.594131944446</v>
      </c>
    </row>
    <row r="4" spans="1:15">
      <c r="A4" t="s">
        <v>192</v>
      </c>
      <c r="B4">
        <v>41360.621760810187</v>
      </c>
    </row>
    <row r="5" spans="1:15">
      <c r="A5" t="s">
        <v>193</v>
      </c>
      <c r="B5" t="s">
        <v>194</v>
      </c>
    </row>
    <row r="6" spans="1:15">
      <c r="A6" t="s">
        <v>195</v>
      </c>
      <c r="B6" t="s">
        <v>196</v>
      </c>
    </row>
    <row r="7" spans="1:15">
      <c r="A7" t="s">
        <v>197</v>
      </c>
      <c r="B7" t="s">
        <v>198</v>
      </c>
    </row>
    <row r="8" spans="1:15">
      <c r="A8" t="s">
        <v>199</v>
      </c>
      <c r="B8" t="s">
        <v>200</v>
      </c>
    </row>
    <row r="9" spans="1:15">
      <c r="A9" t="s">
        <v>201</v>
      </c>
      <c r="B9" t="s">
        <v>202</v>
      </c>
    </row>
    <row r="10" spans="1:15">
      <c r="K10" t="s">
        <v>158</v>
      </c>
    </row>
    <row r="11" spans="1:15">
      <c r="A11" t="s">
        <v>203</v>
      </c>
      <c r="B11" t="s">
        <v>204</v>
      </c>
      <c r="C11" t="s">
        <v>205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J11" t="s">
        <v>11</v>
      </c>
      <c r="K11">
        <v>2005</v>
      </c>
      <c r="L11">
        <v>2006</v>
      </c>
      <c r="M11">
        <v>2010</v>
      </c>
      <c r="N11" t="s">
        <v>160</v>
      </c>
      <c r="O11" t="s">
        <v>161</v>
      </c>
    </row>
    <row r="12" spans="1:15">
      <c r="A12" t="s">
        <v>211</v>
      </c>
      <c r="B12">
        <v>137253</v>
      </c>
      <c r="C12">
        <v>138100</v>
      </c>
      <c r="D12">
        <v>139972</v>
      </c>
      <c r="E12">
        <v>140681</v>
      </c>
      <c r="F12">
        <v>141962</v>
      </c>
      <c r="G12">
        <v>143477</v>
      </c>
      <c r="H12">
        <v>145050</v>
      </c>
      <c r="J12" t="s">
        <v>17</v>
      </c>
      <c r="K12">
        <f>B31</f>
        <v>11291</v>
      </c>
      <c r="L12">
        <f>C31</f>
        <v>11314</v>
      </c>
      <c r="M12">
        <f>G31</f>
        <v>12381</v>
      </c>
      <c r="N12">
        <f>L12-K12</f>
        <v>23</v>
      </c>
      <c r="O12">
        <f t="shared" ref="O12:O27" si="0">M12-L12</f>
        <v>1067</v>
      </c>
    </row>
    <row r="13" spans="1:15">
      <c r="A13" t="s">
        <v>98</v>
      </c>
      <c r="B13">
        <v>1412</v>
      </c>
      <c r="C13">
        <v>1414</v>
      </c>
      <c r="D13">
        <v>1417</v>
      </c>
      <c r="E13">
        <v>1418</v>
      </c>
      <c r="F13">
        <v>1417</v>
      </c>
      <c r="G13">
        <v>1425</v>
      </c>
      <c r="H13">
        <v>1426</v>
      </c>
      <c r="J13" t="s">
        <v>21</v>
      </c>
      <c r="K13">
        <f>B13</f>
        <v>1412</v>
      </c>
      <c r="L13">
        <f>C13</f>
        <v>1414</v>
      </c>
      <c r="M13">
        <f>G13</f>
        <v>1425</v>
      </c>
      <c r="N13">
        <f t="shared" ref="N13:O29" si="1">L13-K13</f>
        <v>2</v>
      </c>
      <c r="O13">
        <f t="shared" si="0"/>
        <v>11</v>
      </c>
    </row>
    <row r="14" spans="1:15">
      <c r="A14" t="s">
        <v>74</v>
      </c>
      <c r="B14">
        <v>2848</v>
      </c>
      <c r="C14">
        <v>2848</v>
      </c>
      <c r="D14">
        <v>2876</v>
      </c>
      <c r="E14">
        <v>2984</v>
      </c>
      <c r="F14">
        <v>3001</v>
      </c>
      <c r="G14">
        <v>3048</v>
      </c>
      <c r="H14">
        <v>3108</v>
      </c>
      <c r="J14" t="s">
        <v>28</v>
      </c>
      <c r="K14">
        <f>B14</f>
        <v>2848</v>
      </c>
      <c r="L14">
        <f>C14</f>
        <v>2848</v>
      </c>
      <c r="M14">
        <f>G14</f>
        <v>3048</v>
      </c>
      <c r="N14">
        <f t="shared" si="1"/>
        <v>0</v>
      </c>
      <c r="O14">
        <f t="shared" si="0"/>
        <v>200</v>
      </c>
    </row>
    <row r="15" spans="1:15">
      <c r="A15" t="s">
        <v>76</v>
      </c>
      <c r="B15">
        <v>2012</v>
      </c>
      <c r="C15">
        <v>2012</v>
      </c>
      <c r="D15">
        <v>2020</v>
      </c>
      <c r="E15">
        <v>2023</v>
      </c>
      <c r="F15">
        <v>2023</v>
      </c>
      <c r="G15">
        <v>2023</v>
      </c>
      <c r="H15">
        <v>2023</v>
      </c>
      <c r="J15" t="s">
        <v>31</v>
      </c>
      <c r="K15">
        <f>B42</f>
        <v>12833</v>
      </c>
      <c r="L15">
        <f>C42</f>
        <v>12819</v>
      </c>
      <c r="M15">
        <f>G42</f>
        <v>13239</v>
      </c>
      <c r="N15">
        <f t="shared" si="1"/>
        <v>-14</v>
      </c>
      <c r="O15">
        <f t="shared" si="0"/>
        <v>420</v>
      </c>
    </row>
    <row r="16" spans="1:15">
      <c r="A16" t="s">
        <v>99</v>
      </c>
      <c r="B16">
        <v>11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J16" t="s">
        <v>49</v>
      </c>
      <c r="K16">
        <f>B24</f>
        <v>0</v>
      </c>
      <c r="L16">
        <f>C24</f>
        <v>0</v>
      </c>
      <c r="M16">
        <f>G24</f>
        <v>0</v>
      </c>
      <c r="N16">
        <f t="shared" si="1"/>
        <v>0</v>
      </c>
      <c r="O16">
        <f t="shared" si="0"/>
        <v>0</v>
      </c>
    </row>
    <row r="17" spans="1:15">
      <c r="A17" t="s">
        <v>212</v>
      </c>
      <c r="B17">
        <v>8277</v>
      </c>
      <c r="C17">
        <v>8928</v>
      </c>
      <c r="D17">
        <v>10000</v>
      </c>
      <c r="E17">
        <v>9948</v>
      </c>
      <c r="F17">
        <v>10589</v>
      </c>
      <c r="G17">
        <v>10981</v>
      </c>
      <c r="H17">
        <v>11518</v>
      </c>
      <c r="J17" t="s">
        <v>15</v>
      </c>
      <c r="K17">
        <f>B15</f>
        <v>2012</v>
      </c>
      <c r="L17">
        <f>C15</f>
        <v>2012</v>
      </c>
      <c r="M17">
        <f>G15</f>
        <v>2023</v>
      </c>
      <c r="N17">
        <f t="shared" si="1"/>
        <v>0</v>
      </c>
      <c r="O17">
        <f t="shared" si="0"/>
        <v>11</v>
      </c>
    </row>
    <row r="18" spans="1:15">
      <c r="A18" t="s">
        <v>77</v>
      </c>
      <c r="B18">
        <v>5</v>
      </c>
      <c r="C18">
        <v>5</v>
      </c>
      <c r="D18">
        <v>5</v>
      </c>
      <c r="E18">
        <v>5</v>
      </c>
      <c r="F18">
        <v>7</v>
      </c>
      <c r="G18">
        <v>6</v>
      </c>
      <c r="H18">
        <v>5</v>
      </c>
      <c r="J18" t="s">
        <v>16</v>
      </c>
      <c r="K18">
        <f>B17</f>
        <v>8277</v>
      </c>
      <c r="L18">
        <f>C17</f>
        <v>8928</v>
      </c>
      <c r="M18">
        <f>G17</f>
        <v>10981</v>
      </c>
      <c r="N18">
        <f t="shared" si="1"/>
        <v>651</v>
      </c>
      <c r="O18">
        <f t="shared" si="0"/>
        <v>2053</v>
      </c>
    </row>
    <row r="19" spans="1:15">
      <c r="A19" t="s">
        <v>102</v>
      </c>
      <c r="B19">
        <v>526</v>
      </c>
      <c r="C19">
        <v>526</v>
      </c>
      <c r="D19">
        <v>527</v>
      </c>
      <c r="E19">
        <v>531</v>
      </c>
      <c r="F19">
        <v>530</v>
      </c>
      <c r="G19">
        <v>530</v>
      </c>
      <c r="H19">
        <v>529</v>
      </c>
      <c r="J19" t="s">
        <v>32</v>
      </c>
      <c r="K19">
        <f>B16</f>
        <v>11</v>
      </c>
      <c r="L19">
        <f>C16</f>
        <v>9</v>
      </c>
      <c r="M19">
        <f>G16</f>
        <v>9</v>
      </c>
      <c r="N19">
        <f t="shared" si="1"/>
        <v>-2</v>
      </c>
      <c r="O19">
        <f t="shared" si="0"/>
        <v>0</v>
      </c>
    </row>
    <row r="20" spans="1:15">
      <c r="A20" t="s">
        <v>79</v>
      </c>
      <c r="B20">
        <v>3106</v>
      </c>
      <c r="C20">
        <v>3134</v>
      </c>
      <c r="D20">
        <v>3150</v>
      </c>
      <c r="E20">
        <v>3176</v>
      </c>
      <c r="F20">
        <v>3018</v>
      </c>
      <c r="G20">
        <v>3018</v>
      </c>
      <c r="H20">
        <v>3224</v>
      </c>
      <c r="J20" t="s">
        <v>33</v>
      </c>
      <c r="K20">
        <f>B18</f>
        <v>5</v>
      </c>
      <c r="L20">
        <f>C18</f>
        <v>5</v>
      </c>
      <c r="M20">
        <f>G18</f>
        <v>6</v>
      </c>
      <c r="N20">
        <f t="shared" si="1"/>
        <v>0</v>
      </c>
      <c r="O20">
        <f t="shared" si="0"/>
        <v>1</v>
      </c>
    </row>
    <row r="21" spans="1:15">
      <c r="A21" t="s">
        <v>91</v>
      </c>
      <c r="B21">
        <v>18220</v>
      </c>
      <c r="C21">
        <v>18318</v>
      </c>
      <c r="D21">
        <v>18372</v>
      </c>
      <c r="E21">
        <v>18451</v>
      </c>
      <c r="F21">
        <v>18505</v>
      </c>
      <c r="G21">
        <v>18535</v>
      </c>
      <c r="H21">
        <v>18540</v>
      </c>
      <c r="J21" t="s">
        <v>34</v>
      </c>
      <c r="K21">
        <f>B21</f>
        <v>18220</v>
      </c>
      <c r="L21">
        <f>C21</f>
        <v>18318</v>
      </c>
      <c r="M21">
        <f>G21</f>
        <v>18535</v>
      </c>
      <c r="N21">
        <f t="shared" si="1"/>
        <v>98</v>
      </c>
      <c r="O21">
        <f t="shared" si="0"/>
        <v>217</v>
      </c>
    </row>
    <row r="22" spans="1:15">
      <c r="A22" t="s">
        <v>78</v>
      </c>
      <c r="B22">
        <v>24836</v>
      </c>
      <c r="C22">
        <v>24843</v>
      </c>
      <c r="D22">
        <v>24866</v>
      </c>
      <c r="E22">
        <v>24809</v>
      </c>
      <c r="F22">
        <v>24928</v>
      </c>
      <c r="G22">
        <v>25170</v>
      </c>
      <c r="H22">
        <v>25170</v>
      </c>
      <c r="J22" t="s">
        <v>35</v>
      </c>
      <c r="K22">
        <f>B37</f>
        <v>2840</v>
      </c>
      <c r="L22">
        <f>C37</f>
        <v>2867</v>
      </c>
      <c r="M22">
        <f>G37</f>
        <v>2960</v>
      </c>
      <c r="N22">
        <f t="shared" si="1"/>
        <v>27</v>
      </c>
      <c r="O22">
        <f t="shared" si="0"/>
        <v>93</v>
      </c>
    </row>
    <row r="23" spans="1:15">
      <c r="A23" t="s">
        <v>81</v>
      </c>
      <c r="B23">
        <v>20794</v>
      </c>
      <c r="C23">
        <v>20870</v>
      </c>
      <c r="D23">
        <v>20929</v>
      </c>
      <c r="E23">
        <v>21090</v>
      </c>
      <c r="F23">
        <v>21195</v>
      </c>
      <c r="G23">
        <v>21348</v>
      </c>
      <c r="H23">
        <v>21568</v>
      </c>
      <c r="J23" t="s">
        <v>18</v>
      </c>
      <c r="K23">
        <f>B22</f>
        <v>24836</v>
      </c>
      <c r="L23">
        <f>C22</f>
        <v>24843</v>
      </c>
      <c r="M23">
        <f>G22</f>
        <v>25170</v>
      </c>
      <c r="N23">
        <f t="shared" si="1"/>
        <v>7</v>
      </c>
      <c r="O23">
        <f t="shared" si="0"/>
        <v>327</v>
      </c>
    </row>
    <row r="24" spans="1:15">
      <c r="A24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s">
        <v>108</v>
      </c>
      <c r="K24">
        <f>B20</f>
        <v>3106</v>
      </c>
      <c r="L24">
        <f>C20</f>
        <v>3134</v>
      </c>
      <c r="M24">
        <f>G20</f>
        <v>3018</v>
      </c>
      <c r="N24">
        <f t="shared" si="1"/>
        <v>28</v>
      </c>
      <c r="O24">
        <f t="shared" si="0"/>
        <v>-116</v>
      </c>
    </row>
    <row r="25" spans="1:15">
      <c r="A25" t="s">
        <v>82</v>
      </c>
      <c r="B25">
        <v>1530</v>
      </c>
      <c r="C25">
        <v>1531</v>
      </c>
      <c r="D25">
        <v>1531</v>
      </c>
      <c r="E25">
        <v>1531</v>
      </c>
      <c r="F25">
        <v>1531</v>
      </c>
      <c r="G25">
        <v>1571</v>
      </c>
      <c r="H25">
        <v>1571</v>
      </c>
      <c r="J25" t="s">
        <v>19</v>
      </c>
      <c r="K25">
        <f>B43</f>
        <v>2056</v>
      </c>
      <c r="L25">
        <f>C43</f>
        <v>2056</v>
      </c>
      <c r="M25">
        <f>G43</f>
        <v>2139</v>
      </c>
      <c r="N25">
        <f t="shared" si="1"/>
        <v>0</v>
      </c>
      <c r="O25">
        <f t="shared" si="0"/>
        <v>83</v>
      </c>
    </row>
    <row r="26" spans="1:15">
      <c r="A26" t="s">
        <v>83</v>
      </c>
      <c r="B26">
        <v>877</v>
      </c>
      <c r="C26">
        <v>877</v>
      </c>
      <c r="D26">
        <v>875</v>
      </c>
      <c r="E26">
        <v>875</v>
      </c>
      <c r="F26">
        <v>876</v>
      </c>
      <c r="G26">
        <v>876</v>
      </c>
      <c r="H26">
        <v>876</v>
      </c>
      <c r="J26" t="s">
        <v>20</v>
      </c>
      <c r="K26">
        <f>B28</f>
        <v>49</v>
      </c>
      <c r="L26">
        <f>C28</f>
        <v>49</v>
      </c>
      <c r="M26">
        <f>G28</f>
        <v>53</v>
      </c>
      <c r="N26">
        <f t="shared" si="1"/>
        <v>0</v>
      </c>
      <c r="O26">
        <f t="shared" si="0"/>
        <v>4</v>
      </c>
    </row>
    <row r="27" spans="1:15">
      <c r="A27" t="s">
        <v>84</v>
      </c>
      <c r="B27">
        <v>1132</v>
      </c>
      <c r="C27">
        <v>1132</v>
      </c>
      <c r="D27">
        <v>1132</v>
      </c>
      <c r="E27">
        <v>1132</v>
      </c>
      <c r="F27">
        <v>1132</v>
      </c>
      <c r="G27">
        <v>1132</v>
      </c>
      <c r="H27">
        <v>1132</v>
      </c>
      <c r="J27" t="s">
        <v>22</v>
      </c>
      <c r="K27">
        <f>B19</f>
        <v>526</v>
      </c>
      <c r="L27">
        <f>C19</f>
        <v>526</v>
      </c>
      <c r="M27">
        <f>G19</f>
        <v>530</v>
      </c>
      <c r="N27">
        <f t="shared" si="1"/>
        <v>0</v>
      </c>
      <c r="O27">
        <f t="shared" si="0"/>
        <v>4</v>
      </c>
    </row>
    <row r="28" spans="1:15">
      <c r="A28" t="s">
        <v>80</v>
      </c>
      <c r="B28">
        <v>49</v>
      </c>
      <c r="C28">
        <v>49</v>
      </c>
      <c r="D28">
        <v>49</v>
      </c>
      <c r="E28">
        <v>51</v>
      </c>
      <c r="F28">
        <v>53</v>
      </c>
      <c r="G28">
        <v>53</v>
      </c>
      <c r="H28">
        <v>55</v>
      </c>
      <c r="J28" t="s">
        <v>57</v>
      </c>
      <c r="K28">
        <f>B40</f>
        <v>1159</v>
      </c>
      <c r="L28">
        <f>C40</f>
        <v>1162</v>
      </c>
      <c r="M28" t="str">
        <f>G40</f>
        <v>:</v>
      </c>
      <c r="N28">
        <f t="shared" si="1"/>
        <v>3</v>
      </c>
    </row>
    <row r="29" spans="1:15">
      <c r="A29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">
        <v>23</v>
      </c>
      <c r="K29">
        <f>B23</f>
        <v>20794</v>
      </c>
      <c r="L29">
        <f>C23</f>
        <v>20870</v>
      </c>
      <c r="M29">
        <f>G23</f>
        <v>21348</v>
      </c>
      <c r="N29">
        <f t="shared" si="1"/>
        <v>76</v>
      </c>
      <c r="O29">
        <f t="shared" si="1"/>
        <v>478</v>
      </c>
    </row>
    <row r="30" spans="1:15">
      <c r="A30" t="s">
        <v>103</v>
      </c>
      <c r="B30">
        <v>37</v>
      </c>
      <c r="C30">
        <v>37</v>
      </c>
      <c r="D30">
        <v>37</v>
      </c>
      <c r="E30">
        <v>37</v>
      </c>
      <c r="F30">
        <v>37</v>
      </c>
      <c r="G30">
        <v>37</v>
      </c>
      <c r="H30">
        <v>37</v>
      </c>
      <c r="J30" t="s">
        <v>36</v>
      </c>
      <c r="K30">
        <f>B26</f>
        <v>877</v>
      </c>
      <c r="L30">
        <f>C26</f>
        <v>877</v>
      </c>
      <c r="M30">
        <f>G26</f>
        <v>876</v>
      </c>
      <c r="N30">
        <f t="shared" ref="N30:O42" si="2">L30-K30</f>
        <v>0</v>
      </c>
      <c r="O30">
        <f t="shared" si="2"/>
        <v>-1</v>
      </c>
    </row>
    <row r="31" spans="1:15">
      <c r="A31" t="s">
        <v>73</v>
      </c>
      <c r="B31">
        <v>11291</v>
      </c>
      <c r="C31">
        <v>11314</v>
      </c>
      <c r="D31">
        <v>11474</v>
      </c>
      <c r="E31">
        <v>11930</v>
      </c>
      <c r="F31">
        <v>12114</v>
      </c>
      <c r="G31">
        <v>12381</v>
      </c>
      <c r="H31">
        <v>12676</v>
      </c>
      <c r="J31" t="s">
        <v>37</v>
      </c>
      <c r="K31">
        <f>B27</f>
        <v>1132</v>
      </c>
      <c r="L31">
        <f>C27</f>
        <v>1132</v>
      </c>
      <c r="M31">
        <f>G27</f>
        <v>1132</v>
      </c>
      <c r="N31">
        <f t="shared" si="2"/>
        <v>0</v>
      </c>
      <c r="O31">
        <f t="shared" si="2"/>
        <v>0</v>
      </c>
    </row>
    <row r="32" spans="1:15">
      <c r="A32" t="s">
        <v>86</v>
      </c>
      <c r="B32">
        <v>2320</v>
      </c>
      <c r="C32">
        <v>2330</v>
      </c>
      <c r="D32">
        <v>2327</v>
      </c>
      <c r="E32">
        <v>2334</v>
      </c>
      <c r="F32">
        <v>2337</v>
      </c>
      <c r="G32">
        <v>2341</v>
      </c>
      <c r="H32">
        <v>2345</v>
      </c>
      <c r="J32" t="s">
        <v>38</v>
      </c>
      <c r="K32">
        <f>B25</f>
        <v>1530</v>
      </c>
      <c r="L32">
        <f>C25</f>
        <v>1531</v>
      </c>
      <c r="M32">
        <f>G25</f>
        <v>1571</v>
      </c>
      <c r="N32">
        <f t="shared" si="2"/>
        <v>1</v>
      </c>
      <c r="O32">
        <f t="shared" si="2"/>
        <v>40</v>
      </c>
    </row>
    <row r="33" spans="1:15">
      <c r="A33" t="s">
        <v>87</v>
      </c>
      <c r="B33">
        <v>5028</v>
      </c>
      <c r="C33">
        <v>5060</v>
      </c>
      <c r="D33">
        <v>5047</v>
      </c>
      <c r="E33">
        <v>5047</v>
      </c>
      <c r="F33">
        <v>5074</v>
      </c>
      <c r="G33">
        <v>5087</v>
      </c>
      <c r="H33">
        <v>5545</v>
      </c>
      <c r="J33" t="s">
        <v>46</v>
      </c>
      <c r="K33">
        <f>B29</f>
        <v>0</v>
      </c>
      <c r="L33">
        <f>C29</f>
        <v>0</v>
      </c>
      <c r="M33">
        <f>G29</f>
        <v>0</v>
      </c>
      <c r="N33">
        <f t="shared" si="2"/>
        <v>0</v>
      </c>
      <c r="O33">
        <f t="shared" si="2"/>
        <v>0</v>
      </c>
    </row>
    <row r="34" spans="1:15">
      <c r="A34" t="s">
        <v>88</v>
      </c>
      <c r="B34">
        <v>6266</v>
      </c>
      <c r="C34">
        <v>6247</v>
      </c>
      <c r="D34">
        <v>6289</v>
      </c>
      <c r="E34">
        <v>6302</v>
      </c>
      <c r="F34">
        <v>6368</v>
      </c>
      <c r="G34">
        <v>6391</v>
      </c>
      <c r="H34">
        <v>6411</v>
      </c>
      <c r="J34" t="s">
        <v>24</v>
      </c>
      <c r="K34">
        <f>B30</f>
        <v>37</v>
      </c>
      <c r="L34">
        <f>C30</f>
        <v>37</v>
      </c>
      <c r="M34">
        <f>G30</f>
        <v>37</v>
      </c>
      <c r="N34">
        <f t="shared" si="2"/>
        <v>0</v>
      </c>
      <c r="O34">
        <f t="shared" si="2"/>
        <v>0</v>
      </c>
    </row>
    <row r="35" spans="1:15">
      <c r="A35" t="s">
        <v>90</v>
      </c>
      <c r="B35">
        <v>875</v>
      </c>
      <c r="C35">
        <v>905</v>
      </c>
      <c r="D35">
        <v>906</v>
      </c>
      <c r="E35">
        <v>913</v>
      </c>
      <c r="F35">
        <v>954</v>
      </c>
      <c r="G35">
        <v>1138</v>
      </c>
      <c r="H35">
        <v>1137</v>
      </c>
      <c r="J35" t="s">
        <v>41</v>
      </c>
      <c r="K35">
        <f>B41</f>
        <v>27735</v>
      </c>
      <c r="L35">
        <f>C41</f>
        <v>27868</v>
      </c>
      <c r="M35">
        <f>G41</f>
        <v>28634</v>
      </c>
      <c r="N35">
        <f t="shared" si="2"/>
        <v>133</v>
      </c>
      <c r="O35">
        <f t="shared" si="2"/>
        <v>766</v>
      </c>
    </row>
    <row r="36" spans="1:15">
      <c r="A36" t="s">
        <v>89</v>
      </c>
      <c r="B36">
        <v>2488</v>
      </c>
      <c r="C36">
        <v>2488</v>
      </c>
      <c r="D36">
        <v>2490</v>
      </c>
      <c r="E36">
        <v>2523</v>
      </c>
      <c r="F36">
        <v>2462</v>
      </c>
      <c r="G36">
        <v>2491</v>
      </c>
      <c r="H36">
        <v>2494</v>
      </c>
      <c r="J36" t="s">
        <v>25</v>
      </c>
      <c r="K36">
        <f t="shared" ref="K36:L38" si="3">B32</f>
        <v>2320</v>
      </c>
      <c r="L36">
        <f t="shared" si="3"/>
        <v>2330</v>
      </c>
      <c r="M36">
        <f>G32</f>
        <v>2341</v>
      </c>
      <c r="N36">
        <f t="shared" si="2"/>
        <v>10</v>
      </c>
      <c r="O36">
        <f t="shared" si="2"/>
        <v>11</v>
      </c>
    </row>
    <row r="37" spans="1:15">
      <c r="A37" t="s">
        <v>100</v>
      </c>
      <c r="B37">
        <v>2840</v>
      </c>
      <c r="C37">
        <v>2867</v>
      </c>
      <c r="D37">
        <v>2907</v>
      </c>
      <c r="E37">
        <v>2927</v>
      </c>
      <c r="F37">
        <v>2950</v>
      </c>
      <c r="G37">
        <v>2960</v>
      </c>
      <c r="H37">
        <v>2961</v>
      </c>
      <c r="J37" t="s">
        <v>26</v>
      </c>
      <c r="K37">
        <f t="shared" si="3"/>
        <v>5028</v>
      </c>
      <c r="L37">
        <f t="shared" si="3"/>
        <v>5060</v>
      </c>
      <c r="M37">
        <f>G33</f>
        <v>5087</v>
      </c>
      <c r="N37">
        <f t="shared" si="2"/>
        <v>32</v>
      </c>
      <c r="O37">
        <f t="shared" si="2"/>
        <v>27</v>
      </c>
    </row>
    <row r="38" spans="1:15">
      <c r="A38" t="s">
        <v>104</v>
      </c>
      <c r="B38">
        <v>16342</v>
      </c>
      <c r="C38">
        <v>16268</v>
      </c>
      <c r="D38">
        <v>16634</v>
      </c>
      <c r="E38">
        <v>16434</v>
      </c>
      <c r="F38">
        <v>16649</v>
      </c>
      <c r="G38">
        <v>16729</v>
      </c>
      <c r="H38">
        <v>16475</v>
      </c>
      <c r="J38" t="s">
        <v>27</v>
      </c>
      <c r="K38">
        <f t="shared" si="3"/>
        <v>6266</v>
      </c>
      <c r="L38">
        <f t="shared" si="3"/>
        <v>6247</v>
      </c>
      <c r="M38">
        <f>G34</f>
        <v>6391</v>
      </c>
      <c r="N38">
        <f t="shared" si="2"/>
        <v>-19</v>
      </c>
      <c r="O38">
        <f t="shared" si="2"/>
        <v>144</v>
      </c>
    </row>
    <row r="39" spans="1:15">
      <c r="A39" t="s">
        <v>114</v>
      </c>
      <c r="B39">
        <v>4131</v>
      </c>
      <c r="C39">
        <v>4088</v>
      </c>
      <c r="D39">
        <v>4103</v>
      </c>
      <c r="E39">
        <v>4201</v>
      </c>
      <c r="F39">
        <v>4203</v>
      </c>
      <c r="G39">
        <v>4197</v>
      </c>
      <c r="H39">
        <v>4215</v>
      </c>
      <c r="J39" t="s">
        <v>43</v>
      </c>
      <c r="K39">
        <f>B38</f>
        <v>16342</v>
      </c>
      <c r="L39">
        <f>C38</f>
        <v>16268</v>
      </c>
      <c r="M39">
        <f>G38</f>
        <v>16729</v>
      </c>
      <c r="N39">
        <f t="shared" si="2"/>
        <v>-74</v>
      </c>
      <c r="O39">
        <f t="shared" si="2"/>
        <v>461</v>
      </c>
    </row>
    <row r="40" spans="1:15">
      <c r="A40" t="s">
        <v>105</v>
      </c>
      <c r="B40">
        <v>1159</v>
      </c>
      <c r="C40">
        <v>1162</v>
      </c>
      <c r="D40" t="s">
        <v>213</v>
      </c>
      <c r="E40" t="s">
        <v>213</v>
      </c>
      <c r="F40" t="s">
        <v>213</v>
      </c>
      <c r="G40" t="s">
        <v>213</v>
      </c>
      <c r="H40" t="s">
        <v>213</v>
      </c>
      <c r="J40" t="s">
        <v>44</v>
      </c>
      <c r="K40">
        <f>B35</f>
        <v>875</v>
      </c>
      <c r="L40">
        <f>C35</f>
        <v>905</v>
      </c>
      <c r="M40">
        <f>G35</f>
        <v>1138</v>
      </c>
      <c r="N40">
        <f t="shared" si="2"/>
        <v>30</v>
      </c>
      <c r="O40">
        <f t="shared" si="2"/>
        <v>233</v>
      </c>
    </row>
    <row r="41" spans="1:15">
      <c r="A41" t="s">
        <v>93</v>
      </c>
      <c r="B41">
        <v>27735</v>
      </c>
      <c r="C41">
        <v>27868</v>
      </c>
      <c r="D41">
        <v>28089</v>
      </c>
      <c r="E41">
        <v>28525</v>
      </c>
      <c r="F41">
        <v>28651</v>
      </c>
      <c r="G41">
        <v>28634</v>
      </c>
      <c r="H41">
        <v>0</v>
      </c>
      <c r="J41" t="s">
        <v>29</v>
      </c>
      <c r="K41">
        <f>B36</f>
        <v>2488</v>
      </c>
      <c r="L41">
        <f>C36</f>
        <v>2488</v>
      </c>
      <c r="M41">
        <f>G36</f>
        <v>2491</v>
      </c>
      <c r="N41">
        <f t="shared" si="2"/>
        <v>0</v>
      </c>
      <c r="O41">
        <f t="shared" si="2"/>
        <v>3</v>
      </c>
    </row>
    <row r="42" spans="1:15">
      <c r="A42" t="s">
        <v>94</v>
      </c>
      <c r="B42">
        <v>12833</v>
      </c>
      <c r="C42">
        <v>12819</v>
      </c>
      <c r="D42">
        <v>12894</v>
      </c>
      <c r="E42">
        <v>12852</v>
      </c>
      <c r="F42">
        <v>12990</v>
      </c>
      <c r="G42">
        <v>13239</v>
      </c>
      <c r="H42" t="s">
        <v>213</v>
      </c>
      <c r="J42" t="s">
        <v>30</v>
      </c>
      <c r="K42">
        <f>B39</f>
        <v>4131</v>
      </c>
      <c r="L42">
        <f>C39</f>
        <v>4088</v>
      </c>
      <c r="M42">
        <f>G39</f>
        <v>4197</v>
      </c>
      <c r="N42">
        <f t="shared" si="2"/>
        <v>-43</v>
      </c>
      <c r="O42">
        <f t="shared" si="2"/>
        <v>109</v>
      </c>
    </row>
    <row r="43" spans="1:15">
      <c r="A43" t="s">
        <v>92</v>
      </c>
      <c r="B43">
        <v>2056</v>
      </c>
      <c r="C43">
        <v>2056</v>
      </c>
      <c r="D43">
        <v>2073</v>
      </c>
      <c r="E43">
        <v>2073</v>
      </c>
      <c r="F43">
        <v>2090</v>
      </c>
      <c r="G43">
        <v>2139</v>
      </c>
      <c r="H43">
        <v>2139</v>
      </c>
    </row>
    <row r="44" spans="1:15">
      <c r="A44" t="s">
        <v>214</v>
      </c>
      <c r="B44">
        <v>544</v>
      </c>
      <c r="C44">
        <v>545</v>
      </c>
      <c r="D44">
        <v>546</v>
      </c>
      <c r="E44">
        <v>553</v>
      </c>
      <c r="F44">
        <v>553</v>
      </c>
      <c r="G44">
        <v>555</v>
      </c>
      <c r="H44">
        <v>556</v>
      </c>
    </row>
    <row r="45" spans="1:15">
      <c r="A45" t="s">
        <v>95</v>
      </c>
      <c r="B45">
        <v>12343</v>
      </c>
      <c r="C45">
        <v>12500</v>
      </c>
      <c r="D45">
        <v>12837</v>
      </c>
      <c r="E45">
        <v>13275</v>
      </c>
      <c r="F45">
        <v>14009</v>
      </c>
      <c r="G45">
        <v>15287</v>
      </c>
      <c r="H45">
        <v>16593</v>
      </c>
    </row>
    <row r="47" spans="1:15">
      <c r="A47" t="s">
        <v>215</v>
      </c>
    </row>
    <row r="48" spans="1:15">
      <c r="A48" t="s">
        <v>213</v>
      </c>
      <c r="B48" t="s">
        <v>216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</sheetPr>
  <dimension ref="A1:O48"/>
  <sheetViews>
    <sheetView zoomScale="120" zoomScaleNormal="120" workbookViewId="0">
      <selection activeCell="A20" sqref="A20"/>
    </sheetView>
  </sheetViews>
  <sheetFormatPr defaultRowHeight="12.75"/>
  <cols>
    <col min="1" max="1" width="42.86328125" bestFit="1" customWidth="1"/>
    <col min="14" max="15" width="12.1328125" bestFit="1" customWidth="1"/>
  </cols>
  <sheetData>
    <row r="1" spans="1:15">
      <c r="A1" t="s">
        <v>189</v>
      </c>
    </row>
    <row r="3" spans="1:15">
      <c r="A3" t="s">
        <v>191</v>
      </c>
      <c r="B3">
        <v>41353.594131944446</v>
      </c>
    </row>
    <row r="4" spans="1:15">
      <c r="A4" t="s">
        <v>192</v>
      </c>
      <c r="B4">
        <v>41361.603420185187</v>
      </c>
    </row>
    <row r="5" spans="1:15">
      <c r="A5" t="s">
        <v>193</v>
      </c>
      <c r="B5" t="s">
        <v>194</v>
      </c>
    </row>
    <row r="6" spans="1:15">
      <c r="A6" t="s">
        <v>195</v>
      </c>
      <c r="B6" t="s">
        <v>196</v>
      </c>
    </row>
    <row r="7" spans="1:15">
      <c r="A7" t="s">
        <v>197</v>
      </c>
      <c r="B7" t="s">
        <v>198</v>
      </c>
    </row>
    <row r="8" spans="1:15">
      <c r="A8" t="s">
        <v>199</v>
      </c>
      <c r="B8" t="s">
        <v>200</v>
      </c>
    </row>
    <row r="9" spans="1:15">
      <c r="A9" t="s">
        <v>201</v>
      </c>
      <c r="B9" t="s">
        <v>217</v>
      </c>
    </row>
    <row r="10" spans="1:15">
      <c r="K10" t="s">
        <v>158</v>
      </c>
    </row>
    <row r="11" spans="1:15">
      <c r="A11" t="s">
        <v>203</v>
      </c>
      <c r="B11" t="s">
        <v>204</v>
      </c>
      <c r="C11" t="s">
        <v>205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J11" t="s">
        <v>11</v>
      </c>
      <c r="K11">
        <v>2005</v>
      </c>
      <c r="L11">
        <v>2006</v>
      </c>
      <c r="M11">
        <v>2010</v>
      </c>
      <c r="N11" t="s">
        <v>160</v>
      </c>
      <c r="O11" t="s">
        <v>161</v>
      </c>
    </row>
    <row r="12" spans="1:15">
      <c r="A12" t="s">
        <v>211</v>
      </c>
      <c r="B12">
        <v>1748</v>
      </c>
      <c r="C12">
        <v>1763</v>
      </c>
      <c r="D12">
        <v>1764</v>
      </c>
      <c r="E12">
        <v>1804</v>
      </c>
      <c r="F12">
        <v>1807</v>
      </c>
      <c r="G12">
        <v>1726</v>
      </c>
      <c r="H12">
        <v>1718</v>
      </c>
      <c r="J12" t="str">
        <f>'HYD-PHS_OldData_TIMES_EU'!C28</f>
        <v>AT</v>
      </c>
      <c r="K12">
        <f>B31</f>
        <v>540</v>
      </c>
      <c r="L12">
        <f>C31</f>
        <v>542</v>
      </c>
      <c r="M12">
        <f>G31</f>
        <v>548</v>
      </c>
      <c r="N12">
        <f t="shared" ref="N12:O27" si="0">L12-K12</f>
        <v>2</v>
      </c>
      <c r="O12">
        <f t="shared" si="0"/>
        <v>6</v>
      </c>
    </row>
    <row r="13" spans="1:15">
      <c r="A13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t="str">
        <f>'HYD-PHS_OldData_TIMES_EU'!C29</f>
        <v>BE</v>
      </c>
      <c r="K13">
        <f>B13</f>
        <v>0</v>
      </c>
      <c r="L13">
        <f>C13</f>
        <v>0</v>
      </c>
      <c r="M13">
        <f>G13</f>
        <v>0</v>
      </c>
      <c r="N13">
        <f t="shared" si="0"/>
        <v>0</v>
      </c>
      <c r="O13">
        <f t="shared" si="0"/>
        <v>0</v>
      </c>
    </row>
    <row r="14" spans="1:15">
      <c r="A14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 t="str">
        <f>'HYD-PHS_OldData_TIMES_EU'!C30</f>
        <v>BG</v>
      </c>
      <c r="K14">
        <f>B14</f>
        <v>0</v>
      </c>
      <c r="L14">
        <f>C14</f>
        <v>0</v>
      </c>
      <c r="M14">
        <f>G14</f>
        <v>0</v>
      </c>
      <c r="N14">
        <f t="shared" si="0"/>
        <v>0</v>
      </c>
      <c r="O14">
        <f t="shared" si="0"/>
        <v>0</v>
      </c>
    </row>
    <row r="15" spans="1:15">
      <c r="A15" t="s">
        <v>76</v>
      </c>
      <c r="B15">
        <v>155</v>
      </c>
      <c r="C15">
        <v>151</v>
      </c>
      <c r="D15">
        <v>151</v>
      </c>
      <c r="E15">
        <v>153</v>
      </c>
      <c r="F15">
        <v>161</v>
      </c>
      <c r="G15">
        <v>173</v>
      </c>
      <c r="H15">
        <v>174</v>
      </c>
      <c r="J15" t="str">
        <f>'HYD-PHS_OldData_TIMES_EU'!C31</f>
        <v>CH</v>
      </c>
      <c r="K15">
        <f>B42</f>
        <v>522</v>
      </c>
      <c r="L15">
        <f>C42</f>
        <v>536</v>
      </c>
      <c r="M15">
        <f>G42</f>
        <v>481</v>
      </c>
      <c r="N15">
        <f t="shared" si="0"/>
        <v>14</v>
      </c>
      <c r="O15">
        <f t="shared" si="0"/>
        <v>-55</v>
      </c>
    </row>
    <row r="16" spans="1:15">
      <c r="A16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str">
        <f>'HYD-PHS_OldData_TIMES_EU'!C32</f>
        <v>CY</v>
      </c>
      <c r="K16">
        <f>B24</f>
        <v>0</v>
      </c>
      <c r="L16">
        <f>C24</f>
        <v>0</v>
      </c>
      <c r="M16">
        <f>G24</f>
        <v>0</v>
      </c>
      <c r="N16">
        <f t="shared" si="0"/>
        <v>0</v>
      </c>
      <c r="O16">
        <f t="shared" si="0"/>
        <v>0</v>
      </c>
    </row>
    <row r="17" spans="1:15">
      <c r="A17" t="s">
        <v>212</v>
      </c>
      <c r="B17">
        <v>64</v>
      </c>
      <c r="C17">
        <v>67</v>
      </c>
      <c r="D17">
        <v>67</v>
      </c>
      <c r="E17">
        <v>52</v>
      </c>
      <c r="F17">
        <v>51</v>
      </c>
      <c r="G17">
        <v>47</v>
      </c>
      <c r="H17">
        <v>44</v>
      </c>
      <c r="J17" t="str">
        <f>'HYD-PHS_OldData_TIMES_EU'!C33</f>
        <v>CZ</v>
      </c>
      <c r="K17">
        <f>B15</f>
        <v>155</v>
      </c>
      <c r="L17">
        <f>C15</f>
        <v>151</v>
      </c>
      <c r="M17">
        <f>G15</f>
        <v>173</v>
      </c>
      <c r="N17">
        <f t="shared" si="0"/>
        <v>-4</v>
      </c>
      <c r="O17">
        <f t="shared" si="0"/>
        <v>22</v>
      </c>
    </row>
    <row r="18" spans="1:15">
      <c r="A18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t="str">
        <f>'HYD-PHS_OldData_TIMES_EU'!C34</f>
        <v>DE</v>
      </c>
      <c r="K18">
        <f>B17</f>
        <v>64</v>
      </c>
      <c r="L18">
        <f>C17</f>
        <v>67</v>
      </c>
      <c r="M18">
        <f>G17</f>
        <v>47</v>
      </c>
      <c r="N18">
        <f t="shared" si="0"/>
        <v>3</v>
      </c>
      <c r="O18">
        <f t="shared" si="0"/>
        <v>-20</v>
      </c>
    </row>
    <row r="19" spans="1:15">
      <c r="A19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 t="str">
        <f>'HYD-PHS_OldData_TIMES_EU'!C35</f>
        <v>DK</v>
      </c>
      <c r="K19">
        <f>B16</f>
        <v>0</v>
      </c>
      <c r="L19">
        <f>C16</f>
        <v>0</v>
      </c>
      <c r="M19">
        <f>G16</f>
        <v>0</v>
      </c>
      <c r="N19">
        <f t="shared" si="0"/>
        <v>0</v>
      </c>
      <c r="O19">
        <f t="shared" si="0"/>
        <v>0</v>
      </c>
    </row>
    <row r="20" spans="1:15">
      <c r="A20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t="str">
        <f>'HYD-PHS_OldData_TIMES_EU'!C36</f>
        <v>EE</v>
      </c>
      <c r="K20">
        <f>B18</f>
        <v>0</v>
      </c>
      <c r="L20">
        <f>C18</f>
        <v>0</v>
      </c>
      <c r="M20">
        <f>G18</f>
        <v>0</v>
      </c>
      <c r="N20">
        <f t="shared" si="0"/>
        <v>0</v>
      </c>
      <c r="O20">
        <f t="shared" si="0"/>
        <v>0</v>
      </c>
    </row>
    <row r="21" spans="1:15">
      <c r="A2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 t="str">
        <f>'HYD-PHS_OldData_TIMES_EU'!C37</f>
        <v>ES</v>
      </c>
      <c r="K21">
        <f>B21</f>
        <v>0</v>
      </c>
      <c r="L21">
        <f>C21</f>
        <v>0</v>
      </c>
      <c r="M21">
        <f>G21</f>
        <v>0</v>
      </c>
      <c r="N21">
        <f t="shared" si="0"/>
        <v>0</v>
      </c>
      <c r="O21">
        <f t="shared" si="0"/>
        <v>0</v>
      </c>
    </row>
    <row r="22" spans="1:15">
      <c r="A22" t="s">
        <v>78</v>
      </c>
      <c r="B22">
        <v>268</v>
      </c>
      <c r="C22">
        <v>274</v>
      </c>
      <c r="D22">
        <v>262</v>
      </c>
      <c r="E22">
        <v>287</v>
      </c>
      <c r="F22">
        <v>256</v>
      </c>
      <c r="G22">
        <v>162</v>
      </c>
      <c r="H22">
        <v>162</v>
      </c>
      <c r="J22" t="str">
        <f>'HYD-PHS_OldData_TIMES_EU'!C38</f>
        <v>FI</v>
      </c>
      <c r="K22">
        <f>B37</f>
        <v>195</v>
      </c>
      <c r="L22">
        <f>C37</f>
        <v>195</v>
      </c>
      <c r="M22">
        <f>G37</f>
        <v>195</v>
      </c>
      <c r="N22">
        <f t="shared" si="0"/>
        <v>0</v>
      </c>
      <c r="O22">
        <f t="shared" si="0"/>
        <v>0</v>
      </c>
    </row>
    <row r="23" spans="1:15">
      <c r="A23" t="s">
        <v>81</v>
      </c>
      <c r="B23">
        <v>199</v>
      </c>
      <c r="C23">
        <v>202</v>
      </c>
      <c r="D23">
        <v>188</v>
      </c>
      <c r="E23">
        <v>186</v>
      </c>
      <c r="F23">
        <v>176</v>
      </c>
      <c r="G23">
        <v>172</v>
      </c>
      <c r="H23">
        <v>169</v>
      </c>
      <c r="J23" t="str">
        <f>'HYD-PHS_OldData_TIMES_EU'!C39</f>
        <v>FR</v>
      </c>
      <c r="K23">
        <f>B22</f>
        <v>268</v>
      </c>
      <c r="L23">
        <f>C22</f>
        <v>274</v>
      </c>
      <c r="M23">
        <f>G22</f>
        <v>162</v>
      </c>
      <c r="N23">
        <f t="shared" si="0"/>
        <v>6</v>
      </c>
      <c r="O23">
        <f t="shared" si="0"/>
        <v>-112</v>
      </c>
    </row>
    <row r="24" spans="1:15">
      <c r="A24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str">
        <f>'HYD-PHS_OldData_TIMES_EU'!C40</f>
        <v>EL</v>
      </c>
      <c r="K24">
        <f>B20</f>
        <v>0</v>
      </c>
      <c r="L24">
        <f>C20</f>
        <v>0</v>
      </c>
      <c r="M24">
        <f>G20</f>
        <v>0</v>
      </c>
      <c r="N24">
        <f t="shared" si="0"/>
        <v>0</v>
      </c>
      <c r="O24">
        <f t="shared" si="0"/>
        <v>0</v>
      </c>
    </row>
    <row r="25" spans="1:15">
      <c r="A25" t="s">
        <v>82</v>
      </c>
      <c r="B25">
        <v>6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J25" t="s">
        <v>19</v>
      </c>
      <c r="K25">
        <f>B43</f>
        <v>4</v>
      </c>
      <c r="L25">
        <f>C43</f>
        <v>4</v>
      </c>
      <c r="M25">
        <f>G43</f>
        <v>2</v>
      </c>
      <c r="N25">
        <f t="shared" si="0"/>
        <v>0</v>
      </c>
      <c r="O25">
        <f t="shared" si="0"/>
        <v>-2</v>
      </c>
    </row>
    <row r="26" spans="1:15">
      <c r="A26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str">
        <f>'HYD-PHS_OldData_TIMES_EU'!C41</f>
        <v>HU</v>
      </c>
      <c r="K26">
        <f>B28</f>
        <v>0</v>
      </c>
      <c r="L26">
        <f>C28</f>
        <v>0</v>
      </c>
      <c r="M26">
        <f>G28</f>
        <v>0</v>
      </c>
      <c r="N26">
        <f t="shared" si="0"/>
        <v>0</v>
      </c>
      <c r="O26">
        <f t="shared" si="0"/>
        <v>0</v>
      </c>
    </row>
    <row r="27" spans="1:15">
      <c r="A27" t="s">
        <v>84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J27" t="str">
        <f>'HYD-PHS_OldData_TIMES_EU'!C42</f>
        <v>IE</v>
      </c>
      <c r="K27">
        <f>B19</f>
        <v>0</v>
      </c>
      <c r="L27">
        <f>C19</f>
        <v>0</v>
      </c>
      <c r="M27">
        <f>G19</f>
        <v>0</v>
      </c>
      <c r="N27">
        <f t="shared" si="0"/>
        <v>0</v>
      </c>
      <c r="O27">
        <f t="shared" si="0"/>
        <v>0</v>
      </c>
    </row>
    <row r="28" spans="1:15">
      <c r="A28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str">
        <f>'HYD-PHS_OldData_TIMES_EU'!C43</f>
        <v>IS</v>
      </c>
      <c r="K28">
        <f>B40</f>
        <v>4</v>
      </c>
      <c r="L28">
        <f>C40</f>
        <v>1</v>
      </c>
      <c r="M28" t="str">
        <f>G40</f>
        <v>:</v>
      </c>
      <c r="N28">
        <f t="shared" ref="N28:O42" si="1">L28-K28</f>
        <v>-3</v>
      </c>
    </row>
    <row r="29" spans="1:15">
      <c r="A29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tr">
        <f>'HYD-PHS_OldData_TIMES_EU'!C44</f>
        <v>IT</v>
      </c>
      <c r="K29">
        <f>B23</f>
        <v>199</v>
      </c>
      <c r="L29">
        <f>C23</f>
        <v>202</v>
      </c>
      <c r="M29">
        <f>G23</f>
        <v>172</v>
      </c>
      <c r="N29">
        <f t="shared" si="1"/>
        <v>3</v>
      </c>
      <c r="O29">
        <f t="shared" si="1"/>
        <v>-30</v>
      </c>
    </row>
    <row r="30" spans="1:15">
      <c r="A30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str">
        <f>'HYD-PHS_OldData_TIMES_EU'!C45</f>
        <v>LT</v>
      </c>
      <c r="K30">
        <f>B26</f>
        <v>0</v>
      </c>
      <c r="L30">
        <f>C26</f>
        <v>0</v>
      </c>
      <c r="M30">
        <f>G26</f>
        <v>0</v>
      </c>
      <c r="N30">
        <f t="shared" si="1"/>
        <v>0</v>
      </c>
      <c r="O30">
        <f t="shared" si="1"/>
        <v>0</v>
      </c>
    </row>
    <row r="31" spans="1:15">
      <c r="A31" t="s">
        <v>73</v>
      </c>
      <c r="B31">
        <v>540</v>
      </c>
      <c r="C31">
        <v>542</v>
      </c>
      <c r="D31">
        <v>543</v>
      </c>
      <c r="E31">
        <v>543</v>
      </c>
      <c r="F31">
        <v>549</v>
      </c>
      <c r="G31">
        <v>548</v>
      </c>
      <c r="H31">
        <v>535</v>
      </c>
      <c r="J31" t="str">
        <f>'HYD-PHS_OldData_TIMES_EU'!C46</f>
        <v>LU</v>
      </c>
      <c r="K31">
        <f>B27</f>
        <v>2</v>
      </c>
      <c r="L31">
        <f>C27</f>
        <v>2</v>
      </c>
      <c r="M31">
        <f>G27</f>
        <v>2</v>
      </c>
      <c r="N31">
        <f t="shared" si="1"/>
        <v>0</v>
      </c>
      <c r="O31">
        <f t="shared" si="1"/>
        <v>0</v>
      </c>
    </row>
    <row r="32" spans="1:15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 t="str">
        <f>'HYD-PHS_OldData_TIMES_EU'!C47</f>
        <v>LV</v>
      </c>
      <c r="K32">
        <f>B25</f>
        <v>6</v>
      </c>
      <c r="L32">
        <f>C25</f>
        <v>5</v>
      </c>
      <c r="M32">
        <f>G25</f>
        <v>5</v>
      </c>
      <c r="N32">
        <f t="shared" si="1"/>
        <v>-1</v>
      </c>
      <c r="O32">
        <f t="shared" si="1"/>
        <v>0</v>
      </c>
    </row>
    <row r="33" spans="1:15">
      <c r="A33" t="s">
        <v>87</v>
      </c>
      <c r="B33">
        <v>6</v>
      </c>
      <c r="C33">
        <v>5</v>
      </c>
      <c r="D33">
        <v>5</v>
      </c>
      <c r="E33">
        <v>8</v>
      </c>
      <c r="F33">
        <v>6</v>
      </c>
      <c r="G33">
        <v>6</v>
      </c>
      <c r="H33">
        <v>6</v>
      </c>
      <c r="J33" t="str">
        <f>'HYD-PHS_OldData_TIMES_EU'!C48</f>
        <v>MT</v>
      </c>
      <c r="K33">
        <f>B29</f>
        <v>0</v>
      </c>
      <c r="L33">
        <f>C29</f>
        <v>0</v>
      </c>
      <c r="M33">
        <f>G29</f>
        <v>0</v>
      </c>
      <c r="N33">
        <f t="shared" si="1"/>
        <v>0</v>
      </c>
      <c r="O33">
        <f t="shared" si="1"/>
        <v>0</v>
      </c>
    </row>
    <row r="34" spans="1:15">
      <c r="A34" t="s">
        <v>88</v>
      </c>
      <c r="B34">
        <v>23</v>
      </c>
      <c r="C34">
        <v>35</v>
      </c>
      <c r="D34">
        <v>42</v>
      </c>
      <c r="E34">
        <v>60</v>
      </c>
      <c r="F34">
        <v>82</v>
      </c>
      <c r="G34">
        <v>83</v>
      </c>
      <c r="H34">
        <v>72</v>
      </c>
      <c r="J34" t="str">
        <f>'HYD-PHS_OldData_TIMES_EU'!C49</f>
        <v>NL</v>
      </c>
      <c r="K34">
        <f>B30</f>
        <v>0</v>
      </c>
      <c r="L34">
        <f>C30</f>
        <v>0</v>
      </c>
      <c r="M34">
        <f>G30</f>
        <v>0</v>
      </c>
      <c r="N34">
        <f t="shared" si="1"/>
        <v>0</v>
      </c>
      <c r="O34">
        <f t="shared" si="1"/>
        <v>0</v>
      </c>
    </row>
    <row r="35" spans="1:15">
      <c r="A35" t="s">
        <v>90</v>
      </c>
      <c r="B35">
        <v>104</v>
      </c>
      <c r="C35">
        <v>104</v>
      </c>
      <c r="D35">
        <v>112</v>
      </c>
      <c r="E35">
        <v>114</v>
      </c>
      <c r="F35">
        <v>116</v>
      </c>
      <c r="G35">
        <v>116</v>
      </c>
      <c r="H35">
        <v>116</v>
      </c>
      <c r="J35" t="str">
        <f>'HYD-PHS_OldData_TIMES_EU'!C50</f>
        <v>NO</v>
      </c>
      <c r="K35">
        <f>B41</f>
        <v>814</v>
      </c>
      <c r="L35">
        <f>C41</f>
        <v>857</v>
      </c>
      <c r="M35">
        <f>G41</f>
        <v>1059</v>
      </c>
      <c r="N35">
        <f t="shared" si="1"/>
        <v>43</v>
      </c>
      <c r="O35">
        <f t="shared" si="1"/>
        <v>202</v>
      </c>
    </row>
    <row r="36" spans="1:15">
      <c r="A36" t="s">
        <v>89</v>
      </c>
      <c r="B36">
        <v>24</v>
      </c>
      <c r="C36">
        <v>25</v>
      </c>
      <c r="D36">
        <v>25</v>
      </c>
      <c r="E36">
        <v>25</v>
      </c>
      <c r="F36">
        <v>25</v>
      </c>
      <c r="G36">
        <v>25</v>
      </c>
      <c r="H36">
        <v>29</v>
      </c>
      <c r="J36" t="str">
        <f>'HYD-PHS_OldData_TIMES_EU'!C51</f>
        <v>PL</v>
      </c>
      <c r="K36">
        <f t="shared" ref="K36:L38" si="2">B32</f>
        <v>1</v>
      </c>
      <c r="L36">
        <f t="shared" si="2"/>
        <v>1</v>
      </c>
      <c r="M36">
        <f>G32</f>
        <v>1</v>
      </c>
      <c r="N36">
        <f t="shared" si="1"/>
        <v>0</v>
      </c>
      <c r="O36">
        <f t="shared" si="1"/>
        <v>0</v>
      </c>
    </row>
    <row r="37" spans="1:15">
      <c r="A37" t="s">
        <v>100</v>
      </c>
      <c r="B37">
        <v>195</v>
      </c>
      <c r="C37">
        <v>195</v>
      </c>
      <c r="D37">
        <v>195</v>
      </c>
      <c r="E37">
        <v>195</v>
      </c>
      <c r="F37">
        <v>195</v>
      </c>
      <c r="G37">
        <v>195</v>
      </c>
      <c r="H37">
        <v>195</v>
      </c>
      <c r="J37" t="str">
        <f>'HYD-PHS_OldData_TIMES_EU'!C52</f>
        <v>PT</v>
      </c>
      <c r="K37">
        <f t="shared" si="2"/>
        <v>6</v>
      </c>
      <c r="L37">
        <f t="shared" si="2"/>
        <v>5</v>
      </c>
      <c r="M37">
        <f>G33</f>
        <v>6</v>
      </c>
      <c r="N37">
        <f t="shared" si="1"/>
        <v>-1</v>
      </c>
      <c r="O37">
        <f t="shared" si="1"/>
        <v>1</v>
      </c>
    </row>
    <row r="38" spans="1:15">
      <c r="A38" t="s">
        <v>104</v>
      </c>
      <c r="B38">
        <v>3</v>
      </c>
      <c r="C38">
        <v>2</v>
      </c>
      <c r="D38">
        <v>3</v>
      </c>
      <c r="E38">
        <v>3</v>
      </c>
      <c r="F38">
        <v>3</v>
      </c>
      <c r="G38">
        <v>3</v>
      </c>
      <c r="H38">
        <v>3</v>
      </c>
      <c r="J38" t="str">
        <f>'HYD-PHS_OldData_TIMES_EU'!C53</f>
        <v>RO</v>
      </c>
      <c r="K38">
        <f t="shared" si="2"/>
        <v>23</v>
      </c>
      <c r="L38">
        <f t="shared" si="2"/>
        <v>35</v>
      </c>
      <c r="M38">
        <f>G34</f>
        <v>83</v>
      </c>
      <c r="N38">
        <f t="shared" si="1"/>
        <v>12</v>
      </c>
      <c r="O38">
        <f t="shared" si="1"/>
        <v>48</v>
      </c>
    </row>
    <row r="39" spans="1:15">
      <c r="A39" t="s">
        <v>114</v>
      </c>
      <c r="B39">
        <v>158</v>
      </c>
      <c r="C39">
        <v>153</v>
      </c>
      <c r="D39">
        <v>163</v>
      </c>
      <c r="E39">
        <v>170</v>
      </c>
      <c r="F39">
        <v>179</v>
      </c>
      <c r="G39">
        <v>188</v>
      </c>
      <c r="H39">
        <v>205</v>
      </c>
      <c r="J39" t="str">
        <f>'HYD-PHS_OldData_TIMES_EU'!C54</f>
        <v>SE</v>
      </c>
      <c r="K39">
        <f>B38</f>
        <v>3</v>
      </c>
      <c r="L39">
        <f>C38</f>
        <v>2</v>
      </c>
      <c r="M39">
        <f>G38</f>
        <v>3</v>
      </c>
      <c r="N39">
        <f t="shared" si="1"/>
        <v>-1</v>
      </c>
      <c r="O39">
        <f t="shared" si="1"/>
        <v>1</v>
      </c>
    </row>
    <row r="40" spans="1:15">
      <c r="A40" t="s">
        <v>105</v>
      </c>
      <c r="B40">
        <v>4</v>
      </c>
      <c r="C40">
        <v>1</v>
      </c>
      <c r="D40" t="s">
        <v>213</v>
      </c>
      <c r="E40" t="s">
        <v>213</v>
      </c>
      <c r="F40" t="s">
        <v>213</v>
      </c>
      <c r="G40" t="s">
        <v>213</v>
      </c>
      <c r="H40" t="s">
        <v>213</v>
      </c>
      <c r="J40" t="str">
        <f>'HYD-PHS_OldData_TIMES_EU'!C55</f>
        <v>SI</v>
      </c>
      <c r="K40">
        <f>B35</f>
        <v>104</v>
      </c>
      <c r="L40">
        <f>C35</f>
        <v>104</v>
      </c>
      <c r="M40">
        <f>G35</f>
        <v>116</v>
      </c>
      <c r="N40">
        <f t="shared" si="1"/>
        <v>0</v>
      </c>
      <c r="O40">
        <f t="shared" si="1"/>
        <v>12</v>
      </c>
    </row>
    <row r="41" spans="1:15">
      <c r="A41" t="s">
        <v>93</v>
      </c>
      <c r="B41">
        <v>814</v>
      </c>
      <c r="C41">
        <v>857</v>
      </c>
      <c r="D41">
        <v>868</v>
      </c>
      <c r="E41">
        <v>888</v>
      </c>
      <c r="F41">
        <v>888</v>
      </c>
      <c r="G41">
        <v>1059</v>
      </c>
      <c r="H41">
        <v>0</v>
      </c>
      <c r="J41" t="str">
        <f>'HYD-PHS_OldData_TIMES_EU'!C56</f>
        <v>SK</v>
      </c>
      <c r="K41">
        <f>B36</f>
        <v>24</v>
      </c>
      <c r="L41">
        <f>C36</f>
        <v>25</v>
      </c>
      <c r="M41">
        <f>G36</f>
        <v>25</v>
      </c>
      <c r="N41">
        <f t="shared" si="1"/>
        <v>1</v>
      </c>
      <c r="O41">
        <f t="shared" si="1"/>
        <v>0</v>
      </c>
    </row>
    <row r="42" spans="1:15">
      <c r="A42" t="s">
        <v>94</v>
      </c>
      <c r="B42">
        <v>522</v>
      </c>
      <c r="C42">
        <v>536</v>
      </c>
      <c r="D42">
        <v>571</v>
      </c>
      <c r="E42">
        <v>623</v>
      </c>
      <c r="F42">
        <v>530</v>
      </c>
      <c r="G42">
        <v>481</v>
      </c>
      <c r="H42" t="s">
        <v>213</v>
      </c>
      <c r="J42" t="str">
        <f>'HYD-PHS_OldData_TIMES_EU'!C57</f>
        <v>UK</v>
      </c>
      <c r="K42">
        <f>B39</f>
        <v>158</v>
      </c>
      <c r="L42">
        <f>C39</f>
        <v>153</v>
      </c>
      <c r="M42">
        <f>G39</f>
        <v>188</v>
      </c>
      <c r="N42">
        <f t="shared" si="1"/>
        <v>-5</v>
      </c>
      <c r="O42">
        <f t="shared" si="1"/>
        <v>35</v>
      </c>
    </row>
    <row r="43" spans="1:15">
      <c r="A43" t="s">
        <v>92</v>
      </c>
      <c r="B43">
        <v>4</v>
      </c>
      <c r="C43">
        <v>4</v>
      </c>
      <c r="D43">
        <v>2</v>
      </c>
      <c r="E43">
        <v>2</v>
      </c>
      <c r="F43">
        <v>2</v>
      </c>
      <c r="G43">
        <v>2</v>
      </c>
      <c r="H43">
        <v>2</v>
      </c>
    </row>
    <row r="44" spans="1:15">
      <c r="A44" t="s">
        <v>214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5">
      <c r="A45" t="s">
        <v>95</v>
      </c>
      <c r="B45">
        <v>563</v>
      </c>
      <c r="C45">
        <v>563</v>
      </c>
      <c r="D45">
        <v>558</v>
      </c>
      <c r="E45">
        <v>554</v>
      </c>
      <c r="F45">
        <v>544</v>
      </c>
      <c r="G45">
        <v>544</v>
      </c>
      <c r="H45">
        <v>544</v>
      </c>
    </row>
    <row r="47" spans="1:15">
      <c r="A47" t="s">
        <v>215</v>
      </c>
    </row>
    <row r="48" spans="1:15">
      <c r="A48" t="s">
        <v>213</v>
      </c>
      <c r="B48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39997558519241921"/>
  </sheetPr>
  <dimension ref="A1:O48"/>
  <sheetViews>
    <sheetView zoomScale="120" zoomScaleNormal="120" workbookViewId="0">
      <selection activeCell="A20" sqref="A20"/>
    </sheetView>
  </sheetViews>
  <sheetFormatPr defaultRowHeight="12.75"/>
  <cols>
    <col min="1" max="1" width="42.86328125" bestFit="1" customWidth="1"/>
    <col min="11" max="11" width="15.73046875" bestFit="1" customWidth="1"/>
    <col min="12" max="12" width="15.73046875" customWidth="1"/>
    <col min="13" max="13" width="15.73046875" bestFit="1" customWidth="1"/>
    <col min="14" max="14" width="15.73046875" customWidth="1"/>
    <col min="15" max="16" width="12.1328125" bestFit="1" customWidth="1"/>
  </cols>
  <sheetData>
    <row r="1" spans="1:15">
      <c r="A1" t="s">
        <v>189</v>
      </c>
    </row>
    <row r="3" spans="1:15">
      <c r="A3" t="s">
        <v>191</v>
      </c>
      <c r="B3">
        <v>41353.594131944446</v>
      </c>
    </row>
    <row r="4" spans="1:15">
      <c r="A4" t="s">
        <v>192</v>
      </c>
      <c r="B4">
        <v>41360.498386504631</v>
      </c>
    </row>
    <row r="5" spans="1:15">
      <c r="A5" t="s">
        <v>193</v>
      </c>
      <c r="B5" t="s">
        <v>194</v>
      </c>
    </row>
    <row r="6" spans="1:15">
      <c r="A6" t="s">
        <v>195</v>
      </c>
      <c r="B6" t="s">
        <v>196</v>
      </c>
    </row>
    <row r="7" spans="1:15">
      <c r="A7" t="s">
        <v>197</v>
      </c>
      <c r="B7" t="s">
        <v>198</v>
      </c>
    </row>
    <row r="8" spans="1:15">
      <c r="A8" t="s">
        <v>199</v>
      </c>
      <c r="B8" t="s">
        <v>200</v>
      </c>
    </row>
    <row r="9" spans="1:15">
      <c r="A9" t="s">
        <v>201</v>
      </c>
      <c r="B9" t="s">
        <v>218</v>
      </c>
    </row>
    <row r="10" spans="1:15">
      <c r="K10" t="s">
        <v>158</v>
      </c>
    </row>
    <row r="11" spans="1:15">
      <c r="A11" t="s">
        <v>203</v>
      </c>
      <c r="B11" t="s">
        <v>204</v>
      </c>
      <c r="C11" t="s">
        <v>205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J11" t="s">
        <v>11</v>
      </c>
      <c r="K11">
        <v>2005</v>
      </c>
      <c r="L11">
        <v>2006</v>
      </c>
      <c r="M11">
        <v>2010</v>
      </c>
      <c r="N11" t="s">
        <v>160</v>
      </c>
      <c r="O11" t="s">
        <v>161</v>
      </c>
    </row>
    <row r="12" spans="1:15">
      <c r="A12" t="s">
        <v>211</v>
      </c>
      <c r="B12">
        <v>37886</v>
      </c>
      <c r="C12">
        <v>39425</v>
      </c>
      <c r="D12">
        <v>41141</v>
      </c>
      <c r="E12">
        <v>41433</v>
      </c>
      <c r="F12">
        <v>41747</v>
      </c>
      <c r="G12">
        <v>42109</v>
      </c>
      <c r="H12">
        <v>42566</v>
      </c>
      <c r="J12" t="s">
        <v>17</v>
      </c>
      <c r="K12">
        <f>B31</f>
        <v>2189</v>
      </c>
      <c r="L12">
        <f>C31</f>
        <v>2189</v>
      </c>
      <c r="M12">
        <f>G31</f>
        <v>3020</v>
      </c>
      <c r="N12">
        <f t="shared" ref="N12:O27" si="0">L12-K12</f>
        <v>0</v>
      </c>
      <c r="O12">
        <f t="shared" si="0"/>
        <v>831</v>
      </c>
    </row>
    <row r="13" spans="1:15">
      <c r="A13" t="s">
        <v>98</v>
      </c>
      <c r="B13">
        <v>1307</v>
      </c>
      <c r="C13">
        <v>1307</v>
      </c>
      <c r="D13">
        <v>1307</v>
      </c>
      <c r="E13">
        <v>1307</v>
      </c>
      <c r="F13">
        <v>1307</v>
      </c>
      <c r="G13">
        <v>1307</v>
      </c>
      <c r="H13">
        <v>1307</v>
      </c>
      <c r="J13" t="s">
        <v>21</v>
      </c>
      <c r="K13">
        <f>B13</f>
        <v>1307</v>
      </c>
      <c r="L13">
        <f>C13</f>
        <v>1307</v>
      </c>
      <c r="M13">
        <f>G13</f>
        <v>1307</v>
      </c>
      <c r="N13">
        <f t="shared" si="0"/>
        <v>0</v>
      </c>
      <c r="O13">
        <f t="shared" si="0"/>
        <v>0</v>
      </c>
    </row>
    <row r="14" spans="1:15">
      <c r="A14" t="s">
        <v>74</v>
      </c>
      <c r="B14">
        <v>864</v>
      </c>
      <c r="C14">
        <v>864</v>
      </c>
      <c r="D14">
        <v>864</v>
      </c>
      <c r="E14">
        <v>864</v>
      </c>
      <c r="F14">
        <v>864</v>
      </c>
      <c r="G14">
        <v>864</v>
      </c>
      <c r="H14">
        <v>864</v>
      </c>
      <c r="J14" t="s">
        <v>28</v>
      </c>
      <c r="K14">
        <f>B14</f>
        <v>864</v>
      </c>
      <c r="L14">
        <f>C14</f>
        <v>864</v>
      </c>
      <c r="M14">
        <f>G14</f>
        <v>864</v>
      </c>
      <c r="N14">
        <f t="shared" si="0"/>
        <v>0</v>
      </c>
      <c r="O14">
        <f t="shared" si="0"/>
        <v>0</v>
      </c>
    </row>
    <row r="15" spans="1:15">
      <c r="A15" t="s">
        <v>76</v>
      </c>
      <c r="B15">
        <v>1147</v>
      </c>
      <c r="C15">
        <v>1147</v>
      </c>
      <c r="D15">
        <v>1147</v>
      </c>
      <c r="E15">
        <v>1147</v>
      </c>
      <c r="F15">
        <v>1147</v>
      </c>
      <c r="G15">
        <v>1147</v>
      </c>
      <c r="H15">
        <v>1147</v>
      </c>
      <c r="J15" t="s">
        <v>31</v>
      </c>
      <c r="K15">
        <f>B42</f>
        <v>1590</v>
      </c>
      <c r="L15">
        <f>C42</f>
        <v>1588</v>
      </c>
      <c r="M15">
        <f>G42</f>
        <v>1753</v>
      </c>
      <c r="N15">
        <f t="shared" si="0"/>
        <v>-2</v>
      </c>
      <c r="O15">
        <f t="shared" si="0"/>
        <v>165</v>
      </c>
    </row>
    <row r="16" spans="1:15">
      <c r="A16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s">
        <v>49</v>
      </c>
      <c r="K16">
        <f>B24</f>
        <v>0</v>
      </c>
      <c r="L16">
        <f>C24</f>
        <v>0</v>
      </c>
      <c r="M16">
        <f>G24</f>
        <v>0</v>
      </c>
      <c r="N16">
        <f t="shared" si="0"/>
        <v>0</v>
      </c>
      <c r="O16">
        <f t="shared" si="0"/>
        <v>0</v>
      </c>
    </row>
    <row r="17" spans="1:15">
      <c r="A17" t="s">
        <v>212</v>
      </c>
      <c r="B17">
        <v>4198</v>
      </c>
      <c r="C17">
        <v>4854</v>
      </c>
      <c r="D17">
        <v>6552</v>
      </c>
      <c r="E17">
        <v>6494</v>
      </c>
      <c r="F17">
        <v>6666</v>
      </c>
      <c r="G17">
        <v>6784</v>
      </c>
      <c r="H17">
        <v>6777</v>
      </c>
      <c r="J17" t="s">
        <v>15</v>
      </c>
      <c r="K17">
        <f>B15</f>
        <v>1147</v>
      </c>
      <c r="L17">
        <f>C15</f>
        <v>1147</v>
      </c>
      <c r="M17">
        <f>G15</f>
        <v>1147</v>
      </c>
      <c r="N17">
        <f t="shared" si="0"/>
        <v>0</v>
      </c>
      <c r="O17">
        <f t="shared" si="0"/>
        <v>0</v>
      </c>
    </row>
    <row r="18" spans="1:15">
      <c r="A18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t="s">
        <v>16</v>
      </c>
      <c r="K18">
        <f>B17</f>
        <v>4198</v>
      </c>
      <c r="L18">
        <f>C17</f>
        <v>4854</v>
      </c>
      <c r="M18">
        <f>G17</f>
        <v>6784</v>
      </c>
      <c r="N18">
        <f t="shared" si="0"/>
        <v>656</v>
      </c>
      <c r="O18">
        <f t="shared" si="0"/>
        <v>1930</v>
      </c>
    </row>
    <row r="19" spans="1:15">
      <c r="A19" t="s">
        <v>102</v>
      </c>
      <c r="B19">
        <v>292</v>
      </c>
      <c r="C19">
        <v>292</v>
      </c>
      <c r="D19">
        <v>292</v>
      </c>
      <c r="E19">
        <v>292</v>
      </c>
      <c r="F19">
        <v>292</v>
      </c>
      <c r="G19">
        <v>292</v>
      </c>
      <c r="H19">
        <v>292</v>
      </c>
      <c r="J19" t="s">
        <v>32</v>
      </c>
      <c r="K19">
        <f>B16</f>
        <v>0</v>
      </c>
      <c r="L19">
        <f>C16</f>
        <v>0</v>
      </c>
      <c r="M19">
        <f>G16</f>
        <v>0</v>
      </c>
      <c r="N19">
        <f t="shared" si="0"/>
        <v>0</v>
      </c>
      <c r="O19">
        <f t="shared" si="0"/>
        <v>0</v>
      </c>
    </row>
    <row r="20" spans="1:15">
      <c r="A20" t="s">
        <v>79</v>
      </c>
      <c r="B20">
        <v>699</v>
      </c>
      <c r="C20">
        <v>699</v>
      </c>
      <c r="D20">
        <v>699</v>
      </c>
      <c r="E20">
        <v>699</v>
      </c>
      <c r="F20">
        <v>571</v>
      </c>
      <c r="G20">
        <v>571</v>
      </c>
      <c r="H20">
        <v>699</v>
      </c>
      <c r="J20" t="s">
        <v>33</v>
      </c>
      <c r="K20">
        <f>B18</f>
        <v>0</v>
      </c>
      <c r="L20">
        <f>C18</f>
        <v>0</v>
      </c>
      <c r="M20">
        <f>G18</f>
        <v>0</v>
      </c>
      <c r="N20">
        <f t="shared" si="0"/>
        <v>0</v>
      </c>
      <c r="O20">
        <f t="shared" si="0"/>
        <v>0</v>
      </c>
    </row>
    <row r="21" spans="1:15">
      <c r="A21" t="s">
        <v>91</v>
      </c>
      <c r="B21">
        <v>5412</v>
      </c>
      <c r="C21">
        <v>5412</v>
      </c>
      <c r="D21">
        <v>5412</v>
      </c>
      <c r="E21">
        <v>5412</v>
      </c>
      <c r="F21">
        <v>5436</v>
      </c>
      <c r="G21">
        <v>5260</v>
      </c>
      <c r="H21">
        <v>5260</v>
      </c>
      <c r="J21" t="s">
        <v>34</v>
      </c>
      <c r="K21">
        <f>B21</f>
        <v>5412</v>
      </c>
      <c r="L21">
        <f>C21</f>
        <v>5412</v>
      </c>
      <c r="M21">
        <f>G21</f>
        <v>5260</v>
      </c>
      <c r="N21">
        <f t="shared" si="0"/>
        <v>0</v>
      </c>
      <c r="O21">
        <f t="shared" si="0"/>
        <v>-152</v>
      </c>
    </row>
    <row r="22" spans="1:15">
      <c r="A22" t="s">
        <v>78</v>
      </c>
      <c r="B22">
        <v>7125</v>
      </c>
      <c r="C22">
        <v>7125</v>
      </c>
      <c r="D22">
        <v>7125</v>
      </c>
      <c r="E22">
        <v>6985</v>
      </c>
      <c r="F22">
        <v>6985</v>
      </c>
      <c r="G22">
        <v>6985</v>
      </c>
      <c r="H22">
        <v>6985</v>
      </c>
      <c r="J22" t="s">
        <v>35</v>
      </c>
      <c r="K22">
        <f>B37</f>
        <v>0</v>
      </c>
      <c r="L22">
        <f>C37</f>
        <v>0</v>
      </c>
      <c r="M22">
        <f>G37</f>
        <v>0</v>
      </c>
      <c r="N22">
        <f t="shared" si="0"/>
        <v>0</v>
      </c>
      <c r="O22">
        <f t="shared" si="0"/>
        <v>0</v>
      </c>
    </row>
    <row r="23" spans="1:15">
      <c r="A23" t="s">
        <v>81</v>
      </c>
      <c r="B23">
        <v>7103</v>
      </c>
      <c r="C23">
        <v>7544</v>
      </c>
      <c r="D23">
        <v>7544</v>
      </c>
      <c r="E23">
        <v>7544</v>
      </c>
      <c r="F23">
        <v>7544</v>
      </c>
      <c r="G23">
        <v>7544</v>
      </c>
      <c r="H23">
        <v>7544</v>
      </c>
      <c r="J23" t="s">
        <v>18</v>
      </c>
      <c r="K23">
        <f>B22</f>
        <v>7125</v>
      </c>
      <c r="L23">
        <f>C22</f>
        <v>7125</v>
      </c>
      <c r="M23">
        <f>G22</f>
        <v>6985</v>
      </c>
      <c r="N23">
        <f t="shared" si="0"/>
        <v>0</v>
      </c>
      <c r="O23">
        <f t="shared" si="0"/>
        <v>-140</v>
      </c>
    </row>
    <row r="24" spans="1:15">
      <c r="A24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s">
        <v>108</v>
      </c>
      <c r="K24">
        <f>B20</f>
        <v>699</v>
      </c>
      <c r="L24">
        <f>C20</f>
        <v>699</v>
      </c>
      <c r="M24">
        <f>G20</f>
        <v>571</v>
      </c>
      <c r="N24">
        <f t="shared" si="0"/>
        <v>0</v>
      </c>
      <c r="O24">
        <f t="shared" si="0"/>
        <v>-128</v>
      </c>
    </row>
    <row r="25" spans="1:1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 t="s">
        <v>19</v>
      </c>
      <c r="K25">
        <f>B43</f>
        <v>256</v>
      </c>
      <c r="L25">
        <f>C43</f>
        <v>256</v>
      </c>
      <c r="M25">
        <f>G43</f>
        <v>293</v>
      </c>
      <c r="N25">
        <f t="shared" si="0"/>
        <v>0</v>
      </c>
      <c r="O25">
        <f t="shared" si="0"/>
        <v>37</v>
      </c>
    </row>
    <row r="26" spans="1:15">
      <c r="A26" t="s">
        <v>83</v>
      </c>
      <c r="B26">
        <v>760</v>
      </c>
      <c r="C26">
        <v>760</v>
      </c>
      <c r="D26">
        <v>760</v>
      </c>
      <c r="E26">
        <v>760</v>
      </c>
      <c r="F26">
        <v>760</v>
      </c>
      <c r="G26">
        <v>760</v>
      </c>
      <c r="H26">
        <v>760</v>
      </c>
      <c r="J26" t="s">
        <v>20</v>
      </c>
      <c r="K26">
        <f>B28</f>
        <v>0</v>
      </c>
      <c r="L26">
        <f>C28</f>
        <v>0</v>
      </c>
      <c r="M26">
        <f>G28</f>
        <v>0</v>
      </c>
      <c r="N26">
        <f t="shared" si="0"/>
        <v>0</v>
      </c>
      <c r="O26">
        <f t="shared" si="0"/>
        <v>0</v>
      </c>
    </row>
    <row r="27" spans="1:15">
      <c r="A27" t="s">
        <v>84</v>
      </c>
      <c r="B27">
        <v>1100</v>
      </c>
      <c r="C27">
        <v>1100</v>
      </c>
      <c r="D27">
        <v>1100</v>
      </c>
      <c r="E27">
        <v>1100</v>
      </c>
      <c r="F27">
        <v>1100</v>
      </c>
      <c r="G27">
        <v>1100</v>
      </c>
      <c r="H27">
        <v>1100</v>
      </c>
      <c r="J27" t="s">
        <v>22</v>
      </c>
      <c r="K27">
        <f>B19</f>
        <v>292</v>
      </c>
      <c r="L27">
        <f>C19</f>
        <v>292</v>
      </c>
      <c r="M27">
        <f>G19</f>
        <v>292</v>
      </c>
      <c r="N27">
        <f t="shared" si="0"/>
        <v>0</v>
      </c>
      <c r="O27">
        <f t="shared" si="0"/>
        <v>0</v>
      </c>
    </row>
    <row r="28" spans="1:15">
      <c r="A28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s">
        <v>57</v>
      </c>
      <c r="K28">
        <f>B40</f>
        <v>0</v>
      </c>
      <c r="L28">
        <f>C40</f>
        <v>0</v>
      </c>
      <c r="M28" t="str">
        <f>G40</f>
        <v>:</v>
      </c>
      <c r="N28">
        <f t="shared" ref="N28:O42" si="1">L28-K28</f>
        <v>0</v>
      </c>
    </row>
    <row r="29" spans="1:15">
      <c r="A29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">
        <v>23</v>
      </c>
      <c r="K29">
        <f>B23</f>
        <v>7103</v>
      </c>
      <c r="L29">
        <f>C23</f>
        <v>7544</v>
      </c>
      <c r="M29">
        <f>G23</f>
        <v>7544</v>
      </c>
      <c r="N29">
        <f t="shared" si="1"/>
        <v>441</v>
      </c>
      <c r="O29">
        <f t="shared" si="1"/>
        <v>0</v>
      </c>
    </row>
    <row r="30" spans="1:15">
      <c r="A30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s">
        <v>36</v>
      </c>
      <c r="K30">
        <f>B26</f>
        <v>760</v>
      </c>
      <c r="L30">
        <f>C26</f>
        <v>760</v>
      </c>
      <c r="M30">
        <f>G26</f>
        <v>760</v>
      </c>
      <c r="N30">
        <f t="shared" si="1"/>
        <v>0</v>
      </c>
      <c r="O30">
        <f t="shared" si="1"/>
        <v>0</v>
      </c>
    </row>
    <row r="31" spans="1:15">
      <c r="A31" t="s">
        <v>73</v>
      </c>
      <c r="B31">
        <v>2189</v>
      </c>
      <c r="C31">
        <v>2189</v>
      </c>
      <c r="D31">
        <v>2199</v>
      </c>
      <c r="E31">
        <v>2649</v>
      </c>
      <c r="F31">
        <v>2780</v>
      </c>
      <c r="G31">
        <v>3020</v>
      </c>
      <c r="H31">
        <v>3365</v>
      </c>
      <c r="J31" t="s">
        <v>37</v>
      </c>
      <c r="K31">
        <f>B27</f>
        <v>1100</v>
      </c>
      <c r="L31">
        <f>C27</f>
        <v>1100</v>
      </c>
      <c r="M31">
        <f>G27</f>
        <v>1100</v>
      </c>
      <c r="N31">
        <f t="shared" si="1"/>
        <v>0</v>
      </c>
      <c r="O31">
        <f t="shared" si="1"/>
        <v>0</v>
      </c>
    </row>
    <row r="32" spans="1:15">
      <c r="A32" t="s">
        <v>86</v>
      </c>
      <c r="B32">
        <v>1406</v>
      </c>
      <c r="C32">
        <v>1406</v>
      </c>
      <c r="D32">
        <v>1406</v>
      </c>
      <c r="E32">
        <v>1406</v>
      </c>
      <c r="F32">
        <v>1406</v>
      </c>
      <c r="G32">
        <v>1406</v>
      </c>
      <c r="H32">
        <v>1406</v>
      </c>
      <c r="J32" t="s">
        <v>38</v>
      </c>
      <c r="K32">
        <f>B25</f>
        <v>0</v>
      </c>
      <c r="L32">
        <f>C25</f>
        <v>0</v>
      </c>
      <c r="M32">
        <f>G25</f>
        <v>0</v>
      </c>
      <c r="N32">
        <f t="shared" si="1"/>
        <v>0</v>
      </c>
      <c r="O32">
        <f t="shared" si="1"/>
        <v>0</v>
      </c>
    </row>
    <row r="33" spans="1:15">
      <c r="A33" t="s">
        <v>87</v>
      </c>
      <c r="B33">
        <v>537</v>
      </c>
      <c r="C33">
        <v>1048</v>
      </c>
      <c r="D33">
        <v>1029</v>
      </c>
      <c r="E33">
        <v>1029</v>
      </c>
      <c r="F33">
        <v>1029</v>
      </c>
      <c r="G33">
        <v>1029</v>
      </c>
      <c r="H33">
        <v>1029</v>
      </c>
      <c r="J33" t="s">
        <v>46</v>
      </c>
      <c r="K33">
        <f>B29</f>
        <v>0</v>
      </c>
      <c r="L33">
        <f>C29</f>
        <v>0</v>
      </c>
      <c r="M33">
        <f>G29</f>
        <v>0</v>
      </c>
      <c r="N33">
        <f t="shared" si="1"/>
        <v>0</v>
      </c>
      <c r="O33">
        <f t="shared" si="1"/>
        <v>0</v>
      </c>
    </row>
    <row r="34" spans="1:15">
      <c r="A34" t="s">
        <v>88</v>
      </c>
      <c r="B34">
        <v>0</v>
      </c>
      <c r="C34">
        <v>0</v>
      </c>
      <c r="D34">
        <v>0</v>
      </c>
      <c r="E34">
        <v>0</v>
      </c>
      <c r="F34">
        <v>92</v>
      </c>
      <c r="G34">
        <v>92</v>
      </c>
      <c r="H34">
        <v>92</v>
      </c>
      <c r="J34" t="s">
        <v>24</v>
      </c>
      <c r="K34">
        <f>B30</f>
        <v>0</v>
      </c>
      <c r="L34">
        <f>C30</f>
        <v>0</v>
      </c>
      <c r="M34">
        <f>G30</f>
        <v>0</v>
      </c>
      <c r="N34">
        <f t="shared" si="1"/>
        <v>0</v>
      </c>
      <c r="O34">
        <f t="shared" si="1"/>
        <v>0</v>
      </c>
    </row>
    <row r="35" spans="1:15">
      <c r="A35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180</v>
      </c>
      <c r="H35">
        <v>180</v>
      </c>
      <c r="J35" t="s">
        <v>41</v>
      </c>
      <c r="K35">
        <f>B41</f>
        <v>1251</v>
      </c>
      <c r="L35">
        <f>C41</f>
        <v>1253</v>
      </c>
      <c r="M35">
        <f>G41</f>
        <v>1290</v>
      </c>
      <c r="N35">
        <f t="shared" si="1"/>
        <v>2</v>
      </c>
      <c r="O35">
        <f t="shared" si="1"/>
        <v>37</v>
      </c>
    </row>
    <row r="36" spans="1:15">
      <c r="A36" t="s">
        <v>89</v>
      </c>
      <c r="B36">
        <v>916</v>
      </c>
      <c r="C36">
        <v>916</v>
      </c>
      <c r="D36">
        <v>916</v>
      </c>
      <c r="E36">
        <v>916</v>
      </c>
      <c r="F36">
        <v>916</v>
      </c>
      <c r="G36">
        <v>916</v>
      </c>
      <c r="H36">
        <v>916</v>
      </c>
      <c r="J36" t="s">
        <v>25</v>
      </c>
      <c r="K36">
        <f t="shared" ref="K36:L38" si="2">B32</f>
        <v>1406</v>
      </c>
      <c r="L36">
        <f t="shared" si="2"/>
        <v>1406</v>
      </c>
      <c r="M36">
        <f>G32</f>
        <v>1406</v>
      </c>
      <c r="N36">
        <f t="shared" si="1"/>
        <v>0</v>
      </c>
      <c r="O36">
        <f t="shared" si="1"/>
        <v>0</v>
      </c>
    </row>
    <row r="37" spans="1:15">
      <c r="A37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t="s">
        <v>26</v>
      </c>
      <c r="K37">
        <f t="shared" si="2"/>
        <v>537</v>
      </c>
      <c r="L37">
        <f t="shared" si="2"/>
        <v>1048</v>
      </c>
      <c r="M37">
        <f>G33</f>
        <v>1029</v>
      </c>
      <c r="N37">
        <f t="shared" si="1"/>
        <v>511</v>
      </c>
      <c r="O37">
        <f t="shared" si="1"/>
        <v>-19</v>
      </c>
    </row>
    <row r="38" spans="1:15">
      <c r="A38" t="s">
        <v>104</v>
      </c>
      <c r="B38">
        <v>43</v>
      </c>
      <c r="C38">
        <v>36</v>
      </c>
      <c r="D38">
        <v>45</v>
      </c>
      <c r="E38">
        <v>85</v>
      </c>
      <c r="F38">
        <v>108</v>
      </c>
      <c r="G38">
        <v>108</v>
      </c>
      <c r="H38">
        <v>99</v>
      </c>
      <c r="J38" t="s">
        <v>27</v>
      </c>
      <c r="K38">
        <f t="shared" si="2"/>
        <v>0</v>
      </c>
      <c r="L38">
        <f t="shared" si="2"/>
        <v>0</v>
      </c>
      <c r="M38">
        <f>G34</f>
        <v>92</v>
      </c>
      <c r="N38">
        <f t="shared" si="1"/>
        <v>0</v>
      </c>
      <c r="O38">
        <f t="shared" si="1"/>
        <v>92</v>
      </c>
    </row>
    <row r="39" spans="1:15">
      <c r="A39" t="s">
        <v>114</v>
      </c>
      <c r="B39">
        <v>2788</v>
      </c>
      <c r="C39">
        <v>2726</v>
      </c>
      <c r="D39">
        <v>2744</v>
      </c>
      <c r="E39">
        <v>2744</v>
      </c>
      <c r="F39">
        <v>2744</v>
      </c>
      <c r="G39">
        <v>2744</v>
      </c>
      <c r="H39">
        <v>2744</v>
      </c>
      <c r="J39" t="s">
        <v>43</v>
      </c>
      <c r="K39">
        <f>B38</f>
        <v>43</v>
      </c>
      <c r="L39">
        <f>C38</f>
        <v>36</v>
      </c>
      <c r="M39">
        <f>G38</f>
        <v>108</v>
      </c>
      <c r="N39">
        <f t="shared" si="1"/>
        <v>-7</v>
      </c>
      <c r="O39">
        <f t="shared" si="1"/>
        <v>72</v>
      </c>
    </row>
    <row r="40" spans="1:15">
      <c r="A40" t="s">
        <v>105</v>
      </c>
      <c r="B40">
        <v>0</v>
      </c>
      <c r="C40">
        <v>0</v>
      </c>
      <c r="D40" t="s">
        <v>213</v>
      </c>
      <c r="E40" t="s">
        <v>213</v>
      </c>
      <c r="F40" t="s">
        <v>213</v>
      </c>
      <c r="G40" t="s">
        <v>213</v>
      </c>
      <c r="H40" t="s">
        <v>213</v>
      </c>
      <c r="J40" t="s">
        <v>44</v>
      </c>
      <c r="K40">
        <f>B35</f>
        <v>0</v>
      </c>
      <c r="L40">
        <f>C35</f>
        <v>0</v>
      </c>
      <c r="M40">
        <f>G35</f>
        <v>180</v>
      </c>
      <c r="N40">
        <f t="shared" si="1"/>
        <v>0</v>
      </c>
      <c r="O40">
        <f t="shared" si="1"/>
        <v>180</v>
      </c>
    </row>
    <row r="41" spans="1:15">
      <c r="A41" t="s">
        <v>93</v>
      </c>
      <c r="B41">
        <v>1251</v>
      </c>
      <c r="C41">
        <v>1253</v>
      </c>
      <c r="D41">
        <v>1232</v>
      </c>
      <c r="E41">
        <v>1314</v>
      </c>
      <c r="F41">
        <v>1314</v>
      </c>
      <c r="G41">
        <v>1290</v>
      </c>
      <c r="H41">
        <v>0</v>
      </c>
      <c r="J41" t="s">
        <v>29</v>
      </c>
      <c r="K41">
        <f>B36</f>
        <v>916</v>
      </c>
      <c r="L41">
        <f>C36</f>
        <v>916</v>
      </c>
      <c r="M41">
        <f>G36</f>
        <v>916</v>
      </c>
      <c r="N41">
        <f t="shared" si="1"/>
        <v>0</v>
      </c>
      <c r="O41">
        <f t="shared" si="1"/>
        <v>0</v>
      </c>
    </row>
    <row r="42" spans="1:15">
      <c r="A42" t="s">
        <v>94</v>
      </c>
      <c r="B42">
        <v>1590</v>
      </c>
      <c r="C42">
        <v>1588</v>
      </c>
      <c r="D42">
        <v>1567</v>
      </c>
      <c r="E42">
        <v>1694</v>
      </c>
      <c r="F42">
        <v>1745</v>
      </c>
      <c r="G42">
        <v>1753</v>
      </c>
      <c r="H42" t="s">
        <v>213</v>
      </c>
      <c r="J42" t="s">
        <v>30</v>
      </c>
      <c r="K42">
        <f>B39</f>
        <v>2788</v>
      </c>
      <c r="L42">
        <f>C39</f>
        <v>2726</v>
      </c>
      <c r="M42">
        <f>G39</f>
        <v>2744</v>
      </c>
      <c r="N42">
        <f t="shared" si="1"/>
        <v>-62</v>
      </c>
      <c r="O42">
        <f t="shared" si="1"/>
        <v>18</v>
      </c>
    </row>
    <row r="43" spans="1:15">
      <c r="A43" t="s">
        <v>92</v>
      </c>
      <c r="B43">
        <v>256</v>
      </c>
      <c r="C43">
        <v>256</v>
      </c>
      <c r="D43">
        <v>293</v>
      </c>
      <c r="E43">
        <v>293</v>
      </c>
      <c r="F43">
        <v>293</v>
      </c>
      <c r="G43">
        <v>293</v>
      </c>
      <c r="H43">
        <v>293</v>
      </c>
    </row>
    <row r="44" spans="1:15">
      <c r="A44" t="s">
        <v>214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5">
      <c r="A45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7" spans="1:15">
      <c r="A47" t="s">
        <v>215</v>
      </c>
    </row>
    <row r="48" spans="1:15">
      <c r="A48" t="s">
        <v>213</v>
      </c>
      <c r="B48" t="s">
        <v>216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39997558519241921"/>
  </sheetPr>
  <dimension ref="A1:O48"/>
  <sheetViews>
    <sheetView zoomScale="85" zoomScaleNormal="85" workbookViewId="0">
      <selection activeCell="A20" sqref="A20"/>
    </sheetView>
  </sheetViews>
  <sheetFormatPr defaultRowHeight="12.75"/>
  <cols>
    <col min="1" max="1" width="42.86328125" bestFit="1" customWidth="1"/>
    <col min="14" max="15" width="12.1328125" bestFit="1" customWidth="1"/>
  </cols>
  <sheetData>
    <row r="1" spans="1:15">
      <c r="A1" t="s">
        <v>189</v>
      </c>
    </row>
    <row r="3" spans="1:15">
      <c r="A3" t="s">
        <v>191</v>
      </c>
      <c r="B3">
        <v>41353.594131944446</v>
      </c>
    </row>
    <row r="4" spans="1:15">
      <c r="A4" t="s">
        <v>192</v>
      </c>
      <c r="B4">
        <v>41361.60550719907</v>
      </c>
    </row>
    <row r="5" spans="1:15">
      <c r="A5" t="s">
        <v>193</v>
      </c>
      <c r="B5" t="s">
        <v>194</v>
      </c>
    </row>
    <row r="6" spans="1:15">
      <c r="A6" t="s">
        <v>195</v>
      </c>
      <c r="B6" t="s">
        <v>196</v>
      </c>
    </row>
    <row r="7" spans="1:15">
      <c r="A7" t="s">
        <v>197</v>
      </c>
      <c r="B7" t="s">
        <v>198</v>
      </c>
    </row>
    <row r="8" spans="1:15">
      <c r="A8" t="s">
        <v>199</v>
      </c>
      <c r="B8" t="s">
        <v>200</v>
      </c>
    </row>
    <row r="9" spans="1:15">
      <c r="A9" t="s">
        <v>201</v>
      </c>
      <c r="B9" t="s">
        <v>219</v>
      </c>
    </row>
    <row r="10" spans="1:15">
      <c r="K10" t="s">
        <v>158</v>
      </c>
    </row>
    <row r="11" spans="1:15">
      <c r="A11" t="s">
        <v>203</v>
      </c>
      <c r="B11" t="s">
        <v>204</v>
      </c>
      <c r="C11" t="s">
        <v>205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J11" t="s">
        <v>11</v>
      </c>
      <c r="K11">
        <v>2005</v>
      </c>
      <c r="L11">
        <v>2006</v>
      </c>
      <c r="M11">
        <v>2010</v>
      </c>
      <c r="N11" t="s">
        <v>160</v>
      </c>
      <c r="O11" t="s">
        <v>161</v>
      </c>
    </row>
    <row r="12" spans="1:15">
      <c r="A12" t="s">
        <v>211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 t="s">
        <v>17</v>
      </c>
      <c r="K12">
        <f>B31</f>
        <v>0</v>
      </c>
      <c r="L12">
        <f>C31</f>
        <v>0</v>
      </c>
      <c r="M12">
        <f>G31</f>
        <v>0</v>
      </c>
      <c r="N12">
        <f t="shared" ref="N12:O27" si="0">L12-K12</f>
        <v>0</v>
      </c>
      <c r="O12">
        <f t="shared" si="0"/>
        <v>0</v>
      </c>
    </row>
    <row r="13" spans="1:15">
      <c r="A13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t="s">
        <v>21</v>
      </c>
      <c r="K13">
        <f>B13</f>
        <v>0</v>
      </c>
      <c r="L13">
        <f>C13</f>
        <v>0</v>
      </c>
      <c r="M13">
        <f>G13</f>
        <v>0</v>
      </c>
      <c r="N13">
        <f t="shared" si="0"/>
        <v>0</v>
      </c>
      <c r="O13">
        <f t="shared" si="0"/>
        <v>0</v>
      </c>
    </row>
    <row r="14" spans="1:15">
      <c r="A14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 t="s">
        <v>28</v>
      </c>
      <c r="K14">
        <f>B14</f>
        <v>0</v>
      </c>
      <c r="L14">
        <f>C14</f>
        <v>0</v>
      </c>
      <c r="M14">
        <f>G14</f>
        <v>0</v>
      </c>
      <c r="N14">
        <f t="shared" si="0"/>
        <v>0</v>
      </c>
      <c r="O14">
        <f t="shared" si="0"/>
        <v>0</v>
      </c>
    </row>
    <row r="15" spans="1:15">
      <c r="A15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 t="s">
        <v>31</v>
      </c>
      <c r="K15">
        <f>B42</f>
        <v>65</v>
      </c>
      <c r="L15">
        <f>C42</f>
        <v>67</v>
      </c>
      <c r="M15">
        <f>G42</f>
        <v>64</v>
      </c>
      <c r="N15">
        <f t="shared" si="0"/>
        <v>2</v>
      </c>
      <c r="O15">
        <f t="shared" si="0"/>
        <v>-3</v>
      </c>
    </row>
    <row r="16" spans="1:15">
      <c r="A16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 t="s">
        <v>49</v>
      </c>
      <c r="K16">
        <f>B24</f>
        <v>0</v>
      </c>
      <c r="L16">
        <f>C24</f>
        <v>0</v>
      </c>
      <c r="M16">
        <f>G24</f>
        <v>0</v>
      </c>
      <c r="N16">
        <f t="shared" si="0"/>
        <v>0</v>
      </c>
      <c r="O16">
        <f t="shared" si="0"/>
        <v>0</v>
      </c>
    </row>
    <row r="17" spans="1:15">
      <c r="A17" t="s">
        <v>212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 t="s">
        <v>15</v>
      </c>
      <c r="K17">
        <f>B15</f>
        <v>0</v>
      </c>
      <c r="L17">
        <f>C15</f>
        <v>0</v>
      </c>
      <c r="M17">
        <f>G15</f>
        <v>0</v>
      </c>
      <c r="N17">
        <f t="shared" si="0"/>
        <v>0</v>
      </c>
      <c r="O17">
        <f t="shared" si="0"/>
        <v>0</v>
      </c>
    </row>
    <row r="18" spans="1:15">
      <c r="A18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 t="s">
        <v>16</v>
      </c>
      <c r="K18">
        <f>B17</f>
        <v>0</v>
      </c>
      <c r="L18">
        <f>C17</f>
        <v>0</v>
      </c>
      <c r="M18">
        <f>G17</f>
        <v>0</v>
      </c>
      <c r="N18">
        <f t="shared" si="0"/>
        <v>0</v>
      </c>
      <c r="O18">
        <f t="shared" si="0"/>
        <v>0</v>
      </c>
    </row>
    <row r="19" spans="1:15">
      <c r="A19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 t="s">
        <v>32</v>
      </c>
      <c r="K19">
        <f>B16</f>
        <v>0</v>
      </c>
      <c r="L19">
        <f>C16</f>
        <v>0</v>
      </c>
      <c r="M19">
        <f>G16</f>
        <v>0</v>
      </c>
      <c r="N19">
        <f t="shared" si="0"/>
        <v>0</v>
      </c>
      <c r="O19">
        <f t="shared" si="0"/>
        <v>0</v>
      </c>
    </row>
    <row r="20" spans="1:15">
      <c r="A20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 t="s">
        <v>33</v>
      </c>
      <c r="K20">
        <f>B18</f>
        <v>0</v>
      </c>
      <c r="L20">
        <f>C18</f>
        <v>0</v>
      </c>
      <c r="M20">
        <f>G18</f>
        <v>0</v>
      </c>
      <c r="N20">
        <f t="shared" si="0"/>
        <v>0</v>
      </c>
      <c r="O20">
        <f t="shared" si="0"/>
        <v>0</v>
      </c>
    </row>
    <row r="21" spans="1:15">
      <c r="A2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 t="s">
        <v>34</v>
      </c>
      <c r="K21">
        <f>B21</f>
        <v>0</v>
      </c>
      <c r="L21">
        <f>C21</f>
        <v>0</v>
      </c>
      <c r="M21">
        <f>G21</f>
        <v>0</v>
      </c>
      <c r="N21">
        <f t="shared" si="0"/>
        <v>0</v>
      </c>
      <c r="O21">
        <f t="shared" si="0"/>
        <v>0</v>
      </c>
    </row>
    <row r="22" spans="1:15">
      <c r="A22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s">
        <v>35</v>
      </c>
      <c r="K22">
        <f>B37</f>
        <v>0</v>
      </c>
      <c r="L22">
        <f>C37</f>
        <v>0</v>
      </c>
      <c r="M22">
        <f>G37</f>
        <v>0</v>
      </c>
      <c r="N22">
        <f t="shared" si="0"/>
        <v>0</v>
      </c>
      <c r="O22">
        <f t="shared" si="0"/>
        <v>0</v>
      </c>
    </row>
    <row r="23" spans="1:15">
      <c r="A23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 t="s">
        <v>18</v>
      </c>
      <c r="K23">
        <f>B22</f>
        <v>0</v>
      </c>
      <c r="L23">
        <f>C22</f>
        <v>0</v>
      </c>
      <c r="M23">
        <f>G22</f>
        <v>0</v>
      </c>
      <c r="N23">
        <f t="shared" si="0"/>
        <v>0</v>
      </c>
      <c r="O23">
        <f t="shared" si="0"/>
        <v>0</v>
      </c>
    </row>
    <row r="24" spans="1:15">
      <c r="A24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s">
        <v>108</v>
      </c>
      <c r="K24">
        <f>B20</f>
        <v>0</v>
      </c>
      <c r="L24">
        <f>C20</f>
        <v>0</v>
      </c>
      <c r="M24">
        <f>G20</f>
        <v>0</v>
      </c>
      <c r="N24">
        <f t="shared" si="0"/>
        <v>0</v>
      </c>
      <c r="O24">
        <f t="shared" si="0"/>
        <v>0</v>
      </c>
    </row>
    <row r="25" spans="1:15">
      <c r="A25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 t="s">
        <v>19</v>
      </c>
      <c r="K25">
        <f>B43</f>
        <v>0</v>
      </c>
      <c r="L25">
        <f>C43</f>
        <v>0</v>
      </c>
      <c r="M25">
        <f>G43</f>
        <v>0</v>
      </c>
      <c r="N25">
        <f t="shared" si="0"/>
        <v>0</v>
      </c>
      <c r="O25">
        <f t="shared" si="0"/>
        <v>0</v>
      </c>
    </row>
    <row r="26" spans="1:15">
      <c r="A26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s">
        <v>20</v>
      </c>
      <c r="K26">
        <f>B28</f>
        <v>0</v>
      </c>
      <c r="L26">
        <f>C28</f>
        <v>0</v>
      </c>
      <c r="M26">
        <f>G28</f>
        <v>0</v>
      </c>
      <c r="N26">
        <f t="shared" si="0"/>
        <v>0</v>
      </c>
      <c r="O26">
        <f t="shared" si="0"/>
        <v>0</v>
      </c>
    </row>
    <row r="27" spans="1:15">
      <c r="A27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 t="s">
        <v>22</v>
      </c>
      <c r="K27">
        <f>B19</f>
        <v>0</v>
      </c>
      <c r="L27">
        <f>C19</f>
        <v>0</v>
      </c>
      <c r="M27">
        <f>G19</f>
        <v>0</v>
      </c>
      <c r="N27">
        <f t="shared" si="0"/>
        <v>0</v>
      </c>
      <c r="O27">
        <f t="shared" si="0"/>
        <v>0</v>
      </c>
    </row>
    <row r="28" spans="1:15">
      <c r="A28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s">
        <v>57</v>
      </c>
      <c r="K28">
        <f>B40</f>
        <v>0</v>
      </c>
      <c r="L28">
        <f>C40</f>
        <v>0</v>
      </c>
      <c r="M28" t="str">
        <f>G40</f>
        <v>:</v>
      </c>
      <c r="N28">
        <f t="shared" ref="N28:O42" si="1">L28-K28</f>
        <v>0</v>
      </c>
    </row>
    <row r="29" spans="1:15">
      <c r="A29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s">
        <v>23</v>
      </c>
      <c r="K29">
        <f>B23</f>
        <v>0</v>
      </c>
      <c r="L29">
        <f>C23</f>
        <v>0</v>
      </c>
      <c r="M29">
        <f>G23</f>
        <v>0</v>
      </c>
      <c r="N29">
        <f t="shared" si="1"/>
        <v>0</v>
      </c>
      <c r="O29">
        <f t="shared" si="1"/>
        <v>0</v>
      </c>
    </row>
    <row r="30" spans="1:15">
      <c r="A30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s">
        <v>36</v>
      </c>
      <c r="K30">
        <f>B26</f>
        <v>0</v>
      </c>
      <c r="L30">
        <f>C26</f>
        <v>0</v>
      </c>
      <c r="M30">
        <f>G26</f>
        <v>0</v>
      </c>
      <c r="N30">
        <f t="shared" si="1"/>
        <v>0</v>
      </c>
      <c r="O30">
        <f t="shared" si="1"/>
        <v>0</v>
      </c>
    </row>
    <row r="31" spans="1:15">
      <c r="A3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 t="s">
        <v>37</v>
      </c>
      <c r="K31">
        <f>B27</f>
        <v>0</v>
      </c>
      <c r="L31">
        <f>C27</f>
        <v>0</v>
      </c>
      <c r="M31">
        <f>G27</f>
        <v>0</v>
      </c>
      <c r="N31">
        <f t="shared" si="1"/>
        <v>0</v>
      </c>
      <c r="O31">
        <f t="shared" si="1"/>
        <v>0</v>
      </c>
    </row>
    <row r="32" spans="1:15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 t="s">
        <v>38</v>
      </c>
      <c r="K32">
        <f>B25</f>
        <v>0</v>
      </c>
      <c r="L32">
        <f>C25</f>
        <v>0</v>
      </c>
      <c r="M32">
        <f>G25</f>
        <v>0</v>
      </c>
      <c r="N32">
        <f t="shared" si="1"/>
        <v>0</v>
      </c>
      <c r="O32">
        <f t="shared" si="1"/>
        <v>0</v>
      </c>
    </row>
    <row r="33" spans="1:15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 t="s">
        <v>46</v>
      </c>
      <c r="K33">
        <f>B29</f>
        <v>0</v>
      </c>
      <c r="L33">
        <f>C29</f>
        <v>0</v>
      </c>
      <c r="M33">
        <f>G29</f>
        <v>0</v>
      </c>
      <c r="N33">
        <f t="shared" si="1"/>
        <v>0</v>
      </c>
      <c r="O33">
        <f t="shared" si="1"/>
        <v>0</v>
      </c>
    </row>
    <row r="34" spans="1:15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 t="s">
        <v>24</v>
      </c>
      <c r="K34">
        <f>B30</f>
        <v>0</v>
      </c>
      <c r="L34">
        <f>C30</f>
        <v>0</v>
      </c>
      <c r="M34">
        <f>G30</f>
        <v>0</v>
      </c>
      <c r="N34">
        <f t="shared" si="1"/>
        <v>0</v>
      </c>
      <c r="O34">
        <f t="shared" si="1"/>
        <v>0</v>
      </c>
    </row>
    <row r="35" spans="1:15">
      <c r="A35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t="s">
        <v>41</v>
      </c>
      <c r="K35">
        <f>B41</f>
        <v>76</v>
      </c>
      <c r="L35">
        <f>C41</f>
        <v>74</v>
      </c>
      <c r="M35">
        <f>G41</f>
        <v>36</v>
      </c>
      <c r="N35">
        <f t="shared" si="1"/>
        <v>-2</v>
      </c>
      <c r="O35">
        <f t="shared" si="1"/>
        <v>-38</v>
      </c>
    </row>
    <row r="36" spans="1:15">
      <c r="A36" t="s">
        <v>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 t="s">
        <v>25</v>
      </c>
      <c r="K36">
        <f t="shared" ref="K36:L38" si="2">B32</f>
        <v>0</v>
      </c>
      <c r="L36">
        <f t="shared" si="2"/>
        <v>0</v>
      </c>
      <c r="M36">
        <f>G32</f>
        <v>0</v>
      </c>
      <c r="N36">
        <f t="shared" si="1"/>
        <v>0</v>
      </c>
      <c r="O36">
        <f t="shared" si="1"/>
        <v>0</v>
      </c>
    </row>
    <row r="37" spans="1:15">
      <c r="A37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t="s">
        <v>26</v>
      </c>
      <c r="K37">
        <f t="shared" si="2"/>
        <v>0</v>
      </c>
      <c r="L37">
        <f t="shared" si="2"/>
        <v>0</v>
      </c>
      <c r="M37">
        <f>G33</f>
        <v>0</v>
      </c>
      <c r="N37">
        <f t="shared" si="1"/>
        <v>0</v>
      </c>
      <c r="O37">
        <f t="shared" si="1"/>
        <v>0</v>
      </c>
    </row>
    <row r="38" spans="1:15">
      <c r="A38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J38" t="s">
        <v>27</v>
      </c>
      <c r="K38">
        <f t="shared" si="2"/>
        <v>0</v>
      </c>
      <c r="L38">
        <f t="shared" si="2"/>
        <v>0</v>
      </c>
      <c r="M38">
        <f>G34</f>
        <v>0</v>
      </c>
      <c r="N38">
        <f t="shared" si="1"/>
        <v>0</v>
      </c>
      <c r="O38">
        <f t="shared" si="1"/>
        <v>0</v>
      </c>
    </row>
    <row r="39" spans="1:15">
      <c r="A39" t="s">
        <v>114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 t="s">
        <v>43</v>
      </c>
      <c r="K39">
        <f>B38</f>
        <v>0</v>
      </c>
      <c r="L39">
        <f>C38</f>
        <v>0</v>
      </c>
      <c r="M39">
        <f>G38</f>
        <v>0</v>
      </c>
      <c r="N39">
        <f t="shared" si="1"/>
        <v>0</v>
      </c>
      <c r="O39">
        <f t="shared" si="1"/>
        <v>0</v>
      </c>
    </row>
    <row r="40" spans="1:15">
      <c r="A40" t="s">
        <v>105</v>
      </c>
      <c r="B40">
        <v>0</v>
      </c>
      <c r="C40">
        <v>0</v>
      </c>
      <c r="D40" t="s">
        <v>213</v>
      </c>
      <c r="E40" t="s">
        <v>213</v>
      </c>
      <c r="F40" t="s">
        <v>213</v>
      </c>
      <c r="G40" t="s">
        <v>213</v>
      </c>
      <c r="H40" t="s">
        <v>213</v>
      </c>
      <c r="J40" t="s">
        <v>44</v>
      </c>
      <c r="K40">
        <f>B35</f>
        <v>0</v>
      </c>
      <c r="L40">
        <f>C35</f>
        <v>0</v>
      </c>
      <c r="M40">
        <f>G35</f>
        <v>0</v>
      </c>
      <c r="N40">
        <f t="shared" si="1"/>
        <v>0</v>
      </c>
      <c r="O40">
        <f t="shared" si="1"/>
        <v>0</v>
      </c>
    </row>
    <row r="41" spans="1:15">
      <c r="A41" t="s">
        <v>93</v>
      </c>
      <c r="B41">
        <v>76</v>
      </c>
      <c r="C41">
        <v>74</v>
      </c>
      <c r="D41">
        <v>78</v>
      </c>
      <c r="E41">
        <v>37</v>
      </c>
      <c r="F41">
        <v>37</v>
      </c>
      <c r="G41">
        <v>36</v>
      </c>
      <c r="H41">
        <v>0</v>
      </c>
      <c r="J41" t="s">
        <v>29</v>
      </c>
      <c r="K41">
        <f>B36</f>
        <v>0</v>
      </c>
      <c r="L41">
        <f>C36</f>
        <v>0</v>
      </c>
      <c r="M41">
        <f>G36</f>
        <v>0</v>
      </c>
      <c r="N41">
        <f t="shared" si="1"/>
        <v>0</v>
      </c>
      <c r="O41">
        <f t="shared" si="1"/>
        <v>0</v>
      </c>
    </row>
    <row r="42" spans="1:15">
      <c r="A42" t="s">
        <v>94</v>
      </c>
      <c r="B42">
        <v>65</v>
      </c>
      <c r="C42">
        <v>67</v>
      </c>
      <c r="D42">
        <v>69</v>
      </c>
      <c r="E42">
        <v>82</v>
      </c>
      <c r="F42">
        <v>71</v>
      </c>
      <c r="G42">
        <v>64</v>
      </c>
      <c r="H42" t="s">
        <v>213</v>
      </c>
      <c r="J42" t="s">
        <v>30</v>
      </c>
      <c r="K42">
        <f>B39</f>
        <v>0</v>
      </c>
      <c r="L42">
        <f>C39</f>
        <v>0</v>
      </c>
      <c r="M42">
        <f>G39</f>
        <v>0</v>
      </c>
      <c r="N42">
        <f t="shared" si="1"/>
        <v>0</v>
      </c>
      <c r="O42">
        <f t="shared" si="1"/>
        <v>0</v>
      </c>
    </row>
    <row r="43" spans="1:15">
      <c r="A43" t="s">
        <v>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15">
      <c r="A44" t="s">
        <v>214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5">
      <c r="A45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7" spans="1:15">
      <c r="A47" t="s">
        <v>215</v>
      </c>
    </row>
    <row r="48" spans="1:15">
      <c r="A48" t="s">
        <v>213</v>
      </c>
      <c r="B4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TimeSlices</vt:lpstr>
      <vt:lpstr>Data Rules</vt:lpstr>
      <vt:lpstr>Trans-EFF and Cost</vt:lpstr>
      <vt:lpstr>Voltage Grids</vt:lpstr>
      <vt:lpstr>SolWin-AF</vt:lpstr>
      <vt:lpstr>PV Eurostat 2015 data</vt:lpstr>
      <vt:lpstr>JRC WindDatabase</vt:lpstr>
      <vt:lpstr>SHAPE definition</vt:lpstr>
      <vt:lpstr>HYDRO_CAP_ACTBND</vt:lpstr>
      <vt:lpstr>HYD-PHS_Data_comparison</vt:lpstr>
      <vt:lpstr>HYD-PHS_OldData_TIMES_EU</vt:lpstr>
      <vt:lpstr>HYD-EUROSTAT</vt:lpstr>
      <vt:lpstr>HYDap-EUROSTAT</vt:lpstr>
      <vt:lpstr>PHS-EUROSTAT</vt:lpstr>
      <vt:lpstr>PHSap-EUROSTAT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Olex</cp:lastModifiedBy>
  <cp:lastPrinted>2001-09-28T20:39:50Z</cp:lastPrinted>
  <dcterms:created xsi:type="dcterms:W3CDTF">2001-09-28T18:48:17Z</dcterms:created>
  <dcterms:modified xsi:type="dcterms:W3CDTF">2020-05-01T14:55:37Z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788707911968231</vt:r8>
  </property>
</Properties>
</file>