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50421337-9F98-4DF2-8D3D-456A9B886D61}" xr6:coauthVersionLast="45" xr6:coauthVersionMax="45" xr10:uidLastSave="{00000000-0000-0000-0000-000000000000}"/>
  <bookViews>
    <workbookView xWindow="-98" yWindow="-98" windowWidth="20715" windowHeight="13276" firstSheet="2" activeTab="6"/>
  </bookViews>
  <sheets>
    <sheet name="AVA" sheetId="1" r:id="rId1"/>
    <sheet name="ELC1 Fossil and Bio ETRI" sheetId="2" r:id="rId2"/>
    <sheet name="ELC2 RES" sheetId="3" r:id="rId3"/>
    <sheet name="ELC2 RES EFF" sheetId="4" r:id="rId4"/>
    <sheet name="ELC3 Other" sheetId="5" r:id="rId5"/>
    <sheet name="AF solar ocean hydro" sheetId="6" r:id="rId6"/>
    <sheet name="WIND AF ON ENSPRESO" sheetId="7" r:id="rId7"/>
    <sheet name="Wind ENSPRESO CF" sheetId="8" r:id="rId8"/>
    <sheet name="Pivot Wind ENSPRESO" sheetId="9" r:id="rId9"/>
    <sheet name="Wind ENSPRESO CF Averages" sheetId="10" r:id="rId10"/>
    <sheet name="Sheet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44" i="7" l="1"/>
  <c r="J1343" i="7"/>
  <c r="J1342" i="7"/>
  <c r="J1341" i="7"/>
  <c r="J1340" i="7"/>
  <c r="J1339" i="7"/>
  <c r="J1338" i="7"/>
  <c r="J1336" i="7"/>
  <c r="J1335" i="7"/>
  <c r="J1334" i="7"/>
  <c r="J1333" i="7"/>
  <c r="J1332" i="7"/>
  <c r="J1331" i="7"/>
  <c r="J1330" i="7"/>
  <c r="J1329" i="7"/>
  <c r="J1328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2" i="7"/>
  <c r="J1311" i="7"/>
  <c r="J1310" i="7"/>
  <c r="J1309" i="7"/>
  <c r="J1308" i="7"/>
  <c r="J1307" i="7"/>
  <c r="H1307" i="7"/>
  <c r="G1307" i="7" s="1"/>
  <c r="J1306" i="7"/>
  <c r="J1305" i="7"/>
  <c r="H1305" i="7"/>
  <c r="G1305" i="7" s="1"/>
  <c r="J1304" i="7"/>
  <c r="J1303" i="7"/>
  <c r="J1302" i="7"/>
  <c r="J1301" i="7"/>
  <c r="J1299" i="7"/>
  <c r="H1299" i="7"/>
  <c r="G1299" i="7" s="1"/>
  <c r="J1298" i="7"/>
  <c r="H1298" i="7"/>
  <c r="G1298" i="7"/>
  <c r="J1297" i="7"/>
  <c r="H1297" i="7"/>
  <c r="G1297" i="7" s="1"/>
  <c r="J1296" i="7"/>
  <c r="J1295" i="7"/>
  <c r="J1294" i="7"/>
  <c r="J1293" i="7"/>
  <c r="J1292" i="7"/>
  <c r="J1291" i="7"/>
  <c r="J1289" i="7"/>
  <c r="H1289" i="7" s="1"/>
  <c r="G1289" i="7" s="1"/>
  <c r="J1288" i="7"/>
  <c r="J1287" i="7"/>
  <c r="J1286" i="7"/>
  <c r="J1285" i="7"/>
  <c r="J1284" i="7"/>
  <c r="J1283" i="7"/>
  <c r="J1282" i="7"/>
  <c r="H1282" i="7" s="1"/>
  <c r="G1282" i="7" s="1"/>
  <c r="J1281" i="7"/>
  <c r="H1281" i="7" s="1"/>
  <c r="G1281" i="7" s="1"/>
  <c r="J1280" i="7"/>
  <c r="J1279" i="7"/>
  <c r="J1278" i="7"/>
  <c r="J1277" i="7"/>
  <c r="J1275" i="7"/>
  <c r="H1275" i="7"/>
  <c r="G1275" i="7" s="1"/>
  <c r="J1274" i="7"/>
  <c r="H1274" i="7" s="1"/>
  <c r="G1274" i="7" s="1"/>
  <c r="J1273" i="7"/>
  <c r="H1273" i="7"/>
  <c r="G1273" i="7" s="1"/>
  <c r="J1272" i="7"/>
  <c r="J1271" i="7"/>
  <c r="J1270" i="7"/>
  <c r="J1269" i="7"/>
  <c r="J1268" i="7"/>
  <c r="H1268" i="7"/>
  <c r="J1267" i="7"/>
  <c r="H1267" i="7" s="1"/>
  <c r="G1267" i="7" s="1"/>
  <c r="J1266" i="7"/>
  <c r="H1266" i="7"/>
  <c r="G1266" i="7" s="1"/>
  <c r="J1265" i="7"/>
  <c r="H1265" i="7"/>
  <c r="G1265" i="7"/>
  <c r="J1264" i="7"/>
  <c r="J1262" i="7"/>
  <c r="J1261" i="7"/>
  <c r="J1260" i="7"/>
  <c r="J1259" i="7"/>
  <c r="H1259" i="7" s="1"/>
  <c r="G1259" i="7" s="1"/>
  <c r="J1258" i="7"/>
  <c r="H1258" i="7"/>
  <c r="G1258" i="7"/>
  <c r="J1257" i="7"/>
  <c r="J1256" i="7"/>
  <c r="J1255" i="7"/>
  <c r="J1254" i="7"/>
  <c r="J1252" i="7"/>
  <c r="H1252" i="7" s="1"/>
  <c r="J1251" i="7"/>
  <c r="H1251" i="7"/>
  <c r="G1251" i="7" s="1"/>
  <c r="J1250" i="7"/>
  <c r="H1250" i="7" s="1"/>
  <c r="G1250" i="7" s="1"/>
  <c r="J1249" i="7"/>
  <c r="H1249" i="7" s="1"/>
  <c r="G1249" i="7" s="1"/>
  <c r="J1248" i="7"/>
  <c r="J1247" i="7"/>
  <c r="J1246" i="7"/>
  <c r="J1245" i="7"/>
  <c r="J1244" i="7"/>
  <c r="J1243" i="7"/>
  <c r="H1243" i="7" s="1"/>
  <c r="G1243" i="7" s="1"/>
  <c r="J1242" i="7"/>
  <c r="H1242" i="7" s="1"/>
  <c r="G1242" i="7" s="1"/>
  <c r="J1241" i="7"/>
  <c r="H1241" i="7"/>
  <c r="G1241" i="7" s="1"/>
  <c r="J1240" i="7"/>
  <c r="J1238" i="7"/>
  <c r="J1237" i="7"/>
  <c r="J1236" i="7"/>
  <c r="H1236" i="7" s="1"/>
  <c r="J1235" i="7"/>
  <c r="H1235" i="7" s="1"/>
  <c r="G1235" i="7" s="1"/>
  <c r="J1234" i="7"/>
  <c r="H1234" i="7"/>
  <c r="G1234" i="7" s="1"/>
  <c r="J1233" i="7"/>
  <c r="H1233" i="7" s="1"/>
  <c r="G1233" i="7" s="1"/>
  <c r="J1232" i="7"/>
  <c r="J1231" i="7"/>
  <c r="J1230" i="7"/>
  <c r="J1229" i="7"/>
  <c r="J1228" i="7"/>
  <c r="J1227" i="7"/>
  <c r="H1227" i="7" s="1"/>
  <c r="J1225" i="7"/>
  <c r="H1225" i="7"/>
  <c r="G1225" i="7" s="1"/>
  <c r="J1224" i="7"/>
  <c r="J1223" i="7"/>
  <c r="J1222" i="7"/>
  <c r="J1221" i="7"/>
  <c r="J1220" i="7"/>
  <c r="J1219" i="7"/>
  <c r="H1219" i="7"/>
  <c r="G1219" i="7" s="1"/>
  <c r="J1218" i="7"/>
  <c r="H1218" i="7" s="1"/>
  <c r="G1218" i="7" s="1"/>
  <c r="J1217" i="7"/>
  <c r="H1217" i="7" s="1"/>
  <c r="G1217" i="7" s="1"/>
  <c r="J1215" i="7"/>
  <c r="J1214" i="7"/>
  <c r="J1213" i="7"/>
  <c r="J1212" i="7"/>
  <c r="H1212" i="7" s="1"/>
  <c r="G1212" i="7" s="1"/>
  <c r="J1211" i="7"/>
  <c r="H1211" i="7"/>
  <c r="G1211" i="7" s="1"/>
  <c r="J1210" i="7"/>
  <c r="H1210" i="7"/>
  <c r="G1210" i="7" s="1"/>
  <c r="J1209" i="7"/>
  <c r="J1208" i="7"/>
  <c r="J1207" i="7"/>
  <c r="J1206" i="7"/>
  <c r="J1205" i="7"/>
  <c r="J1204" i="7"/>
  <c r="H1204" i="7"/>
  <c r="G1204" i="7" s="1"/>
  <c r="J1203" i="7"/>
  <c r="H1203" i="7" s="1"/>
  <c r="G1203" i="7" s="1"/>
  <c r="J1201" i="7"/>
  <c r="H1201" i="7" s="1"/>
  <c r="G1201" i="7" s="1"/>
  <c r="J1200" i="7"/>
  <c r="J1199" i="7"/>
  <c r="J1198" i="7"/>
  <c r="J1197" i="7"/>
  <c r="J1196" i="7"/>
  <c r="H1196" i="7"/>
  <c r="G1196" i="7" s="1"/>
  <c r="J1195" i="7"/>
  <c r="H1195" i="7" s="1"/>
  <c r="G1195" i="7" s="1"/>
  <c r="J1194" i="7"/>
  <c r="H1194" i="7" s="1"/>
  <c r="G1194" i="7" s="1"/>
  <c r="J1193" i="7"/>
  <c r="H1193" i="7" s="1"/>
  <c r="G1193" i="7" s="1"/>
  <c r="J1192" i="7"/>
  <c r="J1191" i="7"/>
  <c r="J1190" i="7"/>
  <c r="J1188" i="7"/>
  <c r="J1187" i="7"/>
  <c r="H1187" i="7" s="1"/>
  <c r="G1187" i="7" s="1"/>
  <c r="J1186" i="7"/>
  <c r="H1186" i="7"/>
  <c r="G1186" i="7"/>
  <c r="J1185" i="7"/>
  <c r="H1185" i="7"/>
  <c r="G1185" i="7"/>
  <c r="J1184" i="7"/>
  <c r="J1183" i="7"/>
  <c r="J1182" i="7"/>
  <c r="J1181" i="7"/>
  <c r="J1180" i="7"/>
  <c r="H1180" i="7" s="1"/>
  <c r="G1180" i="7" s="1"/>
  <c r="J1178" i="7"/>
  <c r="J1177" i="7"/>
  <c r="H1177" i="7"/>
  <c r="G1177" i="7" s="1"/>
  <c r="J1176" i="7"/>
  <c r="J1175" i="7"/>
  <c r="J1174" i="7"/>
  <c r="J1173" i="7"/>
  <c r="J1172" i="7"/>
  <c r="J1171" i="7"/>
  <c r="J1170" i="7"/>
  <c r="H1170" i="7" s="1"/>
  <c r="G1170" i="7" s="1"/>
  <c r="J1169" i="7"/>
  <c r="H1169" i="7" s="1"/>
  <c r="G1169" i="7" s="1"/>
  <c r="J1168" i="7"/>
  <c r="J1167" i="7"/>
  <c r="J1166" i="7"/>
  <c r="J1164" i="7"/>
  <c r="H1164" i="7"/>
  <c r="G1164" i="7" s="1"/>
  <c r="J1163" i="7"/>
  <c r="H1163" i="7"/>
  <c r="G1163" i="7"/>
  <c r="J1162" i="7"/>
  <c r="H1162" i="7" s="1"/>
  <c r="G1162" i="7" s="1"/>
  <c r="J1161" i="7"/>
  <c r="H1161" i="7" s="1"/>
  <c r="J1160" i="7"/>
  <c r="J1159" i="7"/>
  <c r="J1158" i="7"/>
  <c r="J1157" i="7"/>
  <c r="J1156" i="7"/>
  <c r="J1155" i="7"/>
  <c r="H1155" i="7"/>
  <c r="G1155" i="7" s="1"/>
  <c r="J1154" i="7"/>
  <c r="H1154" i="7"/>
  <c r="G1154" i="7"/>
  <c r="J1153" i="7"/>
  <c r="H1153" i="7" s="1"/>
  <c r="G1153" i="7" s="1"/>
  <c r="J1151" i="7"/>
  <c r="J1150" i="7"/>
  <c r="J1149" i="7"/>
  <c r="J1148" i="7"/>
  <c r="J1147" i="7"/>
  <c r="H1147" i="7" s="1"/>
  <c r="G1147" i="7" s="1"/>
  <c r="J1146" i="7"/>
  <c r="H1146" i="7" s="1"/>
  <c r="G1146" i="7" s="1"/>
  <c r="J1145" i="7"/>
  <c r="H1145" i="7"/>
  <c r="G1145" i="7"/>
  <c r="J1144" i="7"/>
  <c r="J1143" i="7"/>
  <c r="J1141" i="7"/>
  <c r="J1140" i="7"/>
  <c r="H1140" i="7"/>
  <c r="G1140" i="7"/>
  <c r="J1139" i="7"/>
  <c r="H1139" i="7" s="1"/>
  <c r="G1139" i="7" s="1"/>
  <c r="J1138" i="7"/>
  <c r="H1138" i="7" s="1"/>
  <c r="G1138" i="7" s="1"/>
  <c r="J1137" i="7"/>
  <c r="H1137" i="7" s="1"/>
  <c r="G1137" i="7"/>
  <c r="J1136" i="7"/>
  <c r="J1135" i="7"/>
  <c r="J1134" i="7"/>
  <c r="J1133" i="7"/>
  <c r="J1132" i="7"/>
  <c r="H1132" i="7"/>
  <c r="G1132" i="7" s="1"/>
  <c r="J1131" i="7"/>
  <c r="H1131" i="7" s="1"/>
  <c r="J1130" i="7"/>
  <c r="H1130" i="7"/>
  <c r="G1130" i="7" s="1"/>
  <c r="J1129" i="7"/>
  <c r="H1129" i="7"/>
  <c r="J1127" i="7"/>
  <c r="J1126" i="7"/>
  <c r="J1125" i="7"/>
  <c r="J1124" i="7"/>
  <c r="H1124" i="7" s="1"/>
  <c r="G1124" i="7" s="1"/>
  <c r="J1123" i="7"/>
  <c r="H1123" i="7" s="1"/>
  <c r="G1123" i="7" s="1"/>
  <c r="J1122" i="7"/>
  <c r="H1122" i="7"/>
  <c r="G1122" i="7"/>
  <c r="J1121" i="7"/>
  <c r="H1121" i="7" s="1"/>
  <c r="G1121" i="7" s="1"/>
  <c r="J1120" i="7"/>
  <c r="J1119" i="7"/>
  <c r="J1118" i="7"/>
  <c r="J1117" i="7"/>
  <c r="J1116" i="7"/>
  <c r="J1114" i="7"/>
  <c r="H1114" i="7"/>
  <c r="G1114" i="7" s="1"/>
  <c r="J1113" i="7"/>
  <c r="H1113" i="7"/>
  <c r="G1113" i="7" s="1"/>
  <c r="J1112" i="7"/>
  <c r="J1111" i="7"/>
  <c r="J1110" i="7"/>
  <c r="J1109" i="7"/>
  <c r="J1108" i="7"/>
  <c r="H1108" i="7"/>
  <c r="J1107" i="7"/>
  <c r="H1107" i="7" s="1"/>
  <c r="G1107" i="7" s="1"/>
  <c r="J1106" i="7"/>
  <c r="H1106" i="7"/>
  <c r="G1106" i="7"/>
  <c r="J1104" i="7"/>
  <c r="J1103" i="7"/>
  <c r="J1102" i="7"/>
  <c r="J1101" i="7"/>
  <c r="J1100" i="7"/>
  <c r="J1099" i="7"/>
  <c r="H1099" i="7"/>
  <c r="G1099" i="7"/>
  <c r="J1098" i="7"/>
  <c r="H1098" i="7" s="1"/>
  <c r="G1098" i="7" s="1"/>
  <c r="J1097" i="7"/>
  <c r="H1097" i="7"/>
  <c r="G1097" i="7" s="1"/>
  <c r="J1096" i="7"/>
  <c r="J1095" i="7"/>
  <c r="J1094" i="7"/>
  <c r="J1093" i="7"/>
  <c r="J1092" i="7"/>
  <c r="H1092" i="7" s="1"/>
  <c r="G1092" i="7" s="1"/>
  <c r="J1090" i="7"/>
  <c r="J1089" i="7"/>
  <c r="H1089" i="7"/>
  <c r="G1089" i="7" s="1"/>
  <c r="J1088" i="7"/>
  <c r="J1087" i="7"/>
  <c r="J1086" i="7"/>
  <c r="J1085" i="7"/>
  <c r="J1084" i="7"/>
  <c r="H1084" i="7" s="1"/>
  <c r="G1084" i="7" s="1"/>
  <c r="J1083" i="7"/>
  <c r="H1083" i="7"/>
  <c r="G1083" i="7" s="1"/>
  <c r="J1082" i="7"/>
  <c r="H1082" i="7"/>
  <c r="J1081" i="7"/>
  <c r="J1080" i="7"/>
  <c r="J1079" i="7"/>
  <c r="J1077" i="7"/>
  <c r="J1076" i="7"/>
  <c r="H1076" i="7"/>
  <c r="G1076" i="7"/>
  <c r="J1075" i="7"/>
  <c r="H1075" i="7" s="1"/>
  <c r="G1075" i="7" s="1"/>
  <c r="J1074" i="7"/>
  <c r="H1074" i="7"/>
  <c r="G1074" i="7" s="1"/>
  <c r="J1073" i="7"/>
  <c r="H1073" i="7"/>
  <c r="G1073" i="7" s="1"/>
  <c r="J1072" i="7"/>
  <c r="J1071" i="7"/>
  <c r="J1070" i="7"/>
  <c r="J1069" i="7"/>
  <c r="J1067" i="7"/>
  <c r="H1067" i="7"/>
  <c r="G1067" i="7" s="1"/>
  <c r="J1066" i="7"/>
  <c r="H1066" i="7"/>
  <c r="G1066" i="7"/>
  <c r="J1065" i="7"/>
  <c r="H1065" i="7" s="1"/>
  <c r="G1065" i="7" s="1"/>
  <c r="J1064" i="7"/>
  <c r="J1063" i="7"/>
  <c r="J1062" i="7"/>
  <c r="J1061" i="7"/>
  <c r="J1060" i="7"/>
  <c r="H1060" i="7"/>
  <c r="G1060" i="7" s="1"/>
  <c r="J1059" i="7"/>
  <c r="H1059" i="7"/>
  <c r="G1059" i="7" s="1"/>
  <c r="J1058" i="7"/>
  <c r="H1058" i="7"/>
  <c r="G1058" i="7"/>
  <c r="J1057" i="7"/>
  <c r="H1057" i="7" s="1"/>
  <c r="G1057" i="7" s="1"/>
  <c r="J1056" i="7"/>
  <c r="J1055" i="7"/>
  <c r="J1053" i="7"/>
  <c r="J1052" i="7"/>
  <c r="H1052" i="7"/>
  <c r="J1051" i="7"/>
  <c r="H1051" i="7"/>
  <c r="G1051" i="7"/>
  <c r="J1050" i="7"/>
  <c r="H1050" i="7" s="1"/>
  <c r="G1050" i="7" s="1"/>
  <c r="J1049" i="7"/>
  <c r="H1049" i="7"/>
  <c r="G1049" i="7" s="1"/>
  <c r="J1048" i="7"/>
  <c r="J1047" i="7"/>
  <c r="J1046" i="7"/>
  <c r="J1045" i="7"/>
  <c r="J1044" i="7"/>
  <c r="H1044" i="7"/>
  <c r="G1044" i="7"/>
  <c r="J1043" i="7"/>
  <c r="H1043" i="7"/>
  <c r="G1043" i="7"/>
  <c r="J1042" i="7"/>
  <c r="H1042" i="7" s="1"/>
  <c r="G1042" i="7" s="1"/>
  <c r="J1040" i="7"/>
  <c r="J1039" i="7"/>
  <c r="J1038" i="7"/>
  <c r="J1037" i="7"/>
  <c r="J1036" i="7"/>
  <c r="H1036" i="7"/>
  <c r="J1035" i="7"/>
  <c r="H1035" i="7" s="1"/>
  <c r="G1035" i="7" s="1"/>
  <c r="J1034" i="7"/>
  <c r="J1033" i="7"/>
  <c r="H1033" i="7" s="1"/>
  <c r="G1033" i="7" s="1"/>
  <c r="J1032" i="7"/>
  <c r="J1030" i="7"/>
  <c r="J1029" i="7"/>
  <c r="J1028" i="7"/>
  <c r="J1027" i="7"/>
  <c r="J1026" i="7"/>
  <c r="H1026" i="7" s="1"/>
  <c r="G1026" i="7" s="1"/>
  <c r="J1025" i="7"/>
  <c r="H1025" i="7" s="1"/>
  <c r="G1025" i="7" s="1"/>
  <c r="J1024" i="7"/>
  <c r="J1023" i="7"/>
  <c r="J1022" i="7"/>
  <c r="J1021" i="7"/>
  <c r="J1020" i="7"/>
  <c r="H1020" i="7"/>
  <c r="G1020" i="7" s="1"/>
  <c r="J1019" i="7"/>
  <c r="H1019" i="7"/>
  <c r="G1019" i="7" s="1"/>
  <c r="J1018" i="7"/>
  <c r="H1018" i="7" s="1"/>
  <c r="J1016" i="7"/>
  <c r="J1015" i="7"/>
  <c r="J1014" i="7"/>
  <c r="J1013" i="7"/>
  <c r="J1012" i="7"/>
  <c r="H1012" i="7"/>
  <c r="J1011" i="7"/>
  <c r="H1011" i="7" s="1"/>
  <c r="G1011" i="7" s="1"/>
  <c r="J1010" i="7"/>
  <c r="H1010" i="7" s="1"/>
  <c r="G1010" i="7" s="1"/>
  <c r="J1009" i="7"/>
  <c r="H1009" i="7"/>
  <c r="G1009" i="7"/>
  <c r="J1008" i="7"/>
  <c r="J1007" i="7"/>
  <c r="J1006" i="7"/>
  <c r="J1005" i="7"/>
  <c r="J1003" i="7"/>
  <c r="H1003" i="7" s="1"/>
  <c r="G1003" i="7" s="1"/>
  <c r="J1002" i="7"/>
  <c r="H1002" i="7" s="1"/>
  <c r="G1002" i="7" s="1"/>
  <c r="J1001" i="7"/>
  <c r="H1001" i="7" s="1"/>
  <c r="G1001" i="7" s="1"/>
  <c r="J1000" i="7"/>
  <c r="J999" i="7"/>
  <c r="J998" i="7"/>
  <c r="J997" i="7"/>
  <c r="J996" i="7"/>
  <c r="H996" i="7"/>
  <c r="J995" i="7"/>
  <c r="H995" i="7"/>
  <c r="G995" i="7" s="1"/>
  <c r="J993" i="7"/>
  <c r="H993" i="7" s="1"/>
  <c r="G993" i="7" s="1"/>
  <c r="J992" i="7"/>
  <c r="J991" i="7"/>
  <c r="J990" i="7"/>
  <c r="J989" i="7"/>
  <c r="J988" i="7"/>
  <c r="J987" i="7"/>
  <c r="H987" i="7" s="1"/>
  <c r="G987" i="7" s="1"/>
  <c r="J986" i="7"/>
  <c r="H986" i="7" s="1"/>
  <c r="G986" i="7" s="1"/>
  <c r="J985" i="7"/>
  <c r="H985" i="7" s="1"/>
  <c r="G985" i="7" s="1"/>
  <c r="J984" i="7"/>
  <c r="J983" i="7"/>
  <c r="J982" i="7"/>
  <c r="J981" i="7"/>
  <c r="J979" i="7"/>
  <c r="H979" i="7" s="1"/>
  <c r="G979" i="7" s="1"/>
  <c r="J978" i="7"/>
  <c r="H978" i="7" s="1"/>
  <c r="G978" i="7" s="1"/>
  <c r="J977" i="7"/>
  <c r="J976" i="7"/>
  <c r="J975" i="7"/>
  <c r="J974" i="7"/>
  <c r="H974" i="7" s="1"/>
  <c r="J973" i="7"/>
  <c r="J972" i="7"/>
  <c r="H972" i="7"/>
  <c r="G972" i="7" s="1"/>
  <c r="J971" i="7"/>
  <c r="H971" i="7"/>
  <c r="G971" i="7" s="1"/>
  <c r="J970" i="7"/>
  <c r="H970" i="7"/>
  <c r="G970" i="7" s="1"/>
  <c r="J969" i="7"/>
  <c r="H969" i="7" s="1"/>
  <c r="G969" i="7" s="1"/>
  <c r="J968" i="7"/>
  <c r="J966" i="7"/>
  <c r="J965" i="7"/>
  <c r="J964" i="7"/>
  <c r="H964" i="7"/>
  <c r="G964" i="7" s="1"/>
  <c r="J963" i="7"/>
  <c r="H963" i="7"/>
  <c r="G963" i="7" s="1"/>
  <c r="J962" i="7"/>
  <c r="H962" i="7" s="1"/>
  <c r="G962" i="7" s="1"/>
  <c r="J961" i="7"/>
  <c r="H961" i="7" s="1"/>
  <c r="G961" i="7" s="1"/>
  <c r="J960" i="7"/>
  <c r="J959" i="7"/>
  <c r="J958" i="7"/>
  <c r="J956" i="7"/>
  <c r="J955" i="7"/>
  <c r="J954" i="7"/>
  <c r="J953" i="7"/>
  <c r="H953" i="7"/>
  <c r="G953" i="7" s="1"/>
  <c r="J952" i="7"/>
  <c r="J951" i="7"/>
  <c r="J950" i="7"/>
  <c r="J949" i="7"/>
  <c r="J948" i="7"/>
  <c r="J947" i="7"/>
  <c r="H947" i="7"/>
  <c r="G947" i="7" s="1"/>
  <c r="J946" i="7"/>
  <c r="H946" i="7" s="1"/>
  <c r="G946" i="7" s="1"/>
  <c r="J945" i="7"/>
  <c r="H945" i="7" s="1"/>
  <c r="G945" i="7" s="1"/>
  <c r="J944" i="7"/>
  <c r="J942" i="7"/>
  <c r="H942" i="7" s="1"/>
  <c r="J941" i="7"/>
  <c r="J940" i="7"/>
  <c r="J939" i="7"/>
  <c r="H939" i="7"/>
  <c r="G939" i="7"/>
  <c r="J938" i="7"/>
  <c r="H938" i="7" s="1"/>
  <c r="G938" i="7" s="1"/>
  <c r="J937" i="7"/>
  <c r="H937" i="7"/>
  <c r="G937" i="7" s="1"/>
  <c r="J936" i="7"/>
  <c r="J935" i="7"/>
  <c r="J934" i="7"/>
  <c r="J933" i="7"/>
  <c r="J932" i="7"/>
  <c r="H932" i="7" s="1"/>
  <c r="J931" i="7"/>
  <c r="H931" i="7" s="1"/>
  <c r="G931" i="7" s="1"/>
  <c r="J929" i="7"/>
  <c r="H929" i="7" s="1"/>
  <c r="G929" i="7"/>
  <c r="J928" i="7"/>
  <c r="J927" i="7"/>
  <c r="J926" i="7"/>
  <c r="J925" i="7"/>
  <c r="J924" i="7"/>
  <c r="J923" i="7"/>
  <c r="H923" i="7" s="1"/>
  <c r="G923" i="7" s="1"/>
  <c r="J922" i="7"/>
  <c r="H922" i="7"/>
  <c r="G922" i="7"/>
  <c r="J921" i="7"/>
  <c r="H921" i="7" s="1"/>
  <c r="G921" i="7" s="1"/>
  <c r="J919" i="7"/>
  <c r="J918" i="7"/>
  <c r="J917" i="7"/>
  <c r="J916" i="7"/>
  <c r="H916" i="7" s="1"/>
  <c r="G916" i="7" s="1"/>
  <c r="J915" i="7"/>
  <c r="H915" i="7" s="1"/>
  <c r="G915" i="7" s="1"/>
  <c r="J914" i="7"/>
  <c r="H914" i="7"/>
  <c r="G914" i="7"/>
  <c r="J913" i="7"/>
  <c r="H913" i="7" s="1"/>
  <c r="G913" i="7" s="1"/>
  <c r="J912" i="7"/>
  <c r="J911" i="7"/>
  <c r="J910" i="7"/>
  <c r="H910" i="7"/>
  <c r="G910" i="7"/>
  <c r="J909" i="7"/>
  <c r="J908" i="7"/>
  <c r="J907" i="7"/>
  <c r="J905" i="7"/>
  <c r="H905" i="7"/>
  <c r="G905" i="7" s="1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H860" i="7"/>
  <c r="G860" i="7"/>
  <c r="J859" i="7"/>
  <c r="H859" i="7" s="1"/>
  <c r="G859" i="7" s="1"/>
  <c r="J858" i="7"/>
  <c r="H858" i="7"/>
  <c r="G858" i="7" s="1"/>
  <c r="J857" i="7"/>
  <c r="J856" i="7"/>
  <c r="J855" i="7"/>
  <c r="J854" i="7"/>
  <c r="J853" i="7"/>
  <c r="J852" i="7"/>
  <c r="H852" i="7"/>
  <c r="G852" i="7" s="1"/>
  <c r="J851" i="7"/>
  <c r="H851" i="7"/>
  <c r="G851" i="7"/>
  <c r="J850" i="7"/>
  <c r="H850" i="7"/>
  <c r="G850" i="7" s="1"/>
  <c r="J849" i="7"/>
  <c r="H849" i="7" s="1"/>
  <c r="G849" i="7" s="1"/>
  <c r="J848" i="7"/>
  <c r="J847" i="7"/>
  <c r="J845" i="7"/>
  <c r="J844" i="7"/>
  <c r="J843" i="7"/>
  <c r="H843" i="7" s="1"/>
  <c r="J842" i="7"/>
  <c r="H842" i="7"/>
  <c r="G842" i="7"/>
  <c r="J841" i="7"/>
  <c r="H841" i="7" s="1"/>
  <c r="G841" i="7" s="1"/>
  <c r="J840" i="7"/>
  <c r="J839" i="7"/>
  <c r="J838" i="7"/>
  <c r="J837" i="7"/>
  <c r="J836" i="7"/>
  <c r="H836" i="7" s="1"/>
  <c r="G836" i="7" s="1"/>
  <c r="J835" i="7"/>
  <c r="H835" i="7"/>
  <c r="G835" i="7" s="1"/>
  <c r="J834" i="7"/>
  <c r="H834" i="7"/>
  <c r="G834" i="7" s="1"/>
  <c r="J833" i="7"/>
  <c r="J832" i="7"/>
  <c r="J831" i="7"/>
  <c r="J830" i="7"/>
  <c r="H830" i="7" s="1"/>
  <c r="G830" i="7" s="1"/>
  <c r="J829" i="7"/>
  <c r="J828" i="7"/>
  <c r="H828" i="7" s="1"/>
  <c r="G828" i="7" s="1"/>
  <c r="J827" i="7"/>
  <c r="J826" i="7"/>
  <c r="H826" i="7" s="1"/>
  <c r="G826" i="7" s="1"/>
  <c r="J825" i="7"/>
  <c r="H825" i="7"/>
  <c r="G825" i="7" s="1"/>
  <c r="J824" i="7"/>
  <c r="J823" i="7"/>
  <c r="J822" i="7"/>
  <c r="H822" i="7" s="1"/>
  <c r="J821" i="7"/>
  <c r="J820" i="7"/>
  <c r="H820" i="7" s="1"/>
  <c r="J819" i="7"/>
  <c r="H819" i="7" s="1"/>
  <c r="G819" i="7" s="1"/>
  <c r="J818" i="7"/>
  <c r="H818" i="7" s="1"/>
  <c r="G818" i="7" s="1"/>
  <c r="J817" i="7"/>
  <c r="H817" i="7" s="1"/>
  <c r="G817" i="7" s="1"/>
  <c r="J816" i="7"/>
  <c r="J815" i="7"/>
  <c r="J814" i="7"/>
  <c r="J813" i="7"/>
  <c r="J812" i="7"/>
  <c r="H812" i="7"/>
  <c r="J811" i="7"/>
  <c r="J810" i="7"/>
  <c r="H810" i="7"/>
  <c r="G810" i="7" s="1"/>
  <c r="J808" i="7"/>
  <c r="J807" i="7"/>
  <c r="J806" i="7"/>
  <c r="H806" i="7" s="1"/>
  <c r="G806" i="7" s="1"/>
  <c r="J805" i="7"/>
  <c r="J804" i="7"/>
  <c r="H804" i="7" s="1"/>
  <c r="J803" i="7"/>
  <c r="H803" i="7"/>
  <c r="J802" i="7"/>
  <c r="H802" i="7" s="1"/>
  <c r="G802" i="7" s="1"/>
  <c r="J801" i="7"/>
  <c r="H801" i="7"/>
  <c r="G801" i="7" s="1"/>
  <c r="J800" i="7"/>
  <c r="J799" i="7"/>
  <c r="J798" i="7"/>
  <c r="H798" i="7" s="1"/>
  <c r="G798" i="7" s="1"/>
  <c r="J797" i="7"/>
  <c r="J796" i="7"/>
  <c r="H796" i="7" s="1"/>
  <c r="J795" i="7"/>
  <c r="H795" i="7"/>
  <c r="G795" i="7" s="1"/>
  <c r="J794" i="7"/>
  <c r="H794" i="7" s="1"/>
  <c r="J793" i="7"/>
  <c r="H793" i="7"/>
  <c r="G793" i="7" s="1"/>
  <c r="J792" i="7"/>
  <c r="J791" i="7"/>
  <c r="J790" i="7"/>
  <c r="H790" i="7" s="1"/>
  <c r="J789" i="7"/>
  <c r="J788" i="7"/>
  <c r="H788" i="7"/>
  <c r="G788" i="7" s="1"/>
  <c r="J787" i="7"/>
  <c r="H787" i="7"/>
  <c r="G787" i="7" s="1"/>
  <c r="J786" i="7"/>
  <c r="H786" i="7" s="1"/>
  <c r="G786" i="7" s="1"/>
  <c r="J785" i="7"/>
  <c r="H785" i="7" s="1"/>
  <c r="G785" i="7" s="1"/>
  <c r="J784" i="7"/>
  <c r="J783" i="7"/>
  <c r="J782" i="7"/>
  <c r="H782" i="7" s="1"/>
  <c r="J781" i="7"/>
  <c r="J780" i="7"/>
  <c r="J779" i="7"/>
  <c r="J778" i="7"/>
  <c r="H778" i="7"/>
  <c r="G778" i="7" s="1"/>
  <c r="J777" i="7"/>
  <c r="H777" i="7" s="1"/>
  <c r="G777" i="7" s="1"/>
  <c r="J776" i="7"/>
  <c r="J775" i="7"/>
  <c r="J774" i="7"/>
  <c r="J773" i="7"/>
  <c r="J771" i="7"/>
  <c r="H771" i="7"/>
  <c r="G771" i="7" s="1"/>
  <c r="J770" i="7"/>
  <c r="H770" i="7"/>
  <c r="G770" i="7"/>
  <c r="J769" i="7"/>
  <c r="H769" i="7" s="1"/>
  <c r="G769" i="7" s="1"/>
  <c r="J768" i="7"/>
  <c r="J767" i="7"/>
  <c r="J766" i="7"/>
  <c r="H766" i="7"/>
  <c r="G766" i="7" s="1"/>
  <c r="J765" i="7"/>
  <c r="J764" i="7"/>
  <c r="H764" i="7"/>
  <c r="G764" i="7"/>
  <c r="J763" i="7"/>
  <c r="H763" i="7"/>
  <c r="G763" i="7"/>
  <c r="J762" i="7"/>
  <c r="H762" i="7" s="1"/>
  <c r="G762" i="7" s="1"/>
  <c r="J761" i="7"/>
  <c r="H761" i="7"/>
  <c r="G761" i="7" s="1"/>
  <c r="J760" i="7"/>
  <c r="J759" i="7"/>
  <c r="J758" i="7"/>
  <c r="H758" i="7" s="1"/>
  <c r="G758" i="7" s="1"/>
  <c r="J757" i="7"/>
  <c r="J756" i="7"/>
  <c r="H756" i="7" s="1"/>
  <c r="G756" i="7" s="1"/>
  <c r="J755" i="7"/>
  <c r="H755" i="7"/>
  <c r="G755" i="7" s="1"/>
  <c r="J754" i="7"/>
  <c r="H754" i="7"/>
  <c r="G754" i="7"/>
  <c r="J753" i="7"/>
  <c r="H753" i="7"/>
  <c r="J752" i="7"/>
  <c r="J751" i="7"/>
  <c r="J750" i="7"/>
  <c r="H750" i="7" s="1"/>
  <c r="J749" i="7"/>
  <c r="J748" i="7"/>
  <c r="J747" i="7"/>
  <c r="H747" i="7"/>
  <c r="G747" i="7"/>
  <c r="J746" i="7"/>
  <c r="H746" i="7" s="1"/>
  <c r="G746" i="7" s="1"/>
  <c r="J745" i="7"/>
  <c r="H745" i="7"/>
  <c r="G745" i="7" s="1"/>
  <c r="J744" i="7"/>
  <c r="J743" i="7"/>
  <c r="J742" i="7"/>
  <c r="H742" i="7" s="1"/>
  <c r="J741" i="7"/>
  <c r="J740" i="7"/>
  <c r="H740" i="7"/>
  <c r="G740" i="7" s="1"/>
  <c r="J739" i="7"/>
  <c r="H739" i="7"/>
  <c r="G739" i="7"/>
  <c r="J738" i="7"/>
  <c r="H738" i="7" s="1"/>
  <c r="G738" i="7" s="1"/>
  <c r="J737" i="7"/>
  <c r="J736" i="7"/>
  <c r="J734" i="7"/>
  <c r="H734" i="7"/>
  <c r="G734" i="7" s="1"/>
  <c r="J733" i="7"/>
  <c r="J732" i="7"/>
  <c r="J731" i="7"/>
  <c r="H731" i="7" s="1"/>
  <c r="G731" i="7" s="1"/>
  <c r="J730" i="7"/>
  <c r="H730" i="7" s="1"/>
  <c r="G730" i="7" s="1"/>
  <c r="J729" i="7"/>
  <c r="H729" i="7" s="1"/>
  <c r="G729" i="7" s="1"/>
  <c r="J728" i="7"/>
  <c r="J727" i="7"/>
  <c r="J726" i="7"/>
  <c r="H726" i="7"/>
  <c r="J725" i="7"/>
  <c r="J724" i="7"/>
  <c r="H724" i="7" s="1"/>
  <c r="J723" i="7"/>
  <c r="H723" i="7"/>
  <c r="J722" i="7"/>
  <c r="H722" i="7"/>
  <c r="G722" i="7"/>
  <c r="J721" i="7"/>
  <c r="H721" i="7" s="1"/>
  <c r="G721" i="7" s="1"/>
  <c r="J720" i="7"/>
  <c r="J719" i="7"/>
  <c r="J718" i="7"/>
  <c r="H718" i="7"/>
  <c r="J717" i="7"/>
  <c r="J716" i="7"/>
  <c r="H716" i="7" s="1"/>
  <c r="G716" i="7" s="1"/>
  <c r="J715" i="7"/>
  <c r="H715" i="7"/>
  <c r="G715" i="7" s="1"/>
  <c r="J714" i="7"/>
  <c r="H714" i="7"/>
  <c r="G714" i="7" s="1"/>
  <c r="J713" i="7"/>
  <c r="H713" i="7" s="1"/>
  <c r="G713" i="7" s="1"/>
  <c r="J712" i="7"/>
  <c r="J711" i="7"/>
  <c r="J710" i="7"/>
  <c r="J709" i="7"/>
  <c r="J708" i="7"/>
  <c r="H708" i="7" s="1"/>
  <c r="G708" i="7" s="1"/>
  <c r="J707" i="7"/>
  <c r="H707" i="7"/>
  <c r="G707" i="7" s="1"/>
  <c r="J706" i="7"/>
  <c r="H706" i="7" s="1"/>
  <c r="G706" i="7" s="1"/>
  <c r="J705" i="7"/>
  <c r="H705" i="7" s="1"/>
  <c r="G705" i="7" s="1"/>
  <c r="J704" i="7"/>
  <c r="J703" i="7"/>
  <c r="J702" i="7"/>
  <c r="H702" i="7" s="1"/>
  <c r="G702" i="7"/>
  <c r="J701" i="7"/>
  <c r="J700" i="7"/>
  <c r="H700" i="7"/>
  <c r="G700" i="7"/>
  <c r="J699" i="7"/>
  <c r="H699" i="7"/>
  <c r="G699" i="7" s="1"/>
  <c r="J697" i="7"/>
  <c r="H697" i="7"/>
  <c r="G697" i="7" s="1"/>
  <c r="J696" i="7"/>
  <c r="J695" i="7"/>
  <c r="J694" i="7"/>
  <c r="H694" i="7" s="1"/>
  <c r="J693" i="7"/>
  <c r="J692" i="7"/>
  <c r="H692" i="7"/>
  <c r="G692" i="7" s="1"/>
  <c r="J691" i="7"/>
  <c r="H691" i="7"/>
  <c r="G691" i="7" s="1"/>
  <c r="J690" i="7"/>
  <c r="H690" i="7" s="1"/>
  <c r="G690" i="7" s="1"/>
  <c r="J689" i="7"/>
  <c r="H689" i="7" s="1"/>
  <c r="G689" i="7" s="1"/>
  <c r="J688" i="7"/>
  <c r="J687" i="7"/>
  <c r="J686" i="7"/>
  <c r="H686" i="7" s="1"/>
  <c r="G686" i="7" s="1"/>
  <c r="J685" i="7"/>
  <c r="J684" i="7"/>
  <c r="H684" i="7"/>
  <c r="J683" i="7"/>
  <c r="H683" i="7" s="1"/>
  <c r="G683" i="7" s="1"/>
  <c r="J682" i="7"/>
  <c r="H682" i="7"/>
  <c r="G682" i="7"/>
  <c r="J681" i="7"/>
  <c r="H681" i="7"/>
  <c r="G681" i="7"/>
  <c r="J680" i="7"/>
  <c r="J679" i="7"/>
  <c r="J678" i="7"/>
  <c r="J677" i="7"/>
  <c r="J676" i="7"/>
  <c r="J675" i="7"/>
  <c r="H675" i="7"/>
  <c r="G675" i="7"/>
  <c r="J674" i="7"/>
  <c r="H674" i="7" s="1"/>
  <c r="G674" i="7" s="1"/>
  <c r="J673" i="7"/>
  <c r="H673" i="7" s="1"/>
  <c r="G673" i="7" s="1"/>
  <c r="J672" i="7"/>
  <c r="J671" i="7"/>
  <c r="J670" i="7"/>
  <c r="H670" i="7"/>
  <c r="J669" i="7"/>
  <c r="J668" i="7"/>
  <c r="H668" i="7"/>
  <c r="J667" i="7"/>
  <c r="H667" i="7"/>
  <c r="G667" i="7" s="1"/>
  <c r="J666" i="7"/>
  <c r="H666" i="7"/>
  <c r="G666" i="7" s="1"/>
  <c r="J665" i="7"/>
  <c r="H665" i="7" s="1"/>
  <c r="G665" i="7" s="1"/>
  <c r="J664" i="7"/>
  <c r="J663" i="7"/>
  <c r="J662" i="7"/>
  <c r="J660" i="7"/>
  <c r="H660" i="7"/>
  <c r="G660" i="7" s="1"/>
  <c r="J659" i="7"/>
  <c r="H659" i="7"/>
  <c r="G659" i="7" s="1"/>
  <c r="J658" i="7"/>
  <c r="H658" i="7" s="1"/>
  <c r="G658" i="7" s="1"/>
  <c r="J657" i="7"/>
  <c r="H657" i="7"/>
  <c r="G657" i="7" s="1"/>
  <c r="J656" i="7"/>
  <c r="J655" i="7"/>
  <c r="J654" i="7"/>
  <c r="J653" i="7"/>
  <c r="J652" i="7"/>
  <c r="H652" i="7"/>
  <c r="G652" i="7"/>
  <c r="J651" i="7"/>
  <c r="H651" i="7"/>
  <c r="G651" i="7" s="1"/>
  <c r="J650" i="7"/>
  <c r="H650" i="7" s="1"/>
  <c r="G650" i="7" s="1"/>
  <c r="J649" i="7"/>
  <c r="H649" i="7"/>
  <c r="G649" i="7" s="1"/>
  <c r="J648" i="7"/>
  <c r="J647" i="7"/>
  <c r="J646" i="7"/>
  <c r="H646" i="7"/>
  <c r="G646" i="7" s="1"/>
  <c r="J645" i="7"/>
  <c r="J644" i="7"/>
  <c r="J643" i="7"/>
  <c r="H643" i="7"/>
  <c r="G643" i="7" s="1"/>
  <c r="J642" i="7"/>
  <c r="H642" i="7"/>
  <c r="G642" i="7" s="1"/>
  <c r="J641" i="7"/>
  <c r="H641" i="7" s="1"/>
  <c r="G641" i="7" s="1"/>
  <c r="J640" i="7"/>
  <c r="J639" i="7"/>
  <c r="H639" i="7" s="1"/>
  <c r="G639" i="7" s="1"/>
  <c r="J638" i="7"/>
  <c r="H638" i="7" s="1"/>
  <c r="G638" i="7"/>
  <c r="J637" i="7"/>
  <c r="J636" i="7"/>
  <c r="H636" i="7" s="1"/>
  <c r="G636" i="7" s="1"/>
  <c r="J635" i="7"/>
  <c r="H635" i="7"/>
  <c r="G635" i="7"/>
  <c r="J634" i="7"/>
  <c r="H634" i="7"/>
  <c r="J633" i="7"/>
  <c r="H633" i="7" s="1"/>
  <c r="G633" i="7"/>
  <c r="J632" i="7"/>
  <c r="J631" i="7"/>
  <c r="J630" i="7"/>
  <c r="H630" i="7" s="1"/>
  <c r="G630" i="7" s="1"/>
  <c r="J629" i="7"/>
  <c r="J628" i="7"/>
  <c r="H628" i="7"/>
  <c r="J627" i="7"/>
  <c r="H627" i="7"/>
  <c r="J626" i="7"/>
  <c r="H626" i="7"/>
  <c r="G626" i="7"/>
  <c r="J625" i="7"/>
  <c r="H625" i="7" s="1"/>
  <c r="G625" i="7"/>
  <c r="J623" i="7"/>
  <c r="J622" i="7"/>
  <c r="H622" i="7"/>
  <c r="J621" i="7"/>
  <c r="J620" i="7"/>
  <c r="H620" i="7" s="1"/>
  <c r="J619" i="7"/>
  <c r="H619" i="7" s="1"/>
  <c r="G619" i="7" s="1"/>
  <c r="J618" i="7"/>
  <c r="J617" i="7"/>
  <c r="H617" i="7"/>
  <c r="G617" i="7"/>
  <c r="J616" i="7"/>
  <c r="J615" i="7"/>
  <c r="J614" i="7"/>
  <c r="H614" i="7"/>
  <c r="G614" i="7" s="1"/>
  <c r="J613" i="7"/>
  <c r="J612" i="7"/>
  <c r="H612" i="7" s="1"/>
  <c r="G612" i="7" s="1"/>
  <c r="J611" i="7"/>
  <c r="H611" i="7" s="1"/>
  <c r="G611" i="7" s="1"/>
  <c r="J610" i="7"/>
  <c r="H610" i="7"/>
  <c r="G610" i="7"/>
  <c r="J609" i="7"/>
  <c r="H609" i="7" s="1"/>
  <c r="J608" i="7"/>
  <c r="J607" i="7"/>
  <c r="J606" i="7"/>
  <c r="H606" i="7" s="1"/>
  <c r="G606" i="7" s="1"/>
  <c r="J605" i="7"/>
  <c r="J604" i="7"/>
  <c r="H604" i="7" s="1"/>
  <c r="G604" i="7" s="1"/>
  <c r="J603" i="7"/>
  <c r="H603" i="7" s="1"/>
  <c r="G603" i="7" s="1"/>
  <c r="J602" i="7"/>
  <c r="H602" i="7"/>
  <c r="G602" i="7"/>
  <c r="J601" i="7"/>
  <c r="H601" i="7"/>
  <c r="G601" i="7" s="1"/>
  <c r="J600" i="7"/>
  <c r="J599" i="7"/>
  <c r="J598" i="7"/>
  <c r="J597" i="7"/>
  <c r="J596" i="7"/>
  <c r="H596" i="7" s="1"/>
  <c r="J595" i="7"/>
  <c r="H595" i="7" s="1"/>
  <c r="G595" i="7" s="1"/>
  <c r="J594" i="7"/>
  <c r="H594" i="7"/>
  <c r="G594" i="7"/>
  <c r="J593" i="7"/>
  <c r="H593" i="7" s="1"/>
  <c r="G593" i="7" s="1"/>
  <c r="J592" i="7"/>
  <c r="J591" i="7"/>
  <c r="J590" i="7"/>
  <c r="H590" i="7"/>
  <c r="G590" i="7"/>
  <c r="J589" i="7"/>
  <c r="J588" i="7"/>
  <c r="H588" i="7"/>
  <c r="G588" i="7" s="1"/>
  <c r="J586" i="7"/>
  <c r="H586" i="7" s="1"/>
  <c r="G586" i="7" s="1"/>
  <c r="J585" i="7"/>
  <c r="H585" i="7" s="1"/>
  <c r="G585" i="7" s="1"/>
  <c r="J584" i="7"/>
  <c r="J583" i="7"/>
  <c r="J582" i="7"/>
  <c r="J581" i="7"/>
  <c r="J580" i="7"/>
  <c r="H580" i="7"/>
  <c r="J579" i="7"/>
  <c r="H579" i="7"/>
  <c r="G579" i="7" s="1"/>
  <c r="J578" i="7"/>
  <c r="H578" i="7"/>
  <c r="G578" i="7" s="1"/>
  <c r="J577" i="7"/>
  <c r="H577" i="7"/>
  <c r="G577" i="7" s="1"/>
  <c r="J576" i="7"/>
  <c r="J575" i="7"/>
  <c r="J574" i="7"/>
  <c r="H574" i="7"/>
  <c r="G574" i="7"/>
  <c r="J573" i="7"/>
  <c r="J572" i="7"/>
  <c r="H572" i="7" s="1"/>
  <c r="G572" i="7" s="1"/>
  <c r="J571" i="7"/>
  <c r="H571" i="7"/>
  <c r="G571" i="7"/>
  <c r="J570" i="7"/>
  <c r="H570" i="7" s="1"/>
  <c r="G570" i="7" s="1"/>
  <c r="J569" i="7"/>
  <c r="H569" i="7"/>
  <c r="G569" i="7" s="1"/>
  <c r="J568" i="7"/>
  <c r="J567" i="7"/>
  <c r="J566" i="7"/>
  <c r="H566" i="7"/>
  <c r="G566" i="7" s="1"/>
  <c r="J565" i="7"/>
  <c r="J564" i="7"/>
  <c r="H564" i="7" s="1"/>
  <c r="G564" i="7" s="1"/>
  <c r="J563" i="7"/>
  <c r="H563" i="7"/>
  <c r="G563" i="7"/>
  <c r="J562" i="7"/>
  <c r="H562" i="7" s="1"/>
  <c r="G562" i="7"/>
  <c r="J561" i="7"/>
  <c r="H561" i="7"/>
  <c r="G561" i="7" s="1"/>
  <c r="J560" i="7"/>
  <c r="J559" i="7"/>
  <c r="J558" i="7"/>
  <c r="H558" i="7" s="1"/>
  <c r="G558" i="7" s="1"/>
  <c r="J557" i="7"/>
  <c r="J556" i="7"/>
  <c r="H556" i="7" s="1"/>
  <c r="G556" i="7" s="1"/>
  <c r="J555" i="7"/>
  <c r="H555" i="7"/>
  <c r="G555" i="7" s="1"/>
  <c r="J554" i="7"/>
  <c r="H554" i="7" s="1"/>
  <c r="G554" i="7" s="1"/>
  <c r="J553" i="7"/>
  <c r="H553" i="7"/>
  <c r="G553" i="7"/>
  <c r="J552" i="7"/>
  <c r="J551" i="7"/>
  <c r="J549" i="7"/>
  <c r="J548" i="7"/>
  <c r="H548" i="7" s="1"/>
  <c r="G548" i="7" s="1"/>
  <c r="J547" i="7"/>
  <c r="J546" i="7"/>
  <c r="H546" i="7" s="1"/>
  <c r="G546" i="7" s="1"/>
  <c r="J545" i="7"/>
  <c r="H545" i="7" s="1"/>
  <c r="G545" i="7" s="1"/>
  <c r="J544" i="7"/>
  <c r="J543" i="7"/>
  <c r="J542" i="7"/>
  <c r="H542" i="7" s="1"/>
  <c r="G542" i="7" s="1"/>
  <c r="J541" i="7"/>
  <c r="J540" i="7"/>
  <c r="H540" i="7" s="1"/>
  <c r="G540" i="7" s="1"/>
  <c r="J539" i="7"/>
  <c r="H539" i="7" s="1"/>
  <c r="G539" i="7" s="1"/>
  <c r="J538" i="7"/>
  <c r="H538" i="7" s="1"/>
  <c r="G538" i="7" s="1"/>
  <c r="J537" i="7"/>
  <c r="H537" i="7"/>
  <c r="G537" i="7"/>
  <c r="J536" i="7"/>
  <c r="J535" i="7"/>
  <c r="J534" i="7"/>
  <c r="H534" i="7" s="1"/>
  <c r="G534" i="7" s="1"/>
  <c r="J533" i="7"/>
  <c r="J532" i="7"/>
  <c r="J531" i="7"/>
  <c r="J530" i="7"/>
  <c r="H530" i="7" s="1"/>
  <c r="J529" i="7"/>
  <c r="H529" i="7"/>
  <c r="G529" i="7" s="1"/>
  <c r="J528" i="7"/>
  <c r="J527" i="7"/>
  <c r="J526" i="7"/>
  <c r="H526" i="7"/>
  <c r="J525" i="7"/>
  <c r="J524" i="7"/>
  <c r="H524" i="7"/>
  <c r="G524" i="7" s="1"/>
  <c r="J523" i="7"/>
  <c r="J522" i="7"/>
  <c r="H522" i="7"/>
  <c r="G522" i="7"/>
  <c r="J521" i="7"/>
  <c r="H521" i="7" s="1"/>
  <c r="G521" i="7" s="1"/>
  <c r="J520" i="7"/>
  <c r="J519" i="7"/>
  <c r="J518" i="7"/>
  <c r="H518" i="7"/>
  <c r="G518" i="7"/>
  <c r="J517" i="7"/>
  <c r="J516" i="7"/>
  <c r="H516" i="7"/>
  <c r="G516" i="7" s="1"/>
  <c r="J515" i="7"/>
  <c r="H515" i="7" s="1"/>
  <c r="G515" i="7" s="1"/>
  <c r="J514" i="7"/>
  <c r="H514" i="7"/>
  <c r="G514" i="7" s="1"/>
  <c r="J512" i="7"/>
  <c r="J511" i="7"/>
  <c r="J510" i="7"/>
  <c r="H510" i="7" s="1"/>
  <c r="G510" i="7" s="1"/>
  <c r="J509" i="7"/>
  <c r="J508" i="7"/>
  <c r="H508" i="7"/>
  <c r="G508" i="7" s="1"/>
  <c r="J507" i="7"/>
  <c r="H507" i="7"/>
  <c r="G507" i="7" s="1"/>
  <c r="J506" i="7"/>
  <c r="H506" i="7"/>
  <c r="G506" i="7" s="1"/>
  <c r="J505" i="7"/>
  <c r="H505" i="7" s="1"/>
  <c r="G505" i="7" s="1"/>
  <c r="J504" i="7"/>
  <c r="J503" i="7"/>
  <c r="J502" i="7"/>
  <c r="H502" i="7"/>
  <c r="J501" i="7"/>
  <c r="J500" i="7"/>
  <c r="H500" i="7" s="1"/>
  <c r="G500" i="7" s="1"/>
  <c r="J499" i="7"/>
  <c r="H499" i="7"/>
  <c r="G499" i="7" s="1"/>
  <c r="J498" i="7"/>
  <c r="H498" i="7"/>
  <c r="G498" i="7" s="1"/>
  <c r="J497" i="7"/>
  <c r="H497" i="7" s="1"/>
  <c r="G497" i="7" s="1"/>
  <c r="J496" i="7"/>
  <c r="J495" i="7"/>
  <c r="J494" i="7"/>
  <c r="H494" i="7"/>
  <c r="G494" i="7" s="1"/>
  <c r="J493" i="7"/>
  <c r="J492" i="7"/>
  <c r="H492" i="7"/>
  <c r="G492" i="7"/>
  <c r="J491" i="7"/>
  <c r="H491" i="7" s="1"/>
  <c r="G491" i="7"/>
  <c r="J490" i="7"/>
  <c r="H490" i="7"/>
  <c r="G490" i="7" s="1"/>
  <c r="J489" i="7"/>
  <c r="H489" i="7"/>
  <c r="G489" i="7" s="1"/>
  <c r="J488" i="7"/>
  <c r="J487" i="7"/>
  <c r="J486" i="7"/>
  <c r="J485" i="7"/>
  <c r="J484" i="7"/>
  <c r="H484" i="7"/>
  <c r="G484" i="7"/>
  <c r="J483" i="7"/>
  <c r="J482" i="7"/>
  <c r="H482" i="7"/>
  <c r="G482" i="7" s="1"/>
  <c r="J481" i="7"/>
  <c r="H481" i="7" s="1"/>
  <c r="G481" i="7" s="1"/>
  <c r="J480" i="7"/>
  <c r="J479" i="7"/>
  <c r="J478" i="7"/>
  <c r="H478" i="7"/>
  <c r="J477" i="7"/>
  <c r="J475" i="7"/>
  <c r="H475" i="7"/>
  <c r="G475" i="7"/>
  <c r="J474" i="7"/>
  <c r="H474" i="7"/>
  <c r="G474" i="7" s="1"/>
  <c r="J473" i="7"/>
  <c r="H473" i="7" s="1"/>
  <c r="G473" i="7" s="1"/>
  <c r="J472" i="7"/>
  <c r="J471" i="7"/>
  <c r="J470" i="7"/>
  <c r="H470" i="7"/>
  <c r="G470" i="7" s="1"/>
  <c r="J469" i="7"/>
  <c r="J468" i="7"/>
  <c r="H468" i="7"/>
  <c r="G468" i="7"/>
  <c r="J467" i="7"/>
  <c r="H467" i="7" s="1"/>
  <c r="G467" i="7" s="1"/>
  <c r="J466" i="7"/>
  <c r="H466" i="7"/>
  <c r="G466" i="7" s="1"/>
  <c r="J465" i="7"/>
  <c r="J464" i="7"/>
  <c r="J463" i="7"/>
  <c r="J462" i="7"/>
  <c r="H462" i="7"/>
  <c r="G462" i="7" s="1"/>
  <c r="J461" i="7"/>
  <c r="J460" i="7"/>
  <c r="H460" i="7"/>
  <c r="J459" i="7"/>
  <c r="H459" i="7" s="1"/>
  <c r="G459" i="7" s="1"/>
  <c r="J458" i="7"/>
  <c r="H458" i="7"/>
  <c r="G458" i="7" s="1"/>
  <c r="J457" i="7"/>
  <c r="H457" i="7" s="1"/>
  <c r="G457" i="7" s="1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H419" i="7" s="1"/>
  <c r="G419" i="7" s="1"/>
  <c r="J418" i="7"/>
  <c r="H418" i="7"/>
  <c r="G418" i="7" s="1"/>
  <c r="J417" i="7"/>
  <c r="H417" i="7" s="1"/>
  <c r="G417" i="7" s="1"/>
  <c r="J416" i="7"/>
  <c r="J415" i="7"/>
  <c r="J414" i="7"/>
  <c r="H414" i="7" s="1"/>
  <c r="G414" i="7" s="1"/>
  <c r="J413" i="7"/>
  <c r="J412" i="7"/>
  <c r="H412" i="7"/>
  <c r="J411" i="7"/>
  <c r="H411" i="7"/>
  <c r="G411" i="7"/>
  <c r="J410" i="7"/>
  <c r="H410" i="7" s="1"/>
  <c r="G410" i="7" s="1"/>
  <c r="J409" i="7"/>
  <c r="H409" i="7"/>
  <c r="G409" i="7" s="1"/>
  <c r="J408" i="7"/>
  <c r="J407" i="7"/>
  <c r="J406" i="7"/>
  <c r="H406" i="7" s="1"/>
  <c r="G406" i="7" s="1"/>
  <c r="J405" i="7"/>
  <c r="J404" i="7"/>
  <c r="H404" i="7" s="1"/>
  <c r="G404" i="7" s="1"/>
  <c r="J403" i="7"/>
  <c r="H403" i="7" s="1"/>
  <c r="G403" i="7" s="1"/>
  <c r="J401" i="7"/>
  <c r="H401" i="7"/>
  <c r="G401" i="7" s="1"/>
  <c r="J400" i="7"/>
  <c r="J399" i="7"/>
  <c r="J398" i="7"/>
  <c r="J397" i="7"/>
  <c r="J396" i="7"/>
  <c r="H396" i="7" s="1"/>
  <c r="J395" i="7"/>
  <c r="H395" i="7" s="1"/>
  <c r="G395" i="7" s="1"/>
  <c r="J394" i="7"/>
  <c r="H394" i="7"/>
  <c r="G394" i="7" s="1"/>
  <c r="J393" i="7"/>
  <c r="H393" i="7" s="1"/>
  <c r="G393" i="7" s="1"/>
  <c r="J392" i="7"/>
  <c r="J391" i="7"/>
  <c r="J390" i="7"/>
  <c r="H390" i="7" s="1"/>
  <c r="G390" i="7" s="1"/>
  <c r="J389" i="7"/>
  <c r="J388" i="7"/>
  <c r="H388" i="7"/>
  <c r="G388" i="7" s="1"/>
  <c r="J387" i="7"/>
  <c r="H387" i="7"/>
  <c r="G387" i="7" s="1"/>
  <c r="J386" i="7"/>
  <c r="H386" i="7"/>
  <c r="G386" i="7" s="1"/>
  <c r="J385" i="7"/>
  <c r="H385" i="7" s="1"/>
  <c r="J384" i="7"/>
  <c r="J383" i="7"/>
  <c r="J382" i="7"/>
  <c r="J381" i="7"/>
  <c r="J380" i="7"/>
  <c r="H380" i="7" s="1"/>
  <c r="G380" i="7" s="1"/>
  <c r="J379" i="7"/>
  <c r="H379" i="7"/>
  <c r="G379" i="7"/>
  <c r="J378" i="7"/>
  <c r="H378" i="7" s="1"/>
  <c r="G378" i="7"/>
  <c r="J377" i="7"/>
  <c r="H377" i="7"/>
  <c r="G377" i="7" s="1"/>
  <c r="J376" i="7"/>
  <c r="J375" i="7"/>
  <c r="J374" i="7"/>
  <c r="J373" i="7"/>
  <c r="J372" i="7"/>
  <c r="H372" i="7" s="1"/>
  <c r="G372" i="7" s="1"/>
  <c r="J371" i="7"/>
  <c r="H371" i="7"/>
  <c r="G371" i="7"/>
  <c r="J370" i="7"/>
  <c r="H370" i="7" s="1"/>
  <c r="G370" i="7"/>
  <c r="J369" i="7"/>
  <c r="H369" i="7"/>
  <c r="G369" i="7" s="1"/>
  <c r="J368" i="7"/>
  <c r="J367" i="7"/>
  <c r="J366" i="7"/>
  <c r="H366" i="7" s="1"/>
  <c r="G366" i="7"/>
  <c r="J364" i="7"/>
  <c r="H364" i="7" s="1"/>
  <c r="G364" i="7" s="1"/>
  <c r="J363" i="7"/>
  <c r="H363" i="7" s="1"/>
  <c r="G363" i="7" s="1"/>
  <c r="J362" i="7"/>
  <c r="H362" i="7" s="1"/>
  <c r="G362" i="7" s="1"/>
  <c r="J361" i="7"/>
  <c r="H361" i="7"/>
  <c r="G361" i="7"/>
  <c r="J360" i="7"/>
  <c r="J359" i="7"/>
  <c r="J358" i="7"/>
  <c r="H358" i="7" s="1"/>
  <c r="G358" i="7" s="1"/>
  <c r="J357" i="7"/>
  <c r="J356" i="7"/>
  <c r="H356" i="7"/>
  <c r="G356" i="7"/>
  <c r="J355" i="7"/>
  <c r="H355" i="7"/>
  <c r="G355" i="7" s="1"/>
  <c r="J354" i="7"/>
  <c r="H354" i="7" s="1"/>
  <c r="G354" i="7" s="1"/>
  <c r="J353" i="7"/>
  <c r="H353" i="7" s="1"/>
  <c r="G353" i="7" s="1"/>
  <c r="J352" i="7"/>
  <c r="J351" i="7"/>
  <c r="J350" i="7"/>
  <c r="J349" i="7"/>
  <c r="J348" i="7"/>
  <c r="H348" i="7"/>
  <c r="G348" i="7"/>
  <c r="J347" i="7"/>
  <c r="H347" i="7"/>
  <c r="G347" i="7" s="1"/>
  <c r="J346" i="7"/>
  <c r="H346" i="7" s="1"/>
  <c r="G346" i="7" s="1"/>
  <c r="J345" i="7"/>
  <c r="H345" i="7" s="1"/>
  <c r="G345" i="7" s="1"/>
  <c r="J344" i="7"/>
  <c r="H344" i="7" s="1"/>
  <c r="G344" i="7" s="1"/>
  <c r="J343" i="7"/>
  <c r="J342" i="7"/>
  <c r="H342" i="7" s="1"/>
  <c r="G342" i="7" s="1"/>
  <c r="J341" i="7"/>
  <c r="J340" i="7"/>
  <c r="J339" i="7"/>
  <c r="H339" i="7"/>
  <c r="G339" i="7" s="1"/>
  <c r="J338" i="7"/>
  <c r="H338" i="7" s="1"/>
  <c r="G338" i="7" s="1"/>
  <c r="J337" i="7"/>
  <c r="H337" i="7" s="1"/>
  <c r="G337" i="7" s="1"/>
  <c r="J336" i="7"/>
  <c r="J335" i="7"/>
  <c r="J334" i="7"/>
  <c r="H334" i="7" s="1"/>
  <c r="G334" i="7" s="1"/>
  <c r="J333" i="7"/>
  <c r="J332" i="7"/>
  <c r="H332" i="7" s="1"/>
  <c r="G332" i="7" s="1"/>
  <c r="J331" i="7"/>
  <c r="H331" i="7"/>
  <c r="G331" i="7" s="1"/>
  <c r="J330" i="7"/>
  <c r="H330" i="7"/>
  <c r="G330" i="7"/>
  <c r="J329" i="7"/>
  <c r="H329" i="7"/>
  <c r="G329" i="7" s="1"/>
  <c r="J327" i="7"/>
  <c r="J326" i="7"/>
  <c r="H326" i="7"/>
  <c r="J325" i="7"/>
  <c r="H325" i="7" s="1"/>
  <c r="G325" i="7" s="1"/>
  <c r="J324" i="7"/>
  <c r="J323" i="7"/>
  <c r="H323" i="7" s="1"/>
  <c r="G323" i="7" s="1"/>
  <c r="J322" i="7"/>
  <c r="H322" i="7"/>
  <c r="G322" i="7"/>
  <c r="J321" i="7"/>
  <c r="H321" i="7" s="1"/>
  <c r="G321" i="7" s="1"/>
  <c r="J320" i="7"/>
  <c r="J319" i="7"/>
  <c r="J318" i="7"/>
  <c r="H318" i="7"/>
  <c r="G318" i="7"/>
  <c r="J317" i="7"/>
  <c r="J316" i="7"/>
  <c r="H316" i="7"/>
  <c r="G316" i="7" s="1"/>
  <c r="J315" i="7"/>
  <c r="H315" i="7" s="1"/>
  <c r="G315" i="7" s="1"/>
  <c r="J314" i="7"/>
  <c r="H314" i="7"/>
  <c r="G314" i="7" s="1"/>
  <c r="J313" i="7"/>
  <c r="H313" i="7" s="1"/>
  <c r="G313" i="7" s="1"/>
  <c r="J312" i="7"/>
  <c r="J311" i="7"/>
  <c r="J310" i="7"/>
  <c r="H310" i="7" s="1"/>
  <c r="G310" i="7" s="1"/>
  <c r="J309" i="7"/>
  <c r="J308" i="7"/>
  <c r="H308" i="7"/>
  <c r="G308" i="7" s="1"/>
  <c r="J307" i="7"/>
  <c r="H307" i="7"/>
  <c r="G307" i="7" s="1"/>
  <c r="J306" i="7"/>
  <c r="H306" i="7"/>
  <c r="G306" i="7" s="1"/>
  <c r="J305" i="7"/>
  <c r="J304" i="7"/>
  <c r="J303" i="7"/>
  <c r="J302" i="7"/>
  <c r="H302" i="7"/>
  <c r="G302" i="7" s="1"/>
  <c r="J301" i="7"/>
  <c r="J300" i="7"/>
  <c r="J299" i="7"/>
  <c r="J298" i="7"/>
  <c r="H298" i="7"/>
  <c r="G298" i="7"/>
  <c r="J297" i="7"/>
  <c r="H297" i="7" s="1"/>
  <c r="G297" i="7"/>
  <c r="J296" i="7"/>
  <c r="J295" i="7"/>
  <c r="J294" i="7"/>
  <c r="H294" i="7"/>
  <c r="J293" i="7"/>
  <c r="J292" i="7"/>
  <c r="H292" i="7" s="1"/>
  <c r="G292" i="7" s="1"/>
  <c r="J290" i="7"/>
  <c r="H290" i="7"/>
  <c r="G290" i="7"/>
  <c r="J289" i="7"/>
  <c r="H289" i="7"/>
  <c r="G289" i="7" s="1"/>
  <c r="J288" i="7"/>
  <c r="J287" i="7"/>
  <c r="J286" i="7"/>
  <c r="J285" i="7"/>
  <c r="J284" i="7"/>
  <c r="J283" i="7"/>
  <c r="H283" i="7"/>
  <c r="G283" i="7" s="1"/>
  <c r="J282" i="7"/>
  <c r="H282" i="7" s="1"/>
  <c r="G282" i="7" s="1"/>
  <c r="J281" i="7"/>
  <c r="H281" i="7"/>
  <c r="G281" i="7" s="1"/>
  <c r="J280" i="7"/>
  <c r="J279" i="7"/>
  <c r="J278" i="7"/>
  <c r="H278" i="7" s="1"/>
  <c r="G278" i="7" s="1"/>
  <c r="J277" i="7"/>
  <c r="J276" i="7"/>
  <c r="J275" i="7"/>
  <c r="H275" i="7"/>
  <c r="G275" i="7" s="1"/>
  <c r="J274" i="7"/>
  <c r="H274" i="7" s="1"/>
  <c r="G274" i="7" s="1"/>
  <c r="J273" i="7"/>
  <c r="H273" i="7"/>
  <c r="G273" i="7" s="1"/>
  <c r="J272" i="7"/>
  <c r="J271" i="7"/>
  <c r="J270" i="7"/>
  <c r="J269" i="7"/>
  <c r="J268" i="7"/>
  <c r="H268" i="7"/>
  <c r="G268" i="7" s="1"/>
  <c r="J267" i="7"/>
  <c r="H267" i="7"/>
  <c r="G267" i="7" s="1"/>
  <c r="J266" i="7"/>
  <c r="H266" i="7" s="1"/>
  <c r="G266" i="7" s="1"/>
  <c r="J265" i="7"/>
  <c r="H265" i="7"/>
  <c r="G265" i="7" s="1"/>
  <c r="J264" i="7"/>
  <c r="J263" i="7"/>
  <c r="J262" i="7"/>
  <c r="H262" i="7" s="1"/>
  <c r="G262" i="7" s="1"/>
  <c r="J261" i="7"/>
  <c r="J260" i="7"/>
  <c r="H260" i="7" s="1"/>
  <c r="J259" i="7"/>
  <c r="H259" i="7" s="1"/>
  <c r="G259" i="7" s="1"/>
  <c r="J258" i="7"/>
  <c r="H258" i="7"/>
  <c r="G258" i="7"/>
  <c r="J257" i="7"/>
  <c r="H257" i="7" s="1"/>
  <c r="G257" i="7" s="1"/>
  <c r="J256" i="7"/>
  <c r="J255" i="7"/>
  <c r="J253" i="7"/>
  <c r="J252" i="7"/>
  <c r="H252" i="7"/>
  <c r="J251" i="7"/>
  <c r="J250" i="7"/>
  <c r="H250" i="7" s="1"/>
  <c r="G250" i="7" s="1"/>
  <c r="J249" i="7"/>
  <c r="H249" i="7" s="1"/>
  <c r="G249" i="7" s="1"/>
  <c r="J248" i="7"/>
  <c r="J247" i="7"/>
  <c r="J246" i="7"/>
  <c r="J245" i="7"/>
  <c r="J244" i="7"/>
  <c r="H244" i="7"/>
  <c r="G244" i="7"/>
  <c r="J243" i="7"/>
  <c r="H243" i="7"/>
  <c r="G243" i="7" s="1"/>
  <c r="J242" i="7"/>
  <c r="H242" i="7" s="1"/>
  <c r="G242" i="7" s="1"/>
  <c r="J241" i="7"/>
  <c r="H241" i="7" s="1"/>
  <c r="G241" i="7" s="1"/>
  <c r="J240" i="7"/>
  <c r="J239" i="7"/>
  <c r="J238" i="7"/>
  <c r="H238" i="7" s="1"/>
  <c r="G238" i="7" s="1"/>
  <c r="J237" i="7"/>
  <c r="J236" i="7"/>
  <c r="H236" i="7" s="1"/>
  <c r="G236" i="7" s="1"/>
  <c r="J235" i="7"/>
  <c r="H235" i="7"/>
  <c r="G235" i="7" s="1"/>
  <c r="J234" i="7"/>
  <c r="H234" i="7"/>
  <c r="G234" i="7"/>
  <c r="J233" i="7"/>
  <c r="J232" i="7"/>
  <c r="J231" i="7"/>
  <c r="J230" i="7"/>
  <c r="H230" i="7" s="1"/>
  <c r="G230" i="7" s="1"/>
  <c r="J229" i="7"/>
  <c r="J228" i="7"/>
  <c r="H228" i="7" s="1"/>
  <c r="G228" i="7" s="1"/>
  <c r="J227" i="7"/>
  <c r="H227" i="7"/>
  <c r="G227" i="7" s="1"/>
  <c r="J226" i="7"/>
  <c r="H226" i="7" s="1"/>
  <c r="G226" i="7" s="1"/>
  <c r="J225" i="7"/>
  <c r="H225" i="7" s="1"/>
  <c r="G225" i="7" s="1"/>
  <c r="J224" i="7"/>
  <c r="J223" i="7"/>
  <c r="J222" i="7"/>
  <c r="J221" i="7"/>
  <c r="J220" i="7"/>
  <c r="J219" i="7"/>
  <c r="H219" i="7"/>
  <c r="G219" i="7" s="1"/>
  <c r="J218" i="7"/>
  <c r="H218" i="7" s="1"/>
  <c r="G218" i="7" s="1"/>
  <c r="J216" i="7"/>
  <c r="J215" i="7"/>
  <c r="J214" i="7"/>
  <c r="H214" i="7" s="1"/>
  <c r="G214" i="7" s="1"/>
  <c r="J213" i="7"/>
  <c r="J212" i="7"/>
  <c r="H212" i="7"/>
  <c r="G212" i="7" s="1"/>
  <c r="J211" i="7"/>
  <c r="H211" i="7"/>
  <c r="J210" i="7"/>
  <c r="H210" i="7"/>
  <c r="J209" i="7"/>
  <c r="H209" i="7"/>
  <c r="G209" i="7"/>
  <c r="J208" i="7"/>
  <c r="J207" i="7"/>
  <c r="J206" i="7"/>
  <c r="H206" i="7" s="1"/>
  <c r="G206" i="7" s="1"/>
  <c r="J205" i="7"/>
  <c r="J204" i="7"/>
  <c r="H204" i="7"/>
  <c r="G204" i="7" s="1"/>
  <c r="J203" i="7"/>
  <c r="H203" i="7"/>
  <c r="G203" i="7" s="1"/>
  <c r="J202" i="7"/>
  <c r="J201" i="7"/>
  <c r="J200" i="7"/>
  <c r="J199" i="7"/>
  <c r="J198" i="7"/>
  <c r="H198" i="7" s="1"/>
  <c r="G198" i="7" s="1"/>
  <c r="J197" i="7"/>
  <c r="J196" i="7"/>
  <c r="H196" i="7" s="1"/>
  <c r="G196" i="7" s="1"/>
  <c r="J195" i="7"/>
  <c r="H195" i="7" s="1"/>
  <c r="G195" i="7" s="1"/>
  <c r="J194" i="7"/>
  <c r="H194" i="7" s="1"/>
  <c r="G194" i="7" s="1"/>
  <c r="J193" i="7"/>
  <c r="H193" i="7"/>
  <c r="G193" i="7"/>
  <c r="J192" i="7"/>
  <c r="J191" i="7"/>
  <c r="J190" i="7"/>
  <c r="H190" i="7" s="1"/>
  <c r="G190" i="7" s="1"/>
  <c r="J189" i="7"/>
  <c r="J188" i="7"/>
  <c r="H188" i="7"/>
  <c r="G188" i="7"/>
  <c r="J187" i="7"/>
  <c r="H187" i="7"/>
  <c r="G187" i="7" s="1"/>
  <c r="J186" i="7"/>
  <c r="H186" i="7" s="1"/>
  <c r="G186" i="7" s="1"/>
  <c r="J185" i="7"/>
  <c r="H185" i="7" s="1"/>
  <c r="G185" i="7" s="1"/>
  <c r="J184" i="7"/>
  <c r="H184" i="7" s="1"/>
  <c r="J183" i="7"/>
  <c r="J182" i="7"/>
  <c r="J181" i="7"/>
  <c r="J179" i="7"/>
  <c r="H179" i="7"/>
  <c r="G179" i="7" s="1"/>
  <c r="J178" i="7"/>
  <c r="H178" i="7" s="1"/>
  <c r="G178" i="7" s="1"/>
  <c r="J177" i="7"/>
  <c r="H177" i="7"/>
  <c r="G177" i="7" s="1"/>
  <c r="J176" i="7"/>
  <c r="J175" i="7"/>
  <c r="J174" i="7"/>
  <c r="H174" i="7" s="1"/>
  <c r="G174" i="7" s="1"/>
  <c r="J173" i="7"/>
  <c r="J172" i="7"/>
  <c r="H172" i="7" s="1"/>
  <c r="J171" i="7"/>
  <c r="H171" i="7" s="1"/>
  <c r="G171" i="7" s="1"/>
  <c r="J170" i="7"/>
  <c r="H170" i="7" s="1"/>
  <c r="G170" i="7"/>
  <c r="J169" i="7"/>
  <c r="H169" i="7" s="1"/>
  <c r="G169" i="7"/>
  <c r="J168" i="7"/>
  <c r="J167" i="7"/>
  <c r="J166" i="7"/>
  <c r="H166" i="7" s="1"/>
  <c r="G166" i="7"/>
  <c r="J165" i="7"/>
  <c r="J164" i="7"/>
  <c r="H164" i="7"/>
  <c r="G164" i="7" s="1"/>
  <c r="J163" i="7"/>
  <c r="H163" i="7" s="1"/>
  <c r="G163" i="7" s="1"/>
  <c r="J162" i="7"/>
  <c r="H162" i="7"/>
  <c r="G162" i="7" s="1"/>
  <c r="J161" i="7"/>
  <c r="H161" i="7"/>
  <c r="G161" i="7" s="1"/>
  <c r="J160" i="7"/>
  <c r="J159" i="7"/>
  <c r="J158" i="7"/>
  <c r="J157" i="7"/>
  <c r="J156" i="7"/>
  <c r="H156" i="7" s="1"/>
  <c r="G156" i="7" s="1"/>
  <c r="J155" i="7"/>
  <c r="H155" i="7"/>
  <c r="G155" i="7" s="1"/>
  <c r="J154" i="7"/>
  <c r="H154" i="7"/>
  <c r="G154" i="7"/>
  <c r="J153" i="7"/>
  <c r="H153" i="7"/>
  <c r="G153" i="7" s="1"/>
  <c r="J152" i="7"/>
  <c r="J151" i="7"/>
  <c r="J150" i="7"/>
  <c r="J149" i="7"/>
  <c r="J148" i="7"/>
  <c r="J147" i="7"/>
  <c r="H147" i="7"/>
  <c r="G147" i="7" s="1"/>
  <c r="J146" i="7"/>
  <c r="H146" i="7" s="1"/>
  <c r="G146" i="7" s="1"/>
  <c r="J145" i="7"/>
  <c r="H145" i="7"/>
  <c r="G145" i="7" s="1"/>
  <c r="J144" i="7"/>
  <c r="H144" i="7" s="1"/>
  <c r="J142" i="7"/>
  <c r="H142" i="7" s="1"/>
  <c r="G142" i="7"/>
  <c r="J141" i="7"/>
  <c r="J140" i="7"/>
  <c r="H140" i="7"/>
  <c r="J139" i="7"/>
  <c r="H139" i="7"/>
  <c r="G139" i="7" s="1"/>
  <c r="J138" i="7"/>
  <c r="H138" i="7"/>
  <c r="G138" i="7"/>
  <c r="J137" i="7"/>
  <c r="J136" i="7"/>
  <c r="J135" i="7"/>
  <c r="J134" i="7"/>
  <c r="H134" i="7" s="1"/>
  <c r="G134" i="7" s="1"/>
  <c r="J133" i="7"/>
  <c r="J132" i="7"/>
  <c r="H132" i="7" s="1"/>
  <c r="G132" i="7"/>
  <c r="J131" i="7"/>
  <c r="J130" i="7"/>
  <c r="H130" i="7" s="1"/>
  <c r="G130" i="7" s="1"/>
  <c r="J129" i="7"/>
  <c r="H129" i="7"/>
  <c r="G129" i="7" s="1"/>
  <c r="J128" i="7"/>
  <c r="J127" i="7"/>
  <c r="J126" i="7"/>
  <c r="H126" i="7" s="1"/>
  <c r="J125" i="7"/>
  <c r="J124" i="7"/>
  <c r="H124" i="7" s="1"/>
  <c r="G124" i="7" s="1"/>
  <c r="J123" i="7"/>
  <c r="H123" i="7" s="1"/>
  <c r="G123" i="7"/>
  <c r="J122" i="7"/>
  <c r="H122" i="7" s="1"/>
  <c r="G122" i="7"/>
  <c r="J121" i="7"/>
  <c r="H121" i="7"/>
  <c r="G121" i="7" s="1"/>
  <c r="J120" i="7"/>
  <c r="J119" i="7"/>
  <c r="J118" i="7"/>
  <c r="H118" i="7" s="1"/>
  <c r="G118" i="7" s="1"/>
  <c r="J117" i="7"/>
  <c r="J116" i="7"/>
  <c r="H116" i="7"/>
  <c r="G116" i="7" s="1"/>
  <c r="J115" i="7"/>
  <c r="H115" i="7" s="1"/>
  <c r="G115" i="7" s="1"/>
  <c r="J114" i="7"/>
  <c r="H114" i="7" s="1"/>
  <c r="G114" i="7" s="1"/>
  <c r="J113" i="7"/>
  <c r="H113" i="7" s="1"/>
  <c r="G113" i="7"/>
  <c r="J112" i="7"/>
  <c r="J111" i="7"/>
  <c r="J110" i="7"/>
  <c r="H110" i="7"/>
  <c r="G110" i="7" s="1"/>
  <c r="J109" i="7"/>
  <c r="J108" i="7"/>
  <c r="H108" i="7"/>
  <c r="G108" i="7" s="1"/>
  <c r="J107" i="7"/>
  <c r="H107" i="7"/>
  <c r="G107" i="7" s="1"/>
  <c r="J105" i="7"/>
  <c r="H105" i="7" s="1"/>
  <c r="G105" i="7" s="1"/>
  <c r="J104" i="7"/>
  <c r="J103" i="7"/>
  <c r="J102" i="7"/>
  <c r="H102" i="7"/>
  <c r="G102" i="7" s="1"/>
  <c r="J101" i="7"/>
  <c r="J100" i="7"/>
  <c r="H100" i="7" s="1"/>
  <c r="G100" i="7" s="1"/>
  <c r="J99" i="7"/>
  <c r="J98" i="7"/>
  <c r="H98" i="7" s="1"/>
  <c r="G98" i="7" s="1"/>
  <c r="J97" i="7"/>
  <c r="H97" i="7"/>
  <c r="G97" i="7" s="1"/>
  <c r="J96" i="7"/>
  <c r="J95" i="7"/>
  <c r="J94" i="7"/>
  <c r="J93" i="7"/>
  <c r="J92" i="7"/>
  <c r="J91" i="7"/>
  <c r="H91" i="7"/>
  <c r="G91" i="7" s="1"/>
  <c r="J90" i="7"/>
  <c r="H90" i="7"/>
  <c r="G90" i="7"/>
  <c r="J89" i="7"/>
  <c r="H89" i="7"/>
  <c r="G89" i="7" s="1"/>
  <c r="J88" i="7"/>
  <c r="J87" i="7"/>
  <c r="J86" i="7"/>
  <c r="H86" i="7"/>
  <c r="G86" i="7" s="1"/>
  <c r="J85" i="7"/>
  <c r="J84" i="7"/>
  <c r="H84" i="7" s="1"/>
  <c r="G84" i="7"/>
  <c r="J83" i="7"/>
  <c r="H83" i="7" s="1"/>
  <c r="G83" i="7"/>
  <c r="J82" i="7"/>
  <c r="H82" i="7"/>
  <c r="G82" i="7" s="1"/>
  <c r="J81" i="7"/>
  <c r="H81" i="7"/>
  <c r="G81" i="7" s="1"/>
  <c r="J80" i="7"/>
  <c r="H80" i="7"/>
  <c r="J79" i="7"/>
  <c r="J78" i="7"/>
  <c r="J77" i="7"/>
  <c r="J76" i="7"/>
  <c r="J75" i="7"/>
  <c r="H75" i="7" s="1"/>
  <c r="G75" i="7" s="1"/>
  <c r="J74" i="7"/>
  <c r="H74" i="7"/>
  <c r="G74" i="7" s="1"/>
  <c r="J73" i="7"/>
  <c r="H73" i="7" s="1"/>
  <c r="G73" i="7" s="1"/>
  <c r="J72" i="7"/>
  <c r="J71" i="7"/>
  <c r="J70" i="7"/>
  <c r="J68" i="7"/>
  <c r="H68" i="7" s="1"/>
  <c r="G68" i="7" s="1"/>
  <c r="J67" i="7"/>
  <c r="H67" i="7" s="1"/>
  <c r="G67" i="7" s="1"/>
  <c r="J66" i="7"/>
  <c r="H66" i="7"/>
  <c r="G66" i="7" s="1"/>
  <c r="J65" i="7"/>
  <c r="H65" i="7" s="1"/>
  <c r="G65" i="7" s="1"/>
  <c r="J64" i="7"/>
  <c r="J63" i="7"/>
  <c r="J62" i="7"/>
  <c r="J61" i="7"/>
  <c r="J60" i="7"/>
  <c r="H60" i="7" s="1"/>
  <c r="G60" i="7" s="1"/>
  <c r="J59" i="7"/>
  <c r="H59" i="7" s="1"/>
  <c r="G59" i="7" s="1"/>
  <c r="J58" i="7"/>
  <c r="H58" i="7"/>
  <c r="G58" i="7" s="1"/>
  <c r="J57" i="7"/>
  <c r="H57" i="7" s="1"/>
  <c r="J56" i="7"/>
  <c r="H56" i="7"/>
  <c r="J55" i="7"/>
  <c r="J54" i="7"/>
  <c r="H54" i="7" s="1"/>
  <c r="G54" i="7" s="1"/>
  <c r="J53" i="7"/>
  <c r="J52" i="7"/>
  <c r="H52" i="7" s="1"/>
  <c r="G52" i="7"/>
  <c r="J51" i="7"/>
  <c r="H51" i="7"/>
  <c r="G51" i="7" s="1"/>
  <c r="J50" i="7"/>
  <c r="H50" i="7" s="1"/>
  <c r="G50" i="7"/>
  <c r="J49" i="7"/>
  <c r="H49" i="7"/>
  <c r="G49" i="7" s="1"/>
  <c r="J48" i="7"/>
  <c r="J47" i="7"/>
  <c r="J46" i="7"/>
  <c r="H46" i="7" s="1"/>
  <c r="G46" i="7" s="1"/>
  <c r="J45" i="7"/>
  <c r="J44" i="7"/>
  <c r="H44" i="7" s="1"/>
  <c r="G44" i="7" s="1"/>
  <c r="J43" i="7"/>
  <c r="H43" i="7" s="1"/>
  <c r="G43" i="7" s="1"/>
  <c r="J42" i="7"/>
  <c r="H42" i="7"/>
  <c r="G42" i="7" s="1"/>
  <c r="J41" i="7"/>
  <c r="H41" i="7"/>
  <c r="G41" i="7" s="1"/>
  <c r="J40" i="7"/>
  <c r="J39" i="7"/>
  <c r="J38" i="7"/>
  <c r="H38" i="7" s="1"/>
  <c r="G38" i="7" s="1"/>
  <c r="J37" i="7"/>
  <c r="H37" i="7" s="1"/>
  <c r="G37" i="7" s="1"/>
  <c r="J36" i="7"/>
  <c r="H36" i="7"/>
  <c r="G36" i="7" s="1"/>
  <c r="J35" i="7"/>
  <c r="H35" i="7" s="1"/>
  <c r="G35" i="7" s="1"/>
  <c r="J34" i="7"/>
  <c r="H34" i="7"/>
  <c r="G34" i="7" s="1"/>
  <c r="J33" i="7"/>
  <c r="H33" i="7" s="1"/>
  <c r="G33" i="7" s="1"/>
  <c r="J31" i="7"/>
  <c r="J30" i="7"/>
  <c r="H30" i="7"/>
  <c r="G30" i="7" s="1"/>
  <c r="J29" i="7"/>
  <c r="J28" i="7"/>
  <c r="H28" i="7"/>
  <c r="G28" i="7" s="1"/>
  <c r="J27" i="7"/>
  <c r="H27" i="7" s="1"/>
  <c r="G27" i="7"/>
  <c r="J26" i="7"/>
  <c r="H26" i="7"/>
  <c r="G26" i="7" s="1"/>
  <c r="J25" i="7"/>
  <c r="H25" i="7" s="1"/>
  <c r="G25" i="7" s="1"/>
  <c r="J24" i="7"/>
  <c r="J23" i="7"/>
  <c r="J22" i="7"/>
  <c r="J21" i="7"/>
  <c r="J20" i="7"/>
  <c r="H20" i="7"/>
  <c r="G20" i="7" s="1"/>
  <c r="J19" i="7"/>
  <c r="H19" i="7" s="1"/>
  <c r="G19" i="7" s="1"/>
  <c r="J18" i="7"/>
  <c r="H18" i="7"/>
  <c r="G18" i="7" s="1"/>
  <c r="J17" i="7"/>
  <c r="H17" i="7" s="1"/>
  <c r="G17" i="7" s="1"/>
  <c r="J16" i="7"/>
  <c r="H16" i="7"/>
  <c r="J15" i="7"/>
  <c r="J14" i="7"/>
  <c r="H14" i="7" s="1"/>
  <c r="G14" i="7" s="1"/>
  <c r="J13" i="7"/>
  <c r="H13" i="7"/>
  <c r="G13" i="7" s="1"/>
  <c r="H1306" i="7"/>
  <c r="G1306" i="7" s="1"/>
  <c r="H1294" i="7"/>
  <c r="G1294" i="7" s="1"/>
  <c r="H1292" i="7"/>
  <c r="G1292" i="7" s="1"/>
  <c r="H1291" i="7"/>
  <c r="G1291" i="7" s="1"/>
  <c r="H1283" i="7"/>
  <c r="G1283" i="7" s="1"/>
  <c r="H1270" i="7"/>
  <c r="G1270" i="7"/>
  <c r="H1246" i="7"/>
  <c r="G1246" i="7"/>
  <c r="G1236" i="7"/>
  <c r="G1227" i="7"/>
  <c r="H1206" i="7"/>
  <c r="G1206" i="7"/>
  <c r="H1178" i="7"/>
  <c r="G1178" i="7"/>
  <c r="H1172" i="7"/>
  <c r="G1172" i="7"/>
  <c r="H1158" i="7"/>
  <c r="G1158" i="7"/>
  <c r="H1148" i="7"/>
  <c r="G1148" i="7"/>
  <c r="H1126" i="7"/>
  <c r="G1126" i="7"/>
  <c r="H1116" i="7"/>
  <c r="G1116" i="7"/>
  <c r="H1100" i="7"/>
  <c r="G1100" i="7"/>
  <c r="H1094" i="7"/>
  <c r="G1094" i="7"/>
  <c r="H1090" i="7"/>
  <c r="G1090" i="7"/>
  <c r="G1082" i="7"/>
  <c r="H1070" i="7"/>
  <c r="G1070" i="7" s="1"/>
  <c r="H1046" i="7"/>
  <c r="G1046" i="7" s="1"/>
  <c r="H1034" i="7"/>
  <c r="G1034" i="7" s="1"/>
  <c r="H1027" i="7"/>
  <c r="G1027" i="7" s="1"/>
  <c r="G1012" i="7"/>
  <c r="H1006" i="7"/>
  <c r="G1006" i="7"/>
  <c r="H998" i="7"/>
  <c r="G998" i="7"/>
  <c r="G996" i="7"/>
  <c r="G974" i="7"/>
  <c r="H958" i="7"/>
  <c r="G958" i="7"/>
  <c r="H955" i="7"/>
  <c r="G955" i="7"/>
  <c r="H954" i="7"/>
  <c r="G954" i="7"/>
  <c r="H948" i="7"/>
  <c r="G948" i="7"/>
  <c r="G942" i="7"/>
  <c r="H934" i="7"/>
  <c r="G934" i="7" s="1"/>
  <c r="H908" i="7"/>
  <c r="G908" i="7" s="1"/>
  <c r="H907" i="7"/>
  <c r="G907" i="7" s="1"/>
  <c r="H902" i="7"/>
  <c r="G902" i="7" s="1"/>
  <c r="H844" i="7"/>
  <c r="G844" i="7" s="1"/>
  <c r="G843" i="7"/>
  <c r="H827" i="7"/>
  <c r="G827" i="7"/>
  <c r="G822" i="7"/>
  <c r="G820" i="7"/>
  <c r="G796" i="7"/>
  <c r="G782" i="7"/>
  <c r="H780" i="7"/>
  <c r="G780" i="7"/>
  <c r="H779" i="7"/>
  <c r="G779" i="7"/>
  <c r="H732" i="7"/>
  <c r="G732" i="7"/>
  <c r="G723" i="7"/>
  <c r="G684" i="7"/>
  <c r="H676" i="7"/>
  <c r="G676" i="7" s="1"/>
  <c r="G670" i="7"/>
  <c r="G628" i="7"/>
  <c r="G627" i="7"/>
  <c r="H618" i="7"/>
  <c r="G618" i="7"/>
  <c r="G596" i="7"/>
  <c r="G580" i="7"/>
  <c r="H531" i="7"/>
  <c r="G531" i="7"/>
  <c r="G530" i="7"/>
  <c r="H523" i="7"/>
  <c r="G523" i="7"/>
  <c r="H486" i="7"/>
  <c r="G486" i="7" s="1"/>
  <c r="H483" i="7"/>
  <c r="G483" i="7" s="1"/>
  <c r="G478" i="7"/>
  <c r="G460" i="7"/>
  <c r="G412" i="7"/>
  <c r="G396" i="7"/>
  <c r="H350" i="7"/>
  <c r="G350" i="7" s="1"/>
  <c r="G326" i="7"/>
  <c r="H324" i="7"/>
  <c r="G324" i="7"/>
  <c r="H300" i="7"/>
  <c r="G300" i="7"/>
  <c r="H299" i="7"/>
  <c r="G299" i="7"/>
  <c r="H270" i="7"/>
  <c r="G270" i="7"/>
  <c r="H251" i="7"/>
  <c r="G251" i="7"/>
  <c r="G211" i="7"/>
  <c r="G210" i="7"/>
  <c r="H202" i="7"/>
  <c r="G202" i="7"/>
  <c r="H182" i="7"/>
  <c r="G182" i="7"/>
  <c r="G172" i="7"/>
  <c r="H160" i="7"/>
  <c r="G160" i="7" s="1"/>
  <c r="H148" i="7"/>
  <c r="G148" i="7" s="1"/>
  <c r="G140" i="7"/>
  <c r="H131" i="7"/>
  <c r="G131" i="7"/>
  <c r="H94" i="7"/>
  <c r="G94" i="7" s="1"/>
  <c r="H78" i="7"/>
  <c r="G78" i="7" s="1"/>
  <c r="H76" i="7"/>
  <c r="G76" i="7" s="1"/>
  <c r="H70" i="7"/>
  <c r="G70" i="7" s="1"/>
  <c r="H22" i="7"/>
  <c r="G22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H1939" i="7" s="1"/>
  <c r="G1939" i="7" s="1"/>
  <c r="J1938" i="7"/>
  <c r="H1938" i="7"/>
  <c r="G1938" i="7" s="1"/>
  <c r="J1937" i="7"/>
  <c r="J1936" i="7"/>
  <c r="J1935" i="7"/>
  <c r="J1934" i="7"/>
  <c r="J1933" i="7"/>
  <c r="J1932" i="7"/>
  <c r="J1931" i="7"/>
  <c r="H1931" i="7" s="1"/>
  <c r="G1931" i="7"/>
  <c r="J1930" i="7"/>
  <c r="H1930" i="7"/>
  <c r="G1930" i="7" s="1"/>
  <c r="J1929" i="7"/>
  <c r="H1929" i="7" s="1"/>
  <c r="J1928" i="7"/>
  <c r="J1927" i="7"/>
  <c r="J1926" i="7"/>
  <c r="J1925" i="7"/>
  <c r="H1925" i="7" s="1"/>
  <c r="G1925" i="7" s="1"/>
  <c r="J1924" i="7"/>
  <c r="J1923" i="7"/>
  <c r="H1923" i="7" s="1"/>
  <c r="G1923" i="7"/>
  <c r="J1922" i="7"/>
  <c r="H1922" i="7"/>
  <c r="G1922" i="7" s="1"/>
  <c r="J1921" i="7"/>
  <c r="J1920" i="7"/>
  <c r="J1919" i="7"/>
  <c r="J1918" i="7"/>
  <c r="J1917" i="7"/>
  <c r="J1916" i="7"/>
  <c r="J1915" i="7"/>
  <c r="H1915" i="7" s="1"/>
  <c r="G1915" i="7" s="1"/>
  <c r="J1914" i="7"/>
  <c r="H1914" i="7"/>
  <c r="G1914" i="7" s="1"/>
  <c r="J1913" i="7"/>
  <c r="H1913" i="7" s="1"/>
  <c r="G1913" i="7" s="1"/>
  <c r="J1912" i="7"/>
  <c r="J1911" i="7"/>
  <c r="J1910" i="7"/>
  <c r="J1909" i="7"/>
  <c r="J1908" i="7"/>
  <c r="H1908" i="7"/>
  <c r="G1908" i="7" s="1"/>
  <c r="J1907" i="7"/>
  <c r="J1906" i="7"/>
  <c r="H1906" i="7"/>
  <c r="G1906" i="7" s="1"/>
  <c r="J1905" i="7"/>
  <c r="H1905" i="7" s="1"/>
  <c r="J1904" i="7"/>
  <c r="J1903" i="7"/>
  <c r="J1902" i="7"/>
  <c r="J1901" i="7"/>
  <c r="J1900" i="7"/>
  <c r="J1899" i="7"/>
  <c r="H1899" i="7" s="1"/>
  <c r="G1899" i="7"/>
  <c r="J1898" i="7"/>
  <c r="H1898" i="7"/>
  <c r="G1898" i="7" s="1"/>
  <c r="J1897" i="7"/>
  <c r="J1896" i="7"/>
  <c r="J1895" i="7"/>
  <c r="J1894" i="7"/>
  <c r="J1893" i="7"/>
  <c r="J1892" i="7"/>
  <c r="J1891" i="7"/>
  <c r="H1891" i="7" s="1"/>
  <c r="G1891" i="7"/>
  <c r="J1890" i="7"/>
  <c r="H1890" i="7"/>
  <c r="G1890" i="7" s="1"/>
  <c r="J1889" i="7"/>
  <c r="J1888" i="7"/>
  <c r="J1887" i="7"/>
  <c r="J1886" i="7"/>
  <c r="J1885" i="7"/>
  <c r="H1885" i="7" s="1"/>
  <c r="J1884" i="7"/>
  <c r="J1883" i="7"/>
  <c r="H1883" i="7" s="1"/>
  <c r="G1883" i="7" s="1"/>
  <c r="J1882" i="7"/>
  <c r="H1882" i="7"/>
  <c r="G1882" i="7" s="1"/>
  <c r="J1881" i="7"/>
  <c r="H1881" i="7" s="1"/>
  <c r="G1881" i="7" s="1"/>
  <c r="J1880" i="7"/>
  <c r="J1879" i="7"/>
  <c r="J1878" i="7"/>
  <c r="J1877" i="7"/>
  <c r="J1876" i="7"/>
  <c r="H1876" i="7"/>
  <c r="G1876" i="7" s="1"/>
  <c r="J1875" i="7"/>
  <c r="J1874" i="7"/>
  <c r="H1874" i="7"/>
  <c r="G1874" i="7" s="1"/>
  <c r="J1873" i="7"/>
  <c r="J1872" i="7"/>
  <c r="J1871" i="7"/>
  <c r="J1870" i="7"/>
  <c r="J1869" i="7"/>
  <c r="J1868" i="7"/>
  <c r="J1867" i="7"/>
  <c r="H1867" i="7" s="1"/>
  <c r="G1867" i="7"/>
  <c r="J1866" i="7"/>
  <c r="H1866" i="7"/>
  <c r="G1866" i="7" s="1"/>
  <c r="J1865" i="7"/>
  <c r="J1864" i="7"/>
  <c r="J1863" i="7"/>
  <c r="J1862" i="7"/>
  <c r="J1861" i="7"/>
  <c r="H1861" i="7" s="1"/>
  <c r="G1861" i="7" s="1"/>
  <c r="J1860" i="7"/>
  <c r="J1859" i="7"/>
  <c r="H1859" i="7" s="1"/>
  <c r="G1859" i="7"/>
  <c r="J1858" i="7"/>
  <c r="H1858" i="7"/>
  <c r="G1858" i="7" s="1"/>
  <c r="J1857" i="7"/>
  <c r="J1856" i="7"/>
  <c r="J1855" i="7"/>
  <c r="J1854" i="7"/>
  <c r="J1853" i="7"/>
  <c r="J1852" i="7"/>
  <c r="J1851" i="7"/>
  <c r="H1851" i="7" s="1"/>
  <c r="G1851" i="7" s="1"/>
  <c r="J1850" i="7"/>
  <c r="H1850" i="7"/>
  <c r="G1850" i="7" s="1"/>
  <c r="J1849" i="7"/>
  <c r="H1849" i="7" s="1"/>
  <c r="G1849" i="7" s="1"/>
  <c r="J1848" i="7"/>
  <c r="J1847" i="7"/>
  <c r="J1846" i="7"/>
  <c r="J1845" i="7"/>
  <c r="J1844" i="7"/>
  <c r="J1843" i="7"/>
  <c r="J1842" i="7"/>
  <c r="H1842" i="7"/>
  <c r="G1842" i="7" s="1"/>
  <c r="J1841" i="7"/>
  <c r="J1840" i="7"/>
  <c r="J1839" i="7"/>
  <c r="J1838" i="7"/>
  <c r="J1837" i="7"/>
  <c r="H1837" i="7" s="1"/>
  <c r="G1837" i="7" s="1"/>
  <c r="J1836" i="7"/>
  <c r="J1835" i="7"/>
  <c r="H1835" i="7" s="1"/>
  <c r="G1835" i="7" s="1"/>
  <c r="J1834" i="7"/>
  <c r="H1834" i="7"/>
  <c r="G1834" i="7" s="1"/>
  <c r="J1833" i="7"/>
  <c r="H1833" i="7" s="1"/>
  <c r="J1832" i="7"/>
  <c r="J1831" i="7"/>
  <c r="J1830" i="7"/>
  <c r="J1829" i="7"/>
  <c r="J1828" i="7"/>
  <c r="J1827" i="7"/>
  <c r="H1827" i="7" s="1"/>
  <c r="G1827" i="7" s="1"/>
  <c r="J1826" i="7"/>
  <c r="H1826" i="7"/>
  <c r="G1826" i="7" s="1"/>
  <c r="J1825" i="7"/>
  <c r="J1824" i="7"/>
  <c r="J1823" i="7"/>
  <c r="J1822" i="7"/>
  <c r="J1821" i="7"/>
  <c r="H1821" i="7" s="1"/>
  <c r="G1821" i="7" s="1"/>
  <c r="J1820" i="7"/>
  <c r="H1820" i="7"/>
  <c r="G1820" i="7" s="1"/>
  <c r="J1819" i="7"/>
  <c r="H1819" i="7" s="1"/>
  <c r="G1819" i="7" s="1"/>
  <c r="J1818" i="7"/>
  <c r="H1818" i="7"/>
  <c r="G1818" i="7" s="1"/>
  <c r="J1817" i="7"/>
  <c r="H1817" i="7" s="1"/>
  <c r="J1816" i="7"/>
  <c r="J1815" i="7"/>
  <c r="J1814" i="7"/>
  <c r="J1813" i="7"/>
  <c r="J1812" i="7"/>
  <c r="J1811" i="7"/>
  <c r="H1811" i="7" s="1"/>
  <c r="J1810" i="7"/>
  <c r="H1810" i="7"/>
  <c r="G1810" i="7" s="1"/>
  <c r="J1809" i="7"/>
  <c r="H1809" i="7" s="1"/>
  <c r="G1809" i="7" s="1"/>
  <c r="J1808" i="7"/>
  <c r="J1807" i="7"/>
  <c r="J1806" i="7"/>
  <c r="J1805" i="7"/>
  <c r="J1804" i="7"/>
  <c r="J1803" i="7"/>
  <c r="H1803" i="7" s="1"/>
  <c r="G1803" i="7"/>
  <c r="J1802" i="7"/>
  <c r="H1802" i="7"/>
  <c r="G1802" i="7" s="1"/>
  <c r="J1801" i="7"/>
  <c r="J1800" i="7"/>
  <c r="J1799" i="7"/>
  <c r="J1798" i="7"/>
  <c r="J1797" i="7"/>
  <c r="J1796" i="7"/>
  <c r="J1795" i="7"/>
  <c r="H1795" i="7" s="1"/>
  <c r="G1795" i="7" s="1"/>
  <c r="J1794" i="7"/>
  <c r="H1794" i="7"/>
  <c r="G1794" i="7" s="1"/>
  <c r="J1793" i="7"/>
  <c r="H1793" i="7" s="1"/>
  <c r="J1792" i="7"/>
  <c r="J1791" i="7"/>
  <c r="J1790" i="7"/>
  <c r="J1789" i="7"/>
  <c r="H1789" i="7" s="1"/>
  <c r="G1789" i="7" s="1"/>
  <c r="J1788" i="7"/>
  <c r="J1787" i="7"/>
  <c r="H1787" i="7" s="1"/>
  <c r="G1787" i="7"/>
  <c r="J1786" i="7"/>
  <c r="H1786" i="7"/>
  <c r="G1786" i="7" s="1"/>
  <c r="J1785" i="7"/>
  <c r="J1784" i="7"/>
  <c r="J1783" i="7"/>
  <c r="J1782" i="7"/>
  <c r="J1781" i="7"/>
  <c r="J1780" i="7"/>
  <c r="J1779" i="7"/>
  <c r="H1779" i="7" s="1"/>
  <c r="G1779" i="7" s="1"/>
  <c r="J1778" i="7"/>
  <c r="H1778" i="7"/>
  <c r="G1778" i="7" s="1"/>
  <c r="J1777" i="7"/>
  <c r="H1777" i="7" s="1"/>
  <c r="G1777" i="7" s="1"/>
  <c r="J1776" i="7"/>
  <c r="J1775" i="7"/>
  <c r="J1774" i="7"/>
  <c r="J1773" i="7"/>
  <c r="J1772" i="7"/>
  <c r="J1771" i="7"/>
  <c r="H1771" i="7" s="1"/>
  <c r="G1771" i="7"/>
  <c r="J1770" i="7"/>
  <c r="H1770" i="7"/>
  <c r="G1770" i="7" s="1"/>
  <c r="J1769" i="7"/>
  <c r="H1769" i="7" s="1"/>
  <c r="J1768" i="7"/>
  <c r="J1767" i="7"/>
  <c r="J1766" i="7"/>
  <c r="J1765" i="7"/>
  <c r="J1764" i="7"/>
  <c r="J1763" i="7"/>
  <c r="H1763" i="7" s="1"/>
  <c r="G1763" i="7" s="1"/>
  <c r="J1762" i="7"/>
  <c r="H1762" i="7"/>
  <c r="G1762" i="7" s="1"/>
  <c r="J1761" i="7"/>
  <c r="H1761" i="7" s="1"/>
  <c r="J1760" i="7"/>
  <c r="J1759" i="7"/>
  <c r="J1758" i="7"/>
  <c r="J1757" i="7"/>
  <c r="H1757" i="7" s="1"/>
  <c r="G1757" i="7" s="1"/>
  <c r="J1756" i="7"/>
  <c r="J1755" i="7"/>
  <c r="H1755" i="7" s="1"/>
  <c r="G1755" i="7" s="1"/>
  <c r="J1754" i="7"/>
  <c r="H1754" i="7"/>
  <c r="G1754" i="7" s="1"/>
  <c r="J1753" i="7"/>
  <c r="H1753" i="7" s="1"/>
  <c r="G1753" i="7" s="1"/>
  <c r="J1752" i="7"/>
  <c r="J1751" i="7"/>
  <c r="J1750" i="7"/>
  <c r="J1749" i="7"/>
  <c r="J1748" i="7"/>
  <c r="J1747" i="7"/>
  <c r="H1747" i="7" s="1"/>
  <c r="G1747" i="7"/>
  <c r="J1746" i="7"/>
  <c r="H1746" i="7"/>
  <c r="G1746" i="7" s="1"/>
  <c r="J1745" i="7"/>
  <c r="J1744" i="7"/>
  <c r="J1743" i="7"/>
  <c r="J1742" i="7"/>
  <c r="J1741" i="7"/>
  <c r="H1741" i="7" s="1"/>
  <c r="J1740" i="7"/>
  <c r="J1739" i="7"/>
  <c r="H1739" i="7" s="1"/>
  <c r="G1739" i="7" s="1"/>
  <c r="J1738" i="7"/>
  <c r="H1738" i="7"/>
  <c r="G1738" i="7" s="1"/>
  <c r="J1737" i="7"/>
  <c r="H1737" i="7" s="1"/>
  <c r="G1737" i="7" s="1"/>
  <c r="J1736" i="7"/>
  <c r="J1735" i="7"/>
  <c r="J1734" i="7"/>
  <c r="J1733" i="7"/>
  <c r="H1733" i="7" s="1"/>
  <c r="G1733" i="7" s="1"/>
  <c r="J1732" i="7"/>
  <c r="H1732" i="7"/>
  <c r="G1732" i="7" s="1"/>
  <c r="J1731" i="7"/>
  <c r="J1730" i="7"/>
  <c r="H1730" i="7"/>
  <c r="G1730" i="7" s="1"/>
  <c r="J1729" i="7"/>
  <c r="H1729" i="7" s="1"/>
  <c r="J1728" i="7"/>
  <c r="J1727" i="7"/>
  <c r="J1726" i="7"/>
  <c r="J1725" i="7"/>
  <c r="J1724" i="7"/>
  <c r="J1723" i="7"/>
  <c r="H1723" i="7" s="1"/>
  <c r="G1723" i="7" s="1"/>
  <c r="J1722" i="7"/>
  <c r="H1722" i="7"/>
  <c r="G1722" i="7" s="1"/>
  <c r="J1721" i="7"/>
  <c r="H1721" i="7" s="1"/>
  <c r="J1720" i="7"/>
  <c r="J1719" i="7"/>
  <c r="J1718" i="7"/>
  <c r="J1717" i="7"/>
  <c r="H1717" i="7" s="1"/>
  <c r="G1717" i="7" s="1"/>
  <c r="J1716" i="7"/>
  <c r="H1716" i="7"/>
  <c r="G1716" i="7" s="1"/>
  <c r="J1715" i="7"/>
  <c r="H1715" i="7" s="1"/>
  <c r="G1715" i="7"/>
  <c r="J1714" i="7"/>
  <c r="H1714" i="7"/>
  <c r="G1714" i="7" s="1"/>
  <c r="J1713" i="7"/>
  <c r="J1712" i="7"/>
  <c r="J1711" i="7"/>
  <c r="J1710" i="7"/>
  <c r="J1709" i="7"/>
  <c r="J1708" i="7"/>
  <c r="J1707" i="7"/>
  <c r="H1707" i="7" s="1"/>
  <c r="G1707" i="7" s="1"/>
  <c r="J1706" i="7"/>
  <c r="H1706" i="7"/>
  <c r="G1706" i="7" s="1"/>
  <c r="J1705" i="7"/>
  <c r="H1705" i="7" s="1"/>
  <c r="J1704" i="7"/>
  <c r="J1703" i="7"/>
  <c r="J1702" i="7"/>
  <c r="J1701" i="7"/>
  <c r="H1701" i="7" s="1"/>
  <c r="G1701" i="7" s="1"/>
  <c r="J1700" i="7"/>
  <c r="H1700" i="7"/>
  <c r="G1700" i="7" s="1"/>
  <c r="J1699" i="7"/>
  <c r="H1699" i="7" s="1"/>
  <c r="G1699" i="7" s="1"/>
  <c r="J1698" i="7"/>
  <c r="H1698" i="7"/>
  <c r="G1698" i="7" s="1"/>
  <c r="J1697" i="7"/>
  <c r="H1697" i="7" s="1"/>
  <c r="G1697" i="7" s="1"/>
  <c r="J1696" i="7"/>
  <c r="J1695" i="7"/>
  <c r="J1694" i="7"/>
  <c r="J1693" i="7"/>
  <c r="J1692" i="7"/>
  <c r="J1691" i="7"/>
  <c r="H1691" i="7" s="1"/>
  <c r="G1691" i="7"/>
  <c r="J1690" i="7"/>
  <c r="H1690" i="7"/>
  <c r="G1690" i="7" s="1"/>
  <c r="J1689" i="7"/>
  <c r="J1688" i="7"/>
  <c r="J1687" i="7"/>
  <c r="J1686" i="7"/>
  <c r="J1685" i="7"/>
  <c r="J1684" i="7"/>
  <c r="J1683" i="7"/>
  <c r="H1683" i="7" s="1"/>
  <c r="G1683" i="7" s="1"/>
  <c r="J1682" i="7"/>
  <c r="H1682" i="7"/>
  <c r="G1682" i="7" s="1"/>
  <c r="J1681" i="7"/>
  <c r="H1681" i="7" s="1"/>
  <c r="J1680" i="7"/>
  <c r="J1679" i="7"/>
  <c r="J1678" i="7"/>
  <c r="J1677" i="7"/>
  <c r="H1677" i="7" s="1"/>
  <c r="G1677" i="7" s="1"/>
  <c r="J1676" i="7"/>
  <c r="J1675" i="7"/>
  <c r="H1675" i="7" s="1"/>
  <c r="G1675" i="7"/>
  <c r="J1674" i="7"/>
  <c r="H1674" i="7"/>
  <c r="G1674" i="7" s="1"/>
  <c r="J1673" i="7"/>
  <c r="J1672" i="7"/>
  <c r="J1671" i="7"/>
  <c r="J1670" i="7"/>
  <c r="J1669" i="7"/>
  <c r="J1668" i="7"/>
  <c r="J1667" i="7"/>
  <c r="H1667" i="7" s="1"/>
  <c r="G1667" i="7" s="1"/>
  <c r="J1666" i="7"/>
  <c r="H1666" i="7"/>
  <c r="G1666" i="7" s="1"/>
  <c r="J1665" i="7"/>
  <c r="H1665" i="7" s="1"/>
  <c r="G1665" i="7" s="1"/>
  <c r="J1664" i="7"/>
  <c r="J1663" i="7"/>
  <c r="J1662" i="7"/>
  <c r="J1661" i="7"/>
  <c r="J1660" i="7"/>
  <c r="J1659" i="7"/>
  <c r="J1658" i="7"/>
  <c r="H1658" i="7"/>
  <c r="G1658" i="7" s="1"/>
  <c r="J1657" i="7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J1629" i="7"/>
  <c r="J1628" i="7"/>
  <c r="J1627" i="7"/>
  <c r="H1627" i="7" s="1"/>
  <c r="G1627" i="7"/>
  <c r="J1626" i="7"/>
  <c r="H1626" i="7"/>
  <c r="G1626" i="7" s="1"/>
  <c r="J1625" i="7"/>
  <c r="J1624" i="7"/>
  <c r="J1623" i="7"/>
  <c r="J1622" i="7"/>
  <c r="J1621" i="7"/>
  <c r="J1620" i="7"/>
  <c r="J1619" i="7"/>
  <c r="H1619" i="7" s="1"/>
  <c r="G1619" i="7" s="1"/>
  <c r="J1618" i="7"/>
  <c r="H1618" i="7"/>
  <c r="G1618" i="7" s="1"/>
  <c r="J1617" i="7"/>
  <c r="J1616" i="7"/>
  <c r="J1615" i="7"/>
  <c r="J1614" i="7"/>
  <c r="J1613" i="7"/>
  <c r="H1613" i="7" s="1"/>
  <c r="G1613" i="7" s="1"/>
  <c r="J1612" i="7"/>
  <c r="H1612" i="7"/>
  <c r="G1612" i="7" s="1"/>
  <c r="J1611" i="7"/>
  <c r="H1611" i="7" s="1"/>
  <c r="G1611" i="7" s="1"/>
  <c r="J1610" i="7"/>
  <c r="H1610" i="7"/>
  <c r="G1610" i="7" s="1"/>
  <c r="J1609" i="7"/>
  <c r="H1609" i="7" s="1"/>
  <c r="G1609" i="7" s="1"/>
  <c r="J1608" i="7"/>
  <c r="J1607" i="7"/>
  <c r="J1606" i="7"/>
  <c r="J1605" i="7"/>
  <c r="J1604" i="7"/>
  <c r="J1603" i="7"/>
  <c r="H1603" i="7" s="1"/>
  <c r="G1603" i="7"/>
  <c r="J1602" i="7"/>
  <c r="H1602" i="7"/>
  <c r="G1602" i="7" s="1"/>
  <c r="J1601" i="7"/>
  <c r="J1600" i="7"/>
  <c r="J1599" i="7"/>
  <c r="J1598" i="7"/>
  <c r="J1597" i="7"/>
  <c r="J1596" i="7"/>
  <c r="J1595" i="7"/>
  <c r="H1595" i="7" s="1"/>
  <c r="G1595" i="7"/>
  <c r="J1594" i="7"/>
  <c r="H1594" i="7"/>
  <c r="G1594" i="7" s="1"/>
  <c r="J1593" i="7"/>
  <c r="J1592" i="7"/>
  <c r="J1591" i="7"/>
  <c r="J1590" i="7"/>
  <c r="J1589" i="7"/>
  <c r="H1589" i="7" s="1"/>
  <c r="G1589" i="7" s="1"/>
  <c r="J1588" i="7"/>
  <c r="J1587" i="7"/>
  <c r="H1587" i="7" s="1"/>
  <c r="G1587" i="7" s="1"/>
  <c r="J1586" i="7"/>
  <c r="H1586" i="7"/>
  <c r="G1586" i="7" s="1"/>
  <c r="J1585" i="7"/>
  <c r="J1584" i="7"/>
  <c r="J1583" i="7"/>
  <c r="J1582" i="7"/>
  <c r="J1581" i="7"/>
  <c r="J1580" i="7"/>
  <c r="J1579" i="7"/>
  <c r="J1578" i="7"/>
  <c r="H1578" i="7"/>
  <c r="G1578" i="7" s="1"/>
  <c r="J1577" i="7"/>
  <c r="J1576" i="7"/>
  <c r="J1575" i="7"/>
  <c r="H1575" i="7" s="1"/>
  <c r="G1575" i="7" s="1"/>
  <c r="J1574" i="7"/>
  <c r="J1573" i="7"/>
  <c r="J1572" i="7"/>
  <c r="H1572" i="7"/>
  <c r="G1572" i="7" s="1"/>
  <c r="J1571" i="7"/>
  <c r="H1571" i="7" s="1"/>
  <c r="G1571" i="7" s="1"/>
  <c r="J1570" i="7"/>
  <c r="H1570" i="7"/>
  <c r="G1570" i="7" s="1"/>
  <c r="J1569" i="7"/>
  <c r="J1568" i="7"/>
  <c r="J1567" i="7"/>
  <c r="J1566" i="7"/>
  <c r="J1565" i="7"/>
  <c r="J1564" i="7"/>
  <c r="J1563" i="7"/>
  <c r="H1563" i="7" s="1"/>
  <c r="G1563" i="7" s="1"/>
  <c r="J1562" i="7"/>
  <c r="H1562" i="7"/>
  <c r="G1562" i="7" s="1"/>
  <c r="J1561" i="7"/>
  <c r="J1560" i="7"/>
  <c r="J1559" i="7"/>
  <c r="J1558" i="7"/>
  <c r="J1557" i="7"/>
  <c r="J1556" i="7"/>
  <c r="J1555" i="7"/>
  <c r="H1555" i="7" s="1"/>
  <c r="G1555" i="7"/>
  <c r="J1554" i="7"/>
  <c r="H1554" i="7"/>
  <c r="G1554" i="7" s="1"/>
  <c r="J1553" i="7"/>
  <c r="J1552" i="7"/>
  <c r="J1551" i="7"/>
  <c r="J1550" i="7"/>
  <c r="J1549" i="7"/>
  <c r="J1548" i="7"/>
  <c r="J1547" i="7"/>
  <c r="H1547" i="7" s="1"/>
  <c r="G1547" i="7" s="1"/>
  <c r="J1546" i="7"/>
  <c r="H1546" i="7"/>
  <c r="G1546" i="7" s="1"/>
  <c r="J1545" i="7"/>
  <c r="H1545" i="7" s="1"/>
  <c r="G1545" i="7" s="1"/>
  <c r="J1544" i="7"/>
  <c r="J1543" i="7"/>
  <c r="J1542" i="7"/>
  <c r="J1541" i="7"/>
  <c r="J1540" i="7"/>
  <c r="H1540" i="7"/>
  <c r="G1540" i="7" s="1"/>
  <c r="J1539" i="7"/>
  <c r="H1539" i="7" s="1"/>
  <c r="G1539" i="7"/>
  <c r="J1538" i="7"/>
  <c r="H1538" i="7"/>
  <c r="G1538" i="7" s="1"/>
  <c r="J1537" i="7"/>
  <c r="J1536" i="7"/>
  <c r="J1535" i="7"/>
  <c r="J1534" i="7"/>
  <c r="J1533" i="7"/>
  <c r="J1532" i="7"/>
  <c r="J1531" i="7"/>
  <c r="H1531" i="7" s="1"/>
  <c r="G1531" i="7" s="1"/>
  <c r="J1530" i="7"/>
  <c r="H1530" i="7"/>
  <c r="G1530" i="7" s="1"/>
  <c r="J1529" i="7"/>
  <c r="J1528" i="7"/>
  <c r="J1527" i="7"/>
  <c r="J1526" i="7"/>
  <c r="J1525" i="7"/>
  <c r="J1524" i="7"/>
  <c r="J1523" i="7"/>
  <c r="H1523" i="7" s="1"/>
  <c r="G1523" i="7"/>
  <c r="J1522" i="7"/>
  <c r="H1522" i="7"/>
  <c r="G1522" i="7" s="1"/>
  <c r="J1521" i="7"/>
  <c r="J1520" i="7"/>
  <c r="J1519" i="7"/>
  <c r="J1518" i="7"/>
  <c r="J1517" i="7"/>
  <c r="J1516" i="7"/>
  <c r="J1515" i="7"/>
  <c r="H1515" i="7" s="1"/>
  <c r="G1515" i="7" s="1"/>
  <c r="J1514" i="7"/>
  <c r="H1514" i="7"/>
  <c r="G1514" i="7" s="1"/>
  <c r="J1513" i="7"/>
  <c r="H1513" i="7" s="1"/>
  <c r="G1513" i="7" s="1"/>
  <c r="J1512" i="7"/>
  <c r="J1511" i="7"/>
  <c r="J1510" i="7"/>
  <c r="J1509" i="7"/>
  <c r="J1508" i="7"/>
  <c r="J1507" i="7"/>
  <c r="H1507" i="7" s="1"/>
  <c r="G1507" i="7"/>
  <c r="J1506" i="7"/>
  <c r="H1506" i="7"/>
  <c r="G1506" i="7" s="1"/>
  <c r="J1505" i="7"/>
  <c r="J1504" i="7"/>
  <c r="J1503" i="7"/>
  <c r="J1502" i="7"/>
  <c r="J1501" i="7"/>
  <c r="J1500" i="7"/>
  <c r="H1500" i="7"/>
  <c r="G1500" i="7" s="1"/>
  <c r="J1499" i="7"/>
  <c r="H1499" i="7" s="1"/>
  <c r="G1499" i="7" s="1"/>
  <c r="J1498" i="7"/>
  <c r="H1498" i="7"/>
  <c r="G1498" i="7" s="1"/>
  <c r="J1497" i="7"/>
  <c r="J1496" i="7"/>
  <c r="J1495" i="7"/>
  <c r="J1494" i="7"/>
  <c r="J1493" i="7"/>
  <c r="J1492" i="7"/>
  <c r="J1491" i="7"/>
  <c r="H1491" i="7" s="1"/>
  <c r="G1491" i="7" s="1"/>
  <c r="J1490" i="7"/>
  <c r="H1490" i="7"/>
  <c r="G1490" i="7" s="1"/>
  <c r="J1489" i="7"/>
  <c r="H1489" i="7" s="1"/>
  <c r="G1489" i="7" s="1"/>
  <c r="J1488" i="7"/>
  <c r="J1487" i="7"/>
  <c r="J1486" i="7"/>
  <c r="J1485" i="7"/>
  <c r="J1484" i="7"/>
  <c r="H1484" i="7"/>
  <c r="G1484" i="7" s="1"/>
  <c r="J1483" i="7"/>
  <c r="H1483" i="7" s="1"/>
  <c r="G1483" i="7"/>
  <c r="J1482" i="7"/>
  <c r="H1482" i="7"/>
  <c r="G1482" i="7" s="1"/>
  <c r="J1481" i="7"/>
  <c r="J1480" i="7"/>
  <c r="J1479" i="7"/>
  <c r="J1478" i="7"/>
  <c r="J1477" i="7"/>
  <c r="J1476" i="7"/>
  <c r="J1475" i="7"/>
  <c r="H1475" i="7" s="1"/>
  <c r="G1475" i="7" s="1"/>
  <c r="J1474" i="7"/>
  <c r="H1474" i="7"/>
  <c r="G1474" i="7" s="1"/>
  <c r="J1473" i="7"/>
  <c r="J1472" i="7"/>
  <c r="J1471" i="7"/>
  <c r="J1470" i="7"/>
  <c r="J1469" i="7"/>
  <c r="H1469" i="7" s="1"/>
  <c r="G1469" i="7" s="1"/>
  <c r="J1468" i="7"/>
  <c r="J1467" i="7"/>
  <c r="H1467" i="7" s="1"/>
  <c r="G1467" i="7"/>
  <c r="J1466" i="7"/>
  <c r="J1465" i="7"/>
  <c r="J1464" i="7"/>
  <c r="J1463" i="7"/>
  <c r="J1462" i="7"/>
  <c r="J1461" i="7"/>
  <c r="J1460" i="7"/>
  <c r="J1459" i="7"/>
  <c r="H1459" i="7" s="1"/>
  <c r="G1459" i="7" s="1"/>
  <c r="J1458" i="7"/>
  <c r="H1458" i="7"/>
  <c r="G1458" i="7"/>
  <c r="J1457" i="7"/>
  <c r="H1457" i="7" s="1"/>
  <c r="G1457" i="7" s="1"/>
  <c r="J1456" i="7"/>
  <c r="J1455" i="7"/>
  <c r="J1454" i="7"/>
  <c r="J1453" i="7"/>
  <c r="J1452" i="7"/>
  <c r="H1452" i="7"/>
  <c r="G1452" i="7"/>
  <c r="J1451" i="7"/>
  <c r="H1451" i="7" s="1"/>
  <c r="G1451" i="7" s="1"/>
  <c r="J1450" i="7"/>
  <c r="H1450" i="7"/>
  <c r="G1450" i="7" s="1"/>
  <c r="J1449" i="7"/>
  <c r="J1448" i="7"/>
  <c r="J1447" i="7"/>
  <c r="J1446" i="7"/>
  <c r="J1445" i="7"/>
  <c r="J1444" i="7"/>
  <c r="J1443" i="7"/>
  <c r="H1443" i="7" s="1"/>
  <c r="G1443" i="7"/>
  <c r="J1442" i="7"/>
  <c r="H1442" i="7" s="1"/>
  <c r="G1442" i="7" s="1"/>
  <c r="J1441" i="7"/>
  <c r="J1440" i="7"/>
  <c r="J1439" i="7"/>
  <c r="J1438" i="7"/>
  <c r="J1437" i="7"/>
  <c r="J1436" i="7"/>
  <c r="J1435" i="7"/>
  <c r="H1435" i="7" s="1"/>
  <c r="G1435" i="7" s="1"/>
  <c r="J1434" i="7"/>
  <c r="H1434" i="7"/>
  <c r="G1434" i="7" s="1"/>
  <c r="J1433" i="7"/>
  <c r="H1433" i="7" s="1"/>
  <c r="G1433" i="7" s="1"/>
  <c r="J1432" i="7"/>
  <c r="J1431" i="7"/>
  <c r="J1430" i="7"/>
  <c r="J1429" i="7"/>
  <c r="J1428" i="7"/>
  <c r="J1427" i="7"/>
  <c r="H1427" i="7" s="1"/>
  <c r="G1427" i="7"/>
  <c r="J1426" i="7"/>
  <c r="H1426" i="7" s="1"/>
  <c r="G1426" i="7" s="1"/>
  <c r="J1425" i="7"/>
  <c r="J1424" i="7"/>
  <c r="J1423" i="7"/>
  <c r="J1422" i="7"/>
  <c r="J1421" i="7"/>
  <c r="J1420" i="7"/>
  <c r="H1420" i="7" s="1"/>
  <c r="G1420" i="7" s="1"/>
  <c r="J1419" i="7"/>
  <c r="H1419" i="7" s="1"/>
  <c r="G1419" i="7" s="1"/>
  <c r="J1418" i="7"/>
  <c r="H1418" i="7"/>
  <c r="G1418" i="7" s="1"/>
  <c r="J1417" i="7"/>
  <c r="J1416" i="7"/>
  <c r="J1415" i="7"/>
  <c r="J1414" i="7"/>
  <c r="J1413" i="7"/>
  <c r="H1413" i="7" s="1"/>
  <c r="G1413" i="7" s="1"/>
  <c r="J1412" i="7"/>
  <c r="J1411" i="7"/>
  <c r="H1411" i="7" s="1"/>
  <c r="G1411" i="7"/>
  <c r="J1410" i="7"/>
  <c r="H1410" i="7" s="1"/>
  <c r="G1410" i="7" s="1"/>
  <c r="J1409" i="7"/>
  <c r="J1408" i="7"/>
  <c r="J1407" i="7"/>
  <c r="J1406" i="7"/>
  <c r="J1405" i="7"/>
  <c r="J1404" i="7"/>
  <c r="J1403" i="7"/>
  <c r="H1403" i="7" s="1"/>
  <c r="G1403" i="7" s="1"/>
  <c r="J1402" i="7"/>
  <c r="H1402" i="7"/>
  <c r="G1402" i="7" s="1"/>
  <c r="J1401" i="7"/>
  <c r="H1401" i="7" s="1"/>
  <c r="J1400" i="7"/>
  <c r="J1399" i="7"/>
  <c r="J1398" i="7"/>
  <c r="J1397" i="7"/>
  <c r="J1396" i="7"/>
  <c r="J1395" i="7"/>
  <c r="H1395" i="7" s="1"/>
  <c r="J1394" i="7"/>
  <c r="H1394" i="7"/>
  <c r="G1394" i="7" s="1"/>
  <c r="J1393" i="7"/>
  <c r="J1392" i="7"/>
  <c r="J1391" i="7"/>
  <c r="J1390" i="7"/>
  <c r="J1389" i="7"/>
  <c r="J1388" i="7"/>
  <c r="H1388" i="7"/>
  <c r="G1388" i="7" s="1"/>
  <c r="J1387" i="7"/>
  <c r="H1387" i="7"/>
  <c r="G1387" i="7" s="1"/>
  <c r="J1386" i="7"/>
  <c r="H1386" i="7" s="1"/>
  <c r="G1386" i="7" s="1"/>
  <c r="J1385" i="7"/>
  <c r="J1384" i="7"/>
  <c r="J1383" i="7"/>
  <c r="J1382" i="7"/>
  <c r="J1381" i="7"/>
  <c r="J1380" i="7"/>
  <c r="H1380" i="7" s="1"/>
  <c r="G1380" i="7" s="1"/>
  <c r="J1379" i="7"/>
  <c r="H1379" i="7"/>
  <c r="G1379" i="7" s="1"/>
  <c r="J1378" i="7"/>
  <c r="H1378" i="7" s="1"/>
  <c r="G1378" i="7" s="1"/>
  <c r="J1377" i="7"/>
  <c r="J1376" i="7"/>
  <c r="J1375" i="7"/>
  <c r="J1374" i="7"/>
  <c r="J1373" i="7"/>
  <c r="J1372" i="7"/>
  <c r="J1371" i="7"/>
  <c r="J1370" i="7"/>
  <c r="H1370" i="7" s="1"/>
  <c r="G1370" i="7" s="1"/>
  <c r="J1369" i="7"/>
  <c r="J1368" i="7"/>
  <c r="J1367" i="7"/>
  <c r="J1366" i="7"/>
  <c r="J1365" i="7"/>
  <c r="J1364" i="7"/>
  <c r="H1364" i="7" s="1"/>
  <c r="G1364" i="7" s="1"/>
  <c r="J1363" i="7"/>
  <c r="H1363" i="7"/>
  <c r="G1363" i="7"/>
  <c r="J1362" i="7"/>
  <c r="H1362" i="7" s="1"/>
  <c r="G1362" i="7" s="1"/>
  <c r="J1361" i="7"/>
  <c r="J1360" i="7"/>
  <c r="J1359" i="7"/>
  <c r="J1358" i="7"/>
  <c r="J1357" i="7"/>
  <c r="J1356" i="7"/>
  <c r="J1355" i="7"/>
  <c r="H1355" i="7"/>
  <c r="G1355" i="7" s="1"/>
  <c r="J1354" i="7"/>
  <c r="H1354" i="7" s="1"/>
  <c r="G1354" i="7" s="1"/>
  <c r="J1353" i="7"/>
  <c r="H1353" i="7" s="1"/>
  <c r="G1353" i="7" s="1"/>
  <c r="J1352" i="7"/>
  <c r="J1351" i="7"/>
  <c r="J1350" i="7"/>
  <c r="J1349" i="7"/>
  <c r="J1348" i="7"/>
  <c r="H1348" i="7" s="1"/>
  <c r="G1348" i="7" s="1"/>
  <c r="J1347" i="7"/>
  <c r="H1347" i="7"/>
  <c r="G1347" i="7"/>
  <c r="J1346" i="7"/>
  <c r="H1346" i="7" s="1"/>
  <c r="G1346" i="7" s="1"/>
  <c r="J1345" i="7"/>
  <c r="H1244" i="7"/>
  <c r="G1244" i="7"/>
  <c r="H1220" i="7"/>
  <c r="G1220" i="7"/>
  <c r="H1171" i="7"/>
  <c r="G1171" i="7"/>
  <c r="G1131" i="7"/>
  <c r="H1125" i="7"/>
  <c r="G1125" i="7" s="1"/>
  <c r="G1052" i="7"/>
  <c r="H1028" i="7"/>
  <c r="G1028" i="7"/>
  <c r="G1018" i="7"/>
  <c r="G812" i="7"/>
  <c r="G803" i="7"/>
  <c r="G794" i="7"/>
  <c r="H644" i="7"/>
  <c r="G644" i="7"/>
  <c r="G634" i="7"/>
  <c r="G620" i="7"/>
  <c r="H573" i="7"/>
  <c r="G573" i="7"/>
  <c r="H547" i="7"/>
  <c r="G547" i="7"/>
  <c r="H532" i="7"/>
  <c r="G532" i="7"/>
  <c r="H493" i="7"/>
  <c r="G493" i="7" s="1"/>
  <c r="H477" i="7"/>
  <c r="G477" i="7"/>
  <c r="H461" i="7"/>
  <c r="G461" i="7"/>
  <c r="H381" i="7"/>
  <c r="G381" i="7" s="1"/>
  <c r="H374" i="7"/>
  <c r="G374" i="7" s="1"/>
  <c r="H284" i="7"/>
  <c r="G284" i="7" s="1"/>
  <c r="H237" i="7"/>
  <c r="G237" i="7" s="1"/>
  <c r="H222" i="7"/>
  <c r="G222" i="7" s="1"/>
  <c r="H220" i="7"/>
  <c r="G220" i="7" s="1"/>
  <c r="G184" i="7"/>
  <c r="H149" i="7"/>
  <c r="G149" i="7"/>
  <c r="G144" i="7"/>
  <c r="H117" i="7"/>
  <c r="G117" i="7"/>
  <c r="H99" i="7"/>
  <c r="G99" i="7" s="1"/>
  <c r="H92" i="7"/>
  <c r="G92" i="7" s="1"/>
  <c r="G80" i="7"/>
  <c r="H61" i="7"/>
  <c r="G61" i="7" s="1"/>
  <c r="G56" i="7"/>
  <c r="H40" i="7"/>
  <c r="G40" i="7" s="1"/>
  <c r="G16" i="7"/>
  <c r="G1929" i="7"/>
  <c r="H1921" i="7"/>
  <c r="G1921" i="7" s="1"/>
  <c r="G1905" i="7"/>
  <c r="H1897" i="7"/>
  <c r="G1897" i="7" s="1"/>
  <c r="H1889" i="7"/>
  <c r="G1889" i="7"/>
  <c r="G1885" i="7"/>
  <c r="H1873" i="7"/>
  <c r="G1873" i="7"/>
  <c r="H1857" i="7"/>
  <c r="G1857" i="7" s="1"/>
  <c r="H1852" i="7"/>
  <c r="G1852" i="7"/>
  <c r="H1843" i="7"/>
  <c r="G1843" i="7" s="1"/>
  <c r="H1841" i="7"/>
  <c r="G1841" i="7" s="1"/>
  <c r="G1833" i="7"/>
  <c r="H1828" i="7"/>
  <c r="G1828" i="7" s="1"/>
  <c r="H1825" i="7"/>
  <c r="G1825" i="7" s="1"/>
  <c r="G1817" i="7"/>
  <c r="G1811" i="7"/>
  <c r="H1801" i="7"/>
  <c r="G1801" i="7" s="1"/>
  <c r="G1793" i="7"/>
  <c r="H1785" i="7"/>
  <c r="G1785" i="7" s="1"/>
  <c r="G1769" i="7"/>
  <c r="G1761" i="7"/>
  <c r="H1745" i="7"/>
  <c r="G1745" i="7"/>
  <c r="G1741" i="7"/>
  <c r="H1731" i="7"/>
  <c r="G1731" i="7" s="1"/>
  <c r="G1729" i="7"/>
  <c r="G1721" i="7"/>
  <c r="H1713" i="7"/>
  <c r="G1713" i="7" s="1"/>
  <c r="G1705" i="7"/>
  <c r="H1689" i="7"/>
  <c r="G1689" i="7"/>
  <c r="H1684" i="7"/>
  <c r="G1684" i="7" s="1"/>
  <c r="G1681" i="7"/>
  <c r="H1673" i="7"/>
  <c r="G1673" i="7"/>
  <c r="H1669" i="7"/>
  <c r="G1669" i="7" s="1"/>
  <c r="H1661" i="7"/>
  <c r="G1661" i="7" s="1"/>
  <c r="H1659" i="7"/>
  <c r="G1659" i="7" s="1"/>
  <c r="H1657" i="7"/>
  <c r="G1657" i="7"/>
  <c r="H1629" i="7"/>
  <c r="G1629" i="7" s="1"/>
  <c r="H1625" i="7"/>
  <c r="G1625" i="7" s="1"/>
  <c r="H1620" i="7"/>
  <c r="G1620" i="7" s="1"/>
  <c r="H1617" i="7"/>
  <c r="G1617" i="7"/>
  <c r="H1601" i="7"/>
  <c r="G1601" i="7" s="1"/>
  <c r="H1597" i="7"/>
  <c r="G1597" i="7" s="1"/>
  <c r="H1593" i="7"/>
  <c r="G1593" i="7"/>
  <c r="H1585" i="7"/>
  <c r="G1585" i="7" s="1"/>
  <c r="H1581" i="7"/>
  <c r="G1581" i="7" s="1"/>
  <c r="H1579" i="7"/>
  <c r="G1579" i="7"/>
  <c r="H1577" i="7"/>
  <c r="G1577" i="7" s="1"/>
  <c r="H1569" i="7"/>
  <c r="G1569" i="7" s="1"/>
  <c r="H1561" i="7"/>
  <c r="G1561" i="7" s="1"/>
  <c r="H1557" i="7"/>
  <c r="G1557" i="7" s="1"/>
  <c r="H1553" i="7"/>
  <c r="G1553" i="7" s="1"/>
  <c r="H1549" i="7"/>
  <c r="G1549" i="7" s="1"/>
  <c r="H1541" i="7"/>
  <c r="G1541" i="7"/>
  <c r="H1537" i="7"/>
  <c r="G1537" i="7" s="1"/>
  <c r="H1533" i="7"/>
  <c r="G1533" i="7" s="1"/>
  <c r="H1529" i="7"/>
  <c r="G1529" i="7" s="1"/>
  <c r="H1521" i="7"/>
  <c r="G1521" i="7" s="1"/>
  <c r="H1517" i="7"/>
  <c r="G1517" i="7" s="1"/>
  <c r="H1509" i="7"/>
  <c r="G1509" i="7" s="1"/>
  <c r="H1505" i="7"/>
  <c r="G1505" i="7" s="1"/>
  <c r="H1501" i="7"/>
  <c r="G1501" i="7" s="1"/>
  <c r="H1497" i="7"/>
  <c r="G1497" i="7" s="1"/>
  <c r="H1493" i="7"/>
  <c r="G1493" i="7" s="1"/>
  <c r="H1481" i="7"/>
  <c r="G1481" i="7" s="1"/>
  <c r="H1473" i="7"/>
  <c r="G1473" i="7" s="1"/>
  <c r="H1468" i="7"/>
  <c r="G1468" i="7" s="1"/>
  <c r="H1466" i="7"/>
  <c r="G1466" i="7"/>
  <c r="H1465" i="7"/>
  <c r="G1465" i="7" s="1"/>
  <c r="H1449" i="7"/>
  <c r="G1449" i="7" s="1"/>
  <c r="H1445" i="7"/>
  <c r="G1445" i="7"/>
  <c r="H1441" i="7"/>
  <c r="G1441" i="7" s="1"/>
  <c r="H1437" i="7"/>
  <c r="G1437" i="7" s="1"/>
  <c r="H1425" i="7"/>
  <c r="G1425" i="7"/>
  <c r="H1417" i="7"/>
  <c r="G1417" i="7" s="1"/>
  <c r="H1409" i="7"/>
  <c r="G1409" i="7" s="1"/>
  <c r="H1405" i="7"/>
  <c r="G1405" i="7" s="1"/>
  <c r="G1401" i="7"/>
  <c r="H1397" i="7"/>
  <c r="G1397" i="7" s="1"/>
  <c r="H1396" i="7"/>
  <c r="G1396" i="7" s="1"/>
  <c r="H1389" i="7"/>
  <c r="G1389" i="7" s="1"/>
  <c r="H1385" i="7"/>
  <c r="G1385" i="7"/>
  <c r="H1381" i="7"/>
  <c r="G1381" i="7" s="1"/>
  <c r="H1377" i="7"/>
  <c r="G1377" i="7" s="1"/>
  <c r="H1371" i="7"/>
  <c r="G1371" i="7" s="1"/>
  <c r="H1369" i="7"/>
  <c r="G1369" i="7"/>
  <c r="H1361" i="7"/>
  <c r="G1361" i="7" s="1"/>
  <c r="H1349" i="7"/>
  <c r="G1349" i="7" s="1"/>
  <c r="H1345" i="7"/>
  <c r="G1345" i="7" s="1"/>
  <c r="H1301" i="7"/>
  <c r="G1301" i="7" s="1"/>
  <c r="H1293" i="7"/>
  <c r="G1293" i="7" s="1"/>
  <c r="H1285" i="7"/>
  <c r="G1285" i="7" s="1"/>
  <c r="G1268" i="7"/>
  <c r="H1257" i="7"/>
  <c r="G1257" i="7" s="1"/>
  <c r="G1252" i="7"/>
  <c r="H1245" i="7"/>
  <c r="G1245" i="7" s="1"/>
  <c r="H1237" i="7"/>
  <c r="G1237" i="7" s="1"/>
  <c r="H1229" i="7"/>
  <c r="G1229" i="7" s="1"/>
  <c r="H1221" i="7"/>
  <c r="G1221" i="7"/>
  <c r="H1209" i="7"/>
  <c r="G1209" i="7" s="1"/>
  <c r="H1197" i="7"/>
  <c r="G1197" i="7" s="1"/>
  <c r="H1181" i="7"/>
  <c r="G1181" i="7"/>
  <c r="H1173" i="7"/>
  <c r="G1173" i="7" s="1"/>
  <c r="G1161" i="7"/>
  <c r="H1149" i="7"/>
  <c r="G1149" i="7"/>
  <c r="H1141" i="7"/>
  <c r="G1141" i="7" s="1"/>
  <c r="H1133" i="7"/>
  <c r="G1133" i="7"/>
  <c r="G1129" i="7"/>
  <c r="H1117" i="7"/>
  <c r="G1117" i="7" s="1"/>
  <c r="H1101" i="7"/>
  <c r="G1101" i="7"/>
  <c r="H1081" i="7"/>
  <c r="G1081" i="7" s="1"/>
  <c r="H1061" i="7"/>
  <c r="G1061" i="7" s="1"/>
  <c r="H1053" i="7"/>
  <c r="G1053" i="7" s="1"/>
  <c r="H1037" i="7"/>
  <c r="G1037" i="7"/>
  <c r="H1029" i="7"/>
  <c r="G1029" i="7" s="1"/>
  <c r="H1013" i="7"/>
  <c r="G1013" i="7" s="1"/>
  <c r="H1005" i="7"/>
  <c r="G1005" i="7" s="1"/>
  <c r="H997" i="7"/>
  <c r="G997" i="7" s="1"/>
  <c r="H989" i="7"/>
  <c r="G989" i="7" s="1"/>
  <c r="H981" i="7"/>
  <c r="G981" i="7" s="1"/>
  <c r="H977" i="7"/>
  <c r="G977" i="7" s="1"/>
  <c r="H973" i="7"/>
  <c r="G973" i="7" s="1"/>
  <c r="H956" i="7"/>
  <c r="G956" i="7" s="1"/>
  <c r="H941" i="7"/>
  <c r="G941" i="7" s="1"/>
  <c r="H940" i="7"/>
  <c r="G940" i="7" s="1"/>
  <c r="H933" i="7"/>
  <c r="G933" i="7" s="1"/>
  <c r="H925" i="7"/>
  <c r="G925" i="7" s="1"/>
  <c r="H917" i="7"/>
  <c r="G917" i="7" s="1"/>
  <c r="H901" i="7"/>
  <c r="G901" i="7"/>
  <c r="H861" i="7"/>
  <c r="G861" i="7" s="1"/>
  <c r="H857" i="7"/>
  <c r="G857" i="7" s="1"/>
  <c r="H853" i="7"/>
  <c r="G853" i="7" s="1"/>
  <c r="H845" i="7"/>
  <c r="G845" i="7"/>
  <c r="H833" i="7"/>
  <c r="G833" i="7" s="1"/>
  <c r="H829" i="7"/>
  <c r="G829" i="7" s="1"/>
  <c r="H811" i="7"/>
  <c r="G811" i="7" s="1"/>
  <c r="H789" i="7"/>
  <c r="G789" i="7" s="1"/>
  <c r="H773" i="7"/>
  <c r="G773" i="7"/>
  <c r="H765" i="7"/>
  <c r="G765" i="7" s="1"/>
  <c r="H757" i="7"/>
  <c r="G757" i="7"/>
  <c r="H741" i="7"/>
  <c r="G741" i="7" s="1"/>
  <c r="H737" i="7"/>
  <c r="G737" i="7"/>
  <c r="H733" i="7"/>
  <c r="G733" i="7" s="1"/>
  <c r="H717" i="7"/>
  <c r="G717" i="7"/>
  <c r="H709" i="7"/>
  <c r="G709" i="7" s="1"/>
  <c r="H701" i="7"/>
  <c r="G701" i="7"/>
  <c r="H693" i="7"/>
  <c r="G693" i="7" s="1"/>
  <c r="H677" i="7"/>
  <c r="G677" i="7"/>
  <c r="H669" i="7"/>
  <c r="G669" i="7" s="1"/>
  <c r="G668" i="7"/>
  <c r="H653" i="7"/>
  <c r="G653" i="7" s="1"/>
  <c r="H645" i="7"/>
  <c r="G645" i="7"/>
  <c r="H629" i="7"/>
  <c r="G629" i="7" s="1"/>
  <c r="H621" i="7"/>
  <c r="G621" i="7" s="1"/>
  <c r="G609" i="7"/>
  <c r="H597" i="7"/>
  <c r="G597" i="7" s="1"/>
  <c r="H589" i="7"/>
  <c r="G589" i="7"/>
  <c r="H581" i="7"/>
  <c r="G581" i="7" s="1"/>
  <c r="H557" i="7"/>
  <c r="G557" i="7"/>
  <c r="H549" i="7"/>
  <c r="G549" i="7" s="1"/>
  <c r="H517" i="7"/>
  <c r="G517" i="7"/>
  <c r="H485" i="7"/>
  <c r="G485" i="7" s="1"/>
  <c r="H465" i="7"/>
  <c r="G465" i="7" s="1"/>
  <c r="H405" i="7"/>
  <c r="G405" i="7" s="1"/>
  <c r="G385" i="7"/>
  <c r="H357" i="7"/>
  <c r="G357" i="7" s="1"/>
  <c r="H341" i="7"/>
  <c r="G341" i="7"/>
  <c r="H317" i="7"/>
  <c r="G317" i="7" s="1"/>
  <c r="H305" i="7"/>
  <c r="G305" i="7"/>
  <c r="H285" i="7"/>
  <c r="G285" i="7" s="1"/>
  <c r="H277" i="7"/>
  <c r="G277" i="7"/>
  <c r="H276" i="7"/>
  <c r="G276" i="7" s="1"/>
  <c r="H269" i="7"/>
  <c r="G269" i="7"/>
  <c r="H261" i="7"/>
  <c r="G261" i="7" s="1"/>
  <c r="G252" i="7"/>
  <c r="H233" i="7"/>
  <c r="G233" i="7" s="1"/>
  <c r="H229" i="7"/>
  <c r="G229" i="7" s="1"/>
  <c r="H205" i="7"/>
  <c r="G205" i="7" s="1"/>
  <c r="H201" i="7"/>
  <c r="G201" i="7"/>
  <c r="H189" i="7"/>
  <c r="G189" i="7" s="1"/>
  <c r="H181" i="7"/>
  <c r="G181" i="7" s="1"/>
  <c r="H173" i="7"/>
  <c r="G173" i="7"/>
  <c r="H141" i="7"/>
  <c r="G141" i="7" s="1"/>
  <c r="H137" i="7"/>
  <c r="G137" i="7" s="1"/>
  <c r="H101" i="7"/>
  <c r="G101" i="7" s="1"/>
  <c r="H93" i="7"/>
  <c r="G93" i="7"/>
  <c r="H85" i="7"/>
  <c r="G85" i="7" s="1"/>
  <c r="G57" i="7"/>
  <c r="H53" i="7"/>
  <c r="G53" i="7" s="1"/>
  <c r="H29" i="7"/>
  <c r="G29" i="7"/>
  <c r="G260" i="7"/>
  <c r="H340" i="7"/>
  <c r="G340" i="7" s="1"/>
  <c r="G724" i="7"/>
  <c r="H748" i="7"/>
  <c r="G748" i="7" s="1"/>
  <c r="H781" i="7"/>
  <c r="G781" i="7"/>
  <c r="G804" i="7"/>
  <c r="H837" i="7"/>
  <c r="G837" i="7" s="1"/>
  <c r="H924" i="7"/>
  <c r="G924" i="7" s="1"/>
  <c r="G932" i="7"/>
  <c r="H982" i="7"/>
  <c r="G982" i="7"/>
  <c r="H988" i="7"/>
  <c r="G988" i="7" s="1"/>
  <c r="H1021" i="7"/>
  <c r="G1021" i="7"/>
  <c r="G1036" i="7"/>
  <c r="H1087" i="7"/>
  <c r="G1087" i="7"/>
  <c r="G1108" i="7"/>
  <c r="H1143" i="7"/>
  <c r="G1143" i="7"/>
  <c r="H1156" i="7"/>
  <c r="G1156" i="7" s="1"/>
  <c r="H1188" i="7"/>
  <c r="G1188" i="7"/>
  <c r="H1215" i="7"/>
  <c r="G1215" i="7" s="1"/>
  <c r="H1228" i="7"/>
  <c r="G1228" i="7"/>
  <c r="H1230" i="7"/>
  <c r="G1230" i="7" s="1"/>
  <c r="H1260" i="7"/>
  <c r="G1260" i="7"/>
  <c r="H1262" i="7"/>
  <c r="G1262" i="7" s="1"/>
  <c r="H1269" i="7"/>
  <c r="G1269" i="7"/>
  <c r="H1284" i="7"/>
  <c r="G1284" i="7" s="1"/>
  <c r="H1295" i="7"/>
  <c r="G1295" i="7"/>
  <c r="H1350" i="7"/>
  <c r="G1350" i="7" s="1"/>
  <c r="H1351" i="7"/>
  <c r="G1351" i="7"/>
  <c r="H1356" i="7"/>
  <c r="G1356" i="7" s="1"/>
  <c r="H1365" i="7"/>
  <c r="G1365" i="7"/>
  <c r="H1375" i="7"/>
  <c r="H1390" i="7"/>
  <c r="G1390" i="7" s="1"/>
  <c r="H1393" i="7"/>
  <c r="G1393" i="7" s="1"/>
  <c r="H1404" i="7"/>
  <c r="G1404" i="7" s="1"/>
  <c r="H1406" i="7"/>
  <c r="G1406" i="7" s="1"/>
  <c r="H1415" i="7"/>
  <c r="G1415" i="7" s="1"/>
  <c r="H1428" i="7"/>
  <c r="G1428" i="7" s="1"/>
  <c r="H1431" i="7"/>
  <c r="G1431" i="7" s="1"/>
  <c r="H1436" i="7"/>
  <c r="G1436" i="7" s="1"/>
  <c r="H1444" i="7"/>
  <c r="G1444" i="7" s="1"/>
  <c r="H1453" i="7"/>
  <c r="G1453" i="7" s="1"/>
  <c r="H1455" i="7"/>
  <c r="G1455" i="7"/>
  <c r="H1460" i="7"/>
  <c r="G1460" i="7" s="1"/>
  <c r="H1476" i="7"/>
  <c r="G1476" i="7" s="1"/>
  <c r="H1479" i="7"/>
  <c r="G1479" i="7" s="1"/>
  <c r="H1492" i="7"/>
  <c r="G1492" i="7"/>
  <c r="H1508" i="7"/>
  <c r="G1508" i="7" s="1"/>
  <c r="H1516" i="7"/>
  <c r="G1516" i="7" s="1"/>
  <c r="H1518" i="7"/>
  <c r="G1518" i="7" s="1"/>
  <c r="H1524" i="7"/>
  <c r="G1524" i="7"/>
  <c r="H1532" i="7"/>
  <c r="G1532" i="7" s="1"/>
  <c r="H1535" i="7"/>
  <c r="G1535" i="7" s="1"/>
  <c r="H1548" i="7"/>
  <c r="G1548" i="7" s="1"/>
  <c r="H1556" i="7"/>
  <c r="G1556" i="7" s="1"/>
  <c r="H1564" i="7"/>
  <c r="G1564" i="7" s="1"/>
  <c r="H1574" i="7"/>
  <c r="G1574" i="7" s="1"/>
  <c r="H1580" i="7"/>
  <c r="G1580" i="7" s="1"/>
  <c r="H1588" i="7"/>
  <c r="G1588" i="7" s="1"/>
  <c r="H1596" i="7"/>
  <c r="G1596" i="7" s="1"/>
  <c r="H1599" i="7"/>
  <c r="G1599" i="7" s="1"/>
  <c r="H1604" i="7"/>
  <c r="G1604" i="7"/>
  <c r="H1623" i="7"/>
  <c r="G1623" i="7" s="1"/>
  <c r="H1628" i="7"/>
  <c r="G1628" i="7" s="1"/>
  <c r="H1660" i="7"/>
  <c r="G1660" i="7"/>
  <c r="H1662" i="7"/>
  <c r="H1668" i="7"/>
  <c r="G1668" i="7"/>
  <c r="H1676" i="7"/>
  <c r="G1676" i="7" s="1"/>
  <c r="H1679" i="7"/>
  <c r="G1679" i="7"/>
  <c r="H1692" i="7"/>
  <c r="G1692" i="7" s="1"/>
  <c r="H1708" i="7"/>
  <c r="G1708" i="7"/>
  <c r="H1709" i="7"/>
  <c r="G1709" i="7" s="1"/>
  <c r="H1711" i="7"/>
  <c r="G1711" i="7"/>
  <c r="H1718" i="7"/>
  <c r="G1718" i="7" s="1"/>
  <c r="H1724" i="7"/>
  <c r="G1724" i="7"/>
  <c r="H1725" i="7"/>
  <c r="G1725" i="7" s="1"/>
  <c r="H1740" i="7"/>
  <c r="G1740" i="7"/>
  <c r="H1743" i="7"/>
  <c r="G1743" i="7" s="1"/>
  <c r="H1756" i="7"/>
  <c r="G1756" i="7"/>
  <c r="H1764" i="7"/>
  <c r="G1764" i="7" s="1"/>
  <c r="H1766" i="7"/>
  <c r="G1766" i="7"/>
  <c r="H1772" i="7"/>
  <c r="G1772" i="7" s="1"/>
  <c r="H1775" i="7"/>
  <c r="G1775" i="7"/>
  <c r="H1780" i="7"/>
  <c r="G1780" i="7" s="1"/>
  <c r="H1788" i="7"/>
  <c r="G1788" i="7"/>
  <c r="H1796" i="7"/>
  <c r="G1796" i="7" s="1"/>
  <c r="H1797" i="7"/>
  <c r="G1797" i="7"/>
  <c r="H1798" i="7"/>
  <c r="G1798" i="7" s="1"/>
  <c r="H1804" i="7"/>
  <c r="G1804" i="7"/>
  <c r="H1812" i="7"/>
  <c r="G1812" i="7" s="1"/>
  <c r="H1836" i="7"/>
  <c r="G1836" i="7"/>
  <c r="H1844" i="7"/>
  <c r="G1844" i="7" s="1"/>
  <c r="H1860" i="7"/>
  <c r="G1860" i="7"/>
  <c r="H1868" i="7"/>
  <c r="G1868" i="7" s="1"/>
  <c r="H1871" i="7"/>
  <c r="G1871" i="7"/>
  <c r="H1875" i="7"/>
  <c r="G1875" i="7" s="1"/>
  <c r="H1884" i="7"/>
  <c r="G1884" i="7"/>
  <c r="H1892" i="7"/>
  <c r="G1892" i="7" s="1"/>
  <c r="H1894" i="7"/>
  <c r="G1894" i="7"/>
  <c r="H1900" i="7"/>
  <c r="G1900" i="7" s="1"/>
  <c r="H1903" i="7"/>
  <c r="G1903" i="7"/>
  <c r="H1907" i="7"/>
  <c r="G1907" i="7" s="1"/>
  <c r="H1916" i="7"/>
  <c r="G1916" i="7"/>
  <c r="H1924" i="7"/>
  <c r="G1924" i="7" s="1"/>
  <c r="H1932" i="7"/>
  <c r="G1932" i="7"/>
  <c r="H1934" i="7"/>
  <c r="G1934" i="7" s="1"/>
  <c r="H21" i="7"/>
  <c r="G21" i="7"/>
  <c r="H45" i="7"/>
  <c r="G45" i="7"/>
  <c r="H77" i="7"/>
  <c r="G77" i="7"/>
  <c r="H109" i="7"/>
  <c r="G109" i="7" s="1"/>
  <c r="H125" i="7"/>
  <c r="G125" i="7"/>
  <c r="H133" i="7"/>
  <c r="G133" i="7" s="1"/>
  <c r="H157" i="7"/>
  <c r="G157" i="7"/>
  <c r="H165" i="7"/>
  <c r="G165" i="7" s="1"/>
  <c r="H221" i="7"/>
  <c r="G221" i="7"/>
  <c r="H245" i="7"/>
  <c r="G245" i="7" s="1"/>
  <c r="H253" i="7"/>
  <c r="G253" i="7"/>
  <c r="H309" i="7"/>
  <c r="G309" i="7" s="1"/>
  <c r="H397" i="7"/>
  <c r="G397" i="7"/>
  <c r="H525" i="7"/>
  <c r="G525" i="7" s="1"/>
  <c r="H605" i="7"/>
  <c r="G605" i="7"/>
  <c r="H613" i="7"/>
  <c r="G613" i="7" s="1"/>
  <c r="H637" i="7"/>
  <c r="G637" i="7"/>
  <c r="H685" i="7"/>
  <c r="G685" i="7"/>
  <c r="H725" i="7"/>
  <c r="G725" i="7" s="1"/>
  <c r="H749" i="7"/>
  <c r="G749" i="7"/>
  <c r="G753" i="7"/>
  <c r="H797" i="7"/>
  <c r="G797" i="7"/>
  <c r="H805" i="7"/>
  <c r="G805" i="7" s="1"/>
  <c r="H813" i="7"/>
  <c r="G813" i="7" s="1"/>
  <c r="H821" i="7"/>
  <c r="G821" i="7"/>
  <c r="H909" i="7"/>
  <c r="G909" i="7" s="1"/>
  <c r="H949" i="7"/>
  <c r="G949" i="7" s="1"/>
  <c r="H965" i="7"/>
  <c r="G965" i="7" s="1"/>
  <c r="H1045" i="7"/>
  <c r="G1045" i="7" s="1"/>
  <c r="H1069" i="7"/>
  <c r="G1069" i="7" s="1"/>
  <c r="H1077" i="7"/>
  <c r="G1077" i="7" s="1"/>
  <c r="H1085" i="7"/>
  <c r="G1085" i="7" s="1"/>
  <c r="H1093" i="7"/>
  <c r="G1093" i="7"/>
  <c r="H1109" i="7"/>
  <c r="G1109" i="7" s="1"/>
  <c r="H1157" i="7"/>
  <c r="G1157" i="7" s="1"/>
  <c r="H1205" i="7"/>
  <c r="G1205" i="7" s="1"/>
  <c r="H1213" i="7"/>
  <c r="G1213" i="7"/>
  <c r="H1261" i="7"/>
  <c r="G1261" i="7" s="1"/>
  <c r="H1277" i="7"/>
  <c r="G1277" i="7" s="1"/>
  <c r="H1357" i="7"/>
  <c r="H1372" i="7"/>
  <c r="G1372" i="7"/>
  <c r="H1373" i="7"/>
  <c r="G1373" i="7" s="1"/>
  <c r="H1421" i="7"/>
  <c r="G1421" i="7" s="1"/>
  <c r="H1429" i="7"/>
  <c r="G1429" i="7"/>
  <c r="H1461" i="7"/>
  <c r="G1461" i="7" s="1"/>
  <c r="H1477" i="7"/>
  <c r="G1477" i="7" s="1"/>
  <c r="H1485" i="7"/>
  <c r="G1485" i="7"/>
  <c r="H1525" i="7"/>
  <c r="G1525" i="7" s="1"/>
  <c r="H1565" i="7"/>
  <c r="G1565" i="7"/>
  <c r="H1573" i="7"/>
  <c r="G1573" i="7" s="1"/>
  <c r="H1621" i="7"/>
  <c r="G1621" i="7"/>
  <c r="H1685" i="7"/>
  <c r="G1685" i="7" s="1"/>
  <c r="H1693" i="7"/>
  <c r="G1693" i="7"/>
  <c r="H1748" i="7"/>
  <c r="G1748" i="7"/>
  <c r="H1749" i="7"/>
  <c r="G1749" i="7" s="1"/>
  <c r="H1765" i="7"/>
  <c r="G1765" i="7"/>
  <c r="H1773" i="7"/>
  <c r="G1773" i="7" s="1"/>
  <c r="H1781" i="7"/>
  <c r="G1781" i="7"/>
  <c r="H1813" i="7"/>
  <c r="G1813" i="7" s="1"/>
  <c r="H1829" i="7"/>
  <c r="G1829" i="7" s="1"/>
  <c r="H1845" i="7"/>
  <c r="G1845" i="7"/>
  <c r="H1853" i="7"/>
  <c r="G1853" i="7" s="1"/>
  <c r="H1865" i="7"/>
  <c r="G1865" i="7" s="1"/>
  <c r="H1877" i="7"/>
  <c r="G1877" i="7"/>
  <c r="H1893" i="7"/>
  <c r="G1893" i="7" s="1"/>
  <c r="H1909" i="7"/>
  <c r="G1909" i="7"/>
  <c r="H1917" i="7"/>
  <c r="G1917" i="7" s="1"/>
  <c r="H1940" i="7"/>
  <c r="G1940" i="7"/>
  <c r="H1941" i="7"/>
  <c r="G1941" i="7" s="1"/>
  <c r="H6" i="6"/>
  <c r="I6" i="6"/>
  <c r="J6" i="6"/>
  <c r="K6" i="6"/>
  <c r="M6" i="6"/>
  <c r="N6" i="6"/>
  <c r="Q6" i="6"/>
  <c r="R6" i="6"/>
  <c r="S6" i="6"/>
  <c r="T6" i="6"/>
  <c r="U6" i="6"/>
  <c r="W6" i="6"/>
  <c r="X6" i="6"/>
  <c r="Y6" i="6"/>
  <c r="Z6" i="6"/>
  <c r="AB6" i="6"/>
  <c r="AC6" i="6"/>
  <c r="AE6" i="6"/>
  <c r="AF6" i="6"/>
  <c r="AG6" i="6"/>
  <c r="AH6" i="6"/>
  <c r="AI6" i="6"/>
  <c r="AJ6" i="6"/>
  <c r="AK6" i="6"/>
  <c r="AL6" i="6"/>
  <c r="AM6" i="6"/>
  <c r="AN6" i="6"/>
  <c r="AN35" i="6" s="1"/>
  <c r="AO6" i="6"/>
  <c r="BC6" i="6"/>
  <c r="L6" i="6" s="1"/>
  <c r="BF6" i="6"/>
  <c r="O6" i="6" s="1"/>
  <c r="BG6" i="6"/>
  <c r="P6" i="6"/>
  <c r="BM6" i="6"/>
  <c r="V6" i="6" s="1"/>
  <c r="V35" i="6" s="1"/>
  <c r="BR6" i="6"/>
  <c r="AA6" i="6" s="1"/>
  <c r="BU6" i="6"/>
  <c r="AD6" i="6" s="1"/>
  <c r="AD35" i="6" s="1"/>
  <c r="H7" i="6"/>
  <c r="H36" i="6" s="1"/>
  <c r="I7" i="6"/>
  <c r="J7" i="6"/>
  <c r="K7" i="6"/>
  <c r="M7" i="6"/>
  <c r="N7" i="6"/>
  <c r="N36" i="6"/>
  <c r="O7" i="6"/>
  <c r="Q7" i="6"/>
  <c r="R7" i="6"/>
  <c r="S7" i="6"/>
  <c r="T7" i="6"/>
  <c r="U7" i="6"/>
  <c r="W7" i="6"/>
  <c r="X7" i="6"/>
  <c r="Y7" i="6"/>
  <c r="Z7" i="6"/>
  <c r="AB7" i="6"/>
  <c r="AC7" i="6"/>
  <c r="AD7" i="6"/>
  <c r="AD36" i="6" s="1"/>
  <c r="AE7" i="6"/>
  <c r="AF7" i="6"/>
  <c r="AF20" i="6" s="1"/>
  <c r="AG7" i="6"/>
  <c r="AH7" i="6"/>
  <c r="AI7" i="6"/>
  <c r="AJ7" i="6"/>
  <c r="AK7" i="6"/>
  <c r="AL7" i="6"/>
  <c r="AL36" i="6"/>
  <c r="AM7" i="6"/>
  <c r="AM36" i="6" s="1"/>
  <c r="AN7" i="6"/>
  <c r="AO7" i="6"/>
  <c r="BC7" i="6"/>
  <c r="L7" i="6" s="1"/>
  <c r="L36" i="6" s="1"/>
  <c r="BF7" i="6"/>
  <c r="BG7" i="6"/>
  <c r="P7" i="6"/>
  <c r="P36" i="6" s="1"/>
  <c r="BM7" i="6"/>
  <c r="V7" i="6" s="1"/>
  <c r="V36" i="6" s="1"/>
  <c r="BR7" i="6"/>
  <c r="AA7" i="6" s="1"/>
  <c r="BU7" i="6"/>
  <c r="H8" i="6"/>
  <c r="I8" i="6"/>
  <c r="J8" i="6"/>
  <c r="K8" i="6"/>
  <c r="M8" i="6"/>
  <c r="N8" i="6"/>
  <c r="N37" i="6" s="1"/>
  <c r="Q8" i="6"/>
  <c r="R8" i="6"/>
  <c r="S8" i="6"/>
  <c r="T8" i="6"/>
  <c r="U8" i="6"/>
  <c r="V8" i="6"/>
  <c r="V37" i="6" s="1"/>
  <c r="W8" i="6"/>
  <c r="X8" i="6"/>
  <c r="Y8" i="6"/>
  <c r="Z8" i="6"/>
  <c r="AB8" i="6"/>
  <c r="AC8" i="6"/>
  <c r="AE8" i="6"/>
  <c r="AF8" i="6"/>
  <c r="AF37" i="6"/>
  <c r="AG8" i="6"/>
  <c r="AH8" i="6"/>
  <c r="AI8" i="6"/>
  <c r="AJ8" i="6"/>
  <c r="AK8" i="6"/>
  <c r="AL8" i="6"/>
  <c r="AL37" i="6"/>
  <c r="AM8" i="6"/>
  <c r="AN8" i="6"/>
  <c r="AN37" i="6"/>
  <c r="AO8" i="6"/>
  <c r="BC8" i="6"/>
  <c r="L8" i="6" s="1"/>
  <c r="L37" i="6" s="1"/>
  <c r="BF8" i="6"/>
  <c r="O8" i="6" s="1"/>
  <c r="O37" i="6" s="1"/>
  <c r="BG8" i="6"/>
  <c r="P8" i="6" s="1"/>
  <c r="P37" i="6" s="1"/>
  <c r="BM8" i="6"/>
  <c r="BR8" i="6"/>
  <c r="AA8" i="6"/>
  <c r="BU8" i="6"/>
  <c r="AD8" i="6" s="1"/>
  <c r="AD37" i="6" s="1"/>
  <c r="H9" i="6"/>
  <c r="H38" i="6" s="1"/>
  <c r="I9" i="6"/>
  <c r="J9" i="6"/>
  <c r="K9" i="6"/>
  <c r="M9" i="6"/>
  <c r="N9" i="6"/>
  <c r="P9" i="6"/>
  <c r="P38" i="6" s="1"/>
  <c r="Q9" i="6"/>
  <c r="R9" i="6"/>
  <c r="R38" i="6" s="1"/>
  <c r="S9" i="6"/>
  <c r="T9" i="6"/>
  <c r="U9" i="6"/>
  <c r="W9" i="6"/>
  <c r="X9" i="6"/>
  <c r="X38" i="6" s="1"/>
  <c r="Y9" i="6"/>
  <c r="Z9" i="6"/>
  <c r="AB9" i="6"/>
  <c r="AC9" i="6"/>
  <c r="AE9" i="6"/>
  <c r="AF9" i="6"/>
  <c r="AF38" i="6" s="1"/>
  <c r="AG9" i="6"/>
  <c r="AH9" i="6"/>
  <c r="AI9" i="6"/>
  <c r="AJ9" i="6"/>
  <c r="AK9" i="6"/>
  <c r="AK38" i="6" s="1"/>
  <c r="AL9" i="6"/>
  <c r="AM9" i="6"/>
  <c r="AN9" i="6"/>
  <c r="AN38" i="6"/>
  <c r="AO9" i="6"/>
  <c r="BC9" i="6"/>
  <c r="L9" i="6" s="1"/>
  <c r="L38" i="6"/>
  <c r="BF9" i="6"/>
  <c r="O9" i="6" s="1"/>
  <c r="O38" i="6" s="1"/>
  <c r="BG9" i="6"/>
  <c r="BM9" i="6"/>
  <c r="V9" i="6" s="1"/>
  <c r="V38" i="6" s="1"/>
  <c r="BR9" i="6"/>
  <c r="AA9" i="6" s="1"/>
  <c r="BU9" i="6"/>
  <c r="AD9" i="6" s="1"/>
  <c r="AD38" i="6" s="1"/>
  <c r="H10" i="6"/>
  <c r="I10" i="6"/>
  <c r="J10" i="6"/>
  <c r="J39" i="6" s="1"/>
  <c r="K10" i="6"/>
  <c r="L10" i="6"/>
  <c r="L39" i="6"/>
  <c r="M10" i="6"/>
  <c r="N10" i="6"/>
  <c r="Q10" i="6"/>
  <c r="R10" i="6"/>
  <c r="S10" i="6"/>
  <c r="T10" i="6"/>
  <c r="T39" i="6"/>
  <c r="U10" i="6"/>
  <c r="U39" i="6" s="1"/>
  <c r="W10" i="6"/>
  <c r="X10" i="6"/>
  <c r="Y10" i="6"/>
  <c r="Z10" i="6"/>
  <c r="AB10" i="6"/>
  <c r="AC10" i="6"/>
  <c r="AE10" i="6"/>
  <c r="AF10" i="6"/>
  <c r="AG10" i="6"/>
  <c r="CH10" i="6"/>
  <c r="AQ10" i="6" s="1"/>
  <c r="AQ39" i="6" s="1"/>
  <c r="AH10" i="6"/>
  <c r="AI10" i="6"/>
  <c r="AI39" i="6" s="1"/>
  <c r="AJ10" i="6"/>
  <c r="AJ39" i="6" s="1"/>
  <c r="AK10" i="6"/>
  <c r="AL10" i="6"/>
  <c r="AM10" i="6"/>
  <c r="AN10" i="6"/>
  <c r="AO10" i="6"/>
  <c r="AR10" i="6"/>
  <c r="BC10" i="6"/>
  <c r="BF10" i="6"/>
  <c r="O10" i="6"/>
  <c r="O39" i="6"/>
  <c r="BG10" i="6"/>
  <c r="P10" i="6" s="1"/>
  <c r="P39" i="6" s="1"/>
  <c r="BM10" i="6"/>
  <c r="V10" i="6" s="1"/>
  <c r="BR10" i="6"/>
  <c r="AA10" i="6" s="1"/>
  <c r="BU10" i="6"/>
  <c r="AD10" i="6"/>
  <c r="CI10" i="6"/>
  <c r="CJ10" i="6"/>
  <c r="AS10" i="6" s="1"/>
  <c r="CK10" i="6"/>
  <c r="AT10" i="6" s="1"/>
  <c r="AT39" i="6" s="1"/>
  <c r="CL10" i="6"/>
  <c r="AU10" i="6"/>
  <c r="AU39" i="6"/>
  <c r="H11" i="6"/>
  <c r="I11" i="6"/>
  <c r="J11" i="6"/>
  <c r="K11" i="6"/>
  <c r="K40" i="6" s="1"/>
  <c r="L11" i="6"/>
  <c r="M11" i="6"/>
  <c r="N11" i="6"/>
  <c r="O11" i="6"/>
  <c r="Q11" i="6"/>
  <c r="R11" i="6"/>
  <c r="S11" i="6"/>
  <c r="T11" i="6"/>
  <c r="T40" i="6" s="1"/>
  <c r="U11" i="6"/>
  <c r="W11" i="6"/>
  <c r="X11" i="6"/>
  <c r="Y11" i="6"/>
  <c r="Z11" i="6"/>
  <c r="AB11" i="6"/>
  <c r="AB40" i="6"/>
  <c r="AC11" i="6"/>
  <c r="AD11" i="6"/>
  <c r="AE11" i="6"/>
  <c r="AF11" i="6"/>
  <c r="AG11" i="6"/>
  <c r="CH11" i="6" s="1"/>
  <c r="AH11" i="6"/>
  <c r="AI11" i="6"/>
  <c r="AJ11" i="6"/>
  <c r="AJ40" i="6"/>
  <c r="AK11" i="6"/>
  <c r="AL11" i="6"/>
  <c r="AM11" i="6"/>
  <c r="AN11" i="6"/>
  <c r="AO11" i="6"/>
  <c r="AO40" i="6" s="1"/>
  <c r="AQ11" i="6"/>
  <c r="AT11" i="6"/>
  <c r="BC11" i="6"/>
  <c r="BF11" i="6"/>
  <c r="BG11" i="6"/>
  <c r="P11" i="6"/>
  <c r="P40" i="6"/>
  <c r="BM11" i="6"/>
  <c r="V11" i="6" s="1"/>
  <c r="BR11" i="6"/>
  <c r="AA11" i="6" s="1"/>
  <c r="BU11" i="6"/>
  <c r="CK11" i="6"/>
  <c r="H12" i="6"/>
  <c r="H41" i="6" s="1"/>
  <c r="I12" i="6"/>
  <c r="J12" i="6"/>
  <c r="K12" i="6"/>
  <c r="M12" i="6"/>
  <c r="N12" i="6"/>
  <c r="O12" i="6"/>
  <c r="P12" i="6"/>
  <c r="P41" i="6" s="1"/>
  <c r="Q12" i="6"/>
  <c r="R12" i="6"/>
  <c r="R41" i="6" s="1"/>
  <c r="S12" i="6"/>
  <c r="T12" i="6"/>
  <c r="U12" i="6"/>
  <c r="V12" i="6"/>
  <c r="W12" i="6"/>
  <c r="X12" i="6"/>
  <c r="X41" i="6"/>
  <c r="Y12" i="6"/>
  <c r="Z12" i="6"/>
  <c r="AB12" i="6"/>
  <c r="AC12" i="6"/>
  <c r="AE12" i="6"/>
  <c r="AF12" i="6"/>
  <c r="AF41" i="6" s="1"/>
  <c r="AG12" i="6"/>
  <c r="CL12" i="6"/>
  <c r="AH12" i="6"/>
  <c r="AI12" i="6"/>
  <c r="AJ12" i="6"/>
  <c r="AK12" i="6"/>
  <c r="AK41" i="6" s="1"/>
  <c r="AL12" i="6"/>
  <c r="AL41" i="6" s="1"/>
  <c r="AM12" i="6"/>
  <c r="AN12" i="6"/>
  <c r="AN41" i="6" s="1"/>
  <c r="AO12" i="6"/>
  <c r="AU12" i="6"/>
  <c r="AU41" i="6" s="1"/>
  <c r="BC12" i="6"/>
  <c r="L12" i="6"/>
  <c r="L20" i="6" s="1"/>
  <c r="BF12" i="6"/>
  <c r="BG12" i="6"/>
  <c r="BM12" i="6"/>
  <c r="BR12" i="6"/>
  <c r="AA12" i="6"/>
  <c r="AA41" i="6" s="1"/>
  <c r="BU12" i="6"/>
  <c r="AD12" i="6"/>
  <c r="CG12" i="6"/>
  <c r="AP12" i="6" s="1"/>
  <c r="AP41" i="6" s="1"/>
  <c r="CH12" i="6"/>
  <c r="AQ12" i="6"/>
  <c r="CI12" i="6"/>
  <c r="AR12" i="6" s="1"/>
  <c r="AR41" i="6" s="1"/>
  <c r="CJ12" i="6"/>
  <c r="AS12" i="6" s="1"/>
  <c r="CM12" i="6"/>
  <c r="AV12" i="6" s="1"/>
  <c r="H13" i="6"/>
  <c r="I13" i="6"/>
  <c r="I42" i="6"/>
  <c r="J13" i="6"/>
  <c r="J42" i="6" s="1"/>
  <c r="K13" i="6"/>
  <c r="M13" i="6"/>
  <c r="N13" i="6"/>
  <c r="Q13" i="6"/>
  <c r="Q42" i="6"/>
  <c r="R13" i="6"/>
  <c r="S13" i="6"/>
  <c r="T13" i="6"/>
  <c r="U13" i="6"/>
  <c r="W13" i="6"/>
  <c r="X13" i="6"/>
  <c r="Y13" i="6"/>
  <c r="Y42" i="6"/>
  <c r="Z13" i="6"/>
  <c r="AB13" i="6"/>
  <c r="AC13" i="6"/>
  <c r="AE13" i="6"/>
  <c r="AF13" i="6"/>
  <c r="AG13" i="6"/>
  <c r="AH13" i="6"/>
  <c r="AH42" i="6" s="1"/>
  <c r="AI13" i="6"/>
  <c r="AJ13" i="6"/>
  <c r="AK13" i="6"/>
  <c r="AL13" i="6"/>
  <c r="AM13" i="6"/>
  <c r="AN13" i="6"/>
  <c r="AO13" i="6"/>
  <c r="AO42" i="6"/>
  <c r="BC13" i="6"/>
  <c r="L13" i="6" s="1"/>
  <c r="L42" i="6" s="1"/>
  <c r="BF13" i="6"/>
  <c r="O13" i="6" s="1"/>
  <c r="BG13" i="6"/>
  <c r="P13" i="6" s="1"/>
  <c r="BM13" i="6"/>
  <c r="V13" i="6"/>
  <c r="V42" i="6"/>
  <c r="BR13" i="6"/>
  <c r="AA13" i="6" s="1"/>
  <c r="BU13" i="6"/>
  <c r="AD13" i="6"/>
  <c r="CJ13" i="6"/>
  <c r="AS13" i="6" s="1"/>
  <c r="AS42" i="6" s="1"/>
  <c r="H14" i="6"/>
  <c r="H43" i="6" s="1"/>
  <c r="I14" i="6"/>
  <c r="J14" i="6"/>
  <c r="K14" i="6"/>
  <c r="L14" i="6"/>
  <c r="L43" i="6" s="1"/>
  <c r="M14" i="6"/>
  <c r="N14" i="6"/>
  <c r="O14" i="6"/>
  <c r="P14" i="6"/>
  <c r="P43" i="6" s="1"/>
  <c r="Q14" i="6"/>
  <c r="R14" i="6"/>
  <c r="S14" i="6"/>
  <c r="T14" i="6"/>
  <c r="T43" i="6" s="1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J43" i="6" s="1"/>
  <c r="AK14" i="6"/>
  <c r="AK43" i="6" s="1"/>
  <c r="AL14" i="6"/>
  <c r="AM14" i="6"/>
  <c r="AN14" i="6"/>
  <c r="AO14" i="6"/>
  <c r="AP14" i="6"/>
  <c r="AP43" i="6" s="1"/>
  <c r="AQ14" i="6"/>
  <c r="AR14" i="6"/>
  <c r="AR43" i="6"/>
  <c r="AS14" i="6"/>
  <c r="AT14" i="6"/>
  <c r="AU14" i="6"/>
  <c r="AU43" i="6" s="1"/>
  <c r="AV14" i="6"/>
  <c r="H15" i="6"/>
  <c r="I15" i="6"/>
  <c r="I44" i="6"/>
  <c r="J15" i="6"/>
  <c r="J44" i="6" s="1"/>
  <c r="K15" i="6"/>
  <c r="K44" i="6" s="1"/>
  <c r="M15" i="6"/>
  <c r="N15" i="6"/>
  <c r="Q15" i="6"/>
  <c r="Q44" i="6" s="1"/>
  <c r="R15" i="6"/>
  <c r="S15" i="6"/>
  <c r="T15" i="6"/>
  <c r="U15" i="6"/>
  <c r="W15" i="6"/>
  <c r="X15" i="6"/>
  <c r="Y15" i="6"/>
  <c r="Y44" i="6" s="1"/>
  <c r="Z15" i="6"/>
  <c r="Z44" i="6" s="1"/>
  <c r="AB15" i="6"/>
  <c r="AC15" i="6"/>
  <c r="AE15" i="6"/>
  <c r="AF15" i="6"/>
  <c r="AG15" i="6"/>
  <c r="CI15" i="6"/>
  <c r="AR15" i="6" s="1"/>
  <c r="AR44" i="6" s="1"/>
  <c r="AH15" i="6"/>
  <c r="AI15" i="6"/>
  <c r="AI44" i="6"/>
  <c r="AJ15" i="6"/>
  <c r="AK15" i="6"/>
  <c r="AL15" i="6"/>
  <c r="AM15" i="6"/>
  <c r="AM44" i="6" s="1"/>
  <c r="AN15" i="6"/>
  <c r="AO15" i="6"/>
  <c r="AO44" i="6"/>
  <c r="BC15" i="6"/>
  <c r="L15" i="6" s="1"/>
  <c r="BF15" i="6"/>
  <c r="O15" i="6" s="1"/>
  <c r="O44" i="6" s="1"/>
  <c r="BG15" i="6"/>
  <c r="P15" i="6" s="1"/>
  <c r="BM15" i="6"/>
  <c r="V15" i="6"/>
  <c r="BR15" i="6"/>
  <c r="AA15" i="6" s="1"/>
  <c r="BU15" i="6"/>
  <c r="AD15" i="6" s="1"/>
  <c r="CJ15" i="6"/>
  <c r="AS15" i="6"/>
  <c r="AS44" i="6" s="1"/>
  <c r="H16" i="6"/>
  <c r="I16" i="6"/>
  <c r="J16" i="6"/>
  <c r="J45" i="6" s="1"/>
  <c r="K16" i="6"/>
  <c r="K45" i="6" s="1"/>
  <c r="M16" i="6"/>
  <c r="N16" i="6"/>
  <c r="Q16" i="6"/>
  <c r="R16" i="6"/>
  <c r="S16" i="6"/>
  <c r="S45" i="6" s="1"/>
  <c r="T16" i="6"/>
  <c r="U16" i="6"/>
  <c r="U45" i="6"/>
  <c r="W16" i="6"/>
  <c r="X16" i="6"/>
  <c r="Y16" i="6"/>
  <c r="Z16" i="6"/>
  <c r="AA16" i="6"/>
  <c r="AB16" i="6"/>
  <c r="AB45" i="6" s="1"/>
  <c r="AC16" i="6"/>
  <c r="AC45" i="6" s="1"/>
  <c r="AE16" i="6"/>
  <c r="AF16" i="6"/>
  <c r="AG16" i="6"/>
  <c r="AH16" i="6"/>
  <c r="AI16" i="6"/>
  <c r="AI45" i="6" s="1"/>
  <c r="AJ16" i="6"/>
  <c r="AK16" i="6"/>
  <c r="AL16" i="6"/>
  <c r="AM16" i="6"/>
  <c r="AN16" i="6"/>
  <c r="AO16" i="6"/>
  <c r="AP16" i="6"/>
  <c r="AQ16" i="6"/>
  <c r="AQ45" i="6" s="1"/>
  <c r="BC16" i="6"/>
  <c r="L16" i="6" s="1"/>
  <c r="BF16" i="6"/>
  <c r="O16" i="6"/>
  <c r="O45" i="6" s="1"/>
  <c r="BG16" i="6"/>
  <c r="P16" i="6" s="1"/>
  <c r="BM16" i="6"/>
  <c r="V16" i="6" s="1"/>
  <c r="V45" i="6" s="1"/>
  <c r="BR16" i="6"/>
  <c r="BU16" i="6"/>
  <c r="AD16" i="6"/>
  <c r="CG16" i="6"/>
  <c r="CH16" i="6"/>
  <c r="CI16" i="6"/>
  <c r="AR16" i="6" s="1"/>
  <c r="AR45" i="6" s="1"/>
  <c r="CJ16" i="6"/>
  <c r="AS16" i="6" s="1"/>
  <c r="AS45" i="6" s="1"/>
  <c r="CK16" i="6"/>
  <c r="AT16" i="6" s="1"/>
  <c r="CL16" i="6"/>
  <c r="AU16" i="6"/>
  <c r="AU45" i="6" s="1"/>
  <c r="CM16" i="6"/>
  <c r="AV16" i="6" s="1"/>
  <c r="H17" i="6"/>
  <c r="I17" i="6"/>
  <c r="J17" i="6"/>
  <c r="K17" i="6"/>
  <c r="L17" i="6"/>
  <c r="M17" i="6"/>
  <c r="N17" i="6"/>
  <c r="N46" i="6" s="1"/>
  <c r="O17" i="6"/>
  <c r="O46" i="6" s="1"/>
  <c r="P17" i="6"/>
  <c r="Q17" i="6"/>
  <c r="R17" i="6"/>
  <c r="R46" i="6" s="1"/>
  <c r="S17" i="6"/>
  <c r="T17" i="6"/>
  <c r="U17" i="6"/>
  <c r="U46" i="6" s="1"/>
  <c r="V17" i="6"/>
  <c r="W17" i="6"/>
  <c r="W46" i="6" s="1"/>
  <c r="X17" i="6"/>
  <c r="Y17" i="6"/>
  <c r="Y46" i="6" s="1"/>
  <c r="Z17" i="6"/>
  <c r="AA17" i="6"/>
  <c r="AB17" i="6"/>
  <c r="AC17" i="6"/>
  <c r="AD17" i="6"/>
  <c r="AE17" i="6"/>
  <c r="AE46" i="6"/>
  <c r="AF17" i="6"/>
  <c r="AG17" i="6"/>
  <c r="AH17" i="6"/>
  <c r="AH46" i="6" s="1"/>
  <c r="AI17" i="6"/>
  <c r="AJ17" i="6"/>
  <c r="AK17" i="6"/>
  <c r="AL17" i="6"/>
  <c r="AM17" i="6"/>
  <c r="AM46" i="6" s="1"/>
  <c r="AN17" i="6"/>
  <c r="AO17" i="6"/>
  <c r="AO46" i="6" s="1"/>
  <c r="AP17" i="6"/>
  <c r="AQ17" i="6"/>
  <c r="AR17" i="6"/>
  <c r="AS17" i="6"/>
  <c r="AT17" i="6"/>
  <c r="AU17" i="6"/>
  <c r="AU46" i="6"/>
  <c r="AV17" i="6"/>
  <c r="M20" i="6"/>
  <c r="AN20" i="6"/>
  <c r="H35" i="6"/>
  <c r="I35" i="6"/>
  <c r="J35" i="6"/>
  <c r="K35" i="6"/>
  <c r="L35" i="6"/>
  <c r="M35" i="6"/>
  <c r="N35" i="6"/>
  <c r="Q35" i="6"/>
  <c r="R35" i="6"/>
  <c r="S35" i="6"/>
  <c r="U35" i="6"/>
  <c r="W35" i="6"/>
  <c r="X35" i="6"/>
  <c r="Y35" i="6"/>
  <c r="AA35" i="6"/>
  <c r="AB35" i="6"/>
  <c r="AC35" i="6"/>
  <c r="AE35" i="6"/>
  <c r="AF35" i="6"/>
  <c r="AH35" i="6"/>
  <c r="AJ35" i="6"/>
  <c r="AK35" i="6"/>
  <c r="AL35" i="6"/>
  <c r="AM35" i="6"/>
  <c r="AO35" i="6"/>
  <c r="I36" i="6"/>
  <c r="J36" i="6"/>
  <c r="K36" i="6"/>
  <c r="M36" i="6"/>
  <c r="O36" i="6"/>
  <c r="Q36" i="6"/>
  <c r="R36" i="6"/>
  <c r="S36" i="6"/>
  <c r="T36" i="6"/>
  <c r="W36" i="6"/>
  <c r="X36" i="6"/>
  <c r="Y36" i="6"/>
  <c r="Z36" i="6"/>
  <c r="AA36" i="6"/>
  <c r="AB36" i="6"/>
  <c r="AC36" i="6"/>
  <c r="AE36" i="6"/>
  <c r="AF36" i="6"/>
  <c r="AG36" i="6"/>
  <c r="AH36" i="6"/>
  <c r="AI36" i="6"/>
  <c r="AJ36" i="6"/>
  <c r="AK36" i="6"/>
  <c r="AN36" i="6"/>
  <c r="AO36" i="6"/>
  <c r="I37" i="6"/>
  <c r="J37" i="6"/>
  <c r="K37" i="6"/>
  <c r="M37" i="6"/>
  <c r="Q37" i="6"/>
  <c r="R37" i="6"/>
  <c r="S37" i="6"/>
  <c r="T37" i="6"/>
  <c r="U37" i="6"/>
  <c r="W37" i="6"/>
  <c r="Y37" i="6"/>
  <c r="Z37" i="6"/>
  <c r="AA37" i="6"/>
  <c r="AB37" i="6"/>
  <c r="AC37" i="6"/>
  <c r="AE37" i="6"/>
  <c r="AH37" i="6"/>
  <c r="AI37" i="6"/>
  <c r="AJ37" i="6"/>
  <c r="AK37" i="6"/>
  <c r="AM37" i="6"/>
  <c r="AO37" i="6"/>
  <c r="J38" i="6"/>
  <c r="K38" i="6"/>
  <c r="M38" i="6"/>
  <c r="N38" i="6"/>
  <c r="S38" i="6"/>
  <c r="T38" i="6"/>
  <c r="U38" i="6"/>
  <c r="W38" i="6"/>
  <c r="Z38" i="6"/>
  <c r="AA38" i="6"/>
  <c r="AB38" i="6"/>
  <c r="AC38" i="6"/>
  <c r="AE38" i="6"/>
  <c r="AH38" i="6"/>
  <c r="AI38" i="6"/>
  <c r="AJ38" i="6"/>
  <c r="AL38" i="6"/>
  <c r="AM38" i="6"/>
  <c r="H39" i="6"/>
  <c r="I39" i="6"/>
  <c r="K39" i="6"/>
  <c r="M39" i="6"/>
  <c r="N39" i="6"/>
  <c r="Q39" i="6"/>
  <c r="R39" i="6"/>
  <c r="S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K39" i="6"/>
  <c r="AL39" i="6"/>
  <c r="AM39" i="6"/>
  <c r="AN39" i="6"/>
  <c r="AO39" i="6"/>
  <c r="AR39" i="6"/>
  <c r="AS39" i="6"/>
  <c r="H40" i="6"/>
  <c r="I40" i="6"/>
  <c r="J40" i="6"/>
  <c r="L40" i="6"/>
  <c r="M40" i="6"/>
  <c r="N40" i="6"/>
  <c r="O40" i="6"/>
  <c r="Q40" i="6"/>
  <c r="R40" i="6"/>
  <c r="S40" i="6"/>
  <c r="U40" i="6"/>
  <c r="V40" i="6"/>
  <c r="W40" i="6"/>
  <c r="X40" i="6"/>
  <c r="Y40" i="6"/>
  <c r="Z40" i="6"/>
  <c r="AA40" i="6"/>
  <c r="AD40" i="6"/>
  <c r="AE40" i="6"/>
  <c r="AF40" i="6"/>
  <c r="AG40" i="6"/>
  <c r="AH40" i="6"/>
  <c r="AI40" i="6"/>
  <c r="AK40" i="6"/>
  <c r="AL40" i="6"/>
  <c r="AM40" i="6"/>
  <c r="AN40" i="6"/>
  <c r="AQ40" i="6"/>
  <c r="AT40" i="6"/>
  <c r="I41" i="6"/>
  <c r="J41" i="6"/>
  <c r="K41" i="6"/>
  <c r="M41" i="6"/>
  <c r="N41" i="6"/>
  <c r="O41" i="6"/>
  <c r="Q41" i="6"/>
  <c r="S41" i="6"/>
  <c r="T41" i="6"/>
  <c r="U41" i="6"/>
  <c r="V41" i="6"/>
  <c r="W41" i="6"/>
  <c r="Y41" i="6"/>
  <c r="Z41" i="6"/>
  <c r="AB41" i="6"/>
  <c r="AC41" i="6"/>
  <c r="AD41" i="6"/>
  <c r="AE41" i="6"/>
  <c r="AG41" i="6"/>
  <c r="AH41" i="6"/>
  <c r="AI41" i="6"/>
  <c r="AJ41" i="6"/>
  <c r="AM41" i="6"/>
  <c r="AO41" i="6"/>
  <c r="AQ41" i="6"/>
  <c r="AS41" i="6"/>
  <c r="H42" i="6"/>
  <c r="K42" i="6"/>
  <c r="M42" i="6"/>
  <c r="N42" i="6"/>
  <c r="O42" i="6"/>
  <c r="P42" i="6"/>
  <c r="R42" i="6"/>
  <c r="S42" i="6"/>
  <c r="T42" i="6"/>
  <c r="U42" i="6"/>
  <c r="W42" i="6"/>
  <c r="X42" i="6"/>
  <c r="Z42" i="6"/>
  <c r="AA42" i="6"/>
  <c r="AB42" i="6"/>
  <c r="AC42" i="6"/>
  <c r="AE42" i="6"/>
  <c r="AF42" i="6"/>
  <c r="AI42" i="6"/>
  <c r="AJ42" i="6"/>
  <c r="AK42" i="6"/>
  <c r="AL42" i="6"/>
  <c r="AM42" i="6"/>
  <c r="AN42" i="6"/>
  <c r="I43" i="6"/>
  <c r="J43" i="6"/>
  <c r="K43" i="6"/>
  <c r="M43" i="6"/>
  <c r="N43" i="6"/>
  <c r="O43" i="6"/>
  <c r="Q43" i="6"/>
  <c r="R43" i="6"/>
  <c r="S43" i="6"/>
  <c r="U43" i="6"/>
  <c r="V43" i="6"/>
  <c r="W43" i="6"/>
  <c r="X43" i="6"/>
  <c r="Y43" i="6"/>
  <c r="Z43" i="6"/>
  <c r="AA43" i="6"/>
  <c r="AC43" i="6"/>
  <c r="AD43" i="6"/>
  <c r="AE43" i="6"/>
  <c r="AF43" i="6"/>
  <c r="AG43" i="6"/>
  <c r="AH43" i="6"/>
  <c r="AI43" i="6"/>
  <c r="AL43" i="6"/>
  <c r="AM43" i="6"/>
  <c r="AN43" i="6"/>
  <c r="AO43" i="6"/>
  <c r="AQ43" i="6"/>
  <c r="AS43" i="6"/>
  <c r="AT43" i="6"/>
  <c r="H44" i="6"/>
  <c r="L44" i="6"/>
  <c r="M44" i="6"/>
  <c r="N44" i="6"/>
  <c r="P44" i="6"/>
  <c r="R44" i="6"/>
  <c r="T44" i="6"/>
  <c r="U44" i="6"/>
  <c r="V44" i="6"/>
  <c r="W44" i="6"/>
  <c r="X44" i="6"/>
  <c r="AA44" i="6"/>
  <c r="AB44" i="6"/>
  <c r="AC44" i="6"/>
  <c r="AD44" i="6"/>
  <c r="AE44" i="6"/>
  <c r="AF44" i="6"/>
  <c r="AH44" i="6"/>
  <c r="AJ44" i="6"/>
  <c r="AK44" i="6"/>
  <c r="AL44" i="6"/>
  <c r="AN44" i="6"/>
  <c r="H45" i="6"/>
  <c r="I45" i="6"/>
  <c r="L45" i="6"/>
  <c r="M45" i="6"/>
  <c r="N45" i="6"/>
  <c r="P45" i="6"/>
  <c r="Q45" i="6"/>
  <c r="R45" i="6"/>
  <c r="T45" i="6"/>
  <c r="W45" i="6"/>
  <c r="X45" i="6"/>
  <c r="Y45" i="6"/>
  <c r="AD45" i="6"/>
  <c r="AE45" i="6"/>
  <c r="AF45" i="6"/>
  <c r="AG45" i="6"/>
  <c r="AH45" i="6"/>
  <c r="AM45" i="6"/>
  <c r="AN45" i="6"/>
  <c r="AO45" i="6"/>
  <c r="AP45" i="6"/>
  <c r="AT45" i="6"/>
  <c r="H46" i="6"/>
  <c r="I46" i="6"/>
  <c r="J46" i="6"/>
  <c r="K46" i="6"/>
  <c r="L46" i="6"/>
  <c r="M46" i="6"/>
  <c r="P46" i="6"/>
  <c r="Q46" i="6"/>
  <c r="S46" i="6"/>
  <c r="T46" i="6"/>
  <c r="V46" i="6"/>
  <c r="X46" i="6"/>
  <c r="Z46" i="6"/>
  <c r="AA46" i="6"/>
  <c r="AB46" i="6"/>
  <c r="AC46" i="6"/>
  <c r="AD46" i="6"/>
  <c r="AF46" i="6"/>
  <c r="AG46" i="6"/>
  <c r="AI46" i="6"/>
  <c r="AJ46" i="6"/>
  <c r="AK46" i="6"/>
  <c r="AL46" i="6"/>
  <c r="AN46" i="6"/>
  <c r="AP46" i="6"/>
  <c r="AQ46" i="6"/>
  <c r="AR46" i="6"/>
  <c r="AS46" i="6"/>
  <c r="AT46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B63" i="6"/>
  <c r="A65" i="6"/>
  <c r="B59" i="6" s="1"/>
  <c r="X76" i="6"/>
  <c r="X77" i="6" s="1"/>
  <c r="X78" i="6" s="1"/>
  <c r="X79" i="6" s="1"/>
  <c r="X81" i="6"/>
  <c r="X82" i="6"/>
  <c r="X83" i="6"/>
  <c r="X84" i="6" s="1"/>
  <c r="X89" i="6"/>
  <c r="X90" i="6" s="1"/>
  <c r="X91" i="6" s="1"/>
  <c r="X92" i="6"/>
  <c r="X94" i="6"/>
  <c r="X95" i="6"/>
  <c r="X96" i="6"/>
  <c r="X97" i="6" s="1"/>
  <c r="X99" i="6"/>
  <c r="X100" i="6" s="1"/>
  <c r="X101" i="6" s="1"/>
  <c r="X102" i="6"/>
  <c r="X104" i="6"/>
  <c r="X105" i="6"/>
  <c r="X106" i="6"/>
  <c r="X107" i="6" s="1"/>
  <c r="X109" i="6"/>
  <c r="X110" i="6" s="1"/>
  <c r="X111" i="6" s="1"/>
  <c r="X112" i="6"/>
  <c r="P116" i="6"/>
  <c r="Q116" i="6"/>
  <c r="R116" i="6"/>
  <c r="P117" i="6"/>
  <c r="Q117" i="6"/>
  <c r="R117" i="6" s="1"/>
  <c r="P118" i="6"/>
  <c r="Q118" i="6"/>
  <c r="R118" i="6" s="1"/>
  <c r="P119" i="6"/>
  <c r="Q119" i="6"/>
  <c r="R119" i="6" s="1"/>
  <c r="P120" i="6"/>
  <c r="Q120" i="6"/>
  <c r="R120" i="6"/>
  <c r="F123" i="6"/>
  <c r="F124" i="6"/>
  <c r="F125" i="6"/>
  <c r="F126" i="6"/>
  <c r="F127" i="6"/>
  <c r="I133" i="6"/>
  <c r="J133" i="6"/>
  <c r="K133" i="6"/>
  <c r="L133" i="6"/>
  <c r="H137" i="6"/>
  <c r="J137" i="6" s="1"/>
  <c r="H133" i="6" s="1"/>
  <c r="K137" i="6"/>
  <c r="T152" i="6"/>
  <c r="E160" i="6"/>
  <c r="F160" i="6"/>
  <c r="G160" i="6"/>
  <c r="H160" i="6"/>
  <c r="I160" i="6"/>
  <c r="J160" i="6"/>
  <c r="K160" i="6"/>
  <c r="L160" i="6"/>
  <c r="M160" i="6"/>
  <c r="N160" i="6"/>
  <c r="O160" i="6"/>
  <c r="G91" i="2"/>
  <c r="J91" i="2"/>
  <c r="K91" i="2"/>
  <c r="L91" i="2"/>
  <c r="M91" i="2"/>
  <c r="S91" i="2"/>
  <c r="G92" i="2"/>
  <c r="J92" i="2"/>
  <c r="S92" i="2"/>
  <c r="G93" i="2"/>
  <c r="J93" i="2"/>
  <c r="S93" i="2"/>
  <c r="G94" i="2"/>
  <c r="J94" i="2"/>
  <c r="S94" i="2"/>
  <c r="G95" i="2"/>
  <c r="J95" i="2"/>
  <c r="S95" i="2"/>
  <c r="G96" i="2"/>
  <c r="J96" i="2"/>
  <c r="K96" i="2"/>
  <c r="L96" i="2"/>
  <c r="M96" i="2"/>
  <c r="S96" i="2"/>
  <c r="G97" i="2"/>
  <c r="J97" i="2"/>
  <c r="K97" i="2"/>
  <c r="L97" i="2"/>
  <c r="M97" i="2"/>
  <c r="S97" i="2"/>
  <c r="G98" i="2"/>
  <c r="J98" i="2"/>
  <c r="S98" i="2"/>
  <c r="G99" i="2"/>
  <c r="J99" i="2"/>
  <c r="S99" i="2"/>
  <c r="G100" i="2"/>
  <c r="J100" i="2"/>
  <c r="S100" i="2"/>
  <c r="E5" i="5"/>
  <c r="K5" i="5"/>
  <c r="P5" i="5"/>
  <c r="M5" i="5" s="1"/>
  <c r="E6" i="5"/>
  <c r="M6" i="5"/>
  <c r="P6" i="5"/>
  <c r="G6" i="5" s="1"/>
  <c r="K6" i="5"/>
  <c r="E7" i="5"/>
  <c r="P7" i="5"/>
  <c r="E8" i="5"/>
  <c r="H8" i="5"/>
  <c r="J8" i="5"/>
  <c r="K8" i="5"/>
  <c r="P8" i="5"/>
  <c r="L8" i="5" s="1"/>
  <c r="E9" i="5"/>
  <c r="K9" i="5"/>
  <c r="L9" i="5"/>
  <c r="P9" i="5"/>
  <c r="N9" i="5" s="1"/>
  <c r="E10" i="5"/>
  <c r="I10" i="5"/>
  <c r="P10" i="5"/>
  <c r="E11" i="5"/>
  <c r="I11" i="5"/>
  <c r="K11" i="5"/>
  <c r="L11" i="5"/>
  <c r="P11" i="5"/>
  <c r="M11" i="5" s="1"/>
  <c r="E12" i="5"/>
  <c r="I12" i="5"/>
  <c r="J12" i="5"/>
  <c r="M12" i="5"/>
  <c r="N12" i="5"/>
  <c r="P12" i="5"/>
  <c r="K12" i="5" s="1"/>
  <c r="G12" i="5"/>
  <c r="E13" i="5"/>
  <c r="F13" i="5"/>
  <c r="G13" i="5"/>
  <c r="P13" i="5"/>
  <c r="H13" i="5" s="1"/>
  <c r="E14" i="5"/>
  <c r="H14" i="5"/>
  <c r="P14" i="5"/>
  <c r="I14" i="5" s="1"/>
  <c r="E15" i="5"/>
  <c r="L15" i="5"/>
  <c r="P15" i="5"/>
  <c r="E16" i="5"/>
  <c r="P16" i="5"/>
  <c r="E17" i="5"/>
  <c r="L17" i="5"/>
  <c r="M17" i="5" s="1"/>
  <c r="P17" i="5"/>
  <c r="E18" i="5"/>
  <c r="L18" i="5"/>
  <c r="P18" i="5"/>
  <c r="E19" i="5"/>
  <c r="M19" i="5"/>
  <c r="P19" i="5"/>
  <c r="J19" i="5" s="1"/>
  <c r="P20" i="5"/>
  <c r="P21" i="5"/>
  <c r="N21" i="5" s="1"/>
  <c r="P22" i="5"/>
  <c r="E23" i="5"/>
  <c r="G23" i="5"/>
  <c r="J23" i="5"/>
  <c r="K23" i="5"/>
  <c r="L23" i="5"/>
  <c r="N23" i="5"/>
  <c r="P23" i="5"/>
  <c r="H23" i="5" s="1"/>
  <c r="F23" i="5"/>
  <c r="E24" i="5"/>
  <c r="L24" i="5"/>
  <c r="P24" i="5"/>
  <c r="G24" i="5" s="1"/>
  <c r="E25" i="5"/>
  <c r="L25" i="5"/>
  <c r="P25" i="5"/>
  <c r="E26" i="5"/>
  <c r="G26" i="5"/>
  <c r="I26" i="5"/>
  <c r="J26" i="5"/>
  <c r="P26" i="5"/>
  <c r="E27" i="5"/>
  <c r="P27" i="5"/>
  <c r="E28" i="5"/>
  <c r="P28" i="5"/>
  <c r="G28" i="5" s="1"/>
  <c r="E29" i="5"/>
  <c r="H29" i="5"/>
  <c r="I29" i="5"/>
  <c r="K29" i="5"/>
  <c r="L29" i="5"/>
  <c r="M29" i="5"/>
  <c r="N29" i="5"/>
  <c r="P29" i="5"/>
  <c r="J29" i="5" s="1"/>
  <c r="G29" i="5"/>
  <c r="E30" i="5"/>
  <c r="P30" i="5"/>
  <c r="J30" i="5" s="1"/>
  <c r="E31" i="5"/>
  <c r="J31" i="5"/>
  <c r="K31" i="5"/>
  <c r="P31" i="5"/>
  <c r="L31" i="5" s="1"/>
  <c r="F31" i="5"/>
  <c r="E36" i="5"/>
  <c r="I36" i="5"/>
  <c r="K36" i="5"/>
  <c r="P36" i="5"/>
  <c r="L36" i="5" s="1"/>
  <c r="G36" i="5"/>
  <c r="E37" i="5"/>
  <c r="H37" i="5"/>
  <c r="I37" i="5"/>
  <c r="P37" i="5"/>
  <c r="J37" i="5" s="1"/>
  <c r="K37" i="5"/>
  <c r="E38" i="5"/>
  <c r="H38" i="5"/>
  <c r="I38" i="5"/>
  <c r="P38" i="5"/>
  <c r="E39" i="5"/>
  <c r="F39" i="5"/>
  <c r="J39" i="5"/>
  <c r="K39" i="5"/>
  <c r="M39" i="5"/>
  <c r="N39" i="5"/>
  <c r="P39" i="5"/>
  <c r="L39" i="5" s="1"/>
  <c r="G39" i="5"/>
  <c r="E40" i="5"/>
  <c r="J40" i="5"/>
  <c r="P40" i="5"/>
  <c r="I40" i="5" s="1"/>
  <c r="E41" i="5"/>
  <c r="P41" i="5"/>
  <c r="L41" i="5" s="1"/>
  <c r="E42" i="5"/>
  <c r="P42" i="5"/>
  <c r="E43" i="5"/>
  <c r="H43" i="5"/>
  <c r="P43" i="5"/>
  <c r="I43" i="5" s="1"/>
  <c r="E44" i="5"/>
  <c r="P44" i="5"/>
  <c r="P48" i="5"/>
  <c r="P49" i="5"/>
  <c r="P50" i="5"/>
  <c r="H62" i="5"/>
  <c r="H17" i="5" s="1"/>
  <c r="I62" i="5"/>
  <c r="J17" i="5"/>
  <c r="J62" i="5"/>
  <c r="K62" i="5"/>
  <c r="N17" i="5" s="1"/>
  <c r="J68" i="5"/>
  <c r="L20" i="5"/>
  <c r="M20" i="5" s="1"/>
  <c r="K68" i="5"/>
  <c r="N20" i="5"/>
  <c r="H15" i="7"/>
  <c r="G15" i="7"/>
  <c r="H23" i="7"/>
  <c r="G23" i="7"/>
  <c r="H24" i="7"/>
  <c r="G24" i="7" s="1"/>
  <c r="H31" i="7"/>
  <c r="G31" i="7"/>
  <c r="H39" i="7"/>
  <c r="G39" i="7"/>
  <c r="H47" i="7"/>
  <c r="G47" i="7" s="1"/>
  <c r="H48" i="7"/>
  <c r="G48" i="7"/>
  <c r="H55" i="7"/>
  <c r="G55" i="7"/>
  <c r="H62" i="7"/>
  <c r="G62" i="7"/>
  <c r="H63" i="7"/>
  <c r="G63" i="7" s="1"/>
  <c r="H64" i="7"/>
  <c r="G64" i="7"/>
  <c r="H71" i="7"/>
  <c r="G71" i="7"/>
  <c r="H72" i="7"/>
  <c r="G72" i="7"/>
  <c r="H79" i="7"/>
  <c r="G79" i="7" s="1"/>
  <c r="H87" i="7"/>
  <c r="G87" i="7"/>
  <c r="H88" i="7"/>
  <c r="G88" i="7"/>
  <c r="H95" i="7"/>
  <c r="G95" i="7"/>
  <c r="H96" i="7"/>
  <c r="G96" i="7" s="1"/>
  <c r="H103" i="7"/>
  <c r="G103" i="7"/>
  <c r="H104" i="7"/>
  <c r="G104" i="7"/>
  <c r="H111" i="7"/>
  <c r="G111" i="7"/>
  <c r="H112" i="7"/>
  <c r="G112" i="7" s="1"/>
  <c r="H119" i="7"/>
  <c r="G119" i="7"/>
  <c r="H120" i="7"/>
  <c r="G120" i="7"/>
  <c r="G126" i="7"/>
  <c r="H127" i="7"/>
  <c r="G127" i="7"/>
  <c r="H128" i="7"/>
  <c r="G128" i="7"/>
  <c r="H135" i="7"/>
  <c r="G135" i="7"/>
  <c r="H136" i="7"/>
  <c r="G136" i="7" s="1"/>
  <c r="H150" i="7"/>
  <c r="G150" i="7"/>
  <c r="H151" i="7"/>
  <c r="G151" i="7"/>
  <c r="H152" i="7"/>
  <c r="G152" i="7" s="1"/>
  <c r="H158" i="7"/>
  <c r="G158" i="7"/>
  <c r="H159" i="7"/>
  <c r="G159" i="7"/>
  <c r="H167" i="7"/>
  <c r="G167" i="7"/>
  <c r="H168" i="7"/>
  <c r="G168" i="7" s="1"/>
  <c r="H175" i="7"/>
  <c r="G175" i="7"/>
  <c r="H176" i="7"/>
  <c r="G176" i="7"/>
  <c r="H183" i="7"/>
  <c r="G183" i="7"/>
  <c r="H191" i="7"/>
  <c r="G191" i="7" s="1"/>
  <c r="H192" i="7"/>
  <c r="G192" i="7"/>
  <c r="H197" i="7"/>
  <c r="G197" i="7"/>
  <c r="H199" i="7"/>
  <c r="G199" i="7"/>
  <c r="H200" i="7"/>
  <c r="G200" i="7" s="1"/>
  <c r="H207" i="7"/>
  <c r="G207" i="7"/>
  <c r="H208" i="7"/>
  <c r="G208" i="7"/>
  <c r="H213" i="7"/>
  <c r="G213" i="7"/>
  <c r="H215" i="7"/>
  <c r="G215" i="7" s="1"/>
  <c r="H216" i="7"/>
  <c r="G216" i="7"/>
  <c r="H223" i="7"/>
  <c r="G223" i="7"/>
  <c r="H224" i="7"/>
  <c r="G224" i="7"/>
  <c r="H231" i="7"/>
  <c r="G231" i="7" s="1"/>
  <c r="H232" i="7"/>
  <c r="G232" i="7"/>
  <c r="H239" i="7"/>
  <c r="G239" i="7"/>
  <c r="H240" i="7"/>
  <c r="G240" i="7"/>
  <c r="H246" i="7"/>
  <c r="G246" i="7" s="1"/>
  <c r="H247" i="7"/>
  <c r="G247" i="7"/>
  <c r="H248" i="7"/>
  <c r="G248" i="7" s="1"/>
  <c r="H255" i="7"/>
  <c r="G255" i="7"/>
  <c r="H256" i="7"/>
  <c r="G256" i="7" s="1"/>
  <c r="H263" i="7"/>
  <c r="G263" i="7"/>
  <c r="H264" i="7"/>
  <c r="G264" i="7" s="1"/>
  <c r="H271" i="7"/>
  <c r="G271" i="7"/>
  <c r="H272" i="7"/>
  <c r="G272" i="7" s="1"/>
  <c r="H279" i="7"/>
  <c r="G279" i="7"/>
  <c r="H280" i="7"/>
  <c r="G280" i="7" s="1"/>
  <c r="H286" i="7"/>
  <c r="G286" i="7"/>
  <c r="H287" i="7"/>
  <c r="G287" i="7" s="1"/>
  <c r="H288" i="7"/>
  <c r="G288" i="7"/>
  <c r="H293" i="7"/>
  <c r="G293" i="7" s="1"/>
  <c r="G294" i="7"/>
  <c r="H295" i="7"/>
  <c r="G295" i="7"/>
  <c r="H296" i="7"/>
  <c r="G296" i="7"/>
  <c r="H301" i="7"/>
  <c r="G301" i="7" s="1"/>
  <c r="H303" i="7"/>
  <c r="G303" i="7"/>
  <c r="H304" i="7"/>
  <c r="G304" i="7"/>
  <c r="H311" i="7"/>
  <c r="G311" i="7"/>
  <c r="H312" i="7"/>
  <c r="G312" i="7" s="1"/>
  <c r="H319" i="7"/>
  <c r="G319" i="7"/>
  <c r="H320" i="7"/>
  <c r="G320" i="7"/>
  <c r="H327" i="7"/>
  <c r="G327" i="7" s="1"/>
  <c r="H333" i="7"/>
  <c r="G333" i="7"/>
  <c r="H335" i="7"/>
  <c r="G335" i="7"/>
  <c r="H336" i="7"/>
  <c r="G336" i="7" s="1"/>
  <c r="H343" i="7"/>
  <c r="G343" i="7"/>
  <c r="H349" i="7"/>
  <c r="G349" i="7"/>
  <c r="H351" i="7"/>
  <c r="G351" i="7" s="1"/>
  <c r="H352" i="7"/>
  <c r="G352" i="7"/>
  <c r="H359" i="7"/>
  <c r="G359" i="7"/>
  <c r="H360" i="7"/>
  <c r="G360" i="7"/>
  <c r="H367" i="7"/>
  <c r="G367" i="7"/>
  <c r="H368" i="7"/>
  <c r="G368" i="7"/>
  <c r="H373" i="7"/>
  <c r="G373" i="7"/>
  <c r="H375" i="7"/>
  <c r="G375" i="7" s="1"/>
  <c r="H376" i="7"/>
  <c r="G376" i="7"/>
  <c r="H382" i="7"/>
  <c r="G382" i="7"/>
  <c r="H383" i="7"/>
  <c r="G383" i="7"/>
  <c r="H384" i="7"/>
  <c r="G384" i="7" s="1"/>
  <c r="H389" i="7"/>
  <c r="G389" i="7"/>
  <c r="H391" i="7"/>
  <c r="G391" i="7"/>
  <c r="H392" i="7"/>
  <c r="G392" i="7"/>
  <c r="H398" i="7"/>
  <c r="G398" i="7" s="1"/>
  <c r="H399" i="7"/>
  <c r="G399" i="7"/>
  <c r="H400" i="7"/>
  <c r="G400" i="7"/>
  <c r="H407" i="7"/>
  <c r="G407" i="7"/>
  <c r="H408" i="7"/>
  <c r="G408" i="7" s="1"/>
  <c r="H413" i="7"/>
  <c r="G413" i="7"/>
  <c r="H415" i="7"/>
  <c r="G415" i="7"/>
  <c r="H416" i="7"/>
  <c r="G416" i="7"/>
  <c r="H420" i="7"/>
  <c r="G420" i="7" s="1"/>
  <c r="H421" i="7"/>
  <c r="G421" i="7"/>
  <c r="H422" i="7"/>
  <c r="G422" i="7"/>
  <c r="H423" i="7"/>
  <c r="G423" i="7"/>
  <c r="H424" i="7"/>
  <c r="G424" i="7" s="1"/>
  <c r="H425" i="7"/>
  <c r="G425" i="7"/>
  <c r="H426" i="7"/>
  <c r="G426" i="7"/>
  <c r="H427" i="7"/>
  <c r="G427" i="7"/>
  <c r="H428" i="7"/>
  <c r="G428" i="7" s="1"/>
  <c r="H429" i="7"/>
  <c r="G429" i="7"/>
  <c r="H430" i="7"/>
  <c r="G430" i="7"/>
  <c r="H431" i="7"/>
  <c r="G431" i="7"/>
  <c r="H432" i="7"/>
  <c r="G432" i="7" s="1"/>
  <c r="H433" i="7"/>
  <c r="G433" i="7"/>
  <c r="H434" i="7"/>
  <c r="G434" i="7"/>
  <c r="H435" i="7"/>
  <c r="G435" i="7"/>
  <c r="H436" i="7"/>
  <c r="G436" i="7" s="1"/>
  <c r="H437" i="7"/>
  <c r="G437" i="7"/>
  <c r="H438" i="7"/>
  <c r="G438" i="7"/>
  <c r="H439" i="7"/>
  <c r="G439" i="7"/>
  <c r="H440" i="7"/>
  <c r="G440" i="7" s="1"/>
  <c r="H441" i="7"/>
  <c r="G441" i="7"/>
  <c r="H442" i="7"/>
  <c r="G442" i="7"/>
  <c r="H443" i="7"/>
  <c r="G443" i="7"/>
  <c r="H444" i="7"/>
  <c r="G444" i="7" s="1"/>
  <c r="H445" i="7"/>
  <c r="G445" i="7"/>
  <c r="H446" i="7"/>
  <c r="G446" i="7"/>
  <c r="H447" i="7"/>
  <c r="G447" i="7"/>
  <c r="H448" i="7"/>
  <c r="G448" i="7" s="1"/>
  <c r="H449" i="7"/>
  <c r="G449" i="7" s="1"/>
  <c r="H450" i="7"/>
  <c r="G450" i="7"/>
  <c r="H451" i="7"/>
  <c r="G451" i="7"/>
  <c r="H452" i="7"/>
  <c r="G452" i="7" s="1"/>
  <c r="H453" i="7"/>
  <c r="G453" i="7" s="1"/>
  <c r="H454" i="7"/>
  <c r="G454" i="7"/>
  <c r="H455" i="7"/>
  <c r="G455" i="7"/>
  <c r="H456" i="7"/>
  <c r="G456" i="7" s="1"/>
  <c r="H463" i="7"/>
  <c r="G463" i="7" s="1"/>
  <c r="H464" i="7"/>
  <c r="G464" i="7"/>
  <c r="H469" i="7"/>
  <c r="G469" i="7"/>
  <c r="H471" i="7"/>
  <c r="G471" i="7" s="1"/>
  <c r="H472" i="7"/>
  <c r="G472" i="7" s="1"/>
  <c r="H479" i="7"/>
  <c r="G479" i="7"/>
  <c r="H480" i="7"/>
  <c r="G480" i="7"/>
  <c r="H487" i="7"/>
  <c r="G487" i="7" s="1"/>
  <c r="H488" i="7"/>
  <c r="G488" i="7" s="1"/>
  <c r="H495" i="7"/>
  <c r="G495" i="7"/>
  <c r="H496" i="7"/>
  <c r="G496" i="7"/>
  <c r="H501" i="7"/>
  <c r="G501" i="7" s="1"/>
  <c r="G502" i="7"/>
  <c r="H503" i="7"/>
  <c r="G503" i="7"/>
  <c r="H504" i="7"/>
  <c r="G504" i="7" s="1"/>
  <c r="H509" i="7"/>
  <c r="G509" i="7"/>
  <c r="H511" i="7"/>
  <c r="G511" i="7"/>
  <c r="H512" i="7"/>
  <c r="G512" i="7"/>
  <c r="H519" i="7"/>
  <c r="G519" i="7" s="1"/>
  <c r="H520" i="7"/>
  <c r="G520" i="7"/>
  <c r="G526" i="7"/>
  <c r="H527" i="7"/>
  <c r="G527" i="7" s="1"/>
  <c r="H528" i="7"/>
  <c r="G528" i="7"/>
  <c r="H533" i="7"/>
  <c r="G533" i="7"/>
  <c r="H535" i="7"/>
  <c r="G535" i="7" s="1"/>
  <c r="H536" i="7"/>
  <c r="G536" i="7" s="1"/>
  <c r="H541" i="7"/>
  <c r="G541" i="7"/>
  <c r="H543" i="7"/>
  <c r="G543" i="7"/>
  <c r="H544" i="7"/>
  <c r="G544" i="7" s="1"/>
  <c r="H551" i="7"/>
  <c r="G551" i="7" s="1"/>
  <c r="H552" i="7"/>
  <c r="G552" i="7"/>
  <c r="H559" i="7"/>
  <c r="G559" i="7"/>
  <c r="H560" i="7"/>
  <c r="G560" i="7" s="1"/>
  <c r="H565" i="7"/>
  <c r="G565" i="7" s="1"/>
  <c r="H567" i="7"/>
  <c r="G567" i="7" s="1"/>
  <c r="H568" i="7"/>
  <c r="G568" i="7"/>
  <c r="H575" i="7"/>
  <c r="G575" i="7" s="1"/>
  <c r="H576" i="7"/>
  <c r="G576" i="7" s="1"/>
  <c r="H582" i="7"/>
  <c r="G582" i="7"/>
  <c r="H583" i="7"/>
  <c r="G583" i="7"/>
  <c r="H584" i="7"/>
  <c r="G584" i="7" s="1"/>
  <c r="H591" i="7"/>
  <c r="G591" i="7" s="1"/>
  <c r="H592" i="7"/>
  <c r="G592" i="7"/>
  <c r="H598" i="7"/>
  <c r="G598" i="7"/>
  <c r="H599" i="7"/>
  <c r="G599" i="7" s="1"/>
  <c r="H600" i="7"/>
  <c r="G600" i="7" s="1"/>
  <c r="H607" i="7"/>
  <c r="G607" i="7"/>
  <c r="H608" i="7"/>
  <c r="G608" i="7"/>
  <c r="H615" i="7"/>
  <c r="G615" i="7" s="1"/>
  <c r="H616" i="7"/>
  <c r="G616" i="7" s="1"/>
  <c r="G622" i="7"/>
  <c r="H623" i="7"/>
  <c r="G623" i="7" s="1"/>
  <c r="H631" i="7"/>
  <c r="G631" i="7" s="1"/>
  <c r="H632" i="7"/>
  <c r="G632" i="7"/>
  <c r="H640" i="7"/>
  <c r="G640" i="7"/>
  <c r="H647" i="7"/>
  <c r="G647" i="7" s="1"/>
  <c r="H648" i="7"/>
  <c r="G648" i="7"/>
  <c r="H654" i="7"/>
  <c r="G654" i="7" s="1"/>
  <c r="H655" i="7"/>
  <c r="G655" i="7"/>
  <c r="H656" i="7"/>
  <c r="G656" i="7" s="1"/>
  <c r="H662" i="7"/>
  <c r="G662" i="7"/>
  <c r="H663" i="7"/>
  <c r="G663" i="7" s="1"/>
  <c r="H664" i="7"/>
  <c r="G664" i="7"/>
  <c r="H671" i="7"/>
  <c r="G671" i="7" s="1"/>
  <c r="H672" i="7"/>
  <c r="G672" i="7"/>
  <c r="H678" i="7"/>
  <c r="G678" i="7" s="1"/>
  <c r="H679" i="7"/>
  <c r="G679" i="7"/>
  <c r="H680" i="7"/>
  <c r="G680" i="7" s="1"/>
  <c r="H687" i="7"/>
  <c r="G687" i="7"/>
  <c r="H688" i="7"/>
  <c r="G688" i="7" s="1"/>
  <c r="G694" i="7"/>
  <c r="H695" i="7"/>
  <c r="G695" i="7" s="1"/>
  <c r="H696" i="7"/>
  <c r="G696" i="7"/>
  <c r="H703" i="7"/>
  <c r="G703" i="7" s="1"/>
  <c r="H704" i="7"/>
  <c r="G704" i="7"/>
  <c r="H710" i="7"/>
  <c r="G710" i="7" s="1"/>
  <c r="H711" i="7"/>
  <c r="G711" i="7"/>
  <c r="H712" i="7"/>
  <c r="G712" i="7"/>
  <c r="G718" i="7"/>
  <c r="H719" i="7"/>
  <c r="G719" i="7"/>
  <c r="H720" i="7"/>
  <c r="G720" i="7" s="1"/>
  <c r="G726" i="7"/>
  <c r="H727" i="7"/>
  <c r="G727" i="7"/>
  <c r="H728" i="7"/>
  <c r="G728" i="7"/>
  <c r="H736" i="7"/>
  <c r="G736" i="7"/>
  <c r="G742" i="7"/>
  <c r="H743" i="7"/>
  <c r="G743" i="7" s="1"/>
  <c r="H744" i="7"/>
  <c r="G744" i="7"/>
  <c r="G750" i="7"/>
  <c r="H751" i="7"/>
  <c r="G751" i="7" s="1"/>
  <c r="H752" i="7"/>
  <c r="G752" i="7"/>
  <c r="H759" i="7"/>
  <c r="G759" i="7"/>
  <c r="H760" i="7"/>
  <c r="G760" i="7" s="1"/>
  <c r="H767" i="7"/>
  <c r="G767" i="7" s="1"/>
  <c r="H768" i="7"/>
  <c r="G768" i="7"/>
  <c r="H774" i="7"/>
  <c r="G774" i="7"/>
  <c r="H775" i="7"/>
  <c r="G775" i="7" s="1"/>
  <c r="H776" i="7"/>
  <c r="G776" i="7" s="1"/>
  <c r="H783" i="7"/>
  <c r="G783" i="7"/>
  <c r="H784" i="7"/>
  <c r="G784" i="7"/>
  <c r="G790" i="7"/>
  <c r="H791" i="7"/>
  <c r="G791" i="7" s="1"/>
  <c r="H792" i="7"/>
  <c r="G792" i="7"/>
  <c r="H799" i="7"/>
  <c r="G799" i="7" s="1"/>
  <c r="H800" i="7"/>
  <c r="G800" i="7"/>
  <c r="H807" i="7"/>
  <c r="G807" i="7" s="1"/>
  <c r="H808" i="7"/>
  <c r="G808" i="7"/>
  <c r="H814" i="7"/>
  <c r="G814" i="7" s="1"/>
  <c r="H815" i="7"/>
  <c r="G815" i="7"/>
  <c r="H816" i="7"/>
  <c r="G816" i="7" s="1"/>
  <c r="H823" i="7"/>
  <c r="G823" i="7"/>
  <c r="H824" i="7"/>
  <c r="G824" i="7" s="1"/>
  <c r="H831" i="7"/>
  <c r="G831" i="7"/>
  <c r="H832" i="7"/>
  <c r="G832" i="7" s="1"/>
  <c r="H838" i="7"/>
  <c r="G838" i="7"/>
  <c r="H839" i="7"/>
  <c r="G839" i="7" s="1"/>
  <c r="H840" i="7"/>
  <c r="G840" i="7"/>
  <c r="H847" i="7"/>
  <c r="G847" i="7" s="1"/>
  <c r="H848" i="7"/>
  <c r="G848" i="7"/>
  <c r="H854" i="7"/>
  <c r="G854" i="7" s="1"/>
  <c r="H855" i="7"/>
  <c r="G855" i="7"/>
  <c r="H856" i="7"/>
  <c r="G856" i="7" s="1"/>
  <c r="H862" i="7"/>
  <c r="G862" i="7"/>
  <c r="H863" i="7"/>
  <c r="G863" i="7" s="1"/>
  <c r="H864" i="7"/>
  <c r="G864" i="7"/>
  <c r="H865" i="7"/>
  <c r="G865" i="7" s="1"/>
  <c r="H866" i="7"/>
  <c r="G866" i="7"/>
  <c r="H867" i="7"/>
  <c r="G867" i="7" s="1"/>
  <c r="H868" i="7"/>
  <c r="G868" i="7"/>
  <c r="H869" i="7"/>
  <c r="G869" i="7" s="1"/>
  <c r="H870" i="7"/>
  <c r="G870" i="7"/>
  <c r="H871" i="7"/>
  <c r="G871" i="7" s="1"/>
  <c r="H872" i="7"/>
  <c r="G872" i="7"/>
  <c r="H873" i="7"/>
  <c r="G873" i="7" s="1"/>
  <c r="H874" i="7"/>
  <c r="G874" i="7"/>
  <c r="H875" i="7"/>
  <c r="G875" i="7" s="1"/>
  <c r="H876" i="7"/>
  <c r="G876" i="7"/>
  <c r="H877" i="7"/>
  <c r="G877" i="7" s="1"/>
  <c r="H878" i="7"/>
  <c r="G878" i="7"/>
  <c r="H879" i="7"/>
  <c r="G879" i="7" s="1"/>
  <c r="H880" i="7"/>
  <c r="G880" i="7"/>
  <c r="H881" i="7"/>
  <c r="G881" i="7" s="1"/>
  <c r="H882" i="7"/>
  <c r="G882" i="7"/>
  <c r="H883" i="7"/>
  <c r="G883" i="7" s="1"/>
  <c r="H884" i="7"/>
  <c r="G884" i="7"/>
  <c r="H885" i="7"/>
  <c r="G885" i="7" s="1"/>
  <c r="H886" i="7"/>
  <c r="G886" i="7"/>
  <c r="H887" i="7"/>
  <c r="G887" i="7" s="1"/>
  <c r="H888" i="7"/>
  <c r="G888" i="7"/>
  <c r="H889" i="7"/>
  <c r="G889" i="7" s="1"/>
  <c r="H890" i="7"/>
  <c r="G890" i="7"/>
  <c r="H891" i="7"/>
  <c r="G891" i="7" s="1"/>
  <c r="H892" i="7"/>
  <c r="G892" i="7" s="1"/>
  <c r="H893" i="7"/>
  <c r="G893" i="7" s="1"/>
  <c r="H894" i="7"/>
  <c r="G894" i="7"/>
  <c r="H895" i="7"/>
  <c r="G895" i="7" s="1"/>
  <c r="H896" i="7"/>
  <c r="G896" i="7"/>
  <c r="H897" i="7"/>
  <c r="G897" i="7" s="1"/>
  <c r="H898" i="7"/>
  <c r="G898" i="7"/>
  <c r="H899" i="7"/>
  <c r="G899" i="7" s="1"/>
  <c r="H900" i="7"/>
  <c r="G900" i="7" s="1"/>
  <c r="H903" i="7"/>
  <c r="G903" i="7" s="1"/>
  <c r="H904" i="7"/>
  <c r="G904" i="7"/>
  <c r="H911" i="7"/>
  <c r="G911" i="7" s="1"/>
  <c r="H912" i="7"/>
  <c r="G912" i="7" s="1"/>
  <c r="H918" i="7"/>
  <c r="G918" i="7" s="1"/>
  <c r="H919" i="7"/>
  <c r="G919" i="7"/>
  <c r="H926" i="7"/>
  <c r="G926" i="7" s="1"/>
  <c r="H927" i="7"/>
  <c r="G927" i="7" s="1"/>
  <c r="H928" i="7"/>
  <c r="G928" i="7"/>
  <c r="H935" i="7"/>
  <c r="G935" i="7" s="1"/>
  <c r="H936" i="7"/>
  <c r="G936" i="7"/>
  <c r="H944" i="7"/>
  <c r="G944" i="7"/>
  <c r="H950" i="7"/>
  <c r="G950" i="7" s="1"/>
  <c r="H951" i="7"/>
  <c r="G951" i="7" s="1"/>
  <c r="H952" i="7"/>
  <c r="G952" i="7" s="1"/>
  <c r="H959" i="7"/>
  <c r="G959" i="7"/>
  <c r="H960" i="7"/>
  <c r="G960" i="7" s="1"/>
  <c r="H966" i="7"/>
  <c r="G966" i="7" s="1"/>
  <c r="H968" i="7"/>
  <c r="G968" i="7" s="1"/>
  <c r="H975" i="7"/>
  <c r="G975" i="7" s="1"/>
  <c r="H976" i="7"/>
  <c r="G976" i="7" s="1"/>
  <c r="H983" i="7"/>
  <c r="G983" i="7" s="1"/>
  <c r="H984" i="7"/>
  <c r="G984" i="7"/>
  <c r="H990" i="7"/>
  <c r="G990" i="7" s="1"/>
  <c r="H991" i="7"/>
  <c r="G991" i="7"/>
  <c r="H992" i="7"/>
  <c r="G992" i="7" s="1"/>
  <c r="H999" i="7"/>
  <c r="G999" i="7"/>
  <c r="H1000" i="7"/>
  <c r="G1000" i="7" s="1"/>
  <c r="H1007" i="7"/>
  <c r="G1007" i="7" s="1"/>
  <c r="H1008" i="7"/>
  <c r="G1008" i="7" s="1"/>
  <c r="H1014" i="7"/>
  <c r="G1014" i="7"/>
  <c r="H1015" i="7"/>
  <c r="G1015" i="7" s="1"/>
  <c r="H1016" i="7"/>
  <c r="G1016" i="7" s="1"/>
  <c r="H1022" i="7"/>
  <c r="G1022" i="7" s="1"/>
  <c r="H1023" i="7"/>
  <c r="G1023" i="7" s="1"/>
  <c r="H1024" i="7"/>
  <c r="G1024" i="7" s="1"/>
  <c r="H1030" i="7"/>
  <c r="G1030" i="7" s="1"/>
  <c r="H1032" i="7"/>
  <c r="G1032" i="7"/>
  <c r="H1038" i="7"/>
  <c r="G1038" i="7" s="1"/>
  <c r="H1039" i="7"/>
  <c r="G1039" i="7"/>
  <c r="H1040" i="7"/>
  <c r="G1040" i="7" s="1"/>
  <c r="H1047" i="7"/>
  <c r="G1047" i="7"/>
  <c r="H1048" i="7"/>
  <c r="G1048" i="7" s="1"/>
  <c r="H1055" i="7"/>
  <c r="G1055" i="7" s="1"/>
  <c r="H1056" i="7"/>
  <c r="G1056" i="7"/>
  <c r="H1062" i="7"/>
  <c r="G1062" i="7" s="1"/>
  <c r="H1063" i="7"/>
  <c r="G1063" i="7" s="1"/>
  <c r="H1064" i="7"/>
  <c r="G1064" i="7" s="1"/>
  <c r="H1071" i="7"/>
  <c r="G1071" i="7" s="1"/>
  <c r="H1072" i="7"/>
  <c r="G1072" i="7" s="1"/>
  <c r="H1079" i="7"/>
  <c r="G1079" i="7" s="1"/>
  <c r="H1080" i="7"/>
  <c r="G1080" i="7" s="1"/>
  <c r="H1086" i="7"/>
  <c r="G1086" i="7" s="1"/>
  <c r="H1088" i="7"/>
  <c r="G1088" i="7"/>
  <c r="H1095" i="7"/>
  <c r="G1095" i="7" s="1"/>
  <c r="H1096" i="7"/>
  <c r="G1096" i="7" s="1"/>
  <c r="H1102" i="7"/>
  <c r="G1102" i="7" s="1"/>
  <c r="H1103" i="7"/>
  <c r="G1103" i="7"/>
  <c r="H1104" i="7"/>
  <c r="G1104" i="7" s="1"/>
  <c r="H1110" i="7"/>
  <c r="G1110" i="7" s="1"/>
  <c r="H1111" i="7"/>
  <c r="G1111" i="7" s="1"/>
  <c r="H1112" i="7"/>
  <c r="G1112" i="7"/>
  <c r="H1118" i="7"/>
  <c r="G1118" i="7" s="1"/>
  <c r="H1119" i="7"/>
  <c r="G1119" i="7" s="1"/>
  <c r="H1120" i="7"/>
  <c r="G1120" i="7" s="1"/>
  <c r="H1127" i="7"/>
  <c r="G1127" i="7"/>
  <c r="H1134" i="7"/>
  <c r="G1134" i="7" s="1"/>
  <c r="H1135" i="7"/>
  <c r="G1135" i="7" s="1"/>
  <c r="H1136" i="7"/>
  <c r="G1136" i="7"/>
  <c r="H1144" i="7"/>
  <c r="G1144" i="7" s="1"/>
  <c r="H1150" i="7"/>
  <c r="G1150" i="7" s="1"/>
  <c r="H1151" i="7"/>
  <c r="G1151" i="7"/>
  <c r="H1159" i="7"/>
  <c r="G1159" i="7" s="1"/>
  <c r="H1160" i="7"/>
  <c r="G1160" i="7" s="1"/>
  <c r="H1166" i="7"/>
  <c r="G1166" i="7"/>
  <c r="H1167" i="7"/>
  <c r="G1167" i="7" s="1"/>
  <c r="H1168" i="7"/>
  <c r="G1168" i="7" s="1"/>
  <c r="H1174" i="7"/>
  <c r="G1174" i="7" s="1"/>
  <c r="H1175" i="7"/>
  <c r="G1175" i="7"/>
  <c r="H1176" i="7"/>
  <c r="G1176" i="7" s="1"/>
  <c r="H1182" i="7"/>
  <c r="G1182" i="7" s="1"/>
  <c r="H1183" i="7"/>
  <c r="G1183" i="7" s="1"/>
  <c r="H1184" i="7"/>
  <c r="G1184" i="7"/>
  <c r="H1190" i="7"/>
  <c r="G1190" i="7" s="1"/>
  <c r="H1191" i="7"/>
  <c r="G1191" i="7" s="1"/>
  <c r="H1192" i="7"/>
  <c r="G1192" i="7" s="1"/>
  <c r="H1198" i="7"/>
  <c r="G1198" i="7"/>
  <c r="H1199" i="7"/>
  <c r="G1199" i="7" s="1"/>
  <c r="H1200" i="7"/>
  <c r="G1200" i="7" s="1"/>
  <c r="H1207" i="7"/>
  <c r="G1207" i="7" s="1"/>
  <c r="H1208" i="7"/>
  <c r="G1208" i="7"/>
  <c r="H1214" i="7"/>
  <c r="G1214" i="7" s="1"/>
  <c r="H1222" i="7"/>
  <c r="G1222" i="7" s="1"/>
  <c r="H1223" i="7"/>
  <c r="G1223" i="7"/>
  <c r="H1224" i="7"/>
  <c r="G1224" i="7" s="1"/>
  <c r="H1231" i="7"/>
  <c r="G1231" i="7" s="1"/>
  <c r="H1232" i="7"/>
  <c r="G1232" i="7" s="1"/>
  <c r="H1238" i="7"/>
  <c r="G1238" i="7"/>
  <c r="H1240" i="7"/>
  <c r="G1240" i="7" s="1"/>
  <c r="H1247" i="7"/>
  <c r="G1247" i="7" s="1"/>
  <c r="H1248" i="7"/>
  <c r="G1248" i="7"/>
  <c r="H1254" i="7"/>
  <c r="G1254" i="7" s="1"/>
  <c r="H1255" i="7"/>
  <c r="G1255" i="7" s="1"/>
  <c r="H1256" i="7"/>
  <c r="G1256" i="7" s="1"/>
  <c r="H1264" i="7"/>
  <c r="G1264" i="7" s="1"/>
  <c r="H1271" i="7"/>
  <c r="G1271" i="7" s="1"/>
  <c r="H1272" i="7"/>
  <c r="G1272" i="7" s="1"/>
  <c r="H1278" i="7"/>
  <c r="G1278" i="7"/>
  <c r="H1279" i="7"/>
  <c r="G1279" i="7" s="1"/>
  <c r="H1280" i="7"/>
  <c r="G1280" i="7" s="1"/>
  <c r="H1286" i="7"/>
  <c r="G1286" i="7" s="1"/>
  <c r="H1287" i="7"/>
  <c r="G1287" i="7"/>
  <c r="H1288" i="7"/>
  <c r="G1288" i="7" s="1"/>
  <c r="H1296" i="7"/>
  <c r="G1296" i="7" s="1"/>
  <c r="H1302" i="7"/>
  <c r="G1302" i="7" s="1"/>
  <c r="H1303" i="7"/>
  <c r="G1303" i="7"/>
  <c r="H1304" i="7"/>
  <c r="G1304" i="7" s="1"/>
  <c r="H1308" i="7"/>
  <c r="G1308" i="7" s="1"/>
  <c r="H1309" i="7"/>
  <c r="G1309" i="7" s="1"/>
  <c r="H1310" i="7"/>
  <c r="G1310" i="7"/>
  <c r="H1311" i="7"/>
  <c r="G1311" i="7" s="1"/>
  <c r="H1312" i="7"/>
  <c r="G1312" i="7" s="1"/>
  <c r="G1313" i="7"/>
  <c r="H1313" i="7"/>
  <c r="H1314" i="7"/>
  <c r="G1314" i="7"/>
  <c r="H1315" i="7"/>
  <c r="G1315" i="7" s="1"/>
  <c r="H1316" i="7"/>
  <c r="G1316" i="7" s="1"/>
  <c r="H1317" i="7"/>
  <c r="G1317" i="7" s="1"/>
  <c r="H1318" i="7"/>
  <c r="G1318" i="7"/>
  <c r="H1319" i="7"/>
  <c r="G1319" i="7" s="1"/>
  <c r="H1320" i="7"/>
  <c r="G1320" i="7" s="1"/>
  <c r="H1321" i="7"/>
  <c r="G1321" i="7" s="1"/>
  <c r="H1322" i="7"/>
  <c r="G1322" i="7"/>
  <c r="H1323" i="7"/>
  <c r="G1323" i="7" s="1"/>
  <c r="H1324" i="7"/>
  <c r="G1324" i="7" s="1"/>
  <c r="H1325" i="7"/>
  <c r="G1325" i="7" s="1"/>
  <c r="H1326" i="7"/>
  <c r="G1326" i="7"/>
  <c r="H1327" i="7"/>
  <c r="G1327" i="7" s="1"/>
  <c r="H1328" i="7"/>
  <c r="G1328" i="7" s="1"/>
  <c r="H1329" i="7"/>
  <c r="G1329" i="7" s="1"/>
  <c r="H1330" i="7"/>
  <c r="G1330" i="7"/>
  <c r="H1331" i="7"/>
  <c r="G1331" i="7" s="1"/>
  <c r="H1332" i="7"/>
  <c r="G1332" i="7" s="1"/>
  <c r="H1333" i="7"/>
  <c r="G1333" i="7" s="1"/>
  <c r="H1334" i="7"/>
  <c r="G1334" i="7"/>
  <c r="H1335" i="7"/>
  <c r="G1335" i="7" s="1"/>
  <c r="H1336" i="7"/>
  <c r="G1336" i="7" s="1"/>
  <c r="H1337" i="7"/>
  <c r="G1337" i="7" s="1"/>
  <c r="H1338" i="7"/>
  <c r="G1338" i="7"/>
  <c r="H1339" i="7"/>
  <c r="G1339" i="7" s="1"/>
  <c r="H1340" i="7"/>
  <c r="G1340" i="7" s="1"/>
  <c r="H1341" i="7"/>
  <c r="G1341" i="7" s="1"/>
  <c r="H1342" i="7"/>
  <c r="G1342" i="7" s="1"/>
  <c r="H1343" i="7"/>
  <c r="G1343" i="7" s="1"/>
  <c r="H1344" i="7"/>
  <c r="G1344" i="7" s="1"/>
  <c r="H1352" i="7"/>
  <c r="G1352" i="7" s="1"/>
  <c r="G1357" i="7"/>
  <c r="H1358" i="7"/>
  <c r="G1358" i="7"/>
  <c r="H1359" i="7"/>
  <c r="G1359" i="7"/>
  <c r="H1360" i="7"/>
  <c r="G1360" i="7"/>
  <c r="H1366" i="7"/>
  <c r="G1366" i="7" s="1"/>
  <c r="H1367" i="7"/>
  <c r="G1367" i="7"/>
  <c r="H1368" i="7"/>
  <c r="G1368" i="7"/>
  <c r="H1374" i="7"/>
  <c r="G1374" i="7"/>
  <c r="G1375" i="7"/>
  <c r="H1376" i="7"/>
  <c r="G1376" i="7"/>
  <c r="H1382" i="7"/>
  <c r="G1382" i="7" s="1"/>
  <c r="H1383" i="7"/>
  <c r="G1383" i="7" s="1"/>
  <c r="H1384" i="7"/>
  <c r="G1384" i="7" s="1"/>
  <c r="H1391" i="7"/>
  <c r="G1391" i="7" s="1"/>
  <c r="H1392" i="7"/>
  <c r="G1392" i="7" s="1"/>
  <c r="G1395" i="7"/>
  <c r="H1398" i="7"/>
  <c r="G1398" i="7"/>
  <c r="H1399" i="7"/>
  <c r="G1399" i="7" s="1"/>
  <c r="H1400" i="7"/>
  <c r="G1400" i="7"/>
  <c r="H1407" i="7"/>
  <c r="G1407" i="7"/>
  <c r="H1408" i="7"/>
  <c r="G1408" i="7"/>
  <c r="H1412" i="7"/>
  <c r="G1412" i="7" s="1"/>
  <c r="H1414" i="7"/>
  <c r="G1414" i="7"/>
  <c r="H1416" i="7"/>
  <c r="G1416" i="7"/>
  <c r="H1422" i="7"/>
  <c r="G1422" i="7"/>
  <c r="H1423" i="7"/>
  <c r="G1423" i="7" s="1"/>
  <c r="H1424" i="7"/>
  <c r="G1424" i="7"/>
  <c r="H1430" i="7"/>
  <c r="G1430" i="7"/>
  <c r="H1432" i="7"/>
  <c r="G1432" i="7"/>
  <c r="H1438" i="7"/>
  <c r="G1438" i="7" s="1"/>
  <c r="H1439" i="7"/>
  <c r="G1439" i="7"/>
  <c r="H1440" i="7"/>
  <c r="G1440" i="7"/>
  <c r="H1446" i="7"/>
  <c r="G1446" i="7"/>
  <c r="H1447" i="7"/>
  <c r="G1447" i="7" s="1"/>
  <c r="H1448" i="7"/>
  <c r="G1448" i="7"/>
  <c r="H1454" i="7"/>
  <c r="G1454" i="7"/>
  <c r="H1456" i="7"/>
  <c r="G1456" i="7"/>
  <c r="H1462" i="7"/>
  <c r="G1462" i="7" s="1"/>
  <c r="H1463" i="7"/>
  <c r="G1463" i="7"/>
  <c r="H1464" i="7"/>
  <c r="G1464" i="7"/>
  <c r="H1470" i="7"/>
  <c r="G1470" i="7"/>
  <c r="H1471" i="7"/>
  <c r="G1471" i="7" s="1"/>
  <c r="H1472" i="7"/>
  <c r="G1472" i="7"/>
  <c r="H1478" i="7"/>
  <c r="G1478" i="7"/>
  <c r="H1480" i="7"/>
  <c r="G1480" i="7"/>
  <c r="H1486" i="7"/>
  <c r="G1486" i="7" s="1"/>
  <c r="H1487" i="7"/>
  <c r="G1487" i="7"/>
  <c r="H1488" i="7"/>
  <c r="G1488" i="7"/>
  <c r="H1494" i="7"/>
  <c r="G1494" i="7"/>
  <c r="H1495" i="7"/>
  <c r="G1495" i="7" s="1"/>
  <c r="H1496" i="7"/>
  <c r="G1496" i="7"/>
  <c r="H1502" i="7"/>
  <c r="G1502" i="7"/>
  <c r="H1503" i="7"/>
  <c r="G1503" i="7"/>
  <c r="H1504" i="7"/>
  <c r="G1504" i="7" s="1"/>
  <c r="H1510" i="7"/>
  <c r="G1510" i="7"/>
  <c r="H1511" i="7"/>
  <c r="G1511" i="7"/>
  <c r="H1512" i="7"/>
  <c r="G1512" i="7"/>
  <c r="H1519" i="7"/>
  <c r="G1519" i="7" s="1"/>
  <c r="H1520" i="7"/>
  <c r="G1520" i="7"/>
  <c r="H1526" i="7"/>
  <c r="G1526" i="7"/>
  <c r="H1527" i="7"/>
  <c r="G1527" i="7"/>
  <c r="H1528" i="7"/>
  <c r="G1528" i="7" s="1"/>
  <c r="H1534" i="7"/>
  <c r="G1534" i="7"/>
  <c r="H1536" i="7"/>
  <c r="G1536" i="7"/>
  <c r="H1542" i="7"/>
  <c r="G1542" i="7"/>
  <c r="H1543" i="7"/>
  <c r="G1543" i="7" s="1"/>
  <c r="H1544" i="7"/>
  <c r="G1544" i="7"/>
  <c r="H1550" i="7"/>
  <c r="G1550" i="7"/>
  <c r="H1551" i="7"/>
  <c r="G1551" i="7"/>
  <c r="H1552" i="7"/>
  <c r="G1552" i="7" s="1"/>
  <c r="H1558" i="7"/>
  <c r="G1558" i="7"/>
  <c r="H1559" i="7"/>
  <c r="G1559" i="7"/>
  <c r="H1560" i="7"/>
  <c r="G1560" i="7"/>
  <c r="H1566" i="7"/>
  <c r="G1566" i="7" s="1"/>
  <c r="H1567" i="7"/>
  <c r="G1567" i="7"/>
  <c r="H1568" i="7"/>
  <c r="G1568" i="7"/>
  <c r="H1576" i="7"/>
  <c r="G1576" i="7"/>
  <c r="H1582" i="7"/>
  <c r="G1582" i="7" s="1"/>
  <c r="H1583" i="7"/>
  <c r="G1583" i="7"/>
  <c r="H1584" i="7"/>
  <c r="G1584" i="7"/>
  <c r="H1590" i="7"/>
  <c r="G1590" i="7"/>
  <c r="H1591" i="7"/>
  <c r="G1591" i="7" s="1"/>
  <c r="H1592" i="7"/>
  <c r="G1592" i="7"/>
  <c r="H1598" i="7"/>
  <c r="G1598" i="7"/>
  <c r="H1600" i="7"/>
  <c r="G1600" i="7"/>
  <c r="H1605" i="7"/>
  <c r="G1605" i="7" s="1"/>
  <c r="H1606" i="7"/>
  <c r="G1606" i="7"/>
  <c r="H1607" i="7"/>
  <c r="G1607" i="7"/>
  <c r="H1608" i="7"/>
  <c r="G1608" i="7"/>
  <c r="H1614" i="7"/>
  <c r="G1614" i="7" s="1"/>
  <c r="H1615" i="7"/>
  <c r="G1615" i="7"/>
  <c r="H1616" i="7"/>
  <c r="G1616" i="7"/>
  <c r="H1622" i="7"/>
  <c r="G1622" i="7"/>
  <c r="H1624" i="7"/>
  <c r="G1624" i="7" s="1"/>
  <c r="H1630" i="7"/>
  <c r="G1630" i="7"/>
  <c r="H1631" i="7"/>
  <c r="G1631" i="7"/>
  <c r="H1632" i="7"/>
  <c r="G1632" i="7"/>
  <c r="H1633" i="7"/>
  <c r="G1633" i="7" s="1"/>
  <c r="H1634" i="7"/>
  <c r="G1634" i="7"/>
  <c r="H1635" i="7"/>
  <c r="G1635" i="7"/>
  <c r="H1636" i="7"/>
  <c r="G1636" i="7"/>
  <c r="H1637" i="7"/>
  <c r="G1637" i="7" s="1"/>
  <c r="H1638" i="7"/>
  <c r="G1638" i="7"/>
  <c r="H1639" i="7"/>
  <c r="G1639" i="7"/>
  <c r="H1640" i="7"/>
  <c r="G1640" i="7"/>
  <c r="H1641" i="7"/>
  <c r="G1641" i="7" s="1"/>
  <c r="H1642" i="7"/>
  <c r="G1642" i="7"/>
  <c r="H1643" i="7"/>
  <c r="G1643" i="7"/>
  <c r="H1644" i="7"/>
  <c r="G1644" i="7"/>
  <c r="H1645" i="7"/>
  <c r="G1645" i="7" s="1"/>
  <c r="H1646" i="7"/>
  <c r="G1646" i="7"/>
  <c r="H1647" i="7"/>
  <c r="G1647" i="7"/>
  <c r="H1648" i="7"/>
  <c r="G1648" i="7"/>
  <c r="H1649" i="7"/>
  <c r="G1649" i="7" s="1"/>
  <c r="H1650" i="7"/>
  <c r="G1650" i="7"/>
  <c r="H1651" i="7"/>
  <c r="G1651" i="7"/>
  <c r="H1652" i="7"/>
  <c r="G1652" i="7"/>
  <c r="H1653" i="7"/>
  <c r="G1653" i="7" s="1"/>
  <c r="H1654" i="7"/>
  <c r="G1654" i="7"/>
  <c r="H1655" i="7"/>
  <c r="G1655" i="7"/>
  <c r="H1656" i="7"/>
  <c r="G1656" i="7"/>
  <c r="G1662" i="7"/>
  <c r="H1663" i="7"/>
  <c r="G1663" i="7"/>
  <c r="H1664" i="7"/>
  <c r="G1664" i="7" s="1"/>
  <c r="H1670" i="7"/>
  <c r="G1670" i="7" s="1"/>
  <c r="H1671" i="7"/>
  <c r="G1671" i="7" s="1"/>
  <c r="H1672" i="7"/>
  <c r="G1672" i="7"/>
  <c r="H1678" i="7"/>
  <c r="G1678" i="7" s="1"/>
  <c r="H1680" i="7"/>
  <c r="G1680" i="7" s="1"/>
  <c r="H1686" i="7"/>
  <c r="G1686" i="7" s="1"/>
  <c r="H1687" i="7"/>
  <c r="G1687" i="7"/>
  <c r="H1688" i="7"/>
  <c r="G1688" i="7" s="1"/>
  <c r="H1694" i="7"/>
  <c r="G1694" i="7" s="1"/>
  <c r="H1695" i="7"/>
  <c r="G1695" i="7" s="1"/>
  <c r="H1696" i="7"/>
  <c r="G1696" i="7"/>
  <c r="H1702" i="7"/>
  <c r="G1702" i="7" s="1"/>
  <c r="H1703" i="7"/>
  <c r="G1703" i="7" s="1"/>
  <c r="H1704" i="7"/>
  <c r="G1704" i="7" s="1"/>
  <c r="H1710" i="7"/>
  <c r="G1710" i="7"/>
  <c r="H1712" i="7"/>
  <c r="G1712" i="7" s="1"/>
  <c r="H1719" i="7"/>
  <c r="G1719" i="7" s="1"/>
  <c r="H1720" i="7"/>
  <c r="G1720" i="7" s="1"/>
  <c r="H1726" i="7"/>
  <c r="G1726" i="7"/>
  <c r="H1727" i="7"/>
  <c r="G1727" i="7" s="1"/>
  <c r="H1728" i="7"/>
  <c r="G1728" i="7" s="1"/>
  <c r="H1734" i="7"/>
  <c r="G1734" i="7" s="1"/>
  <c r="H1735" i="7"/>
  <c r="G1735" i="7"/>
  <c r="H1736" i="7"/>
  <c r="G1736" i="7" s="1"/>
  <c r="H1742" i="7"/>
  <c r="G1742" i="7" s="1"/>
  <c r="H1744" i="7"/>
  <c r="G1744" i="7" s="1"/>
  <c r="H1750" i="7"/>
  <c r="G1750" i="7"/>
  <c r="H1751" i="7"/>
  <c r="G1751" i="7" s="1"/>
  <c r="H1752" i="7"/>
  <c r="G1752" i="7" s="1"/>
  <c r="H1758" i="7"/>
  <c r="G1758" i="7" s="1"/>
  <c r="H1759" i="7"/>
  <c r="G1759" i="7"/>
  <c r="H1760" i="7"/>
  <c r="G1760" i="7" s="1"/>
  <c r="H1767" i="7"/>
  <c r="G1767" i="7" s="1"/>
  <c r="H1768" i="7"/>
  <c r="G1768" i="7" s="1"/>
  <c r="H1774" i="7"/>
  <c r="G1774" i="7"/>
  <c r="H1776" i="7"/>
  <c r="G1776" i="7" s="1"/>
  <c r="H1782" i="7"/>
  <c r="G1782" i="7" s="1"/>
  <c r="H1783" i="7"/>
  <c r="G1783" i="7" s="1"/>
  <c r="H1784" i="7"/>
  <c r="G1784" i="7"/>
  <c r="H1790" i="7"/>
  <c r="G1790" i="7" s="1"/>
  <c r="H1791" i="7"/>
  <c r="G1791" i="7" s="1"/>
  <c r="H1792" i="7"/>
  <c r="G1792" i="7" s="1"/>
  <c r="H1799" i="7"/>
  <c r="G1799" i="7"/>
  <c r="H1800" i="7"/>
  <c r="G1800" i="7" s="1"/>
  <c r="H1805" i="7"/>
  <c r="G1805" i="7" s="1"/>
  <c r="H1806" i="7"/>
  <c r="G1806" i="7" s="1"/>
  <c r="H1807" i="7"/>
  <c r="G1807" i="7"/>
  <c r="H1808" i="7"/>
  <c r="G1808" i="7" s="1"/>
  <c r="H1814" i="7"/>
  <c r="G1814" i="7" s="1"/>
  <c r="H1815" i="7"/>
  <c r="G1815" i="7" s="1"/>
  <c r="H1816" i="7"/>
  <c r="G1816" i="7"/>
  <c r="H1822" i="7"/>
  <c r="G1822" i="7" s="1"/>
  <c r="H1823" i="7"/>
  <c r="G1823" i="7" s="1"/>
  <c r="H1824" i="7"/>
  <c r="G1824" i="7" s="1"/>
  <c r="H1830" i="7"/>
  <c r="G1830" i="7"/>
  <c r="H1831" i="7"/>
  <c r="G1831" i="7" s="1"/>
  <c r="H1832" i="7"/>
  <c r="G1832" i="7" s="1"/>
  <c r="H1838" i="7"/>
  <c r="G1838" i="7" s="1"/>
  <c r="H1839" i="7"/>
  <c r="G1839" i="7"/>
  <c r="H1840" i="7"/>
  <c r="G1840" i="7" s="1"/>
  <c r="H1846" i="7"/>
  <c r="G1846" i="7" s="1"/>
  <c r="H1847" i="7"/>
  <c r="G1847" i="7" s="1"/>
  <c r="H1848" i="7"/>
  <c r="G1848" i="7"/>
  <c r="H1854" i="7"/>
  <c r="G1854" i="7" s="1"/>
  <c r="H1855" i="7"/>
  <c r="G1855" i="7" s="1"/>
  <c r="H1856" i="7"/>
  <c r="G1856" i="7" s="1"/>
  <c r="H1862" i="7"/>
  <c r="G1862" i="7"/>
  <c r="H1863" i="7"/>
  <c r="G1863" i="7" s="1"/>
  <c r="H1864" i="7"/>
  <c r="G1864" i="7" s="1"/>
  <c r="H1869" i="7"/>
  <c r="G1869" i="7" s="1"/>
  <c r="H1870" i="7"/>
  <c r="G1870" i="7"/>
  <c r="H1872" i="7"/>
  <c r="G1872" i="7" s="1"/>
  <c r="H1878" i="7"/>
  <c r="G1878" i="7" s="1"/>
  <c r="H1879" i="7"/>
  <c r="G1879" i="7" s="1"/>
  <c r="H1880" i="7"/>
  <c r="G1880" i="7"/>
  <c r="H1886" i="7"/>
  <c r="G1886" i="7" s="1"/>
  <c r="H1887" i="7"/>
  <c r="G1887" i="7" s="1"/>
  <c r="H1888" i="7"/>
  <c r="G1888" i="7" s="1"/>
  <c r="H1895" i="7"/>
  <c r="G1895" i="7"/>
  <c r="H1896" i="7"/>
  <c r="G1896" i="7" s="1"/>
  <c r="H1901" i="7"/>
  <c r="G1901" i="7" s="1"/>
  <c r="H1902" i="7"/>
  <c r="G1902" i="7" s="1"/>
  <c r="H1904" i="7"/>
  <c r="G1904" i="7"/>
  <c r="H1910" i="7"/>
  <c r="G1910" i="7" s="1"/>
  <c r="H1911" i="7"/>
  <c r="G1911" i="7" s="1"/>
  <c r="H1912" i="7"/>
  <c r="G1912" i="7" s="1"/>
  <c r="H1918" i="7"/>
  <c r="G1918" i="7"/>
  <c r="H1919" i="7"/>
  <c r="G1919" i="7" s="1"/>
  <c r="H1920" i="7"/>
  <c r="G1920" i="7" s="1"/>
  <c r="H1926" i="7"/>
  <c r="G1926" i="7" s="1"/>
  <c r="H1927" i="7"/>
  <c r="G1927" i="7" s="1"/>
  <c r="H1928" i="7"/>
  <c r="G1928" i="7" s="1"/>
  <c r="H1933" i="7"/>
  <c r="G1933" i="7" s="1"/>
  <c r="H1935" i="7"/>
  <c r="G1935" i="7" s="1"/>
  <c r="H1936" i="7"/>
  <c r="G1936" i="7" s="1"/>
  <c r="H1937" i="7"/>
  <c r="G1937" i="7" s="1"/>
  <c r="H1942" i="7"/>
  <c r="G1942" i="7" s="1"/>
  <c r="H1943" i="7"/>
  <c r="G1943" i="7" s="1"/>
  <c r="H1944" i="7"/>
  <c r="G1944" i="7" s="1"/>
  <c r="H1945" i="7"/>
  <c r="G1945" i="7" s="1"/>
  <c r="H1946" i="7"/>
  <c r="G1946" i="7" s="1"/>
  <c r="H1947" i="7"/>
  <c r="G1947" i="7" s="1"/>
  <c r="H1948" i="7"/>
  <c r="G1948" i="7" s="1"/>
  <c r="H1949" i="7"/>
  <c r="G1949" i="7" s="1"/>
  <c r="H1950" i="7"/>
  <c r="G1950" i="7" s="1"/>
  <c r="H1951" i="7"/>
  <c r="G1951" i="7" s="1"/>
  <c r="H1952" i="7"/>
  <c r="G1952" i="7" s="1"/>
  <c r="H1953" i="7"/>
  <c r="G1953" i="7" s="1"/>
  <c r="H1954" i="7"/>
  <c r="G1954" i="7" s="1"/>
  <c r="H1955" i="7"/>
  <c r="G1955" i="7" s="1"/>
  <c r="H1956" i="7"/>
  <c r="G1956" i="7" s="1"/>
  <c r="H1957" i="7"/>
  <c r="G1957" i="7" s="1"/>
  <c r="H1958" i="7"/>
  <c r="G1958" i="7" s="1"/>
  <c r="H1959" i="7"/>
  <c r="G1959" i="7" s="1"/>
  <c r="H1960" i="7"/>
  <c r="G1960" i="7" s="1"/>
  <c r="H1961" i="7"/>
  <c r="G1961" i="7" s="1"/>
  <c r="H1962" i="7"/>
  <c r="G1962" i="7" s="1"/>
  <c r="H1963" i="7"/>
  <c r="G1963" i="7" s="1"/>
  <c r="H1964" i="7"/>
  <c r="G1964" i="7" s="1"/>
  <c r="H1965" i="7"/>
  <c r="G1965" i="7" s="1"/>
  <c r="H1966" i="7"/>
  <c r="G1966" i="7" s="1"/>
  <c r="H1967" i="7"/>
  <c r="G1967" i="7" s="1"/>
  <c r="H1968" i="7"/>
  <c r="G1968" i="7" s="1"/>
  <c r="D15" i="10"/>
  <c r="E15" i="10"/>
  <c r="F15" i="10"/>
  <c r="J32" i="10"/>
  <c r="J33" i="10"/>
  <c r="K33" i="10"/>
  <c r="J34" i="10"/>
  <c r="K34" i="10"/>
  <c r="D47" i="10"/>
  <c r="E47" i="10"/>
  <c r="F47" i="10"/>
  <c r="H7" i="5"/>
  <c r="L7" i="5"/>
  <c r="M7" i="5"/>
  <c r="N7" i="5"/>
  <c r="I7" i="5"/>
  <c r="G7" i="5"/>
  <c r="J7" i="5"/>
  <c r="K7" i="5"/>
  <c r="F7" i="5"/>
  <c r="AI20" i="6"/>
  <c r="AI35" i="6"/>
  <c r="Z35" i="6"/>
  <c r="H44" i="5"/>
  <c r="I44" i="5"/>
  <c r="J44" i="5"/>
  <c r="F44" i="5"/>
  <c r="G44" i="5"/>
  <c r="M44" i="5"/>
  <c r="N44" i="5"/>
  <c r="AK20" i="6"/>
  <c r="AK45" i="6"/>
  <c r="AO38" i="6"/>
  <c r="AO20" i="6"/>
  <c r="AG38" i="6"/>
  <c r="CG9" i="6"/>
  <c r="AP9" i="6"/>
  <c r="AP38" i="6" s="1"/>
  <c r="CK9" i="6"/>
  <c r="AT9" i="6"/>
  <c r="AT38" i="6" s="1"/>
  <c r="CL9" i="6"/>
  <c r="AU9" i="6" s="1"/>
  <c r="AU38" i="6" s="1"/>
  <c r="CM9" i="6"/>
  <c r="AV9" i="6" s="1"/>
  <c r="CH9" i="6"/>
  <c r="AQ9" i="6" s="1"/>
  <c r="AQ38" i="6" s="1"/>
  <c r="CI9" i="6"/>
  <c r="AR9" i="6"/>
  <c r="AR38" i="6" s="1"/>
  <c r="CJ9" i="6"/>
  <c r="AS9" i="6"/>
  <c r="L44" i="5"/>
  <c r="L16" i="5"/>
  <c r="H16" i="5"/>
  <c r="I16" i="5"/>
  <c r="J16" i="5"/>
  <c r="K16" i="5"/>
  <c r="F16" i="5"/>
  <c r="G16" i="5"/>
  <c r="M16" i="5"/>
  <c r="AJ45" i="6"/>
  <c r="AJ20" i="6"/>
  <c r="AA45" i="6"/>
  <c r="AA20" i="6"/>
  <c r="AD42" i="6"/>
  <c r="AD20" i="6"/>
  <c r="K44" i="5"/>
  <c r="N16" i="5"/>
  <c r="K17" i="5"/>
  <c r="J38" i="5"/>
  <c r="K38" i="5"/>
  <c r="L38" i="5"/>
  <c r="F38" i="5"/>
  <c r="G38" i="5"/>
  <c r="M38" i="5"/>
  <c r="N38" i="5"/>
  <c r="I17" i="5"/>
  <c r="G17" i="5"/>
  <c r="K43" i="5"/>
  <c r="L43" i="5"/>
  <c r="M43" i="5"/>
  <c r="F43" i="5"/>
  <c r="G43" i="5"/>
  <c r="J43" i="5"/>
  <c r="N43" i="5"/>
  <c r="L21" i="5"/>
  <c r="M21" i="5"/>
  <c r="I41" i="5"/>
  <c r="J41" i="5"/>
  <c r="K41" i="5"/>
  <c r="L40" i="5"/>
  <c r="M40" i="5"/>
  <c r="F40" i="5"/>
  <c r="N40" i="5"/>
  <c r="L26" i="5"/>
  <c r="H26" i="5"/>
  <c r="K26" i="5"/>
  <c r="M26" i="5"/>
  <c r="N26" i="5"/>
  <c r="S44" i="6"/>
  <c r="S20" i="6"/>
  <c r="V39" i="6"/>
  <c r="V20" i="6"/>
  <c r="U20" i="6"/>
  <c r="U36" i="6"/>
  <c r="J14" i="5"/>
  <c r="F14" i="5"/>
  <c r="N14" i="5"/>
  <c r="K14" i="5"/>
  <c r="L14" i="5"/>
  <c r="M14" i="5"/>
  <c r="H41" i="5"/>
  <c r="H40" i="5"/>
  <c r="F26" i="5"/>
  <c r="G14" i="5"/>
  <c r="G41" i="5"/>
  <c r="G40" i="5"/>
  <c r="H30" i="5"/>
  <c r="L30" i="5"/>
  <c r="F30" i="5"/>
  <c r="G30" i="5"/>
  <c r="I30" i="5"/>
  <c r="F28" i="5"/>
  <c r="N28" i="5"/>
  <c r="J28" i="5"/>
  <c r="I28" i="5"/>
  <c r="K28" i="5"/>
  <c r="L28" i="5"/>
  <c r="F41" i="5"/>
  <c r="N30" i="5"/>
  <c r="M28" i="5"/>
  <c r="L19" i="5"/>
  <c r="H19" i="5"/>
  <c r="F19" i="5"/>
  <c r="G19" i="5"/>
  <c r="I19" i="5"/>
  <c r="M13" i="5"/>
  <c r="I13" i="5"/>
  <c r="K13" i="5"/>
  <c r="L13" i="5"/>
  <c r="N13" i="5"/>
  <c r="F5" i="5"/>
  <c r="N5" i="5"/>
  <c r="G5" i="5"/>
  <c r="H5" i="5"/>
  <c r="I5" i="5"/>
  <c r="L5" i="5"/>
  <c r="J5" i="5"/>
  <c r="H42" i="5"/>
  <c r="I39" i="5"/>
  <c r="F37" i="5"/>
  <c r="G31" i="5"/>
  <c r="J9" i="5"/>
  <c r="G9" i="5"/>
  <c r="H9" i="5"/>
  <c r="I9" i="5"/>
  <c r="M9" i="5"/>
  <c r="B52" i="6"/>
  <c r="B56" i="6"/>
  <c r="B61" i="6"/>
  <c r="B62" i="6"/>
  <c r="B53" i="6"/>
  <c r="B55" i="6"/>
  <c r="B57" i="6"/>
  <c r="B58" i="6"/>
  <c r="B60" i="6"/>
  <c r="B54" i="6"/>
  <c r="H39" i="5"/>
  <c r="N37" i="5"/>
  <c r="J24" i="5"/>
  <c r="F24" i="5"/>
  <c r="N24" i="5"/>
  <c r="M23" i="5"/>
  <c r="I23" i="5"/>
  <c r="J36" i="5"/>
  <c r="F36" i="5"/>
  <c r="N36" i="5"/>
  <c r="M31" i="5"/>
  <c r="I31" i="5"/>
  <c r="K25" i="5"/>
  <c r="K18" i="5"/>
  <c r="K15" i="5"/>
  <c r="L12" i="5"/>
  <c r="J10" i="5"/>
  <c r="F8" i="5"/>
  <c r="J6" i="5"/>
  <c r="G10" i="5"/>
  <c r="H12" i="5"/>
  <c r="N10" i="5"/>
  <c r="F10" i="5"/>
  <c r="F6" i="5"/>
  <c r="I137" i="6"/>
  <c r="L137" i="6"/>
  <c r="AB43" i="6"/>
  <c r="AB20" i="6"/>
  <c r="O20" i="6"/>
  <c r="O35" i="6"/>
  <c r="T35" i="6"/>
  <c r="T20" i="6"/>
  <c r="J20" i="6"/>
  <c r="AG42" i="6"/>
  <c r="CG13" i="6"/>
  <c r="AP13" i="6"/>
  <c r="AP42" i="6" s="1"/>
  <c r="CK13" i="6"/>
  <c r="AT13" i="6" s="1"/>
  <c r="AT42" i="6"/>
  <c r="CL13" i="6"/>
  <c r="AU13" i="6" s="1"/>
  <c r="AU42" i="6" s="1"/>
  <c r="CM13" i="6"/>
  <c r="AV13" i="6" s="1"/>
  <c r="CH13" i="6"/>
  <c r="AQ13" i="6" s="1"/>
  <c r="AQ42" i="6" s="1"/>
  <c r="CI13" i="6"/>
  <c r="AR13" i="6"/>
  <c r="AR42" i="6" s="1"/>
  <c r="X37" i="6"/>
  <c r="X20" i="6"/>
  <c r="CK15" i="6"/>
  <c r="AT15" i="6" s="1"/>
  <c r="AT44" i="6" s="1"/>
  <c r="AH20" i="6"/>
  <c r="CG15" i="6"/>
  <c r="AP15" i="6" s="1"/>
  <c r="AP44" i="6" s="1"/>
  <c r="AG44" i="6"/>
  <c r="CH15" i="6"/>
  <c r="AQ15" i="6" s="1"/>
  <c r="AQ44" i="6"/>
  <c r="CL15" i="6"/>
  <c r="AU15" i="6" s="1"/>
  <c r="AU44" i="6" s="1"/>
  <c r="CM15" i="6"/>
  <c r="AV15" i="6" s="1"/>
  <c r="I38" i="6"/>
  <c r="I20" i="6"/>
  <c r="H20" i="6"/>
  <c r="H37" i="6"/>
  <c r="P20" i="6"/>
  <c r="P35" i="6"/>
  <c r="K20" i="6"/>
  <c r="N20" i="6"/>
  <c r="Q38" i="6"/>
  <c r="Q20" i="6"/>
  <c r="W20" i="6"/>
  <c r="Y38" i="6"/>
  <c r="Y20" i="6"/>
  <c r="AM20" i="6"/>
  <c r="AE20" i="6"/>
  <c r="R20" i="6"/>
  <c r="CK12" i="6"/>
  <c r="AT12" i="6" s="1"/>
  <c r="AT41" i="6" s="1"/>
  <c r="CG10" i="6"/>
  <c r="AP10" i="6" s="1"/>
  <c r="AP39" i="6" s="1"/>
  <c r="CK8" i="6"/>
  <c r="AT8" i="6" s="1"/>
  <c r="AT37" i="6" s="1"/>
  <c r="CG6" i="6"/>
  <c r="AP6" i="6" s="1"/>
  <c r="CM10" i="6"/>
  <c r="AV10" i="6"/>
  <c r="CM6" i="6"/>
  <c r="AV6" i="6" s="1"/>
  <c r="AS38" i="6"/>
  <c r="AP35" i="6"/>
  <c r="AI54" i="6" l="1"/>
  <c r="AP58" i="6"/>
  <c r="AQ56" i="6"/>
  <c r="I56" i="6"/>
  <c r="AK56" i="6"/>
  <c r="S56" i="6"/>
  <c r="V56" i="6"/>
  <c r="AD56" i="6"/>
  <c r="AJ56" i="6"/>
  <c r="W56" i="6"/>
  <c r="Z56" i="6"/>
  <c r="AE56" i="6"/>
  <c r="Y56" i="6"/>
  <c r="H27" i="5"/>
  <c r="I27" i="5"/>
  <c r="J27" i="5"/>
  <c r="L27" i="5"/>
  <c r="M27" i="5"/>
  <c r="K27" i="5"/>
  <c r="N27" i="5"/>
  <c r="F27" i="5"/>
  <c r="G27" i="5"/>
  <c r="K126" i="6"/>
  <c r="P92" i="6" s="1"/>
  <c r="AH56" i="6"/>
  <c r="L134" i="6"/>
  <c r="J134" i="6"/>
  <c r="I134" i="6"/>
  <c r="K134" i="6"/>
  <c r="K54" i="6"/>
  <c r="AS54" i="6"/>
  <c r="J54" i="6"/>
  <c r="AP54" i="6"/>
  <c r="AR54" i="6"/>
  <c r="AL54" i="6"/>
  <c r="T54" i="6"/>
  <c r="Z54" i="6"/>
  <c r="AQ54" i="6"/>
  <c r="P54" i="6"/>
  <c r="W54" i="6"/>
  <c r="AD54" i="6"/>
  <c r="AF54" i="6"/>
  <c r="K56" i="6"/>
  <c r="AT54" i="6"/>
  <c r="B65" i="6"/>
  <c r="R56" i="6" s="1"/>
  <c r="AM58" i="6"/>
  <c r="AH53" i="6"/>
  <c r="H53" i="6"/>
  <c r="S53" i="6"/>
  <c r="J1290" i="7"/>
  <c r="H1290" i="7" s="1"/>
  <c r="G1290" i="7" s="1"/>
  <c r="J957" i="7"/>
  <c r="H957" i="7" s="1"/>
  <c r="G957" i="7" s="1"/>
  <c r="J1327" i="7"/>
  <c r="J920" i="7"/>
  <c r="H920" i="7" s="1"/>
  <c r="G920" i="7" s="1"/>
  <c r="J1105" i="7"/>
  <c r="H1105" i="7" s="1"/>
  <c r="G1105" i="7" s="1"/>
  <c r="J1068" i="7"/>
  <c r="H1068" i="7" s="1"/>
  <c r="G1068" i="7" s="1"/>
  <c r="J994" i="7"/>
  <c r="H994" i="7" s="1"/>
  <c r="G994" i="7" s="1"/>
  <c r="J1179" i="7"/>
  <c r="H1179" i="7" s="1"/>
  <c r="G1179" i="7" s="1"/>
  <c r="J1142" i="7"/>
  <c r="H1142" i="7" s="1"/>
  <c r="G1142" i="7" s="1"/>
  <c r="J1253" i="7"/>
  <c r="H1253" i="7" s="1"/>
  <c r="G1253" i="7" s="1"/>
  <c r="J1031" i="7"/>
  <c r="H1031" i="7" s="1"/>
  <c r="G1031" i="7" s="1"/>
  <c r="J1216" i="7"/>
  <c r="H1216" i="7" s="1"/>
  <c r="G1216" i="7" s="1"/>
  <c r="K42" i="5"/>
  <c r="L42" i="5"/>
  <c r="M42" i="5"/>
  <c r="N42" i="5"/>
  <c r="F42" i="5"/>
  <c r="G42" i="5"/>
  <c r="I42" i="5"/>
  <c r="J42" i="5"/>
  <c r="CK6" i="6"/>
  <c r="AT6" i="6" s="1"/>
  <c r="CL6" i="6"/>
  <c r="AU6" i="6" s="1"/>
  <c r="AG35" i="6"/>
  <c r="CH6" i="6"/>
  <c r="AQ6" i="6" s="1"/>
  <c r="CI6" i="6"/>
  <c r="AR6" i="6" s="1"/>
  <c r="CJ6" i="6"/>
  <c r="AS6" i="6" s="1"/>
  <c r="AG20" i="6"/>
  <c r="L58" i="6"/>
  <c r="M53" i="6"/>
  <c r="AD53" i="6"/>
  <c r="AJ58" i="6"/>
  <c r="AA58" i="6"/>
  <c r="N53" i="6"/>
  <c r="K53" i="6"/>
  <c r="AC58" i="6"/>
  <c r="J365" i="7"/>
  <c r="H365" i="7" s="1"/>
  <c r="G365" i="7" s="1"/>
  <c r="J291" i="7"/>
  <c r="H291" i="7" s="1"/>
  <c r="G291" i="7" s="1"/>
  <c r="J328" i="7"/>
  <c r="H328" i="7" s="1"/>
  <c r="G328" i="7" s="1"/>
  <c r="J254" i="7"/>
  <c r="H254" i="7" s="1"/>
  <c r="G254" i="7" s="1"/>
  <c r="J217" i="7"/>
  <c r="H217" i="7" s="1"/>
  <c r="G217" i="7" s="1"/>
  <c r="J69" i="7"/>
  <c r="H69" i="7" s="1"/>
  <c r="G69" i="7" s="1"/>
  <c r="J32" i="7"/>
  <c r="H32" i="7" s="1"/>
  <c r="G32" i="7" s="1"/>
  <c r="J439" i="7"/>
  <c r="J143" i="7"/>
  <c r="H143" i="7" s="1"/>
  <c r="G143" i="7" s="1"/>
  <c r="J402" i="7"/>
  <c r="H402" i="7" s="1"/>
  <c r="G402" i="7" s="1"/>
  <c r="J106" i="7"/>
  <c r="H106" i="7" s="1"/>
  <c r="G106" i="7" s="1"/>
  <c r="J180" i="7"/>
  <c r="H180" i="7" s="1"/>
  <c r="G180" i="7" s="1"/>
  <c r="AM54" i="6"/>
  <c r="AE58" i="6"/>
  <c r="AE54" i="6"/>
  <c r="H58" i="6"/>
  <c r="R53" i="6"/>
  <c r="X58" i="6"/>
  <c r="AV58" i="6"/>
  <c r="Z53" i="6"/>
  <c r="K58" i="6"/>
  <c r="W58" i="6"/>
  <c r="J53" i="6"/>
  <c r="AB58" i="6"/>
  <c r="Z45" i="6"/>
  <c r="Z20" i="6"/>
  <c r="AD58" i="6"/>
  <c r="AQ58" i="6"/>
  <c r="T58" i="6"/>
  <c r="AU53" i="6"/>
  <c r="Y58" i="6"/>
  <c r="AF58" i="6"/>
  <c r="AC53" i="6"/>
  <c r="S58" i="6"/>
  <c r="T53" i="6"/>
  <c r="I53" i="6"/>
  <c r="R58" i="6"/>
  <c r="AK58" i="6"/>
  <c r="K62" i="6"/>
  <c r="AQ62" i="6"/>
  <c r="AU58" i="6"/>
  <c r="P58" i="6"/>
  <c r="AJ53" i="6"/>
  <c r="Q58" i="6"/>
  <c r="AN53" i="6"/>
  <c r="AQ53" i="6"/>
  <c r="AL58" i="6"/>
  <c r="AO58" i="6"/>
  <c r="L53" i="6"/>
  <c r="N58" i="6"/>
  <c r="AK53" i="6"/>
  <c r="AG53" i="6"/>
  <c r="AR58" i="6"/>
  <c r="J1239" i="7"/>
  <c r="H1239" i="7" s="1"/>
  <c r="G1239" i="7" s="1"/>
  <c r="J1128" i="7"/>
  <c r="H1128" i="7" s="1"/>
  <c r="G1128" i="7" s="1"/>
  <c r="J1017" i="7"/>
  <c r="H1017" i="7" s="1"/>
  <c r="G1017" i="7" s="1"/>
  <c r="J906" i="7"/>
  <c r="H906" i="7" s="1"/>
  <c r="G906" i="7" s="1"/>
  <c r="J1165" i="7"/>
  <c r="H1165" i="7" s="1"/>
  <c r="G1165" i="7" s="1"/>
  <c r="J1091" i="7"/>
  <c r="H1091" i="7" s="1"/>
  <c r="G1091" i="7" s="1"/>
  <c r="J980" i="7"/>
  <c r="H980" i="7" s="1"/>
  <c r="G980" i="7" s="1"/>
  <c r="J1276" i="7"/>
  <c r="H1276" i="7" s="1"/>
  <c r="G1276" i="7" s="1"/>
  <c r="J943" i="7"/>
  <c r="H943" i="7" s="1"/>
  <c r="G943" i="7" s="1"/>
  <c r="J1313" i="7"/>
  <c r="J1054" i="7"/>
  <c r="H1054" i="7" s="1"/>
  <c r="G1054" i="7" s="1"/>
  <c r="J1202" i="7"/>
  <c r="H1202" i="7" s="1"/>
  <c r="G1202" i="7" s="1"/>
  <c r="M10" i="5"/>
  <c r="H10" i="5"/>
  <c r="K10" i="5"/>
  <c r="L10" i="5"/>
  <c r="AC20" i="6"/>
  <c r="AC40" i="6"/>
  <c r="J883" i="7"/>
  <c r="J735" i="7"/>
  <c r="H735" i="7" s="1"/>
  <c r="G735" i="7" s="1"/>
  <c r="J846" i="7"/>
  <c r="H846" i="7" s="1"/>
  <c r="G846" i="7" s="1"/>
  <c r="J809" i="7"/>
  <c r="H809" i="7" s="1"/>
  <c r="G809" i="7" s="1"/>
  <c r="J624" i="7"/>
  <c r="H624" i="7" s="1"/>
  <c r="G624" i="7" s="1"/>
  <c r="J587" i="7"/>
  <c r="H587" i="7" s="1"/>
  <c r="G587" i="7" s="1"/>
  <c r="J476" i="7"/>
  <c r="H476" i="7" s="1"/>
  <c r="G476" i="7" s="1"/>
  <c r="J661" i="7"/>
  <c r="H661" i="7" s="1"/>
  <c r="G661" i="7" s="1"/>
  <c r="J772" i="7"/>
  <c r="H772" i="7" s="1"/>
  <c r="G772" i="7" s="1"/>
  <c r="J513" i="7"/>
  <c r="H513" i="7" s="1"/>
  <c r="G513" i="7" s="1"/>
  <c r="J698" i="7"/>
  <c r="H698" i="7" s="1"/>
  <c r="G698" i="7" s="1"/>
  <c r="J550" i="7"/>
  <c r="H550" i="7" s="1"/>
  <c r="G550" i="7" s="1"/>
  <c r="F18" i="5"/>
  <c r="G18" i="5"/>
  <c r="H18" i="5"/>
  <c r="I18" i="5"/>
  <c r="J18" i="5"/>
  <c r="M18" i="5"/>
  <c r="N18" i="5"/>
  <c r="F15" i="5"/>
  <c r="G15" i="5"/>
  <c r="H15" i="5"/>
  <c r="I15" i="5"/>
  <c r="J15" i="5"/>
  <c r="M15" i="5"/>
  <c r="N15" i="5"/>
  <c r="CL8" i="6"/>
  <c r="AU8" i="6" s="1"/>
  <c r="AU37" i="6" s="1"/>
  <c r="CG8" i="6"/>
  <c r="AP8" i="6" s="1"/>
  <c r="AP37" i="6" s="1"/>
  <c r="CH8" i="6"/>
  <c r="AQ8" i="6" s="1"/>
  <c r="AQ37" i="6" s="1"/>
  <c r="CI8" i="6"/>
  <c r="AR8" i="6" s="1"/>
  <c r="AR37" i="6" s="1"/>
  <c r="CJ8" i="6"/>
  <c r="AS8" i="6" s="1"/>
  <c r="AS37" i="6" s="1"/>
  <c r="CM8" i="6"/>
  <c r="AV8" i="6" s="1"/>
  <c r="AG37" i="6"/>
  <c r="M22" i="5"/>
  <c r="N22" i="5"/>
  <c r="L22" i="5"/>
  <c r="L41" i="6"/>
  <c r="J1300" i="7"/>
  <c r="H1300" i="7" s="1"/>
  <c r="G1300" i="7" s="1"/>
  <c r="J1263" i="7"/>
  <c r="H1263" i="7" s="1"/>
  <c r="G1263" i="7" s="1"/>
  <c r="J1078" i="7"/>
  <c r="H1078" i="7" s="1"/>
  <c r="G1078" i="7" s="1"/>
  <c r="J1041" i="7"/>
  <c r="H1041" i="7" s="1"/>
  <c r="G1041" i="7" s="1"/>
  <c r="J1189" i="7"/>
  <c r="H1189" i="7" s="1"/>
  <c r="G1189" i="7" s="1"/>
  <c r="J1152" i="7"/>
  <c r="H1152" i="7" s="1"/>
  <c r="G1152" i="7" s="1"/>
  <c r="J1226" i="7"/>
  <c r="H1226" i="7" s="1"/>
  <c r="G1226" i="7" s="1"/>
  <c r="J1115" i="7"/>
  <c r="H1115" i="7" s="1"/>
  <c r="G1115" i="7" s="1"/>
  <c r="J967" i="7"/>
  <c r="H967" i="7" s="1"/>
  <c r="G967" i="7" s="1"/>
  <c r="J1337" i="7"/>
  <c r="J1004" i="7"/>
  <c r="H1004" i="7" s="1"/>
  <c r="G1004" i="7" s="1"/>
  <c r="J930" i="7"/>
  <c r="H930" i="7" s="1"/>
  <c r="G930" i="7" s="1"/>
  <c r="F25" i="5"/>
  <c r="G25" i="5"/>
  <c r="H25" i="5"/>
  <c r="I25" i="5"/>
  <c r="J25" i="5"/>
  <c r="M25" i="5"/>
  <c r="N25" i="5"/>
  <c r="AL45" i="6"/>
  <c r="AL20" i="6"/>
  <c r="K40" i="5"/>
  <c r="G37" i="5"/>
  <c r="H36" i="5"/>
  <c r="H31" i="5"/>
  <c r="F29" i="5"/>
  <c r="M24" i="5"/>
  <c r="N19" i="5"/>
  <c r="F12" i="5"/>
  <c r="J11" i="5"/>
  <c r="F9" i="5"/>
  <c r="I8" i="5"/>
  <c r="N6" i="5"/>
  <c r="CJ7" i="6"/>
  <c r="AS7" i="6" s="1"/>
  <c r="AS36" i="6" s="1"/>
  <c r="CM7" i="6"/>
  <c r="AV7" i="6" s="1"/>
  <c r="AV20" i="6" s="1"/>
  <c r="CG7" i="6"/>
  <c r="AP7" i="6" s="1"/>
  <c r="CH7" i="6"/>
  <c r="AQ7" i="6" s="1"/>
  <c r="AQ36" i="6" s="1"/>
  <c r="CI7" i="6"/>
  <c r="AR7" i="6" s="1"/>
  <c r="AR36" i="6" s="1"/>
  <c r="K24" i="5"/>
  <c r="K19" i="5"/>
  <c r="G11" i="5"/>
  <c r="H11" i="5"/>
  <c r="M8" i="5"/>
  <c r="G8" i="5"/>
  <c r="L6" i="5"/>
  <c r="N41" i="5"/>
  <c r="M37" i="5"/>
  <c r="M30" i="5"/>
  <c r="H28" i="5"/>
  <c r="I24" i="5"/>
  <c r="F11" i="5"/>
  <c r="I6" i="5"/>
  <c r="M41" i="5"/>
  <c r="L37" i="5"/>
  <c r="M36" i="5"/>
  <c r="N31" i="5"/>
  <c r="K30" i="5"/>
  <c r="H24" i="5"/>
  <c r="J13" i="5"/>
  <c r="N11" i="5"/>
  <c r="N8" i="5"/>
  <c r="H6" i="5"/>
  <c r="CL7" i="6"/>
  <c r="AU7" i="6" s="1"/>
  <c r="AU36" i="6" s="1"/>
  <c r="CK7" i="6"/>
  <c r="AT7" i="6" s="1"/>
  <c r="AT36" i="6" s="1"/>
  <c r="CM11" i="6"/>
  <c r="AV11" i="6" s="1"/>
  <c r="CG11" i="6"/>
  <c r="AP11" i="6" s="1"/>
  <c r="AP40" i="6" s="1"/>
  <c r="CL11" i="6"/>
  <c r="AU11" i="6" s="1"/>
  <c r="AU40" i="6" s="1"/>
  <c r="CJ11" i="6"/>
  <c r="AS11" i="6" s="1"/>
  <c r="AS40" i="6" s="1"/>
  <c r="CI11" i="6"/>
  <c r="AR11" i="6" s="1"/>
  <c r="AR40" i="6" s="1"/>
  <c r="J119" i="6" l="1"/>
  <c r="H91" i="6" s="1"/>
  <c r="J117" i="6"/>
  <c r="H81" i="6" s="1"/>
  <c r="J125" i="6"/>
  <c r="P86" i="6" s="1"/>
  <c r="J118" i="6"/>
  <c r="H86" i="6" s="1"/>
  <c r="J124" i="6"/>
  <c r="P81" i="6" s="1"/>
  <c r="J123" i="6"/>
  <c r="P76" i="6" s="1"/>
  <c r="J120" i="6"/>
  <c r="H96" i="6" s="1"/>
  <c r="J116" i="6"/>
  <c r="H76" i="6" s="1"/>
  <c r="J127" i="6"/>
  <c r="P96" i="6" s="1"/>
  <c r="AT35" i="6"/>
  <c r="AT20" i="6"/>
  <c r="AI53" i="6"/>
  <c r="AK54" i="6"/>
  <c r="AU54" i="6"/>
  <c r="AB54" i="6"/>
  <c r="AC54" i="6"/>
  <c r="L54" i="6"/>
  <c r="Q53" i="6"/>
  <c r="T56" i="6"/>
  <c r="AT56" i="6"/>
  <c r="J56" i="6"/>
  <c r="AA56" i="6"/>
  <c r="P56" i="6"/>
  <c r="L116" i="6"/>
  <c r="H78" i="6" s="1"/>
  <c r="L120" i="6"/>
  <c r="H98" i="6" s="1"/>
  <c r="L123" i="6"/>
  <c r="P78" i="6" s="1"/>
  <c r="L117" i="6"/>
  <c r="H83" i="6" s="1"/>
  <c r="L127" i="6"/>
  <c r="P98" i="6" s="1"/>
  <c r="L125" i="6"/>
  <c r="P88" i="6" s="1"/>
  <c r="L119" i="6"/>
  <c r="H93" i="6" s="1"/>
  <c r="L118" i="6"/>
  <c r="H88" i="6" s="1"/>
  <c r="L126" i="6"/>
  <c r="P93" i="6" s="1"/>
  <c r="L124" i="6"/>
  <c r="P83" i="6" s="1"/>
  <c r="AP36" i="6"/>
  <c r="AP20" i="6"/>
  <c r="AG58" i="6"/>
  <c r="AG56" i="6"/>
  <c r="X54" i="6"/>
  <c r="AH54" i="6"/>
  <c r="S54" i="6"/>
  <c r="V54" i="6"/>
  <c r="AR56" i="6"/>
  <c r="M56" i="6"/>
  <c r="AS56" i="6"/>
  <c r="O56" i="6"/>
  <c r="AM56" i="6"/>
  <c r="AG54" i="6"/>
  <c r="AR35" i="6"/>
  <c r="AR20" i="6"/>
  <c r="O58" i="6"/>
  <c r="AF56" i="6"/>
  <c r="AV54" i="6"/>
  <c r="AJ54" i="6"/>
  <c r="M54" i="6"/>
  <c r="N54" i="6"/>
  <c r="AO56" i="6"/>
  <c r="AL56" i="6"/>
  <c r="AV56" i="6"/>
  <c r="N56" i="6"/>
  <c r="AN56" i="6"/>
  <c r="U56" i="6"/>
  <c r="AU20" i="6"/>
  <c r="AU35" i="6"/>
  <c r="AS35" i="6"/>
  <c r="AS20" i="6"/>
  <c r="AQ35" i="6"/>
  <c r="AQ20" i="6"/>
  <c r="AO53" i="6"/>
  <c r="M58" i="6"/>
  <c r="AP56" i="6"/>
  <c r="AN54" i="6"/>
  <c r="R54" i="6"/>
  <c r="AA54" i="6"/>
  <c r="K123" i="6"/>
  <c r="P77" i="6" s="1"/>
  <c r="K124" i="6"/>
  <c r="P82" i="6" s="1"/>
  <c r="K120" i="6"/>
  <c r="H97" i="6" s="1"/>
  <c r="K117" i="6"/>
  <c r="H82" i="6" s="1"/>
  <c r="K125" i="6"/>
  <c r="P87" i="6" s="1"/>
  <c r="K119" i="6"/>
  <c r="H92" i="6" s="1"/>
  <c r="K127" i="6"/>
  <c r="P97" i="6" s="1"/>
  <c r="K116" i="6"/>
  <c r="H77" i="6" s="1"/>
  <c r="K118" i="6"/>
  <c r="H87" i="6" s="1"/>
  <c r="Y54" i="6"/>
  <c r="AC56" i="6"/>
  <c r="AI56" i="6"/>
  <c r="L56" i="6"/>
  <c r="AB56" i="6"/>
  <c r="Y61" i="6"/>
  <c r="Y60" i="6"/>
  <c r="AJ52" i="6"/>
  <c r="AV60" i="6"/>
  <c r="AC52" i="6"/>
  <c r="AC61" i="6"/>
  <c r="AR60" i="6"/>
  <c r="AQ52" i="6"/>
  <c r="X61" i="6"/>
  <c r="AG60" i="6"/>
  <c r="K52" i="6"/>
  <c r="P61" i="6"/>
  <c r="AR57" i="6"/>
  <c r="AT55" i="6"/>
  <c r="W59" i="6"/>
  <c r="AV59" i="6"/>
  <c r="AB63" i="6"/>
  <c r="AQ63" i="6"/>
  <c r="R59" i="6"/>
  <c r="U55" i="6"/>
  <c r="AP63" i="6"/>
  <c r="AN59" i="6"/>
  <c r="AH63" i="6"/>
  <c r="U57" i="6"/>
  <c r="W63" i="6"/>
  <c r="L59" i="6"/>
  <c r="AJ63" i="6"/>
  <c r="AS59" i="6"/>
  <c r="AV57" i="6"/>
  <c r="AS62" i="6"/>
  <c r="Z60" i="6"/>
  <c r="AT61" i="6"/>
  <c r="R57" i="6"/>
  <c r="AP52" i="6"/>
  <c r="T62" i="6"/>
  <c r="X52" i="6"/>
  <c r="AI57" i="6"/>
  <c r="T60" i="6"/>
  <c r="AB61" i="6"/>
  <c r="I55" i="6"/>
  <c r="AP62" i="6"/>
  <c r="L60" i="6"/>
  <c r="T61" i="6"/>
  <c r="AL60" i="6"/>
  <c r="H52" i="6"/>
  <c r="AO62" i="6"/>
  <c r="N57" i="6"/>
  <c r="Q63" i="6"/>
  <c r="AU57" i="6"/>
  <c r="Z62" i="6"/>
  <c r="T57" i="6"/>
  <c r="N61" i="6"/>
  <c r="AO61" i="6"/>
  <c r="M60" i="6"/>
  <c r="AS52" i="6"/>
  <c r="AT57" i="6"/>
  <c r="N55" i="6"/>
  <c r="AH59" i="6"/>
  <c r="M63" i="6"/>
  <c r="H55" i="6"/>
  <c r="AC57" i="6"/>
  <c r="AS63" i="6"/>
  <c r="AM61" i="6"/>
  <c r="AT52" i="6"/>
  <c r="Y59" i="6"/>
  <c r="H63" i="6"/>
  <c r="AR63" i="6"/>
  <c r="M52" i="6"/>
  <c r="Y63" i="6"/>
  <c r="AE59" i="6"/>
  <c r="AM63" i="6"/>
  <c r="AA60" i="6"/>
  <c r="AR61" i="6"/>
  <c r="AJ55" i="6"/>
  <c r="L57" i="6"/>
  <c r="L52" i="6"/>
  <c r="AI62" i="6"/>
  <c r="Y57" i="6"/>
  <c r="AM60" i="6"/>
  <c r="AS61" i="6"/>
  <c r="AN62" i="6"/>
  <c r="S52" i="6"/>
  <c r="AN55" i="6"/>
  <c r="V62" i="6"/>
  <c r="I57" i="6"/>
  <c r="J52" i="6"/>
  <c r="AH52" i="6"/>
  <c r="V57" i="6"/>
  <c r="M61" i="6"/>
  <c r="AU62" i="6"/>
  <c r="Y62" i="6"/>
  <c r="AS60" i="6"/>
  <c r="AK60" i="6"/>
  <c r="I52" i="6"/>
  <c r="AC62" i="6"/>
  <c r="AP55" i="6"/>
  <c r="Y53" i="6"/>
  <c r="V53" i="6"/>
  <c r="Z63" i="6"/>
  <c r="O63" i="6"/>
  <c r="I59" i="6"/>
  <c r="AM55" i="6"/>
  <c r="W61" i="6"/>
  <c r="AJ59" i="6"/>
  <c r="AU63" i="6"/>
  <c r="AF53" i="6"/>
  <c r="AI59" i="6"/>
  <c r="AQ59" i="6"/>
  <c r="AM59" i="6"/>
  <c r="AK63" i="6"/>
  <c r="AF60" i="6"/>
  <c r="J62" i="6"/>
  <c r="O55" i="6"/>
  <c r="AA52" i="6"/>
  <c r="Q62" i="6"/>
  <c r="AV55" i="6"/>
  <c r="AN61" i="6"/>
  <c r="Q57" i="6"/>
  <c r="AD52" i="6"/>
  <c r="Q60" i="6"/>
  <c r="AD61" i="6"/>
  <c r="AD57" i="6"/>
  <c r="J60" i="6"/>
  <c r="Z61" i="6"/>
  <c r="U60" i="6"/>
  <c r="AH57" i="6"/>
  <c r="AM52" i="6"/>
  <c r="AJ60" i="6"/>
  <c r="J61" i="6"/>
  <c r="AH60" i="6"/>
  <c r="I58" i="6"/>
  <c r="X57" i="6"/>
  <c r="X55" i="6"/>
  <c r="AT53" i="6"/>
  <c r="AN57" i="6"/>
  <c r="U59" i="6"/>
  <c r="O59" i="6"/>
  <c r="H61" i="6"/>
  <c r="AA59" i="6"/>
  <c r="Z52" i="6"/>
  <c r="S63" i="6"/>
  <c r="N59" i="6"/>
  <c r="AT63" i="6"/>
  <c r="O62" i="6"/>
  <c r="V60" i="6"/>
  <c r="AO52" i="6"/>
  <c r="O52" i="6"/>
  <c r="AO57" i="6"/>
  <c r="Y55" i="6"/>
  <c r="AQ55" i="6"/>
  <c r="AK59" i="6"/>
  <c r="AV63" i="6"/>
  <c r="AO59" i="6"/>
  <c r="AV61" i="6"/>
  <c r="L55" i="6"/>
  <c r="AT59" i="6"/>
  <c r="V63" i="6"/>
  <c r="AP59" i="6"/>
  <c r="AE61" i="6"/>
  <c r="V59" i="6"/>
  <c r="U61" i="6"/>
  <c r="P52" i="6"/>
  <c r="AU61" i="6"/>
  <c r="S55" i="6"/>
  <c r="AI60" i="6"/>
  <c r="R61" i="6"/>
  <c r="S62" i="6"/>
  <c r="AC55" i="6"/>
  <c r="U62" i="6"/>
  <c r="K57" i="6"/>
  <c r="AB60" i="6"/>
  <c r="AL61" i="6"/>
  <c r="AB52" i="6"/>
  <c r="P57" i="6"/>
  <c r="AQ57" i="6"/>
  <c r="V52" i="6"/>
  <c r="H60" i="6"/>
  <c r="AG57" i="6"/>
  <c r="I61" i="6"/>
  <c r="AA62" i="6"/>
  <c r="AQ61" i="6"/>
  <c r="K60" i="6"/>
  <c r="M62" i="6"/>
  <c r="R60" i="6"/>
  <c r="AP57" i="6"/>
  <c r="AG55" i="6"/>
  <c r="J55" i="6"/>
  <c r="AD63" i="6"/>
  <c r="AF61" i="6"/>
  <c r="T59" i="6"/>
  <c r="Q59" i="6"/>
  <c r="X59" i="6"/>
  <c r="AH61" i="6"/>
  <c r="R63" i="6"/>
  <c r="AF57" i="6"/>
  <c r="AL59" i="6"/>
  <c r="O61" i="6"/>
  <c r="AF59" i="6"/>
  <c r="AF63" i="6"/>
  <c r="AR59" i="6"/>
  <c r="AL62" i="6"/>
  <c r="P63" i="6"/>
  <c r="W52" i="6"/>
  <c r="W62" i="6"/>
  <c r="AO55" i="6"/>
  <c r="AT60" i="6"/>
  <c r="AJ61" i="6"/>
  <c r="Z55" i="6"/>
  <c r="AI52" i="6"/>
  <c r="AI65" i="6" s="1"/>
  <c r="AJ57" i="6"/>
  <c r="AD60" i="6"/>
  <c r="AG61" i="6"/>
  <c r="AL55" i="6"/>
  <c r="AU52" i="6"/>
  <c r="AG52" i="6"/>
  <c r="P60" i="6"/>
  <c r="P55" i="6"/>
  <c r="V55" i="6"/>
  <c r="AE52" i="6"/>
  <c r="N52" i="6"/>
  <c r="Z57" i="6"/>
  <c r="AT62" i="6"/>
  <c r="U53" i="6"/>
  <c r="S57" i="6"/>
  <c r="W55" i="6"/>
  <c r="AE63" i="6"/>
  <c r="AB57" i="6"/>
  <c r="AN60" i="6"/>
  <c r="AS53" i="6"/>
  <c r="P62" i="6"/>
  <c r="AL63" i="6"/>
  <c r="X53" i="6"/>
  <c r="W53" i="6"/>
  <c r="X62" i="6"/>
  <c r="V61" i="6"/>
  <c r="Q52" i="6"/>
  <c r="AL52" i="6"/>
  <c r="W57" i="6"/>
  <c r="AA57" i="6"/>
  <c r="AE55" i="6"/>
  <c r="AF52" i="6"/>
  <c r="AF65" i="6" s="1"/>
  <c r="U52" i="6"/>
  <c r="AB59" i="6"/>
  <c r="AI63" i="6"/>
  <c r="AH55" i="6"/>
  <c r="AN63" i="6"/>
  <c r="AG59" i="6"/>
  <c r="S59" i="6"/>
  <c r="T63" i="6"/>
  <c r="AC63" i="6"/>
  <c r="AD59" i="6"/>
  <c r="P59" i="6"/>
  <c r="J57" i="6"/>
  <c r="AO63" i="6"/>
  <c r="AA63" i="6"/>
  <c r="AD55" i="6"/>
  <c r="M59" i="6"/>
  <c r="S60" i="6"/>
  <c r="H62" i="6"/>
  <c r="AD62" i="6"/>
  <c r="AM57" i="6"/>
  <c r="AO60" i="6"/>
  <c r="S61" i="6"/>
  <c r="Q55" i="6"/>
  <c r="AR52" i="6"/>
  <c r="AR65" i="6" s="1"/>
  <c r="AG62" i="6"/>
  <c r="AB55" i="6"/>
  <c r="M55" i="6"/>
  <c r="X60" i="6"/>
  <c r="AA55" i="6"/>
  <c r="AC60" i="6"/>
  <c r="Q61" i="6"/>
  <c r="I62" i="6"/>
  <c r="AR55" i="6"/>
  <c r="AE60" i="6"/>
  <c r="AF62" i="6"/>
  <c r="AF55" i="6"/>
  <c r="AS55" i="6"/>
  <c r="AG63" i="6"/>
  <c r="N63" i="6"/>
  <c r="W60" i="6"/>
  <c r="O57" i="6"/>
  <c r="AV53" i="6"/>
  <c r="AM62" i="6"/>
  <c r="AH62" i="6"/>
  <c r="N62" i="6"/>
  <c r="AU60" i="6"/>
  <c r="AB53" i="6"/>
  <c r="U63" i="6"/>
  <c r="AQ60" i="6"/>
  <c r="O60" i="6"/>
  <c r="H59" i="6"/>
  <c r="V58" i="6"/>
  <c r="AV52" i="6"/>
  <c r="Z59" i="6"/>
  <c r="AK55" i="6"/>
  <c r="AT58" i="6"/>
  <c r="AA53" i="6"/>
  <c r="AN58" i="6"/>
  <c r="L61" i="6"/>
  <c r="O53" i="6"/>
  <c r="AS58" i="6"/>
  <c r="J58" i="6"/>
  <c r="AM53" i="6"/>
  <c r="AN52" i="6"/>
  <c r="AN65" i="6" s="1"/>
  <c r="AK57" i="6"/>
  <c r="J63" i="6"/>
  <c r="AR62" i="6"/>
  <c r="R52" i="6"/>
  <c r="U58" i="6"/>
  <c r="X63" i="6"/>
  <c r="K63" i="6"/>
  <c r="AP61" i="6"/>
  <c r="AK62" i="6"/>
  <c r="K55" i="6"/>
  <c r="AS57" i="6"/>
  <c r="AJ62" i="6"/>
  <c r="AE57" i="6"/>
  <c r="AR53" i="6"/>
  <c r="AU59" i="6"/>
  <c r="L63" i="6"/>
  <c r="L62" i="6"/>
  <c r="N60" i="6"/>
  <c r="AK52" i="6"/>
  <c r="AP60" i="6"/>
  <c r="T55" i="6"/>
  <c r="AL57" i="6"/>
  <c r="H57" i="6"/>
  <c r="AB62" i="6"/>
  <c r="K59" i="6"/>
  <c r="I60" i="6"/>
  <c r="R62" i="6"/>
  <c r="AE62" i="6"/>
  <c r="J59" i="6"/>
  <c r="I63" i="6"/>
  <c r="Z58" i="6"/>
  <c r="AV62" i="6"/>
  <c r="AI61" i="6"/>
  <c r="Y52" i="6"/>
  <c r="AU55" i="6"/>
  <c r="P53" i="6"/>
  <c r="K61" i="6"/>
  <c r="AK61" i="6"/>
  <c r="AA61" i="6"/>
  <c r="AC59" i="6"/>
  <c r="M57" i="6"/>
  <c r="AI58" i="6"/>
  <c r="AP53" i="6"/>
  <c r="T52" i="6"/>
  <c r="AE53" i="6"/>
  <c r="AH58" i="6"/>
  <c r="AL53" i="6"/>
  <c r="AO54" i="6"/>
  <c r="R55" i="6"/>
  <c r="AI55" i="6"/>
  <c r="O54" i="6"/>
  <c r="Q54" i="6"/>
  <c r="I54" i="6"/>
  <c r="U54" i="6"/>
  <c r="I127" i="6"/>
  <c r="P95" i="6" s="1"/>
  <c r="I119" i="6"/>
  <c r="I120" i="6"/>
  <c r="I118" i="6"/>
  <c r="I124" i="6"/>
  <c r="P80" i="6" s="1"/>
  <c r="I117" i="6"/>
  <c r="I123" i="6"/>
  <c r="P75" i="6" s="1"/>
  <c r="I125" i="6"/>
  <c r="P85" i="6" s="1"/>
  <c r="I126" i="6"/>
  <c r="P90" i="6" s="1"/>
  <c r="I116" i="6"/>
  <c r="J126" i="6"/>
  <c r="P91" i="6" s="1"/>
  <c r="Q56" i="6"/>
  <c r="X56" i="6"/>
  <c r="AU56" i="6"/>
  <c r="H56" i="6"/>
  <c r="H54" i="6"/>
  <c r="AT65" i="6" l="1"/>
  <c r="AG65" i="6"/>
  <c r="AM65" i="6"/>
  <c r="AD65" i="6"/>
  <c r="AH65" i="6"/>
  <c r="AS65" i="6"/>
  <c r="N119" i="6"/>
  <c r="H90" i="6"/>
  <c r="V65" i="6"/>
  <c r="AQ65" i="6"/>
  <c r="AV65" i="6"/>
  <c r="AU65" i="6"/>
  <c r="I65" i="6"/>
  <c r="J65" i="6"/>
  <c r="N116" i="6"/>
  <c r="H75" i="6"/>
  <c r="T65" i="6"/>
  <c r="AL65" i="6"/>
  <c r="AB65" i="6"/>
  <c r="H65" i="6"/>
  <c r="AC65" i="6"/>
  <c r="R65" i="6"/>
  <c r="AK65" i="6"/>
  <c r="Q65" i="6"/>
  <c r="N65" i="6"/>
  <c r="Z65" i="6"/>
  <c r="L65" i="6"/>
  <c r="M65" i="6"/>
  <c r="X65" i="6"/>
  <c r="N118" i="6"/>
  <c r="H85" i="6"/>
  <c r="Y65" i="6"/>
  <c r="AE65" i="6"/>
  <c r="W65" i="6"/>
  <c r="O65" i="6"/>
  <c r="K65" i="6"/>
  <c r="AJ65" i="6"/>
  <c r="H80" i="6"/>
  <c r="N117" i="6"/>
  <c r="H95" i="6"/>
  <c r="N120" i="6"/>
  <c r="U65" i="6"/>
  <c r="P65" i="6"/>
  <c r="AO65" i="6"/>
  <c r="AA65" i="6"/>
  <c r="S65" i="6"/>
  <c r="AP65" i="6"/>
</calcChain>
</file>

<file path=xl/sharedStrings.xml><?xml version="1.0" encoding="utf-8"?>
<sst xmlns="http://schemas.openxmlformats.org/spreadsheetml/2006/main" count="14216" uniqueCount="354">
  <si>
    <t>~TFM_AVA</t>
  </si>
  <si>
    <t>PSET_SET</t>
  </si>
  <si>
    <t>PSET_PN</t>
  </si>
  <si>
    <t>PSET_PD</t>
  </si>
  <si>
    <t>PSET_CO</t>
  </si>
  <si>
    <t>PSET_CI</t>
  </si>
  <si>
    <t>AllRegions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</si>
  <si>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</si>
  <si>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</si>
  <si>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</si>
  <si>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</si>
  <si>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</si>
  <si>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</si>
  <si>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</si>
  <si>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</si>
  <si>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</si>
  <si>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</si>
  <si>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</si>
  <si>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</si>
  <si>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</si>
  <si>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</si>
  <si>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</si>
  <si>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</si>
  <si>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</si>
  <si>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</si>
  <si>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</si>
  <si>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</si>
  <si>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</si>
  <si>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</si>
  <si>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</si>
  <si>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</si>
  <si>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</si>
  <si>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</si>
  <si>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</si>
  <si>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</si>
  <si>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</si>
  <si>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</si>
  <si>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</si>
  <si>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BA</t>
  </si>
  <si>
    <t>HR</t>
  </si>
  <si>
    <t>ME</t>
  </si>
  <si>
    <t>MK</t>
  </si>
  <si>
    <t>RS</t>
  </si>
  <si>
    <t>KS</t>
  </si>
  <si>
    <t>*</t>
  </si>
  <si>
    <t>EUWINON*</t>
  </si>
  <si>
    <t>EUWINOF*</t>
  </si>
  <si>
    <t>EUPVSOL*</t>
  </si>
  <si>
    <t>EUPVSOLM*</t>
  </si>
  <si>
    <t>EUCSPSOL*</t>
  </si>
  <si>
    <t>EUPVSOLH*</t>
  </si>
  <si>
    <t>EUOCE*</t>
  </si>
  <si>
    <t>DumEOCE*</t>
  </si>
  <si>
    <t>EUSTCOHind75</t>
  </si>
  <si>
    <t>EUIGCOHCCSpos75</t>
  </si>
  <si>
    <t>EUIGCOHCCSpoxy75</t>
  </si>
  <si>
    <t>EUSTCOLind75</t>
  </si>
  <si>
    <t>EUPCCOLCCSoxy20</t>
  </si>
  <si>
    <t>EUIGCOLCCSpos75</t>
  </si>
  <si>
    <t>EUIGCOLCCSpoxy75</t>
  </si>
  <si>
    <t>EUSTREF75</t>
  </si>
  <si>
    <t>EUGTDSTind75</t>
  </si>
  <si>
    <t>EUSTHFO75</t>
  </si>
  <si>
    <t>EUHFOsuppos75</t>
  </si>
  <si>
    <t>EUIGHFOCCSpre75</t>
  </si>
  <si>
    <t>EUSTGASind75</t>
  </si>
  <si>
    <t>EUCCGTGAS75</t>
  </si>
  <si>
    <t>EUCCGASCCSpre75</t>
  </si>
  <si>
    <t>EUCCGASCCSpoxy75</t>
  </si>
  <si>
    <t>EUNUC2nd01</t>
  </si>
  <si>
    <t>EUNUCFUS75</t>
  </si>
  <si>
    <t>EUCCGASind01</t>
  </si>
  <si>
    <t>EUGTGASind01</t>
  </si>
  <si>
    <t>EUNUCLifeExt</t>
  </si>
  <si>
    <t>~TFM_DINS-AT: Region=AT,BE,BG,CY,CZ,DE,DK,EE,ES,FI,FR,EL,HU,IE,IT,LT,LU,LV,MT,NL,PL,PT,RO,SE,SI,SK,UK,CH,IS,NO,AL,BA,HR,KS,ME,MK,RS</t>
  </si>
  <si>
    <t>~TFM_INS</t>
  </si>
  <si>
    <t>Curr</t>
  </si>
  <si>
    <t>YEAR</t>
  </si>
  <si>
    <t>INVCOST</t>
  </si>
  <si>
    <t>FIXOM</t>
  </si>
  <si>
    <t>VAROM</t>
  </si>
  <si>
    <t>ATTRIBUTE</t>
  </si>
  <si>
    <t>ALLREGIONS</t>
  </si>
  <si>
    <t>EUCCGTGAS15</t>
  </si>
  <si>
    <t>EUR13</t>
  </si>
  <si>
    <t>EFF</t>
  </si>
  <si>
    <t>EUOCGTGASA01</t>
  </si>
  <si>
    <t>EUOCGTGAS01</t>
  </si>
  <si>
    <t>EUFBCOL01</t>
  </si>
  <si>
    <t>EUFBCOH15</t>
  </si>
  <si>
    <t>EUIGCCCOL01</t>
  </si>
  <si>
    <t>EUSTCOLsup01</t>
  </si>
  <si>
    <t>EUIGCCCOH15</t>
  </si>
  <si>
    <t>EUSTCOHsup01</t>
  </si>
  <si>
    <t>EUCCGASCCSpos20</t>
  </si>
  <si>
    <t>EUPCCOLCCSpos20</t>
  </si>
  <si>
    <t>EUPCCOHCCSpos20</t>
  </si>
  <si>
    <t>EUIGCOLCCSpre20</t>
  </si>
  <si>
    <t>EUPCCOHCCSoxy20</t>
  </si>
  <si>
    <t>EUIGCOHCCSpre20</t>
  </si>
  <si>
    <t>EUICBGS01</t>
  </si>
  <si>
    <t>EUSTWOO01</t>
  </si>
  <si>
    <t>EUIGCCWOO01</t>
  </si>
  <si>
    <t>Difference caused by CCS - see sheet ETRI Fossil and Bio match</t>
  </si>
  <si>
    <t>EUSTWOOCCS01</t>
  </si>
  <si>
    <t>EUIGCCWOOCCS01</t>
  </si>
  <si>
    <t>~TFM_DINS-TS: Region=AT,BE,BG,CY,CZ,DE,DK,EE,ES,FI,FR,EL,HU,IE,IT,LT,LU,LV,MT,NL,PL,PT,RO,SE,SI,SK,UK,CH,IS,NO,AL,BA,HR,KS,ME,MK,RS</t>
  </si>
  <si>
    <t>Attribute</t>
  </si>
  <si>
    <t>EUR10</t>
  </si>
  <si>
    <t>EUGEOEGS01</t>
  </si>
  <si>
    <t/>
  </si>
  <si>
    <t>EUGEOF01</t>
  </si>
  <si>
    <t>EUHYDLAKELC01</t>
  </si>
  <si>
    <t>EUHYDLAKELE01</t>
  </si>
  <si>
    <t>EUHYDLAKEMC01</t>
  </si>
  <si>
    <t>EUHYDLAKEME01</t>
  </si>
  <si>
    <t>EUHYDLAKESC01</t>
  </si>
  <si>
    <t>EUHYDLAKESE01</t>
  </si>
  <si>
    <t>EUHYDRUN01</t>
  </si>
  <si>
    <t>EUR15</t>
  </si>
  <si>
    <t>EUOCETID02</t>
  </si>
  <si>
    <t>EUOCETID01</t>
  </si>
  <si>
    <t>EUOCEWAV01</t>
  </si>
  <si>
    <t>EUOCEWAV02</t>
  </si>
  <si>
    <t>EUCSPSOL201</t>
  </si>
  <si>
    <t>EUCSPSOL301</t>
  </si>
  <si>
    <t>EUCSPSOL501</t>
  </si>
  <si>
    <t>EUCSPSOL601</t>
  </si>
  <si>
    <t>EUCSPSOL101</t>
  </si>
  <si>
    <t>EUCSPSOL401</t>
  </si>
  <si>
    <t>EUWINOFH01</t>
  </si>
  <si>
    <t>EUWINOFV01</t>
  </si>
  <si>
    <t>EUWINONH01</t>
  </si>
  <si>
    <t>EUWINONL01</t>
  </si>
  <si>
    <t>EUWINONM01</t>
  </si>
  <si>
    <t>Geo</t>
  </si>
  <si>
    <t>EUGEOORC01</t>
  </si>
  <si>
    <t>Hydro</t>
  </si>
  <si>
    <t>Ocean</t>
  </si>
  <si>
    <t>Solar</t>
  </si>
  <si>
    <t>EUPVSOLHC01</t>
  </si>
  <si>
    <t>EUPVSOLL101</t>
  </si>
  <si>
    <t>EUPVSOLL201</t>
  </si>
  <si>
    <t>EUPVSOLM101</t>
  </si>
  <si>
    <t>EUPVSOLM201</t>
  </si>
  <si>
    <t>EUPVSOLS101</t>
  </si>
  <si>
    <t>EUPVSOLS201</t>
  </si>
  <si>
    <t>Wind</t>
  </si>
  <si>
    <t>EUWINOFL01</t>
  </si>
  <si>
    <t>EUWINOFM01</t>
  </si>
  <si>
    <t>EUWINONV01</t>
  </si>
  <si>
    <t>Need TS?</t>
  </si>
  <si>
    <t>These are the original values</t>
  </si>
  <si>
    <t>EUICDST01</t>
  </si>
  <si>
    <t>EUICDST101</t>
  </si>
  <si>
    <t>EUICDST201</t>
  </si>
  <si>
    <t>EUICGAS01</t>
  </si>
  <si>
    <t>EUNUC3rd10</t>
  </si>
  <si>
    <t>EUNUC4th40</t>
  </si>
  <si>
    <t>EUSTCOHcon01</t>
  </si>
  <si>
    <t>EUSTCOLcon01</t>
  </si>
  <si>
    <t>EUSTHFOsup01</t>
  </si>
  <si>
    <t>Other_Indexes</t>
  </si>
  <si>
    <t>TimeSlice</t>
  </si>
  <si>
    <t>ACT_EFF</t>
  </si>
  <si>
    <t>ACT</t>
  </si>
  <si>
    <t>ANNUAL</t>
  </si>
  <si>
    <t>This represents reinvestments in nuclear plants. We can safely do this as long as there is a cap on the maximum nuclear capacity such as in France and Spain</t>
  </si>
  <si>
    <t>NCAP_ILED</t>
  </si>
  <si>
    <t>FROM SubRes_Nuc-EU_trans - need to change if changes are made to the scenario!</t>
  </si>
  <si>
    <t>ETRI normal size</t>
  </si>
  <si>
    <t>ETRI lower than 700 Mwe</t>
  </si>
  <si>
    <t>ETRI IV generation - High estimate</t>
  </si>
  <si>
    <t>Eur2013</t>
  </si>
  <si>
    <t>Eur2010</t>
  </si>
  <si>
    <t>Conversion from Euro2013 to Euro2010</t>
  </si>
  <si>
    <t>LimType</t>
  </si>
  <si>
    <t>Year</t>
  </si>
  <si>
    <t>Pset_CI</t>
  </si>
  <si>
    <t>FD</t>
  </si>
  <si>
    <t>FX</t>
  </si>
  <si>
    <t>AF</t>
  </si>
  <si>
    <t>ELCSOL</t>
  </si>
  <si>
    <t>FN</t>
  </si>
  <si>
    <t>FP</t>
  </si>
  <si>
    <t>RD</t>
  </si>
  <si>
    <t>RN</t>
  </si>
  <si>
    <t>RP</t>
  </si>
  <si>
    <t>SD</t>
  </si>
  <si>
    <t>SN</t>
  </si>
  <si>
    <t>SP</t>
  </si>
  <si>
    <t>WD</t>
  </si>
  <si>
    <t>WN</t>
  </si>
  <si>
    <t>WP</t>
  </si>
  <si>
    <t>Fall Day</t>
  </si>
  <si>
    <t>Fall Night</t>
  </si>
  <si>
    <t>Fall Peak</t>
  </si>
  <si>
    <t>Spring Day</t>
  </si>
  <si>
    <t>Spring Night</t>
  </si>
  <si>
    <t>Spring Peak</t>
  </si>
  <si>
    <t>Summer Day</t>
  </si>
  <si>
    <t>Summer Night</t>
  </si>
  <si>
    <t>Summer Peak</t>
  </si>
  <si>
    <t>Winter Day</t>
  </si>
  <si>
    <t>Winter Night</t>
  </si>
  <si>
    <t>Winter Peak</t>
  </si>
  <si>
    <t>Pset_PN</t>
  </si>
  <si>
    <t>EUCSPSOL101,EUCSPSOL401</t>
  </si>
  <si>
    <t>2010,2100</t>
  </si>
  <si>
    <t>ELCHYD</t>
  </si>
  <si>
    <t>NCAP_AFA</t>
  </si>
  <si>
    <t>Region</t>
  </si>
  <si>
    <t>-</t>
  </si>
  <si>
    <t>TO DO</t>
  </si>
  <si>
    <t>FD,FN,FP</t>
  </si>
  <si>
    <t>NCAP_AF</t>
  </si>
  <si>
    <t>RD,RN,RP</t>
  </si>
  <si>
    <t>SD,SN,SP</t>
  </si>
  <si>
    <t>WD,WN</t>
  </si>
  <si>
    <t>Annual Average AF for wave</t>
  </si>
  <si>
    <t>F</t>
  </si>
  <si>
    <t>R</t>
  </si>
  <si>
    <t>S</t>
  </si>
  <si>
    <t>W</t>
  </si>
  <si>
    <t>Average</t>
  </si>
  <si>
    <t>Average ETRI</t>
  </si>
  <si>
    <t>Etri 2015</t>
  </si>
  <si>
    <t>Max CAP FAC</t>
  </si>
  <si>
    <t>ETRI2015</t>
  </si>
  <si>
    <t>Multipliers</t>
  </si>
  <si>
    <t>Annual</t>
  </si>
  <si>
    <t>Autumn</t>
  </si>
  <si>
    <t>Spring</t>
  </si>
  <si>
    <t>Summer</t>
  </si>
  <si>
    <t>Winter</t>
  </si>
  <si>
    <t>Neill and Hashemi</t>
  </si>
  <si>
    <t>Kw/m</t>
  </si>
  <si>
    <t>North west EU shelf</t>
  </si>
  <si>
    <t>% change</t>
  </si>
  <si>
    <t>Neill, S.P, Hashemi, M. R., Wave power variability over the northwest European shelf areas</t>
  </si>
  <si>
    <t>Days</t>
  </si>
  <si>
    <t>ETDB version available June 2012 shows an average from 3100 up to 3700 hours</t>
  </si>
  <si>
    <t>%</t>
  </si>
  <si>
    <t>Dam</t>
  </si>
  <si>
    <t>RoR</t>
  </si>
  <si>
    <t>ratio compared to RD</t>
  </si>
  <si>
    <t>DTU DATA source</t>
  </si>
  <si>
    <t>JRC-EU-TIMES</t>
  </si>
  <si>
    <t>EUWINDONB100</t>
  </si>
  <si>
    <t>LO</t>
  </si>
  <si>
    <t>CF 15-20</t>
  </si>
  <si>
    <t>already including the 15% losses</t>
  </si>
  <si>
    <t>CF 20-25</t>
  </si>
  <si>
    <t>HI</t>
  </si>
  <si>
    <t>CF &gt;25</t>
  </si>
  <si>
    <t>see other table</t>
  </si>
  <si>
    <t>losses to be included !</t>
  </si>
  <si>
    <t>EUWINDOFFB</t>
  </si>
  <si>
    <t>non floating</t>
  </si>
  <si>
    <t>Floating</t>
  </si>
  <si>
    <t>~TFM_DINS-TS</t>
  </si>
  <si>
    <t>Calculation</t>
  </si>
  <si>
    <t>Taken from CF_HIGH</t>
  </si>
  <si>
    <t>Replaced CS with RS</t>
  </si>
  <si>
    <t>Replaced KO with KS</t>
  </si>
  <si>
    <t>TS</t>
  </si>
  <si>
    <t>Country</t>
  </si>
  <si>
    <t>Techname root</t>
  </si>
  <si>
    <t>Data</t>
  </si>
  <si>
    <t>Average of HI</t>
  </si>
  <si>
    <t>Average of ME</t>
  </si>
  <si>
    <t>Average of LO</t>
  </si>
  <si>
    <t>CS</t>
  </si>
  <si>
    <t>KO</t>
  </si>
  <si>
    <t>Grand Total</t>
  </si>
  <si>
    <t>Average of CF&gt;25%</t>
  </si>
  <si>
    <t>ONOFF</t>
  </si>
  <si>
    <t>Countrycode</t>
  </si>
  <si>
    <t>Onshore</t>
  </si>
  <si>
    <t>Offshore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</si>
  <si>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</si>
  <si>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</si>
  <si>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</si>
  <si>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</si>
  <si>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</si>
  <si>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</si>
  <si>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</si>
  <si>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</si>
  <si>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</si>
  <si>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</si>
  <si>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</si>
  <si>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</si>
  <si>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</si>
  <si>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</si>
  <si>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</si>
  <si>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</si>
  <si>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</si>
  <si>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</si>
  <si>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</si>
  <si>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</si>
  <si>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</si>
  <si>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</si>
  <si>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</si>
  <si>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</si>
  <si>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</si>
  <si>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EUWINDONB101</t>
  </si>
  <si>
    <t>Sweden</t>
  </si>
  <si>
    <t>EUWINDONB102</t>
  </si>
  <si>
    <t>United Kingdom</t>
  </si>
  <si>
    <t>EUWINDONB103</t>
  </si>
  <si>
    <t>Luxembourg</t>
  </si>
  <si>
    <t>Does not have a potential beyond CF25% but put some value to prevent errors</t>
  </si>
  <si>
    <t>EUWINDONB104</t>
  </si>
  <si>
    <t>Switzerland</t>
  </si>
  <si>
    <t>EUWINDONB105</t>
  </si>
  <si>
    <t>Iceland</t>
  </si>
  <si>
    <t>EUWINDONB106</t>
  </si>
  <si>
    <t>Norway</t>
  </si>
  <si>
    <t>EUWINDONB107</t>
  </si>
  <si>
    <t>Albania</t>
  </si>
  <si>
    <t>EUWINDONB108</t>
  </si>
  <si>
    <t>Bosnia</t>
  </si>
  <si>
    <t>EUWINDONB109</t>
  </si>
  <si>
    <t>FYROM</t>
  </si>
  <si>
    <t>EUWINDONB110</t>
  </si>
  <si>
    <t>Montenegro</t>
  </si>
  <si>
    <t>EUWINDONB111</t>
  </si>
  <si>
    <t>Serbia</t>
  </si>
  <si>
    <t>EUWINDONB112</t>
  </si>
  <si>
    <t>Kosovo</t>
  </si>
  <si>
    <t>EUWINDONB113</t>
  </si>
  <si>
    <t>EUWINDONB114</t>
  </si>
  <si>
    <t>EUWINDONB115</t>
  </si>
  <si>
    <t>EUWINDONB116</t>
  </si>
  <si>
    <t>EUWINDONB117</t>
  </si>
  <si>
    <t>EUWINDONB118</t>
  </si>
  <si>
    <t>EUWINDONB119</t>
  </si>
  <si>
    <t>EUWINDONB120</t>
  </si>
  <si>
    <t>EUWINDONB121</t>
  </si>
  <si>
    <t>EUWINDONB122</t>
  </si>
  <si>
    <t>EUWINDONB123</t>
  </si>
  <si>
    <t>EUWINDONB124</t>
  </si>
  <si>
    <t>EUWINDONB125</t>
  </si>
  <si>
    <t>EUWINDONB126</t>
  </si>
  <si>
    <t>EUWINDONB127</t>
  </si>
  <si>
    <t>EUWINDONB128</t>
  </si>
  <si>
    <t>EUWINDONB129</t>
  </si>
  <si>
    <t>EUWINDONB130</t>
  </si>
  <si>
    <t>EUWINDONB131</t>
  </si>
  <si>
    <t>EUWINDONB132</t>
  </si>
  <si>
    <t>EUWINDONB133</t>
  </si>
  <si>
    <t>EUWINDONB134</t>
  </si>
  <si>
    <t>EUWINDONB135</t>
  </si>
  <si>
    <t>EUWINDONB136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</si>
</sst>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&quot;$&quot;* #,##0.00_-;\-&quot;$&quot;* #,##0.00_-;_-&quot;$&quot;* &quot;-&quot;??_-;_-@_-"/>
    <numFmt numFmtId="173" formatCode="0.0%"/>
    <numFmt numFmtId="174" formatCode="_-[$€-2]\ * #,##0.00_-;\-[$€-2]\ * #,##0.00_-;_-[$€-2]\ * &quot;-&quot;??_-"/>
    <numFmt numFmtId="175" formatCode="_([$€]* #,##0.00_);_([$€]* \(#,##0.00\);_([$€]* &quot;-&quot;??_);_(@_)"/>
    <numFmt numFmtId="176" formatCode="\(##\);\(##\)"/>
    <numFmt numFmtId="177" formatCode="#,##0;\-\ #,##0;_-\ &quot;- &quot;"/>
    <numFmt numFmtId="178" formatCode="_-* #,##0.00\ _€_-;\-* #,##0.00\ _€_-;_-* &quot;-&quot;??\ _€_-;_-@_-"/>
    <numFmt numFmtId="179" formatCode="_-* #,##0.00\ &quot;€&quot;_-;\-* #,##0.00\ &quot;€&quot;_-;_-* &quot;-&quot;??\ &quot;€&quot;_-;_-@_-"/>
    <numFmt numFmtId="180" formatCode="#,##0.0000"/>
    <numFmt numFmtId="181" formatCode="_-[$€]* #,##0.00_-;\-[$€]* #,##0.00_-;_-[$€]* &quot;-&quot;??_-;_-@_-"/>
    <numFmt numFmtId="182" formatCode="General_)"/>
    <numFmt numFmtId="183" formatCode="_([$€-2]* #,##0.00_);_([$€-2]* \(#,##0.00\);_([$€-2]* &quot;-&quot;??_)"/>
    <numFmt numFmtId="184" formatCode="_-&quot;€&quot;\ * #,##0.00_-;\-&quot;€&quot;\ * #,##0.00_-;_-&quot;€&quot;\ * &quot;-&quot;??_-;_-@_-"/>
  </numFmts>
  <fonts count="6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color indexed="72"/>
      <name val="MS Sans Serif"/>
      <family val="2"/>
    </font>
    <font>
      <sz val="11"/>
      <color indexed="60"/>
      <name val="Calibri"/>
      <family val="2"/>
      <charset val="161"/>
    </font>
    <font>
      <sz val="10"/>
      <name val="Myriad Pro"/>
    </font>
    <font>
      <sz val="10"/>
      <name val="Gill Sans M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650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9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9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9" fillId="3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9" fillId="3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9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9" fillId="3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9" fillId="4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0" fontId="50" fillId="45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46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50" fillId="4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50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50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50" fillId="4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50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0" fillId="5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50" fillId="5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50" fillId="51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50" fillId="5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50" fillId="5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50" fillId="5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50" fillId="55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0" fillId="5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28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1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9" fillId="27" borderId="5" applyNumberFormat="0" applyAlignment="0" applyProtection="0"/>
    <xf numFmtId="0" fontId="51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52" fillId="58" borderId="23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53" fillId="59" borderId="24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0" fillId="24" borderId="9">
      <alignment vertical="top" wrapText="1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>
      <alignment horizontal="right"/>
    </xf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3" fillId="0" borderId="9">
      <alignment horizontal="right" vertical="top"/>
    </xf>
    <xf numFmtId="0" fontId="8" fillId="9" borderId="6" applyNumberFormat="0" applyAlignment="0" applyProtection="0"/>
    <xf numFmtId="0" fontId="32" fillId="0" borderId="12"/>
    <xf numFmtId="0" fontId="19" fillId="30" borderId="1">
      <alignment horizontal="centerContinuous" vertical="top" wrapText="1"/>
    </xf>
    <xf numFmtId="0" fontId="24" fillId="0" borderId="0">
      <alignment vertical="top" wrapText="1"/>
    </xf>
    <xf numFmtId="0" fontId="15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3" fillId="0" borderId="0">
      <alignment vertical="top"/>
    </xf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55" fillId="6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6" fillId="60" borderId="0" applyNumberFormat="0" applyBorder="0" applyAlignment="0" applyProtection="0"/>
    <xf numFmtId="0" fontId="57" fillId="6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5" fillId="6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8" fillId="0" borderId="2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59" fillId="0" borderId="2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60" fillId="0" borderId="27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1" borderId="23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63" fillId="61" borderId="23" applyNumberFormat="0" applyAlignment="0" applyProtection="0"/>
    <xf numFmtId="0" fontId="63" fillId="12" borderId="23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4" fillId="25" borderId="0" applyBorder="0">
      <alignment horizontal="right" vertical="center"/>
    </xf>
    <xf numFmtId="0" fontId="26" fillId="0" borderId="0"/>
    <xf numFmtId="0" fontId="64" fillId="0" borderId="28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78" fontId="20" fillId="0" borderId="0" applyFont="0" applyFill="0" applyBorder="0" applyAlignment="0" applyProtection="0"/>
    <xf numFmtId="0" fontId="65" fillId="6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66" fillId="62" borderId="0" applyNumberFormat="0" applyBorder="0" applyAlignment="0" applyProtection="0"/>
    <xf numFmtId="0" fontId="4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5" fillId="6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164" fontId="4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0" fontId="1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8" fillId="0" borderId="0"/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164" fontId="44" fillId="0" borderId="0">
      <alignment vertical="center"/>
    </xf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3" fontId="44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8" fillId="0" borderId="0"/>
    <xf numFmtId="0" fontId="20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173" fontId="44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49" fillId="0" borderId="0"/>
    <xf numFmtId="0" fontId="35" fillId="0" borderId="0"/>
    <xf numFmtId="0" fontId="1" fillId="0" borderId="0"/>
    <xf numFmtId="0" fontId="49" fillId="0" borderId="0"/>
    <xf numFmtId="0" fontId="48" fillId="0" borderId="0"/>
    <xf numFmtId="0" fontId="20" fillId="0" borderId="0">
      <alignment vertical="top"/>
    </xf>
    <xf numFmtId="0" fontId="49" fillId="0" borderId="0"/>
    <xf numFmtId="0" fontId="20" fillId="0" borderId="0">
      <alignment vertical="top"/>
    </xf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49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37" fillId="0" borderId="0"/>
    <xf numFmtId="182" fontId="44" fillId="0" borderId="0">
      <alignment vertical="center"/>
    </xf>
    <xf numFmtId="0" fontId="1" fillId="0" borderId="0"/>
    <xf numFmtId="0" fontId="37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7" fillId="0" borderId="0"/>
    <xf numFmtId="0" fontId="6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5" fillId="0" borderId="0"/>
    <xf numFmtId="0" fontId="20" fillId="0" borderId="0"/>
    <xf numFmtId="0" fontId="18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9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20" fillId="31" borderId="0" applyNumberFormat="0" applyFont="0" applyBorder="0" applyAlignment="0" applyProtection="0"/>
    <xf numFmtId="0" fontId="29" fillId="0" borderId="0"/>
    <xf numFmtId="0" fontId="17" fillId="63" borderId="29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1" fillId="63" borderId="29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176" fontId="30" fillId="0" borderId="0">
      <alignment horizontal="right"/>
    </xf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68" fillId="58" borderId="30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180" fontId="22" fillId="32" borderId="1" applyNumberFormat="0" applyFont="0" applyBorder="0" applyAlignment="0" applyProtection="0">
      <alignment horizontal="right" vertic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21650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2 2" xfId="24"/>
    <cellStyle name="20% - Accent1 2 3" xfId="25"/>
    <cellStyle name="20% - Accent1 2 4" xfId="26"/>
    <cellStyle name="20% - Accent1 2 5" xfId="27"/>
    <cellStyle name="20% - Accent1 2 6" xfId="28"/>
    <cellStyle name="20% - Accent1 2 7" xfId="29"/>
    <cellStyle name="20% - Accent1 2 8" xfId="30"/>
    <cellStyle name="20% - Accent1 2 9" xfId="31"/>
    <cellStyle name="20% - Accent1 20" xfId="32"/>
    <cellStyle name="20% - Accent1 21" xfId="33"/>
    <cellStyle name="20% - Accent1 22" xfId="34"/>
    <cellStyle name="20% - Accent1 23" xfId="35"/>
    <cellStyle name="20% - Accent1 24" xfId="36"/>
    <cellStyle name="20% - Accent1 25" xfId="37"/>
    <cellStyle name="20% - Accent1 26" xfId="38"/>
    <cellStyle name="20% - Accent1 27" xfId="39"/>
    <cellStyle name="20% - Accent1 28" xfId="40"/>
    <cellStyle name="20% - Accent1 29" xfId="41"/>
    <cellStyle name="20% - Accent1 3" xfId="42"/>
    <cellStyle name="20% - Accent1 3 2" xfId="43"/>
    <cellStyle name="20% - Accent1 30" xfId="44"/>
    <cellStyle name="20% - Accent1 31" xfId="45"/>
    <cellStyle name="20% - Accent1 32" xfId="46"/>
    <cellStyle name="20% - Accent1 33" xfId="47"/>
    <cellStyle name="20% - Accent1 34" xfId="48"/>
    <cellStyle name="20% - Accent1 35" xfId="49"/>
    <cellStyle name="20% - Accent1 36" xfId="50"/>
    <cellStyle name="20% - Accent1 37" xfId="51"/>
    <cellStyle name="20% - Accent1 38" xfId="52"/>
    <cellStyle name="20% - Accent1 39" xfId="53"/>
    <cellStyle name="20% - Accent1 4" xfId="54"/>
    <cellStyle name="20% - Accent1 4 2" xfId="55"/>
    <cellStyle name="20% - Accent1 40" xfId="56"/>
    <cellStyle name="20% - Accent1 41" xfId="57"/>
    <cellStyle name="20% - Accent1 42" xfId="58"/>
    <cellStyle name="20% - Accent1 43" xfId="59"/>
    <cellStyle name="20% - Accent1 44" xfId="60"/>
    <cellStyle name="20% - Accent1 5" xfId="61"/>
    <cellStyle name="20% - Accent1 5 2" xfId="62"/>
    <cellStyle name="20% - Accent1 6" xfId="63"/>
    <cellStyle name="20% - Accent1 6 2" xfId="64"/>
    <cellStyle name="20% - Accent1 7" xfId="65"/>
    <cellStyle name="20% - Accent1 7 2" xfId="66"/>
    <cellStyle name="20% - Accent1 8" xfId="67"/>
    <cellStyle name="20% - Accent1 8 2" xfId="68"/>
    <cellStyle name="20% - Accent1 9" xfId="69"/>
    <cellStyle name="20% - Accent1 9 2" xfId="70"/>
    <cellStyle name="20% - Accent2" xfId="71" builtinId="34" customBuiltin="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2 2" xfId="93"/>
    <cellStyle name="20% - Accent2 2 3" xfId="94"/>
    <cellStyle name="20% - Accent2 2 4" xfId="95"/>
    <cellStyle name="20% - Accent2 2 5" xfId="96"/>
    <cellStyle name="20% - Accent2 2 6" xfId="97"/>
    <cellStyle name="20% - Accent2 2 7" xfId="98"/>
    <cellStyle name="20% - Accent2 2 8" xfId="99"/>
    <cellStyle name="20% - Accent2 2 9" xfId="100"/>
    <cellStyle name="20% - Accent2 20" xfId="101"/>
    <cellStyle name="20% - Accent2 21" xfId="102"/>
    <cellStyle name="20% - Accent2 22" xfId="103"/>
    <cellStyle name="20% - Accent2 23" xfId="104"/>
    <cellStyle name="20% - Accent2 24" xfId="105"/>
    <cellStyle name="20% - Accent2 25" xfId="106"/>
    <cellStyle name="20% - Accent2 26" xfId="107"/>
    <cellStyle name="20% - Accent2 27" xfId="108"/>
    <cellStyle name="20% - Accent2 28" xfId="109"/>
    <cellStyle name="20% - Accent2 29" xfId="110"/>
    <cellStyle name="20% - Accent2 3" xfId="111"/>
    <cellStyle name="20% - Accent2 3 2" xfId="112"/>
    <cellStyle name="20% - Accent2 30" xfId="113"/>
    <cellStyle name="20% - Accent2 31" xfId="114"/>
    <cellStyle name="20% - Accent2 32" xfId="115"/>
    <cellStyle name="20% - Accent2 33" xfId="116"/>
    <cellStyle name="20% - Accent2 34" xfId="117"/>
    <cellStyle name="20% - Accent2 35" xfId="118"/>
    <cellStyle name="20% - Accent2 36" xfId="119"/>
    <cellStyle name="20% - Accent2 37" xfId="120"/>
    <cellStyle name="20% - Accent2 38" xfId="121"/>
    <cellStyle name="20% - Accent2 39" xfId="122"/>
    <cellStyle name="20% - Accent2 4" xfId="123"/>
    <cellStyle name="20% - Accent2 4 2" xfId="124"/>
    <cellStyle name="20% - Accent2 40" xfId="125"/>
    <cellStyle name="20% - Accent2 41" xfId="126"/>
    <cellStyle name="20% - Accent2 42" xfId="127"/>
    <cellStyle name="20% - Accent2 43" xfId="128"/>
    <cellStyle name="20% - Accent2 44" xfId="129"/>
    <cellStyle name="20% - Accent2 5" xfId="130"/>
    <cellStyle name="20% - Accent2 5 2" xfId="131"/>
    <cellStyle name="20% - Accent2 6" xfId="132"/>
    <cellStyle name="20% - Accent2 6 2" xfId="133"/>
    <cellStyle name="20% - Accent2 7" xfId="134"/>
    <cellStyle name="20% - Accent2 7 2" xfId="135"/>
    <cellStyle name="20% - Accent2 8" xfId="136"/>
    <cellStyle name="20% - Accent2 8 2" xfId="137"/>
    <cellStyle name="20% - Accent2 9" xfId="138"/>
    <cellStyle name="20% - Accent2 9 2" xfId="139"/>
    <cellStyle name="20% - Accent3" xfId="140" builtinId="38" customBuiltin="1"/>
    <cellStyle name="20% - Accent3 10" xfId="141"/>
    <cellStyle name="20% - Accent3 10 2" xfId="142"/>
    <cellStyle name="20% - Accent3 11" xfId="143"/>
    <cellStyle name="20% - Accent3 11 2" xfId="144"/>
    <cellStyle name="20% - Accent3 12" xfId="145"/>
    <cellStyle name="20% - Accent3 13" xfId="146"/>
    <cellStyle name="20% - Accent3 14" xfId="147"/>
    <cellStyle name="20% - Accent3 15" xfId="148"/>
    <cellStyle name="20% - Accent3 16" xfId="149"/>
    <cellStyle name="20% - Accent3 17" xfId="150"/>
    <cellStyle name="20% - Accent3 18" xfId="151"/>
    <cellStyle name="20% - Accent3 19" xfId="152"/>
    <cellStyle name="20% - Accent3 2" xfId="153"/>
    <cellStyle name="20% - Accent3 2 10" xfId="154"/>
    <cellStyle name="20% - Accent3 2 11" xfId="155"/>
    <cellStyle name="20% - Accent3 2 12" xfId="156"/>
    <cellStyle name="20% - Accent3 2 13" xfId="157"/>
    <cellStyle name="20% - Accent3 2 14" xfId="158"/>
    <cellStyle name="20% - Accent3 2 15" xfId="159"/>
    <cellStyle name="20% - Accent3 2 16" xfId="160"/>
    <cellStyle name="20% - Accent3 2 2" xfId="161"/>
    <cellStyle name="20% - Accent3 2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0" xfId="182"/>
    <cellStyle name="20% - Accent3 31" xfId="183"/>
    <cellStyle name="20% - Accent3 32" xfId="184"/>
    <cellStyle name="20% - Accent3 33" xfId="185"/>
    <cellStyle name="20% - Accent3 34" xfId="186"/>
    <cellStyle name="20% - Accent3 35" xfId="187"/>
    <cellStyle name="20% - Accent3 36" xfId="188"/>
    <cellStyle name="20% - Accent3 37" xfId="189"/>
    <cellStyle name="20% - Accent3 38" xfId="190"/>
    <cellStyle name="20% - Accent3 39" xfId="191"/>
    <cellStyle name="20% - Accent3 4" xfId="192"/>
    <cellStyle name="20% - Accent3 4 2" xfId="193"/>
    <cellStyle name="20% - Accent3 40" xfId="194"/>
    <cellStyle name="20% - Accent3 41" xfId="195"/>
    <cellStyle name="20% - Accent3 42" xfId="196"/>
    <cellStyle name="20% - Accent3 43" xfId="197"/>
    <cellStyle name="20% - Accent3 44" xfId="198"/>
    <cellStyle name="20% - Accent3 5" xfId="199"/>
    <cellStyle name="20% - Accent3 5 2" xfId="200"/>
    <cellStyle name="20% - Accent3 6" xfId="201"/>
    <cellStyle name="20% - Accent3 6 2" xfId="202"/>
    <cellStyle name="20% - Accent3 7" xfId="203"/>
    <cellStyle name="20% - Accent3 7 2" xfId="204"/>
    <cellStyle name="20% - Accent3 8" xfId="205"/>
    <cellStyle name="20% - Accent3 8 2" xfId="206"/>
    <cellStyle name="20% - Accent3 9" xfId="207"/>
    <cellStyle name="20% - Accent3 9 2" xfId="208"/>
    <cellStyle name="20% - Accent4" xfId="209" builtinId="42" customBuiltin="1"/>
    <cellStyle name="20% - Accent4 10" xfId="210"/>
    <cellStyle name="20% - Accent4 10 2" xfId="211"/>
    <cellStyle name="20% - Accent4 11" xfId="212"/>
    <cellStyle name="20% - Accent4 11 2" xfId="213"/>
    <cellStyle name="20% - Accent4 12" xfId="214"/>
    <cellStyle name="20% - Accent4 13" xfId="215"/>
    <cellStyle name="20% - Accent4 14" xfId="216"/>
    <cellStyle name="20% - Accent4 15" xfId="217"/>
    <cellStyle name="20% - Accent4 16" xfId="218"/>
    <cellStyle name="20% - Accent4 17" xfId="219"/>
    <cellStyle name="20% - Accent4 18" xfId="220"/>
    <cellStyle name="20% - Accent4 19" xfId="221"/>
    <cellStyle name="20% - Accent4 2" xfId="222"/>
    <cellStyle name="20% - Accent4 2 10" xfId="223"/>
    <cellStyle name="20% - Accent4 2 11" xfId="224"/>
    <cellStyle name="20% - Accent4 2 12" xfId="225"/>
    <cellStyle name="20% - Accent4 2 13" xfId="226"/>
    <cellStyle name="20% - Accent4 2 14" xfId="227"/>
    <cellStyle name="20% - Accent4 2 15" xfId="228"/>
    <cellStyle name="20% - Accent4 2 16" xfId="229"/>
    <cellStyle name="20% - Accent4 2 2" xfId="230"/>
    <cellStyle name="20% - Accent4 2 2 2" xfId="231"/>
    <cellStyle name="20% - Accent4 2 3" xfId="232"/>
    <cellStyle name="20% - Accent4 2 4" xfId="233"/>
    <cellStyle name="20% - Accent4 2 5" xfId="234"/>
    <cellStyle name="20% - Accent4 2 6" xfId="235"/>
    <cellStyle name="20% - Accent4 2 7" xfId="236"/>
    <cellStyle name="20% - Accent4 2 8" xfId="237"/>
    <cellStyle name="20% - Accent4 2 9" xfId="238"/>
    <cellStyle name="20% - Accent4 20" xfId="239"/>
    <cellStyle name="20% - Accent4 21" xfId="240"/>
    <cellStyle name="20% - Accent4 22" xfId="241"/>
    <cellStyle name="20% - Accent4 23" xfId="242"/>
    <cellStyle name="20% - Accent4 24" xfId="243"/>
    <cellStyle name="20% - Accent4 25" xfId="244"/>
    <cellStyle name="20% - Accent4 26" xfId="245"/>
    <cellStyle name="20% - Accent4 27" xfId="246"/>
    <cellStyle name="20% - Accent4 28" xfId="247"/>
    <cellStyle name="20% - Accent4 29" xfId="248"/>
    <cellStyle name="20% - Accent4 3" xfId="249"/>
    <cellStyle name="20% - Accent4 3 2" xfId="250"/>
    <cellStyle name="20% - Accent4 30" xfId="251"/>
    <cellStyle name="20% - Accent4 31" xfId="252"/>
    <cellStyle name="20% - Accent4 32" xfId="253"/>
    <cellStyle name="20% - Accent4 33" xfId="254"/>
    <cellStyle name="20% - Accent4 34" xfId="255"/>
    <cellStyle name="20% - Accent4 35" xfId="256"/>
    <cellStyle name="20% - Accent4 36" xfId="257"/>
    <cellStyle name="20% - Accent4 37" xfId="258"/>
    <cellStyle name="20% - Accent4 38" xfId="259"/>
    <cellStyle name="20% - Accent4 39" xfId="260"/>
    <cellStyle name="20% - Accent4 4" xfId="261"/>
    <cellStyle name="20% - Accent4 4 2" xfId="262"/>
    <cellStyle name="20% - Accent4 40" xfId="263"/>
    <cellStyle name="20% - Accent4 41" xfId="264"/>
    <cellStyle name="20% - Accent4 42" xfId="265"/>
    <cellStyle name="20% - Accent4 43" xfId="266"/>
    <cellStyle name="20% - Accent4 44" xfId="267"/>
    <cellStyle name="20% - Accent4 5" xfId="268"/>
    <cellStyle name="20% - Accent4 5 2" xfId="269"/>
    <cellStyle name="20% - Accent4 6" xfId="270"/>
    <cellStyle name="20% - Accent4 6 2" xfId="271"/>
    <cellStyle name="20% - Accent4 7" xfId="272"/>
    <cellStyle name="20% - Accent4 7 2" xfId="273"/>
    <cellStyle name="20% - Accent4 8" xfId="274"/>
    <cellStyle name="20% - Accent4 8 2" xfId="275"/>
    <cellStyle name="20% - Accent4 9" xfId="276"/>
    <cellStyle name="20% - Accent4 9 2" xfId="277"/>
    <cellStyle name="20% - Accent5" xfId="278" builtinId="46" customBuiltin="1"/>
    <cellStyle name="20% - Accent5 10" xfId="279"/>
    <cellStyle name="20% - Accent5 10 2" xfId="280"/>
    <cellStyle name="20% - Accent5 11" xfId="281"/>
    <cellStyle name="20% - Accent5 11 2" xfId="282"/>
    <cellStyle name="20% - Accent5 12" xfId="283"/>
    <cellStyle name="20% - Accent5 13" xfId="284"/>
    <cellStyle name="20% - Accent5 14" xfId="285"/>
    <cellStyle name="20% - Accent5 15" xfId="286"/>
    <cellStyle name="20% - Accent5 16" xfId="287"/>
    <cellStyle name="20% - Accent5 17" xfId="288"/>
    <cellStyle name="20% - Accent5 18" xfId="289"/>
    <cellStyle name="20% - Accent5 19" xfId="290"/>
    <cellStyle name="20% - Accent5 2" xfId="291"/>
    <cellStyle name="20% - Accent5 2 10" xfId="292"/>
    <cellStyle name="20% - Accent5 2 11" xfId="293"/>
    <cellStyle name="20% - Accent5 2 12" xfId="294"/>
    <cellStyle name="20% - Accent5 2 13" xfId="295"/>
    <cellStyle name="20% - Accent5 2 14" xfId="296"/>
    <cellStyle name="20% - Accent5 2 15" xfId="297"/>
    <cellStyle name="20% - Accent5 2 2" xfId="298"/>
    <cellStyle name="20% - Accent5 2 3" xfId="299"/>
    <cellStyle name="20% - Accent5 2 4" xfId="300"/>
    <cellStyle name="20% - Accent5 2 5" xfId="301"/>
    <cellStyle name="20% - Accent5 2 6" xfId="302"/>
    <cellStyle name="20% - Accent5 2 7" xfId="303"/>
    <cellStyle name="20% - Accent5 2 8" xfId="304"/>
    <cellStyle name="20% - Accent5 2 9" xfId="305"/>
    <cellStyle name="20% - Accent5 20" xfId="306"/>
    <cellStyle name="20% - Accent5 21" xfId="307"/>
    <cellStyle name="20% - Accent5 22" xfId="308"/>
    <cellStyle name="20% - Accent5 23" xfId="309"/>
    <cellStyle name="20% - Accent5 24" xfId="310"/>
    <cellStyle name="20% - Accent5 25" xfId="311"/>
    <cellStyle name="20% - Accent5 26" xfId="312"/>
    <cellStyle name="20% - Accent5 27" xfId="313"/>
    <cellStyle name="20% - Accent5 28" xfId="314"/>
    <cellStyle name="20% - Accent5 29" xfId="315"/>
    <cellStyle name="20% - Accent5 3" xfId="316"/>
    <cellStyle name="20% - Accent5 30" xfId="317"/>
    <cellStyle name="20% - Accent5 31" xfId="318"/>
    <cellStyle name="20% - Accent5 32" xfId="319"/>
    <cellStyle name="20% - Accent5 33" xfId="320"/>
    <cellStyle name="20% - Accent5 34" xfId="321"/>
    <cellStyle name="20% - Accent5 35" xfId="322"/>
    <cellStyle name="20% - Accent5 36" xfId="323"/>
    <cellStyle name="20% - Accent5 37" xfId="324"/>
    <cellStyle name="20% - Accent5 38" xfId="325"/>
    <cellStyle name="20% - Accent5 39" xfId="326"/>
    <cellStyle name="20% - Accent5 4" xfId="327"/>
    <cellStyle name="20% - Accent5 40" xfId="328"/>
    <cellStyle name="20% - Accent5 41" xfId="329"/>
    <cellStyle name="20% - Accent5 42" xfId="330"/>
    <cellStyle name="20% - Accent5 43" xfId="331"/>
    <cellStyle name="20% - Accent5 44" xfId="332"/>
    <cellStyle name="20% - Accent5 5" xfId="333"/>
    <cellStyle name="20% - Accent5 6" xfId="334"/>
    <cellStyle name="20% - Accent5 7" xfId="335"/>
    <cellStyle name="20% - Accent5 8" xfId="336"/>
    <cellStyle name="20% - Accent5 9" xfId="337"/>
    <cellStyle name="20% - Accent5 9 2" xfId="338"/>
    <cellStyle name="20% - Accent6" xfId="339" builtinId="50" customBuiltin="1"/>
    <cellStyle name="20% - Accent6 10" xfId="340"/>
    <cellStyle name="20% - Accent6 10 2" xfId="341"/>
    <cellStyle name="20% - Accent6 11" xfId="342"/>
    <cellStyle name="20% - Accent6 11 2" xfId="343"/>
    <cellStyle name="20% - Accent6 12" xfId="344"/>
    <cellStyle name="20% - Accent6 13" xfId="345"/>
    <cellStyle name="20% - Accent6 14" xfId="346"/>
    <cellStyle name="20% - Accent6 15" xfId="347"/>
    <cellStyle name="20% - Accent6 16" xfId="348"/>
    <cellStyle name="20% - Accent6 17" xfId="349"/>
    <cellStyle name="20% - Accent6 18" xfId="350"/>
    <cellStyle name="20% - Accent6 19" xfId="351"/>
    <cellStyle name="20% - Accent6 2" xfId="352"/>
    <cellStyle name="20% - Accent6 2 10" xfId="353"/>
    <cellStyle name="20% - Accent6 2 11" xfId="354"/>
    <cellStyle name="20% - Accent6 2 12" xfId="355"/>
    <cellStyle name="20% - Accent6 2 13" xfId="356"/>
    <cellStyle name="20% - Accent6 2 14" xfId="357"/>
    <cellStyle name="20% - Accent6 2 15" xfId="358"/>
    <cellStyle name="20% - Accent6 2 16" xfId="359"/>
    <cellStyle name="20% - Accent6 2 2" xfId="360"/>
    <cellStyle name="20% - Accent6 2 3" xfId="361"/>
    <cellStyle name="20% - Accent6 2 4" xfId="362"/>
    <cellStyle name="20% - Accent6 2 5" xfId="363"/>
    <cellStyle name="20% - Accent6 2 6" xfId="364"/>
    <cellStyle name="20% - Accent6 2 7" xfId="365"/>
    <cellStyle name="20% - Accent6 2 8" xfId="366"/>
    <cellStyle name="20% - Accent6 2 9" xfId="367"/>
    <cellStyle name="20% - Accent6 20" xfId="368"/>
    <cellStyle name="20% - Accent6 21" xfId="369"/>
    <cellStyle name="20% - Accent6 22" xfId="370"/>
    <cellStyle name="20% - Accent6 23" xfId="371"/>
    <cellStyle name="20% - Accent6 24" xfId="372"/>
    <cellStyle name="20% - Accent6 25" xfId="373"/>
    <cellStyle name="20% - Accent6 26" xfId="374"/>
    <cellStyle name="20% - Accent6 27" xfId="375"/>
    <cellStyle name="20% - Accent6 28" xfId="376"/>
    <cellStyle name="20% - Accent6 29" xfId="377"/>
    <cellStyle name="20% - Accent6 3" xfId="378"/>
    <cellStyle name="20% - Accent6 3 2" xfId="379"/>
    <cellStyle name="20% - Accent6 30" xfId="380"/>
    <cellStyle name="20% - Accent6 31" xfId="381"/>
    <cellStyle name="20% - Accent6 32" xfId="382"/>
    <cellStyle name="20% - Accent6 33" xfId="383"/>
    <cellStyle name="20% - Accent6 34" xfId="384"/>
    <cellStyle name="20% - Accent6 35" xfId="385"/>
    <cellStyle name="20% - Accent6 36" xfId="386"/>
    <cellStyle name="20% - Accent6 37" xfId="387"/>
    <cellStyle name="20% - Accent6 38" xfId="388"/>
    <cellStyle name="20% - Accent6 39" xfId="389"/>
    <cellStyle name="20% - Accent6 4" xfId="390"/>
    <cellStyle name="20% - Accent6 4 2" xfId="391"/>
    <cellStyle name="20% - Accent6 40" xfId="392"/>
    <cellStyle name="20% - Accent6 41" xfId="393"/>
    <cellStyle name="20% - Accent6 42" xfId="394"/>
    <cellStyle name="20% - Accent6 43" xfId="395"/>
    <cellStyle name="20% - Accent6 44" xfId="396"/>
    <cellStyle name="20% - Accent6 45" xfId="397"/>
    <cellStyle name="20% - Accent6 5" xfId="398"/>
    <cellStyle name="20% - Accent6 5 2" xfId="399"/>
    <cellStyle name="20% - Accent6 6" xfId="400"/>
    <cellStyle name="20% - Accent6 6 2" xfId="401"/>
    <cellStyle name="20% - Accent6 7" xfId="402"/>
    <cellStyle name="20% - Accent6 7 2" xfId="403"/>
    <cellStyle name="20% - Accent6 8" xfId="404"/>
    <cellStyle name="20% - Accent6 8 2" xfId="405"/>
    <cellStyle name="20% - Accent6 9" xfId="406"/>
    <cellStyle name="20% - Accent6 9 2" xfId="407"/>
    <cellStyle name="20% - Akzent1" xfId="408"/>
    <cellStyle name="20% - Akzent2" xfId="409"/>
    <cellStyle name="20% - Akzent3" xfId="410"/>
    <cellStyle name="20% - Akzent4" xfId="411"/>
    <cellStyle name="20% - Akzent5" xfId="412"/>
    <cellStyle name="20% - Akzent6" xfId="413"/>
    <cellStyle name="2x indented GHG Textfiels" xfId="414"/>
    <cellStyle name="40% - Accent1" xfId="415" builtinId="31" customBuiltin="1"/>
    <cellStyle name="40% - Accent1 10" xfId="416"/>
    <cellStyle name="40% - Accent1 10 2" xfId="417"/>
    <cellStyle name="40% - Accent1 11" xfId="418"/>
    <cellStyle name="40% - Accent1 11 2" xfId="419"/>
    <cellStyle name="40% - Accent1 12" xfId="420"/>
    <cellStyle name="40% - Accent1 13" xfId="421"/>
    <cellStyle name="40% - Accent1 14" xfId="422"/>
    <cellStyle name="40% - Accent1 15" xfId="423"/>
    <cellStyle name="40% - Accent1 16" xfId="424"/>
    <cellStyle name="40% - Accent1 17" xfId="425"/>
    <cellStyle name="40% - Accent1 18" xfId="426"/>
    <cellStyle name="40% - Accent1 19" xfId="427"/>
    <cellStyle name="40% - Accent1 2" xfId="428"/>
    <cellStyle name="40% - Accent1 2 10" xfId="429"/>
    <cellStyle name="40% - Accent1 2 11" xfId="430"/>
    <cellStyle name="40% - Accent1 2 12" xfId="431"/>
    <cellStyle name="40% - Accent1 2 13" xfId="432"/>
    <cellStyle name="40% - Accent1 2 14" xfId="433"/>
    <cellStyle name="40% - Accent1 2 15" xfId="434"/>
    <cellStyle name="40% - Accent1 2 16" xfId="435"/>
    <cellStyle name="40% - Accent1 2 2" xfId="436"/>
    <cellStyle name="40% - Accent1 2 3" xfId="437"/>
    <cellStyle name="40% - Accent1 2 4" xfId="438"/>
    <cellStyle name="40% - Accent1 2 5" xfId="439"/>
    <cellStyle name="40% - Accent1 2 6" xfId="440"/>
    <cellStyle name="40% - Accent1 2 7" xfId="441"/>
    <cellStyle name="40% - Accent1 2 8" xfId="442"/>
    <cellStyle name="40% - Accent1 2 9" xfId="443"/>
    <cellStyle name="40% - Accent1 20" xfId="444"/>
    <cellStyle name="40% - Accent1 21" xfId="445"/>
    <cellStyle name="40% - Accent1 22" xfId="446"/>
    <cellStyle name="40% - Accent1 23" xfId="447"/>
    <cellStyle name="40% - Accent1 24" xfId="448"/>
    <cellStyle name="40% - Accent1 25" xfId="449"/>
    <cellStyle name="40% - Accent1 26" xfId="450"/>
    <cellStyle name="40% - Accent1 27" xfId="451"/>
    <cellStyle name="40% - Accent1 28" xfId="452"/>
    <cellStyle name="40% - Accent1 29" xfId="453"/>
    <cellStyle name="40% - Accent1 3" xfId="454"/>
    <cellStyle name="40% - Accent1 3 2" xfId="455"/>
    <cellStyle name="40% - Accent1 30" xfId="456"/>
    <cellStyle name="40% - Accent1 31" xfId="457"/>
    <cellStyle name="40% - Accent1 32" xfId="458"/>
    <cellStyle name="40% - Accent1 33" xfId="459"/>
    <cellStyle name="40% - Accent1 34" xfId="460"/>
    <cellStyle name="40% - Accent1 35" xfId="461"/>
    <cellStyle name="40% - Accent1 36" xfId="462"/>
    <cellStyle name="40% - Accent1 37" xfId="463"/>
    <cellStyle name="40% - Accent1 38" xfId="464"/>
    <cellStyle name="40% - Accent1 39" xfId="465"/>
    <cellStyle name="40% - Accent1 4" xfId="466"/>
    <cellStyle name="40% - Accent1 4 2" xfId="467"/>
    <cellStyle name="40% - Accent1 40" xfId="468"/>
    <cellStyle name="40% - Accent1 41" xfId="469"/>
    <cellStyle name="40% - Accent1 42" xfId="470"/>
    <cellStyle name="40% - Accent1 43" xfId="471"/>
    <cellStyle name="40% - Accent1 44" xfId="472"/>
    <cellStyle name="40% - Accent1 5" xfId="473"/>
    <cellStyle name="40% - Accent1 5 2" xfId="474"/>
    <cellStyle name="40% - Accent1 6" xfId="475"/>
    <cellStyle name="40% - Accent1 6 2" xfId="476"/>
    <cellStyle name="40% - Accent1 7" xfId="477"/>
    <cellStyle name="40% - Accent1 7 2" xfId="478"/>
    <cellStyle name="40% - Accent1 8" xfId="479"/>
    <cellStyle name="40% - Accent1 8 2" xfId="480"/>
    <cellStyle name="40% - Accent1 9" xfId="481"/>
    <cellStyle name="40% - Accent1 9 2" xfId="482"/>
    <cellStyle name="40% - Accent2" xfId="483" builtinId="35" customBuiltin="1"/>
    <cellStyle name="40% - Accent2 10" xfId="484"/>
    <cellStyle name="40% - Accent2 10 2" xfId="485"/>
    <cellStyle name="40% - Accent2 11" xfId="486"/>
    <cellStyle name="40% - Accent2 11 2" xfId="487"/>
    <cellStyle name="40% - Accent2 12" xfId="488"/>
    <cellStyle name="40% - Accent2 13" xfId="489"/>
    <cellStyle name="40% - Accent2 14" xfId="490"/>
    <cellStyle name="40% - Accent2 15" xfId="491"/>
    <cellStyle name="40% - Accent2 16" xfId="492"/>
    <cellStyle name="40% - Accent2 17" xfId="493"/>
    <cellStyle name="40% - Accent2 18" xfId="494"/>
    <cellStyle name="40% - Accent2 19" xfId="495"/>
    <cellStyle name="40% - Accent2 2" xfId="496"/>
    <cellStyle name="40% - Accent2 2 10" xfId="497"/>
    <cellStyle name="40% - Accent2 2 11" xfId="498"/>
    <cellStyle name="40% - Accent2 2 12" xfId="499"/>
    <cellStyle name="40% - Accent2 2 13" xfId="500"/>
    <cellStyle name="40% - Accent2 2 14" xfId="501"/>
    <cellStyle name="40% - Accent2 2 15" xfId="502"/>
    <cellStyle name="40% - Accent2 2 2" xfId="503"/>
    <cellStyle name="40% - Accent2 2 3" xfId="504"/>
    <cellStyle name="40% - Accent2 2 4" xfId="505"/>
    <cellStyle name="40% - Accent2 2 5" xfId="506"/>
    <cellStyle name="40% - Accent2 2 6" xfId="507"/>
    <cellStyle name="40% - Accent2 2 7" xfId="508"/>
    <cellStyle name="40% - Accent2 2 8" xfId="509"/>
    <cellStyle name="40% - Accent2 2 9" xfId="510"/>
    <cellStyle name="40% - Accent2 20" xfId="511"/>
    <cellStyle name="40% - Accent2 21" xfId="512"/>
    <cellStyle name="40% - Accent2 22" xfId="513"/>
    <cellStyle name="40% - Accent2 23" xfId="514"/>
    <cellStyle name="40% - Accent2 24" xfId="515"/>
    <cellStyle name="40% - Accent2 25" xfId="516"/>
    <cellStyle name="40% - Accent2 26" xfId="517"/>
    <cellStyle name="40% - Accent2 27" xfId="518"/>
    <cellStyle name="40% - Accent2 28" xfId="519"/>
    <cellStyle name="40% - Accent2 29" xfId="520"/>
    <cellStyle name="40% - Accent2 3" xfId="521"/>
    <cellStyle name="40% - Accent2 30" xfId="522"/>
    <cellStyle name="40% - Accent2 31" xfId="523"/>
    <cellStyle name="40% - Accent2 32" xfId="524"/>
    <cellStyle name="40% - Accent2 33" xfId="525"/>
    <cellStyle name="40% - Accent2 34" xfId="526"/>
    <cellStyle name="40% - Accent2 35" xfId="527"/>
    <cellStyle name="40% - Accent2 36" xfId="528"/>
    <cellStyle name="40% - Accent2 37" xfId="529"/>
    <cellStyle name="40% - Accent2 38" xfId="530"/>
    <cellStyle name="40% - Accent2 39" xfId="531"/>
    <cellStyle name="40% - Accent2 4" xfId="532"/>
    <cellStyle name="40% - Accent2 40" xfId="533"/>
    <cellStyle name="40% - Accent2 41" xfId="534"/>
    <cellStyle name="40% - Accent2 42" xfId="535"/>
    <cellStyle name="40% - Accent2 43" xfId="536"/>
    <cellStyle name="40% - Accent2 44" xfId="537"/>
    <cellStyle name="40% - Accent2 5" xfId="538"/>
    <cellStyle name="40% - Accent2 6" xfId="539"/>
    <cellStyle name="40% - Accent2 7" xfId="540"/>
    <cellStyle name="40% - Accent2 8" xfId="541"/>
    <cellStyle name="40% - Accent2 9" xfId="542"/>
    <cellStyle name="40% - Accent2 9 2" xfId="543"/>
    <cellStyle name="40% - Accent3" xfId="544" builtinId="39" customBuiltin="1"/>
    <cellStyle name="40% - Accent3 10" xfId="545"/>
    <cellStyle name="40% - Accent3 10 2" xfId="546"/>
    <cellStyle name="40% - Accent3 11" xfId="547"/>
    <cellStyle name="40% - Accent3 11 2" xfId="548"/>
    <cellStyle name="40% - Accent3 12" xfId="549"/>
    <cellStyle name="40% - Accent3 13" xfId="550"/>
    <cellStyle name="40% - Accent3 14" xfId="551"/>
    <cellStyle name="40% - Accent3 15" xfId="552"/>
    <cellStyle name="40% - Accent3 16" xfId="553"/>
    <cellStyle name="40% - Accent3 17" xfId="554"/>
    <cellStyle name="40% - Accent3 18" xfId="555"/>
    <cellStyle name="40% - Accent3 19" xfId="556"/>
    <cellStyle name="40% - Accent3 2" xfId="557"/>
    <cellStyle name="40% - Accent3 2 10" xfId="558"/>
    <cellStyle name="40% - Accent3 2 11" xfId="559"/>
    <cellStyle name="40% - Accent3 2 12" xfId="560"/>
    <cellStyle name="40% - Accent3 2 13" xfId="561"/>
    <cellStyle name="40% - Accent3 2 14" xfId="562"/>
    <cellStyle name="40% - Accent3 2 15" xfId="563"/>
    <cellStyle name="40% - Accent3 2 16" xfId="564"/>
    <cellStyle name="40% - Accent3 2 2" xfId="565"/>
    <cellStyle name="40% - Accent3 2 2 2" xfId="566"/>
    <cellStyle name="40% - Accent3 2 3" xfId="567"/>
    <cellStyle name="40% - Accent3 2 4" xfId="568"/>
    <cellStyle name="40% - Accent3 2 5" xfId="569"/>
    <cellStyle name="40% - Accent3 2 6" xfId="570"/>
    <cellStyle name="40% - Accent3 2 7" xfId="571"/>
    <cellStyle name="40% - Accent3 2 8" xfId="572"/>
    <cellStyle name="40% - Accent3 2 9" xfId="573"/>
    <cellStyle name="40% - Accent3 20" xfId="574"/>
    <cellStyle name="40% - Accent3 21" xfId="575"/>
    <cellStyle name="40% - Accent3 22" xfId="576"/>
    <cellStyle name="40% - Accent3 23" xfId="577"/>
    <cellStyle name="40% - Accent3 24" xfId="578"/>
    <cellStyle name="40% - Accent3 25" xfId="579"/>
    <cellStyle name="40% - Accent3 26" xfId="580"/>
    <cellStyle name="40% - Accent3 27" xfId="581"/>
    <cellStyle name="40% - Accent3 28" xfId="582"/>
    <cellStyle name="40% - Accent3 29" xfId="583"/>
    <cellStyle name="40% - Accent3 3" xfId="584"/>
    <cellStyle name="40% - Accent3 3 2" xfId="585"/>
    <cellStyle name="40% - Accent3 30" xfId="586"/>
    <cellStyle name="40% - Accent3 31" xfId="587"/>
    <cellStyle name="40% - Accent3 32" xfId="588"/>
    <cellStyle name="40% - Accent3 33" xfId="589"/>
    <cellStyle name="40% - Accent3 34" xfId="590"/>
    <cellStyle name="40% - Accent3 35" xfId="591"/>
    <cellStyle name="40% - Accent3 36" xfId="592"/>
    <cellStyle name="40% - Accent3 37" xfId="593"/>
    <cellStyle name="40% - Accent3 38" xfId="594"/>
    <cellStyle name="40% - Accent3 39" xfId="595"/>
    <cellStyle name="40% - Accent3 4" xfId="596"/>
    <cellStyle name="40% - Accent3 4 2" xfId="597"/>
    <cellStyle name="40% - Accent3 40" xfId="598"/>
    <cellStyle name="40% - Accent3 41" xfId="599"/>
    <cellStyle name="40% - Accent3 42" xfId="600"/>
    <cellStyle name="40% - Accent3 43" xfId="601"/>
    <cellStyle name="40% - Accent3 44" xfId="602"/>
    <cellStyle name="40% - Accent3 5" xfId="603"/>
    <cellStyle name="40% - Accent3 5 2" xfId="604"/>
    <cellStyle name="40% - Accent3 6" xfId="605"/>
    <cellStyle name="40% - Accent3 6 2" xfId="606"/>
    <cellStyle name="40% - Accent3 7" xfId="607"/>
    <cellStyle name="40% - Accent3 7 2" xfId="608"/>
    <cellStyle name="40% - Accent3 8" xfId="609"/>
    <cellStyle name="40% - Accent3 8 2" xfId="610"/>
    <cellStyle name="40% - Accent3 9" xfId="611"/>
    <cellStyle name="40% - Accent3 9 2" xfId="612"/>
    <cellStyle name="40% - Accent4" xfId="613" builtinId="43" customBuiltin="1"/>
    <cellStyle name="40% - Accent4 10" xfId="614"/>
    <cellStyle name="40% - Accent4 10 2" xfId="615"/>
    <cellStyle name="40% - Accent4 11" xfId="616"/>
    <cellStyle name="40% - Accent4 11 2" xfId="617"/>
    <cellStyle name="40% - Accent4 12" xfId="618"/>
    <cellStyle name="40% - Accent4 13" xfId="619"/>
    <cellStyle name="40% - Accent4 14" xfId="620"/>
    <cellStyle name="40% - Accent4 15" xfId="621"/>
    <cellStyle name="40% - Accent4 16" xfId="622"/>
    <cellStyle name="40% - Accent4 17" xfId="623"/>
    <cellStyle name="40% - Accent4 18" xfId="624"/>
    <cellStyle name="40% - Accent4 19" xfId="625"/>
    <cellStyle name="40% - Accent4 2" xfId="626"/>
    <cellStyle name="40% - Accent4 2 10" xfId="627"/>
    <cellStyle name="40% - Accent4 2 11" xfId="628"/>
    <cellStyle name="40% - Accent4 2 12" xfId="629"/>
    <cellStyle name="40% - Accent4 2 13" xfId="630"/>
    <cellStyle name="40% - Accent4 2 14" xfId="631"/>
    <cellStyle name="40% - Accent4 2 15" xfId="632"/>
    <cellStyle name="40% - Accent4 2 16" xfId="633"/>
    <cellStyle name="40% - Accent4 2 2" xfId="634"/>
    <cellStyle name="40% - Accent4 2 3" xfId="635"/>
    <cellStyle name="40% - Accent4 2 4" xfId="636"/>
    <cellStyle name="40% - Accent4 2 5" xfId="637"/>
    <cellStyle name="40% - Accent4 2 6" xfId="638"/>
    <cellStyle name="40% - Accent4 2 7" xfId="639"/>
    <cellStyle name="40% - Accent4 2 8" xfId="640"/>
    <cellStyle name="40% - Accent4 2 9" xfId="641"/>
    <cellStyle name="40% - Accent4 20" xfId="642"/>
    <cellStyle name="40% - Accent4 21" xfId="643"/>
    <cellStyle name="40% - Accent4 22" xfId="644"/>
    <cellStyle name="40% - Accent4 23" xfId="645"/>
    <cellStyle name="40% - Accent4 24" xfId="646"/>
    <cellStyle name="40% - Accent4 25" xfId="647"/>
    <cellStyle name="40% - Accent4 26" xfId="648"/>
    <cellStyle name="40% - Accent4 27" xfId="649"/>
    <cellStyle name="40% - Accent4 28" xfId="650"/>
    <cellStyle name="40% - Accent4 29" xfId="651"/>
    <cellStyle name="40% - Accent4 3" xfId="652"/>
    <cellStyle name="40% - Accent4 3 2" xfId="653"/>
    <cellStyle name="40% - Accent4 30" xfId="654"/>
    <cellStyle name="40% - Accent4 31" xfId="655"/>
    <cellStyle name="40% - Accent4 32" xfId="656"/>
    <cellStyle name="40% - Accent4 33" xfId="657"/>
    <cellStyle name="40% - Accent4 34" xfId="658"/>
    <cellStyle name="40% - Accent4 35" xfId="659"/>
    <cellStyle name="40% - Accent4 36" xfId="660"/>
    <cellStyle name="40% - Accent4 37" xfId="661"/>
    <cellStyle name="40% - Accent4 38" xfId="662"/>
    <cellStyle name="40% - Accent4 39" xfId="663"/>
    <cellStyle name="40% - Accent4 4" xfId="664"/>
    <cellStyle name="40% - Accent4 4 2" xfId="665"/>
    <cellStyle name="40% - Accent4 40" xfId="666"/>
    <cellStyle name="40% - Accent4 41" xfId="667"/>
    <cellStyle name="40% - Accent4 42" xfId="668"/>
    <cellStyle name="40% - Accent4 43" xfId="669"/>
    <cellStyle name="40% - Accent4 44" xfId="670"/>
    <cellStyle name="40% - Accent4 5" xfId="671"/>
    <cellStyle name="40% - Accent4 5 2" xfId="672"/>
    <cellStyle name="40% - Accent4 6" xfId="673"/>
    <cellStyle name="40% - Accent4 6 2" xfId="674"/>
    <cellStyle name="40% - Accent4 7" xfId="675"/>
    <cellStyle name="40% - Accent4 7 2" xfId="676"/>
    <cellStyle name="40% - Accent4 8" xfId="677"/>
    <cellStyle name="40% - Accent4 8 2" xfId="678"/>
    <cellStyle name="40% - Accent4 9" xfId="679"/>
    <cellStyle name="40% - Accent4 9 2" xfId="680"/>
    <cellStyle name="40% - Accent5" xfId="681" builtinId="47" customBuiltin="1"/>
    <cellStyle name="40% - Accent5 10" xfId="682"/>
    <cellStyle name="40% - Accent5 10 2" xfId="683"/>
    <cellStyle name="40% - Accent5 11" xfId="684"/>
    <cellStyle name="40% - Accent5 11 2" xfId="685"/>
    <cellStyle name="40% - Accent5 12" xfId="686"/>
    <cellStyle name="40% - Accent5 13" xfId="687"/>
    <cellStyle name="40% - Accent5 14" xfId="688"/>
    <cellStyle name="40% - Accent5 15" xfId="689"/>
    <cellStyle name="40% - Accent5 16" xfId="690"/>
    <cellStyle name="40% - Accent5 17" xfId="691"/>
    <cellStyle name="40% - Accent5 18" xfId="692"/>
    <cellStyle name="40% - Accent5 19" xfId="693"/>
    <cellStyle name="40% - Accent5 2" xfId="694"/>
    <cellStyle name="40% - Accent5 2 10" xfId="695"/>
    <cellStyle name="40% - Accent5 2 11" xfId="696"/>
    <cellStyle name="40% - Accent5 2 12" xfId="697"/>
    <cellStyle name="40% - Accent5 2 13" xfId="698"/>
    <cellStyle name="40% - Accent5 2 14" xfId="699"/>
    <cellStyle name="40% - Accent5 2 15" xfId="700"/>
    <cellStyle name="40% - Accent5 2 16" xfId="701"/>
    <cellStyle name="40% - Accent5 2 2" xfId="702"/>
    <cellStyle name="40% - Accent5 2 3" xfId="703"/>
    <cellStyle name="40% - Accent5 2 4" xfId="704"/>
    <cellStyle name="40% - Accent5 2 5" xfId="705"/>
    <cellStyle name="40% - Accent5 2 6" xfId="706"/>
    <cellStyle name="40% - Accent5 2 7" xfId="707"/>
    <cellStyle name="40% - Accent5 2 8" xfId="708"/>
    <cellStyle name="40% - Accent5 2 9" xfId="709"/>
    <cellStyle name="40% - Accent5 20" xfId="710"/>
    <cellStyle name="40% - Accent5 21" xfId="711"/>
    <cellStyle name="40% - Accent5 22" xfId="712"/>
    <cellStyle name="40% - Accent5 23" xfId="713"/>
    <cellStyle name="40% - Accent5 24" xfId="714"/>
    <cellStyle name="40% - Accent5 25" xfId="715"/>
    <cellStyle name="40% - Accent5 26" xfId="716"/>
    <cellStyle name="40% - Accent5 27" xfId="717"/>
    <cellStyle name="40% - Accent5 28" xfId="718"/>
    <cellStyle name="40% - Accent5 29" xfId="719"/>
    <cellStyle name="40% - Accent5 3" xfId="720"/>
    <cellStyle name="40% - Accent5 3 2" xfId="721"/>
    <cellStyle name="40% - Accent5 30" xfId="722"/>
    <cellStyle name="40% - Accent5 31" xfId="723"/>
    <cellStyle name="40% - Accent5 32" xfId="724"/>
    <cellStyle name="40% - Accent5 33" xfId="725"/>
    <cellStyle name="40% - Accent5 34" xfId="726"/>
    <cellStyle name="40% - Accent5 35" xfId="727"/>
    <cellStyle name="40% - Accent5 36" xfId="728"/>
    <cellStyle name="40% - Accent5 37" xfId="729"/>
    <cellStyle name="40% - Accent5 38" xfId="730"/>
    <cellStyle name="40% - Accent5 39" xfId="731"/>
    <cellStyle name="40% - Accent5 4" xfId="732"/>
    <cellStyle name="40% - Accent5 4 2" xfId="733"/>
    <cellStyle name="40% - Accent5 40" xfId="734"/>
    <cellStyle name="40% - Accent5 41" xfId="735"/>
    <cellStyle name="40% - Accent5 42" xfId="736"/>
    <cellStyle name="40% - Accent5 43" xfId="737"/>
    <cellStyle name="40% - Accent5 44" xfId="738"/>
    <cellStyle name="40% - Accent5 5" xfId="739"/>
    <cellStyle name="40% - Accent5 5 2" xfId="740"/>
    <cellStyle name="40% - Accent5 6" xfId="741"/>
    <cellStyle name="40% - Accent5 6 2" xfId="742"/>
    <cellStyle name="40% - Accent5 7" xfId="743"/>
    <cellStyle name="40% - Accent5 7 2" xfId="744"/>
    <cellStyle name="40% - Accent5 8" xfId="745"/>
    <cellStyle name="40% - Accent5 8 2" xfId="746"/>
    <cellStyle name="40% - Accent5 9" xfId="747"/>
    <cellStyle name="40% - Accent5 9 2" xfId="748"/>
    <cellStyle name="40% - Accent6" xfId="749" builtinId="51" customBuiltin="1"/>
    <cellStyle name="40% - Accent6 10" xfId="750"/>
    <cellStyle name="40% - Accent6 10 2" xfId="751"/>
    <cellStyle name="40% - Accent6 11" xfId="752"/>
    <cellStyle name="40% - Accent6 11 2" xfId="753"/>
    <cellStyle name="40% - Accent6 12" xfId="754"/>
    <cellStyle name="40% - Accent6 13" xfId="755"/>
    <cellStyle name="40% - Accent6 14" xfId="756"/>
    <cellStyle name="40% - Accent6 15" xfId="757"/>
    <cellStyle name="40% - Accent6 16" xfId="758"/>
    <cellStyle name="40% - Accent6 17" xfId="759"/>
    <cellStyle name="40% - Accent6 18" xfId="760"/>
    <cellStyle name="40% - Accent6 19" xfId="761"/>
    <cellStyle name="40% - Accent6 2" xfId="762"/>
    <cellStyle name="40% - Accent6 2 10" xfId="763"/>
    <cellStyle name="40% - Accent6 2 11" xfId="764"/>
    <cellStyle name="40% - Accent6 2 12" xfId="765"/>
    <cellStyle name="40% - Accent6 2 13" xfId="766"/>
    <cellStyle name="40% - Accent6 2 14" xfId="767"/>
    <cellStyle name="40% - Accent6 2 15" xfId="768"/>
    <cellStyle name="40% - Accent6 2 16" xfId="769"/>
    <cellStyle name="40% - Accent6 2 2" xfId="770"/>
    <cellStyle name="40% - Accent6 2 3" xfId="771"/>
    <cellStyle name="40% - Accent6 2 4" xfId="772"/>
    <cellStyle name="40% - Accent6 2 5" xfId="773"/>
    <cellStyle name="40% - Accent6 2 6" xfId="774"/>
    <cellStyle name="40% - Accent6 2 7" xfId="775"/>
    <cellStyle name="40% - Accent6 2 8" xfId="776"/>
    <cellStyle name="40% - Accent6 2 9" xfId="777"/>
    <cellStyle name="40% - Accent6 20" xfId="778"/>
    <cellStyle name="40% - Accent6 21" xfId="779"/>
    <cellStyle name="40% - Accent6 22" xfId="780"/>
    <cellStyle name="40% - Accent6 23" xfId="781"/>
    <cellStyle name="40% - Accent6 24" xfId="782"/>
    <cellStyle name="40% - Accent6 25" xfId="783"/>
    <cellStyle name="40% - Accent6 26" xfId="784"/>
    <cellStyle name="40% - Accent6 27" xfId="785"/>
    <cellStyle name="40% - Accent6 28" xfId="786"/>
    <cellStyle name="40% - Accent6 29" xfId="787"/>
    <cellStyle name="40% - Accent6 3" xfId="788"/>
    <cellStyle name="40% - Accent6 3 2" xfId="789"/>
    <cellStyle name="40% - Accent6 30" xfId="790"/>
    <cellStyle name="40% - Accent6 31" xfId="791"/>
    <cellStyle name="40% - Accent6 32" xfId="792"/>
    <cellStyle name="40% - Accent6 33" xfId="793"/>
    <cellStyle name="40% - Accent6 34" xfId="794"/>
    <cellStyle name="40% - Accent6 35" xfId="795"/>
    <cellStyle name="40% - Accent6 36" xfId="796"/>
    <cellStyle name="40% - Accent6 37" xfId="797"/>
    <cellStyle name="40% - Accent6 38" xfId="798"/>
    <cellStyle name="40% - Accent6 39" xfId="799"/>
    <cellStyle name="40% - Accent6 4" xfId="800"/>
    <cellStyle name="40% - Accent6 4 2" xfId="801"/>
    <cellStyle name="40% - Accent6 40" xfId="802"/>
    <cellStyle name="40% - Accent6 41" xfId="803"/>
    <cellStyle name="40% - Accent6 42" xfId="804"/>
    <cellStyle name="40% - Accent6 43" xfId="805"/>
    <cellStyle name="40% - Accent6 44" xfId="806"/>
    <cellStyle name="40% - Accent6 5" xfId="807"/>
    <cellStyle name="40% - Accent6 5 2" xfId="808"/>
    <cellStyle name="40% - Accent6 6" xfId="809"/>
    <cellStyle name="40% - Accent6 6 2" xfId="810"/>
    <cellStyle name="40% - Accent6 7" xfId="811"/>
    <cellStyle name="40% - Accent6 7 2" xfId="812"/>
    <cellStyle name="40% - Accent6 8" xfId="813"/>
    <cellStyle name="40% - Accent6 8 2" xfId="814"/>
    <cellStyle name="40% - Accent6 9" xfId="815"/>
    <cellStyle name="40% - Accent6 9 2" xfId="816"/>
    <cellStyle name="40% - Akzent1" xfId="817"/>
    <cellStyle name="40% - Akzent2" xfId="818"/>
    <cellStyle name="40% - Akzent3" xfId="819"/>
    <cellStyle name="40% - Akzent4" xfId="820"/>
    <cellStyle name="40% - Akzent5" xfId="821"/>
    <cellStyle name="40% - Akzent6" xfId="822"/>
    <cellStyle name="5x indented GHG Textfiels" xfId="823"/>
    <cellStyle name="60% - Accent1" xfId="824" builtinId="32" customBuiltin="1"/>
    <cellStyle name="60% - Accent1 10" xfId="825"/>
    <cellStyle name="60% - Accent1 11" xfId="826"/>
    <cellStyle name="60% - Accent1 12" xfId="827"/>
    <cellStyle name="60% - Accent1 13" xfId="828"/>
    <cellStyle name="60% - Accent1 14" xfId="829"/>
    <cellStyle name="60% - Accent1 15" xfId="830"/>
    <cellStyle name="60% - Accent1 16" xfId="831"/>
    <cellStyle name="60% - Accent1 17" xfId="832"/>
    <cellStyle name="60% - Accent1 18" xfId="833"/>
    <cellStyle name="60% - Accent1 19" xfId="834"/>
    <cellStyle name="60% - Accent1 2" xfId="835"/>
    <cellStyle name="60% - Accent1 2 10" xfId="836"/>
    <cellStyle name="60% - Accent1 2 11" xfId="837"/>
    <cellStyle name="60% - Accent1 2 2" xfId="838"/>
    <cellStyle name="60% - Accent1 2 3" xfId="839"/>
    <cellStyle name="60% - Accent1 2 4" xfId="840"/>
    <cellStyle name="60% - Accent1 2 5" xfId="841"/>
    <cellStyle name="60% - Accent1 2 6" xfId="842"/>
    <cellStyle name="60% - Accent1 2 7" xfId="843"/>
    <cellStyle name="60% - Accent1 2 8" xfId="844"/>
    <cellStyle name="60% - Accent1 2 9" xfId="845"/>
    <cellStyle name="60% - Accent1 20" xfId="846"/>
    <cellStyle name="60% - Accent1 21" xfId="847"/>
    <cellStyle name="60% - Accent1 22" xfId="848"/>
    <cellStyle name="60% - Accent1 23" xfId="849"/>
    <cellStyle name="60% - Accent1 24" xfId="850"/>
    <cellStyle name="60% - Accent1 25" xfId="851"/>
    <cellStyle name="60% - Accent1 26" xfId="852"/>
    <cellStyle name="60% - Accent1 27" xfId="853"/>
    <cellStyle name="60% - Accent1 28" xfId="854"/>
    <cellStyle name="60% - Accent1 29" xfId="855"/>
    <cellStyle name="60% - Accent1 3" xfId="856"/>
    <cellStyle name="60% - Accent1 3 2" xfId="857"/>
    <cellStyle name="60% - Accent1 30" xfId="858"/>
    <cellStyle name="60% - Accent1 31" xfId="859"/>
    <cellStyle name="60% - Accent1 32" xfId="860"/>
    <cellStyle name="60% - Accent1 33" xfId="861"/>
    <cellStyle name="60% - Accent1 34" xfId="862"/>
    <cellStyle name="60% - Accent1 35" xfId="863"/>
    <cellStyle name="60% - Accent1 36" xfId="864"/>
    <cellStyle name="60% - Accent1 37" xfId="865"/>
    <cellStyle name="60% - Accent1 38" xfId="866"/>
    <cellStyle name="60% - Accent1 39" xfId="867"/>
    <cellStyle name="60% - Accent1 4" xfId="868"/>
    <cellStyle name="60% - Accent1 4 2" xfId="869"/>
    <cellStyle name="60% - Accent1 40" xfId="870"/>
    <cellStyle name="60% - Accent1 41" xfId="871"/>
    <cellStyle name="60% - Accent1 42" xfId="872"/>
    <cellStyle name="60% - Accent1 43" xfId="873"/>
    <cellStyle name="60% - Accent1 44" xfId="874"/>
    <cellStyle name="60% - Accent1 5" xfId="875"/>
    <cellStyle name="60% - Accent1 5 2" xfId="876"/>
    <cellStyle name="60% - Accent1 6" xfId="877"/>
    <cellStyle name="60% - Accent1 6 2" xfId="878"/>
    <cellStyle name="60% - Accent1 7" xfId="879"/>
    <cellStyle name="60% - Accent1 8" xfId="880"/>
    <cellStyle name="60% - Accent1 9" xfId="881"/>
    <cellStyle name="60% - Accent2" xfId="882" builtinId="36" customBuiltin="1"/>
    <cellStyle name="60% - Accent2 10" xfId="883"/>
    <cellStyle name="60% - Accent2 11" xfId="884"/>
    <cellStyle name="60% - Accent2 12" xfId="885"/>
    <cellStyle name="60% - Accent2 13" xfId="886"/>
    <cellStyle name="60% - Accent2 14" xfId="887"/>
    <cellStyle name="60% - Accent2 15" xfId="888"/>
    <cellStyle name="60% - Accent2 16" xfId="889"/>
    <cellStyle name="60% - Accent2 17" xfId="890"/>
    <cellStyle name="60% - Accent2 18" xfId="891"/>
    <cellStyle name="60% - Accent2 19" xfId="892"/>
    <cellStyle name="60% - Accent2 2" xfId="893"/>
    <cellStyle name="60% - Accent2 2 10" xfId="894"/>
    <cellStyle name="60% - Accent2 2 11" xfId="895"/>
    <cellStyle name="60% - Accent2 2 2" xfId="896"/>
    <cellStyle name="60% - Accent2 2 3" xfId="897"/>
    <cellStyle name="60% - Accent2 2 4" xfId="898"/>
    <cellStyle name="60% - Accent2 2 5" xfId="899"/>
    <cellStyle name="60% - Accent2 2 6" xfId="900"/>
    <cellStyle name="60% - Accent2 2 7" xfId="901"/>
    <cellStyle name="60% - Accent2 2 8" xfId="902"/>
    <cellStyle name="60% - Accent2 2 9" xfId="903"/>
    <cellStyle name="60% - Accent2 20" xfId="904"/>
    <cellStyle name="60% - Accent2 21" xfId="905"/>
    <cellStyle name="60% - Accent2 22" xfId="906"/>
    <cellStyle name="60% - Accent2 23" xfId="907"/>
    <cellStyle name="60% - Accent2 24" xfId="908"/>
    <cellStyle name="60% - Accent2 25" xfId="909"/>
    <cellStyle name="60% - Accent2 26" xfId="910"/>
    <cellStyle name="60% - Accent2 27" xfId="911"/>
    <cellStyle name="60% - Accent2 28" xfId="912"/>
    <cellStyle name="60% - Accent2 29" xfId="913"/>
    <cellStyle name="60% - Accent2 3" xfId="914"/>
    <cellStyle name="60% - Accent2 3 2" xfId="915"/>
    <cellStyle name="60% - Accent2 30" xfId="916"/>
    <cellStyle name="60% - Accent2 31" xfId="917"/>
    <cellStyle name="60% - Accent2 32" xfId="918"/>
    <cellStyle name="60% - Accent2 33" xfId="919"/>
    <cellStyle name="60% - Accent2 34" xfId="920"/>
    <cellStyle name="60% - Accent2 35" xfId="921"/>
    <cellStyle name="60% - Accent2 36" xfId="922"/>
    <cellStyle name="60% - Accent2 37" xfId="923"/>
    <cellStyle name="60% - Accent2 38" xfId="924"/>
    <cellStyle name="60% - Accent2 39" xfId="925"/>
    <cellStyle name="60% - Accent2 4" xfId="926"/>
    <cellStyle name="60% - Accent2 4 2" xfId="927"/>
    <cellStyle name="60% - Accent2 40" xfId="928"/>
    <cellStyle name="60% - Accent2 41" xfId="929"/>
    <cellStyle name="60% - Accent2 42" xfId="930"/>
    <cellStyle name="60% - Accent2 43" xfId="931"/>
    <cellStyle name="60% - Accent2 44" xfId="932"/>
    <cellStyle name="60% - Accent2 5" xfId="933"/>
    <cellStyle name="60% - Accent2 5 2" xfId="934"/>
    <cellStyle name="60% - Accent2 6" xfId="935"/>
    <cellStyle name="60% - Accent2 6 2" xfId="936"/>
    <cellStyle name="60% - Accent2 7" xfId="937"/>
    <cellStyle name="60% - Accent2 8" xfId="938"/>
    <cellStyle name="60% - Accent2 9" xfId="939"/>
    <cellStyle name="60% - Accent3" xfId="940" builtinId="40" customBuiltin="1"/>
    <cellStyle name="60% - Accent3 10" xfId="941"/>
    <cellStyle name="60% - Accent3 11" xfId="942"/>
    <cellStyle name="60% - Accent3 12" xfId="943"/>
    <cellStyle name="60% - Accent3 13" xfId="944"/>
    <cellStyle name="60% - Accent3 14" xfId="945"/>
    <cellStyle name="60% - Accent3 15" xfId="946"/>
    <cellStyle name="60% - Accent3 16" xfId="947"/>
    <cellStyle name="60% - Accent3 17" xfId="948"/>
    <cellStyle name="60% - Accent3 18" xfId="949"/>
    <cellStyle name="60% - Accent3 19" xfId="950"/>
    <cellStyle name="60% - Accent3 2" xfId="951"/>
    <cellStyle name="60% - Accent3 2 10" xfId="952"/>
    <cellStyle name="60% - Accent3 2 11" xfId="953"/>
    <cellStyle name="60% - Accent3 2 2" xfId="954"/>
    <cellStyle name="60% - Accent3 2 2 2" xfId="955"/>
    <cellStyle name="60% - Accent3 2 3" xfId="956"/>
    <cellStyle name="60% - Accent3 2 4" xfId="957"/>
    <cellStyle name="60% - Accent3 2 5" xfId="958"/>
    <cellStyle name="60% - Accent3 2 6" xfId="959"/>
    <cellStyle name="60% - Accent3 2 7" xfId="960"/>
    <cellStyle name="60% - Accent3 2 8" xfId="961"/>
    <cellStyle name="60% - Accent3 2 9" xfId="962"/>
    <cellStyle name="60% - Accent3 20" xfId="963"/>
    <cellStyle name="60% - Accent3 21" xfId="964"/>
    <cellStyle name="60% - Accent3 22" xfId="965"/>
    <cellStyle name="60% - Accent3 23" xfId="966"/>
    <cellStyle name="60% - Accent3 24" xfId="967"/>
    <cellStyle name="60% - Accent3 25" xfId="968"/>
    <cellStyle name="60% - Accent3 26" xfId="969"/>
    <cellStyle name="60% - Accent3 27" xfId="970"/>
    <cellStyle name="60% - Accent3 28" xfId="971"/>
    <cellStyle name="60% - Accent3 29" xfId="972"/>
    <cellStyle name="60% - Accent3 3" xfId="973"/>
    <cellStyle name="60% - Accent3 3 2" xfId="974"/>
    <cellStyle name="60% - Accent3 30" xfId="975"/>
    <cellStyle name="60% - Accent3 31" xfId="976"/>
    <cellStyle name="60% - Accent3 32" xfId="977"/>
    <cellStyle name="60% - Accent3 33" xfId="978"/>
    <cellStyle name="60% - Accent3 34" xfId="979"/>
    <cellStyle name="60% - Accent3 35" xfId="980"/>
    <cellStyle name="60% - Accent3 36" xfId="981"/>
    <cellStyle name="60% - Accent3 37" xfId="982"/>
    <cellStyle name="60% - Accent3 38" xfId="983"/>
    <cellStyle name="60% - Accent3 39" xfId="984"/>
    <cellStyle name="60% - Accent3 4" xfId="985"/>
    <cellStyle name="60% - Accent3 4 2" xfId="986"/>
    <cellStyle name="60% - Accent3 40" xfId="987"/>
    <cellStyle name="60% - Accent3 41" xfId="988"/>
    <cellStyle name="60% - Accent3 42" xfId="989"/>
    <cellStyle name="60% - Accent3 43" xfId="990"/>
    <cellStyle name="60% - Accent3 44" xfId="991"/>
    <cellStyle name="60% - Accent3 5" xfId="992"/>
    <cellStyle name="60% - Accent3 5 2" xfId="993"/>
    <cellStyle name="60% - Accent3 6" xfId="994"/>
    <cellStyle name="60% - Accent3 6 2" xfId="995"/>
    <cellStyle name="60% - Accent3 7" xfId="996"/>
    <cellStyle name="60% - Accent3 8" xfId="997"/>
    <cellStyle name="60% - Accent3 9" xfId="998"/>
    <cellStyle name="60% - Accent4" xfId="999" builtinId="44" customBuiltin="1"/>
    <cellStyle name="60% - Accent4 10" xfId="1000"/>
    <cellStyle name="60% - Accent4 11" xfId="1001"/>
    <cellStyle name="60% - Accent4 12" xfId="1002"/>
    <cellStyle name="60% - Accent4 13" xfId="1003"/>
    <cellStyle name="60% - Accent4 14" xfId="1004"/>
    <cellStyle name="60% - Accent4 15" xfId="1005"/>
    <cellStyle name="60% - Accent4 16" xfId="1006"/>
    <cellStyle name="60% - Accent4 17" xfId="1007"/>
    <cellStyle name="60% - Accent4 18" xfId="1008"/>
    <cellStyle name="60% - Accent4 19" xfId="1009"/>
    <cellStyle name="60% - Accent4 2" xfId="1010"/>
    <cellStyle name="60% - Accent4 2 10" xfId="1011"/>
    <cellStyle name="60% - Accent4 2 11" xfId="1012"/>
    <cellStyle name="60% - Accent4 2 2" xfId="1013"/>
    <cellStyle name="60% - Accent4 2 2 2" xfId="1014"/>
    <cellStyle name="60% - Accent4 2 3" xfId="1015"/>
    <cellStyle name="60% - Accent4 2 4" xfId="1016"/>
    <cellStyle name="60% - Accent4 2 5" xfId="1017"/>
    <cellStyle name="60% - Accent4 2 6" xfId="1018"/>
    <cellStyle name="60% - Accent4 2 7" xfId="1019"/>
    <cellStyle name="60% - Accent4 2 8" xfId="1020"/>
    <cellStyle name="60% - Accent4 2 9" xfId="1021"/>
    <cellStyle name="60% - Accent4 20" xfId="1022"/>
    <cellStyle name="60% - Accent4 21" xfId="1023"/>
    <cellStyle name="60% - Accent4 22" xfId="1024"/>
    <cellStyle name="60% - Accent4 23" xfId="1025"/>
    <cellStyle name="60% - Accent4 24" xfId="1026"/>
    <cellStyle name="60% - Accent4 25" xfId="1027"/>
    <cellStyle name="60% - Accent4 26" xfId="1028"/>
    <cellStyle name="60% - Accent4 27" xfId="1029"/>
    <cellStyle name="60% - Accent4 28" xfId="1030"/>
    <cellStyle name="60% - Accent4 29" xfId="1031"/>
    <cellStyle name="60% - Accent4 3" xfId="1032"/>
    <cellStyle name="60% - Accent4 3 2" xfId="1033"/>
    <cellStyle name="60% - Accent4 30" xfId="1034"/>
    <cellStyle name="60% - Accent4 31" xfId="1035"/>
    <cellStyle name="60% - Accent4 32" xfId="1036"/>
    <cellStyle name="60% - Accent4 33" xfId="1037"/>
    <cellStyle name="60% - Accent4 34" xfId="1038"/>
    <cellStyle name="60% - Accent4 35" xfId="1039"/>
    <cellStyle name="60% - Accent4 36" xfId="1040"/>
    <cellStyle name="60% - Accent4 37" xfId="1041"/>
    <cellStyle name="60% - Accent4 38" xfId="1042"/>
    <cellStyle name="60% - Accent4 39" xfId="1043"/>
    <cellStyle name="60% - Accent4 4" xfId="1044"/>
    <cellStyle name="60% - Accent4 4 2" xfId="1045"/>
    <cellStyle name="60% - Accent4 40" xfId="1046"/>
    <cellStyle name="60% - Accent4 41" xfId="1047"/>
    <cellStyle name="60% - Accent4 42" xfId="1048"/>
    <cellStyle name="60% - Accent4 43" xfId="1049"/>
    <cellStyle name="60% - Accent4 44" xfId="1050"/>
    <cellStyle name="60% - Accent4 5" xfId="1051"/>
    <cellStyle name="60% - Accent4 5 2" xfId="1052"/>
    <cellStyle name="60% - Accent4 6" xfId="1053"/>
    <cellStyle name="60% - Accent4 6 2" xfId="1054"/>
    <cellStyle name="60% - Accent4 7" xfId="1055"/>
    <cellStyle name="60% - Accent4 8" xfId="1056"/>
    <cellStyle name="60% - Accent4 9" xfId="1057"/>
    <cellStyle name="60% - Accent5" xfId="1058" builtinId="48" customBuiltin="1"/>
    <cellStyle name="60% - Accent5 10" xfId="1059"/>
    <cellStyle name="60% - Accent5 11" xfId="1060"/>
    <cellStyle name="60% - Accent5 12" xfId="1061"/>
    <cellStyle name="60% - Accent5 13" xfId="1062"/>
    <cellStyle name="60% - Accent5 14" xfId="1063"/>
    <cellStyle name="60% - Accent5 15" xfId="1064"/>
    <cellStyle name="60% - Accent5 16" xfId="1065"/>
    <cellStyle name="60% - Accent5 17" xfId="1066"/>
    <cellStyle name="60% - Accent5 18" xfId="1067"/>
    <cellStyle name="60% - Accent5 19" xfId="1068"/>
    <cellStyle name="60% - Accent5 2" xfId="1069"/>
    <cellStyle name="60% - Accent5 2 10" xfId="1070"/>
    <cellStyle name="60% - Accent5 2 11" xfId="1071"/>
    <cellStyle name="60% - Accent5 2 2" xfId="1072"/>
    <cellStyle name="60% - Accent5 2 3" xfId="1073"/>
    <cellStyle name="60% - Accent5 2 4" xfId="1074"/>
    <cellStyle name="60% - Accent5 2 5" xfId="1075"/>
    <cellStyle name="60% - Accent5 2 6" xfId="1076"/>
    <cellStyle name="60% - Accent5 2 7" xfId="1077"/>
    <cellStyle name="60% - Accent5 2 8" xfId="1078"/>
    <cellStyle name="60% - Accent5 2 9" xfId="1079"/>
    <cellStyle name="60% - Accent5 20" xfId="1080"/>
    <cellStyle name="60% - Accent5 21" xfId="1081"/>
    <cellStyle name="60% - Accent5 22" xfId="1082"/>
    <cellStyle name="60% - Accent5 23" xfId="1083"/>
    <cellStyle name="60% - Accent5 24" xfId="1084"/>
    <cellStyle name="60% - Accent5 25" xfId="1085"/>
    <cellStyle name="60% - Accent5 26" xfId="1086"/>
    <cellStyle name="60% - Accent5 27" xfId="1087"/>
    <cellStyle name="60% - Accent5 28" xfId="1088"/>
    <cellStyle name="60% - Accent5 29" xfId="1089"/>
    <cellStyle name="60% - Accent5 3" xfId="1090"/>
    <cellStyle name="60% - Accent5 3 2" xfId="1091"/>
    <cellStyle name="60% - Accent5 30" xfId="1092"/>
    <cellStyle name="60% - Accent5 31" xfId="1093"/>
    <cellStyle name="60% - Accent5 32" xfId="1094"/>
    <cellStyle name="60% - Accent5 33" xfId="1095"/>
    <cellStyle name="60% - Accent5 34" xfId="1096"/>
    <cellStyle name="60% - Accent5 35" xfId="1097"/>
    <cellStyle name="60% - Accent5 36" xfId="1098"/>
    <cellStyle name="60% - Accent5 37" xfId="1099"/>
    <cellStyle name="60% - Accent5 38" xfId="1100"/>
    <cellStyle name="60% - Accent5 39" xfId="1101"/>
    <cellStyle name="60% - Accent5 4" xfId="1102"/>
    <cellStyle name="60% - Accent5 4 2" xfId="1103"/>
    <cellStyle name="60% - Accent5 40" xfId="1104"/>
    <cellStyle name="60% - Accent5 41" xfId="1105"/>
    <cellStyle name="60% - Accent5 42" xfId="1106"/>
    <cellStyle name="60% - Accent5 43" xfId="1107"/>
    <cellStyle name="60% - Accent5 44" xfId="1108"/>
    <cellStyle name="60% - Accent5 5" xfId="1109"/>
    <cellStyle name="60% - Accent5 5 2" xfId="1110"/>
    <cellStyle name="60% - Accent5 6" xfId="1111"/>
    <cellStyle name="60% - Accent5 6 2" xfId="1112"/>
    <cellStyle name="60% - Accent5 7" xfId="1113"/>
    <cellStyle name="60% - Accent5 8" xfId="1114"/>
    <cellStyle name="60% - Accent5 9" xfId="1115"/>
    <cellStyle name="60% - Accent6" xfId="1116" builtinId="52" customBuiltin="1"/>
    <cellStyle name="60% - Accent6 10" xfId="1117"/>
    <cellStyle name="60% - Accent6 11" xfId="1118"/>
    <cellStyle name="60% - Accent6 12" xfId="1119"/>
    <cellStyle name="60% - Accent6 13" xfId="1120"/>
    <cellStyle name="60% - Accent6 14" xfId="1121"/>
    <cellStyle name="60% - Accent6 15" xfId="1122"/>
    <cellStyle name="60% - Accent6 16" xfId="1123"/>
    <cellStyle name="60% - Accent6 17" xfId="1124"/>
    <cellStyle name="60% - Accent6 18" xfId="1125"/>
    <cellStyle name="60% - Accent6 19" xfId="1126"/>
    <cellStyle name="60% - Accent6 2" xfId="1127"/>
    <cellStyle name="60% - Accent6 2 10" xfId="1128"/>
    <cellStyle name="60% - Accent6 2 11" xfId="1129"/>
    <cellStyle name="60% - Accent6 2 2" xfId="1130"/>
    <cellStyle name="60% - Accent6 2 2 2" xfId="1131"/>
    <cellStyle name="60% - Accent6 2 3" xfId="1132"/>
    <cellStyle name="60% - Accent6 2 4" xfId="1133"/>
    <cellStyle name="60% - Accent6 2 5" xfId="1134"/>
    <cellStyle name="60% - Accent6 2 6" xfId="1135"/>
    <cellStyle name="60% - Accent6 2 7" xfId="1136"/>
    <cellStyle name="60% - Accent6 2 8" xfId="1137"/>
    <cellStyle name="60% - Accent6 2 9" xfId="1138"/>
    <cellStyle name="60% - Accent6 20" xfId="1139"/>
    <cellStyle name="60% - Accent6 21" xfId="1140"/>
    <cellStyle name="60% - Accent6 22" xfId="1141"/>
    <cellStyle name="60% - Accent6 23" xfId="1142"/>
    <cellStyle name="60% - Accent6 24" xfId="1143"/>
    <cellStyle name="60% - Accent6 25" xfId="1144"/>
    <cellStyle name="60% - Accent6 26" xfId="1145"/>
    <cellStyle name="60% - Accent6 27" xfId="1146"/>
    <cellStyle name="60% - Accent6 28" xfId="1147"/>
    <cellStyle name="60% - Accent6 29" xfId="1148"/>
    <cellStyle name="60% - Accent6 3" xfId="1149"/>
    <cellStyle name="60% - Accent6 3 2" xfId="1150"/>
    <cellStyle name="60% - Accent6 30" xfId="1151"/>
    <cellStyle name="60% - Accent6 31" xfId="1152"/>
    <cellStyle name="60% - Accent6 32" xfId="1153"/>
    <cellStyle name="60% - Accent6 33" xfId="1154"/>
    <cellStyle name="60% - Accent6 34" xfId="1155"/>
    <cellStyle name="60% - Accent6 35" xfId="1156"/>
    <cellStyle name="60% - Accent6 36" xfId="1157"/>
    <cellStyle name="60% - Accent6 37" xfId="1158"/>
    <cellStyle name="60% - Accent6 38" xfId="1159"/>
    <cellStyle name="60% - Accent6 39" xfId="1160"/>
    <cellStyle name="60% - Accent6 4" xfId="1161"/>
    <cellStyle name="60% - Accent6 4 2" xfId="1162"/>
    <cellStyle name="60% - Accent6 40" xfId="1163"/>
    <cellStyle name="60% - Accent6 41" xfId="1164"/>
    <cellStyle name="60% - Accent6 42" xfId="1165"/>
    <cellStyle name="60% - Accent6 43" xfId="1166"/>
    <cellStyle name="60% - Accent6 44" xfId="1167"/>
    <cellStyle name="60% - Accent6 5" xfId="1168"/>
    <cellStyle name="60% - Accent6 5 2" xfId="1169"/>
    <cellStyle name="60% - Accent6 6" xfId="1170"/>
    <cellStyle name="60% - Accent6 6 2" xfId="1171"/>
    <cellStyle name="60% - Accent6 7" xfId="1172"/>
    <cellStyle name="60% - Accent6 8" xfId="1173"/>
    <cellStyle name="60% - Accent6 9" xfId="1174"/>
    <cellStyle name="60% - Akzent1" xfId="1175"/>
    <cellStyle name="60% - Akzent2" xfId="1176"/>
    <cellStyle name="60% - Akzent3" xfId="1177"/>
    <cellStyle name="60% - Akzent4" xfId="1178"/>
    <cellStyle name="60% - Akzent5" xfId="1179"/>
    <cellStyle name="60% - Akzent6" xfId="1180"/>
    <cellStyle name="60% - Cor4 2" xfId="1181"/>
    <cellStyle name="Accent1" xfId="1182" builtinId="29" customBuiltin="1"/>
    <cellStyle name="Accent1 10" xfId="1183"/>
    <cellStyle name="Accent1 11" xfId="1184"/>
    <cellStyle name="Accent1 12" xfId="1185"/>
    <cellStyle name="Accent1 13" xfId="1186"/>
    <cellStyle name="Accent1 14" xfId="1187"/>
    <cellStyle name="Accent1 15" xfId="1188"/>
    <cellStyle name="Accent1 16" xfId="1189"/>
    <cellStyle name="Accent1 17" xfId="1190"/>
    <cellStyle name="Accent1 18" xfId="1191"/>
    <cellStyle name="Accent1 19" xfId="1192"/>
    <cellStyle name="Accent1 2" xfId="1193"/>
    <cellStyle name="Accent1 2 10" xfId="1194"/>
    <cellStyle name="Accent1 2 11" xfId="1195"/>
    <cellStyle name="Accent1 2 2" xfId="1196"/>
    <cellStyle name="Accent1 2 3" xfId="1197"/>
    <cellStyle name="Accent1 2 4" xfId="1198"/>
    <cellStyle name="Accent1 2 5" xfId="1199"/>
    <cellStyle name="Accent1 2 6" xfId="1200"/>
    <cellStyle name="Accent1 2 7" xfId="1201"/>
    <cellStyle name="Accent1 2 8" xfId="1202"/>
    <cellStyle name="Accent1 2 9" xfId="1203"/>
    <cellStyle name="Accent1 20" xfId="1204"/>
    <cellStyle name="Accent1 21" xfId="1205"/>
    <cellStyle name="Accent1 22" xfId="1206"/>
    <cellStyle name="Accent1 23" xfId="1207"/>
    <cellStyle name="Accent1 24" xfId="1208"/>
    <cellStyle name="Accent1 25" xfId="1209"/>
    <cellStyle name="Accent1 26" xfId="1210"/>
    <cellStyle name="Accent1 27" xfId="1211"/>
    <cellStyle name="Accent1 28" xfId="1212"/>
    <cellStyle name="Accent1 29" xfId="1213"/>
    <cellStyle name="Accent1 3" xfId="1214"/>
    <cellStyle name="Accent1 3 2" xfId="1215"/>
    <cellStyle name="Accent1 30" xfId="1216"/>
    <cellStyle name="Accent1 31" xfId="1217"/>
    <cellStyle name="Accent1 32" xfId="1218"/>
    <cellStyle name="Accent1 33" xfId="1219"/>
    <cellStyle name="Accent1 34" xfId="1220"/>
    <cellStyle name="Accent1 35" xfId="1221"/>
    <cellStyle name="Accent1 36" xfId="1222"/>
    <cellStyle name="Accent1 37" xfId="1223"/>
    <cellStyle name="Accent1 38" xfId="1224"/>
    <cellStyle name="Accent1 39" xfId="1225"/>
    <cellStyle name="Accent1 4" xfId="1226"/>
    <cellStyle name="Accent1 4 2" xfId="1227"/>
    <cellStyle name="Accent1 40" xfId="1228"/>
    <cellStyle name="Accent1 41" xfId="1229"/>
    <cellStyle name="Accent1 42" xfId="1230"/>
    <cellStyle name="Accent1 43" xfId="1231"/>
    <cellStyle name="Accent1 44" xfId="1232"/>
    <cellStyle name="Accent1 5" xfId="1233"/>
    <cellStyle name="Accent1 5 2" xfId="1234"/>
    <cellStyle name="Accent1 6" xfId="1235"/>
    <cellStyle name="Accent1 6 2" xfId="1236"/>
    <cellStyle name="Accent1 7" xfId="1237"/>
    <cellStyle name="Accent1 8" xfId="1238"/>
    <cellStyle name="Accent1 9" xfId="1239"/>
    <cellStyle name="Accent2" xfId="1240" builtinId="33" customBuiltin="1"/>
    <cellStyle name="Accent2 10" xfId="1241"/>
    <cellStyle name="Accent2 11" xfId="1242"/>
    <cellStyle name="Accent2 12" xfId="1243"/>
    <cellStyle name="Accent2 13" xfId="1244"/>
    <cellStyle name="Accent2 14" xfId="1245"/>
    <cellStyle name="Accent2 15" xfId="1246"/>
    <cellStyle name="Accent2 16" xfId="1247"/>
    <cellStyle name="Accent2 17" xfId="1248"/>
    <cellStyle name="Accent2 18" xfId="1249"/>
    <cellStyle name="Accent2 19" xfId="1250"/>
    <cellStyle name="Accent2 2" xfId="1251"/>
    <cellStyle name="Accent2 2 10" xfId="1252"/>
    <cellStyle name="Accent2 2 11" xfId="1253"/>
    <cellStyle name="Accent2 2 2" xfId="1254"/>
    <cellStyle name="Accent2 2 3" xfId="1255"/>
    <cellStyle name="Accent2 2 4" xfId="1256"/>
    <cellStyle name="Accent2 2 5" xfId="1257"/>
    <cellStyle name="Accent2 2 6" xfId="1258"/>
    <cellStyle name="Accent2 2 7" xfId="1259"/>
    <cellStyle name="Accent2 2 8" xfId="1260"/>
    <cellStyle name="Accent2 2 9" xfId="1261"/>
    <cellStyle name="Accent2 20" xfId="1262"/>
    <cellStyle name="Accent2 21" xfId="1263"/>
    <cellStyle name="Accent2 22" xfId="1264"/>
    <cellStyle name="Accent2 23" xfId="1265"/>
    <cellStyle name="Accent2 24" xfId="1266"/>
    <cellStyle name="Accent2 25" xfId="1267"/>
    <cellStyle name="Accent2 26" xfId="1268"/>
    <cellStyle name="Accent2 27" xfId="1269"/>
    <cellStyle name="Accent2 28" xfId="1270"/>
    <cellStyle name="Accent2 29" xfId="1271"/>
    <cellStyle name="Accent2 3" xfId="1272"/>
    <cellStyle name="Accent2 3 2" xfId="1273"/>
    <cellStyle name="Accent2 30" xfId="1274"/>
    <cellStyle name="Accent2 31" xfId="1275"/>
    <cellStyle name="Accent2 32" xfId="1276"/>
    <cellStyle name="Accent2 33" xfId="1277"/>
    <cellStyle name="Accent2 34" xfId="1278"/>
    <cellStyle name="Accent2 35" xfId="1279"/>
    <cellStyle name="Accent2 36" xfId="1280"/>
    <cellStyle name="Accent2 37" xfId="1281"/>
    <cellStyle name="Accent2 38" xfId="1282"/>
    <cellStyle name="Accent2 39" xfId="1283"/>
    <cellStyle name="Accent2 4" xfId="1284"/>
    <cellStyle name="Accent2 4 2" xfId="1285"/>
    <cellStyle name="Accent2 40" xfId="1286"/>
    <cellStyle name="Accent2 41" xfId="1287"/>
    <cellStyle name="Accent2 42" xfId="1288"/>
    <cellStyle name="Accent2 43" xfId="1289"/>
    <cellStyle name="Accent2 44" xfId="1290"/>
    <cellStyle name="Accent2 5" xfId="1291"/>
    <cellStyle name="Accent2 5 2" xfId="1292"/>
    <cellStyle name="Accent2 6" xfId="1293"/>
    <cellStyle name="Accent2 6 2" xfId="1294"/>
    <cellStyle name="Accent2 7" xfId="1295"/>
    <cellStyle name="Accent2 8" xfId="1296"/>
    <cellStyle name="Accent2 9" xfId="1297"/>
    <cellStyle name="Accent3" xfId="1298" builtinId="37" customBuiltin="1"/>
    <cellStyle name="Accent3 10" xfId="1299"/>
    <cellStyle name="Accent3 11" xfId="1300"/>
    <cellStyle name="Accent3 12" xfId="1301"/>
    <cellStyle name="Accent3 13" xfId="1302"/>
    <cellStyle name="Accent3 14" xfId="1303"/>
    <cellStyle name="Accent3 15" xfId="1304"/>
    <cellStyle name="Accent3 16" xfId="1305"/>
    <cellStyle name="Accent3 17" xfId="1306"/>
    <cellStyle name="Accent3 18" xfId="1307"/>
    <cellStyle name="Accent3 19" xfId="1308"/>
    <cellStyle name="Accent3 2" xfId="1309"/>
    <cellStyle name="Accent3 2 10" xfId="1310"/>
    <cellStyle name="Accent3 2 11" xfId="1311"/>
    <cellStyle name="Accent3 2 2" xfId="1312"/>
    <cellStyle name="Accent3 2 3" xfId="1313"/>
    <cellStyle name="Accent3 2 4" xfId="1314"/>
    <cellStyle name="Accent3 2 5" xfId="1315"/>
    <cellStyle name="Accent3 2 6" xfId="1316"/>
    <cellStyle name="Accent3 2 7" xfId="1317"/>
    <cellStyle name="Accent3 2 8" xfId="1318"/>
    <cellStyle name="Accent3 2 9" xfId="1319"/>
    <cellStyle name="Accent3 20" xfId="1320"/>
    <cellStyle name="Accent3 21" xfId="1321"/>
    <cellStyle name="Accent3 22" xfId="1322"/>
    <cellStyle name="Accent3 23" xfId="1323"/>
    <cellStyle name="Accent3 24" xfId="1324"/>
    <cellStyle name="Accent3 25" xfId="1325"/>
    <cellStyle name="Accent3 26" xfId="1326"/>
    <cellStyle name="Accent3 27" xfId="1327"/>
    <cellStyle name="Accent3 28" xfId="1328"/>
    <cellStyle name="Accent3 29" xfId="1329"/>
    <cellStyle name="Accent3 3" xfId="1330"/>
    <cellStyle name="Accent3 3 2" xfId="1331"/>
    <cellStyle name="Accent3 30" xfId="1332"/>
    <cellStyle name="Accent3 31" xfId="1333"/>
    <cellStyle name="Accent3 32" xfId="1334"/>
    <cellStyle name="Accent3 33" xfId="1335"/>
    <cellStyle name="Accent3 34" xfId="1336"/>
    <cellStyle name="Accent3 35" xfId="1337"/>
    <cellStyle name="Accent3 36" xfId="1338"/>
    <cellStyle name="Accent3 37" xfId="1339"/>
    <cellStyle name="Accent3 38" xfId="1340"/>
    <cellStyle name="Accent3 39" xfId="1341"/>
    <cellStyle name="Accent3 4" xfId="1342"/>
    <cellStyle name="Accent3 4 2" xfId="1343"/>
    <cellStyle name="Accent3 40" xfId="1344"/>
    <cellStyle name="Accent3 41" xfId="1345"/>
    <cellStyle name="Accent3 42" xfId="1346"/>
    <cellStyle name="Accent3 43" xfId="1347"/>
    <cellStyle name="Accent3 44" xfId="1348"/>
    <cellStyle name="Accent3 5" xfId="1349"/>
    <cellStyle name="Accent3 5 2" xfId="1350"/>
    <cellStyle name="Accent3 6" xfId="1351"/>
    <cellStyle name="Accent3 6 2" xfId="1352"/>
    <cellStyle name="Accent3 7" xfId="1353"/>
    <cellStyle name="Accent3 8" xfId="1354"/>
    <cellStyle name="Accent3 9" xfId="1355"/>
    <cellStyle name="Accent4" xfId="1356" builtinId="41" customBuiltin="1"/>
    <cellStyle name="Accent4 10" xfId="1357"/>
    <cellStyle name="Accent4 11" xfId="1358"/>
    <cellStyle name="Accent4 12" xfId="1359"/>
    <cellStyle name="Accent4 13" xfId="1360"/>
    <cellStyle name="Accent4 14" xfId="1361"/>
    <cellStyle name="Accent4 15" xfId="1362"/>
    <cellStyle name="Accent4 16" xfId="1363"/>
    <cellStyle name="Accent4 17" xfId="1364"/>
    <cellStyle name="Accent4 18" xfId="1365"/>
    <cellStyle name="Accent4 19" xfId="1366"/>
    <cellStyle name="Accent4 2" xfId="1367"/>
    <cellStyle name="Accent4 2 10" xfId="1368"/>
    <cellStyle name="Accent4 2 11" xfId="1369"/>
    <cellStyle name="Accent4 2 2" xfId="1370"/>
    <cellStyle name="Accent4 2 3" xfId="1371"/>
    <cellStyle name="Accent4 2 4" xfId="1372"/>
    <cellStyle name="Accent4 2 5" xfId="1373"/>
    <cellStyle name="Accent4 2 6" xfId="1374"/>
    <cellStyle name="Accent4 2 7" xfId="1375"/>
    <cellStyle name="Accent4 2 8" xfId="1376"/>
    <cellStyle name="Accent4 2 9" xfId="1377"/>
    <cellStyle name="Accent4 20" xfId="1378"/>
    <cellStyle name="Accent4 21" xfId="1379"/>
    <cellStyle name="Accent4 22" xfId="1380"/>
    <cellStyle name="Accent4 23" xfId="1381"/>
    <cellStyle name="Accent4 24" xfId="1382"/>
    <cellStyle name="Accent4 25" xfId="1383"/>
    <cellStyle name="Accent4 26" xfId="1384"/>
    <cellStyle name="Accent4 27" xfId="1385"/>
    <cellStyle name="Accent4 28" xfId="1386"/>
    <cellStyle name="Accent4 29" xfId="1387"/>
    <cellStyle name="Accent4 3" xfId="1388"/>
    <cellStyle name="Accent4 3 2" xfId="1389"/>
    <cellStyle name="Accent4 30" xfId="1390"/>
    <cellStyle name="Accent4 31" xfId="1391"/>
    <cellStyle name="Accent4 32" xfId="1392"/>
    <cellStyle name="Accent4 33" xfId="1393"/>
    <cellStyle name="Accent4 34" xfId="1394"/>
    <cellStyle name="Accent4 35" xfId="1395"/>
    <cellStyle name="Accent4 36" xfId="1396"/>
    <cellStyle name="Accent4 37" xfId="1397"/>
    <cellStyle name="Accent4 38" xfId="1398"/>
    <cellStyle name="Accent4 39" xfId="1399"/>
    <cellStyle name="Accent4 4" xfId="1400"/>
    <cellStyle name="Accent4 4 2" xfId="1401"/>
    <cellStyle name="Accent4 40" xfId="1402"/>
    <cellStyle name="Accent4 41" xfId="1403"/>
    <cellStyle name="Accent4 42" xfId="1404"/>
    <cellStyle name="Accent4 43" xfId="1405"/>
    <cellStyle name="Accent4 44" xfId="1406"/>
    <cellStyle name="Accent4 5" xfId="1407"/>
    <cellStyle name="Accent4 5 2" xfId="1408"/>
    <cellStyle name="Accent4 6" xfId="1409"/>
    <cellStyle name="Accent4 6 2" xfId="1410"/>
    <cellStyle name="Accent4 7" xfId="1411"/>
    <cellStyle name="Accent4 8" xfId="1412"/>
    <cellStyle name="Accent4 9" xfId="1413"/>
    <cellStyle name="Accent5" xfId="1414" builtinId="45" customBuiltin="1"/>
    <cellStyle name="Accent5 10" xfId="1415"/>
    <cellStyle name="Accent5 11" xfId="1416"/>
    <cellStyle name="Accent5 12" xfId="1417"/>
    <cellStyle name="Accent5 13" xfId="1418"/>
    <cellStyle name="Accent5 14" xfId="1419"/>
    <cellStyle name="Accent5 15" xfId="1420"/>
    <cellStyle name="Accent5 16" xfId="1421"/>
    <cellStyle name="Accent5 17" xfId="1422"/>
    <cellStyle name="Accent5 18" xfId="1423"/>
    <cellStyle name="Accent5 19" xfId="1424"/>
    <cellStyle name="Accent5 2" xfId="1425"/>
    <cellStyle name="Accent5 2 10" xfId="1426"/>
    <cellStyle name="Accent5 2 2" xfId="1427"/>
    <cellStyle name="Accent5 2 3" xfId="1428"/>
    <cellStyle name="Accent5 2 4" xfId="1429"/>
    <cellStyle name="Accent5 2 5" xfId="1430"/>
    <cellStyle name="Accent5 2 6" xfId="1431"/>
    <cellStyle name="Accent5 2 7" xfId="1432"/>
    <cellStyle name="Accent5 2 8" xfId="1433"/>
    <cellStyle name="Accent5 2 9" xfId="1434"/>
    <cellStyle name="Accent5 20" xfId="1435"/>
    <cellStyle name="Accent5 21" xfId="1436"/>
    <cellStyle name="Accent5 22" xfId="1437"/>
    <cellStyle name="Accent5 23" xfId="1438"/>
    <cellStyle name="Accent5 24" xfId="1439"/>
    <cellStyle name="Accent5 25" xfId="1440"/>
    <cellStyle name="Accent5 26" xfId="1441"/>
    <cellStyle name="Accent5 27" xfId="1442"/>
    <cellStyle name="Accent5 28" xfId="1443"/>
    <cellStyle name="Accent5 29" xfId="1444"/>
    <cellStyle name="Accent5 3" xfId="1445"/>
    <cellStyle name="Accent5 30" xfId="1446"/>
    <cellStyle name="Accent5 31" xfId="1447"/>
    <cellStyle name="Accent5 32" xfId="1448"/>
    <cellStyle name="Accent5 33" xfId="1449"/>
    <cellStyle name="Accent5 34" xfId="1450"/>
    <cellStyle name="Accent5 35" xfId="1451"/>
    <cellStyle name="Accent5 36" xfId="1452"/>
    <cellStyle name="Accent5 37" xfId="1453"/>
    <cellStyle name="Accent5 38" xfId="1454"/>
    <cellStyle name="Accent5 39" xfId="1455"/>
    <cellStyle name="Accent5 4" xfId="1456"/>
    <cellStyle name="Accent5 4 2" xfId="1457"/>
    <cellStyle name="Accent5 40" xfId="1458"/>
    <cellStyle name="Accent5 41" xfId="1459"/>
    <cellStyle name="Accent5 42" xfId="1460"/>
    <cellStyle name="Accent5 43" xfId="1461"/>
    <cellStyle name="Accent5 44" xfId="1462"/>
    <cellStyle name="Accent5 5" xfId="1463"/>
    <cellStyle name="Accent5 5 2" xfId="1464"/>
    <cellStyle name="Accent5 6" xfId="1465"/>
    <cellStyle name="Accent5 6 2" xfId="1466"/>
    <cellStyle name="Accent5 7" xfId="1467"/>
    <cellStyle name="Accent5 8" xfId="1468"/>
    <cellStyle name="Accent5 9" xfId="1469"/>
    <cellStyle name="Accent6" xfId="1470" builtinId="49" customBuiltin="1"/>
    <cellStyle name="Accent6 10" xfId="1471"/>
    <cellStyle name="Accent6 11" xfId="1472"/>
    <cellStyle name="Accent6 12" xfId="1473"/>
    <cellStyle name="Accent6 13" xfId="1474"/>
    <cellStyle name="Accent6 14" xfId="1475"/>
    <cellStyle name="Accent6 15" xfId="1476"/>
    <cellStyle name="Accent6 16" xfId="1477"/>
    <cellStyle name="Accent6 17" xfId="1478"/>
    <cellStyle name="Accent6 18" xfId="1479"/>
    <cellStyle name="Accent6 19" xfId="1480"/>
    <cellStyle name="Accent6 2" xfId="1481"/>
    <cellStyle name="Accent6 2 10" xfId="1482"/>
    <cellStyle name="Accent6 2 11" xfId="1483"/>
    <cellStyle name="Accent6 2 2" xfId="1484"/>
    <cellStyle name="Accent6 2 3" xfId="1485"/>
    <cellStyle name="Accent6 2 4" xfId="1486"/>
    <cellStyle name="Accent6 2 5" xfId="1487"/>
    <cellStyle name="Accent6 2 6" xfId="1488"/>
    <cellStyle name="Accent6 2 7" xfId="1489"/>
    <cellStyle name="Accent6 2 8" xfId="1490"/>
    <cellStyle name="Accent6 2 9" xfId="1491"/>
    <cellStyle name="Accent6 20" xfId="1492"/>
    <cellStyle name="Accent6 21" xfId="1493"/>
    <cellStyle name="Accent6 22" xfId="1494"/>
    <cellStyle name="Accent6 23" xfId="1495"/>
    <cellStyle name="Accent6 24" xfId="1496"/>
    <cellStyle name="Accent6 25" xfId="1497"/>
    <cellStyle name="Accent6 26" xfId="1498"/>
    <cellStyle name="Accent6 27" xfId="1499"/>
    <cellStyle name="Accent6 28" xfId="1500"/>
    <cellStyle name="Accent6 29" xfId="1501"/>
    <cellStyle name="Accent6 3" xfId="1502"/>
    <cellStyle name="Accent6 3 2" xfId="1503"/>
    <cellStyle name="Accent6 30" xfId="1504"/>
    <cellStyle name="Accent6 31" xfId="1505"/>
    <cellStyle name="Accent6 32" xfId="1506"/>
    <cellStyle name="Accent6 33" xfId="1507"/>
    <cellStyle name="Accent6 34" xfId="1508"/>
    <cellStyle name="Accent6 35" xfId="1509"/>
    <cellStyle name="Accent6 36" xfId="1510"/>
    <cellStyle name="Accent6 37" xfId="1511"/>
    <cellStyle name="Accent6 38" xfId="1512"/>
    <cellStyle name="Accent6 39" xfId="1513"/>
    <cellStyle name="Accent6 4" xfId="1514"/>
    <cellStyle name="Accent6 4 2" xfId="1515"/>
    <cellStyle name="Accent6 40" xfId="1516"/>
    <cellStyle name="Accent6 41" xfId="1517"/>
    <cellStyle name="Accent6 42" xfId="1518"/>
    <cellStyle name="Accent6 43" xfId="1519"/>
    <cellStyle name="Accent6 44" xfId="1520"/>
    <cellStyle name="Accent6 5" xfId="1521"/>
    <cellStyle name="Accent6 5 2" xfId="1522"/>
    <cellStyle name="Accent6 6" xfId="1523"/>
    <cellStyle name="Accent6 6 2" xfId="1524"/>
    <cellStyle name="Accent6 7" xfId="1525"/>
    <cellStyle name="Accent6 8" xfId="1526"/>
    <cellStyle name="Accent6 9" xfId="1527"/>
    <cellStyle name="AggblueBoldCels" xfId="1528"/>
    <cellStyle name="AggblueCels" xfId="1529"/>
    <cellStyle name="AggBoldCells" xfId="1530"/>
    <cellStyle name="AggCels" xfId="1531"/>
    <cellStyle name="AggGreen" xfId="1532"/>
    <cellStyle name="AggGreen12" xfId="1533"/>
    <cellStyle name="AggOrange" xfId="1534"/>
    <cellStyle name="AggOrange9" xfId="1535"/>
    <cellStyle name="AggOrangeLB_2x" xfId="1536"/>
    <cellStyle name="AggOrangeLBorder" xfId="1537"/>
    <cellStyle name="AggOrangeRBorder" xfId="1538"/>
    <cellStyle name="Akzent1" xfId="1539"/>
    <cellStyle name="Akzent2" xfId="1540"/>
    <cellStyle name="Akzent3" xfId="1541"/>
    <cellStyle name="Akzent4" xfId="1542"/>
    <cellStyle name="Akzent5" xfId="1543"/>
    <cellStyle name="Akzent6" xfId="1544"/>
    <cellStyle name="Ausgabe" xfId="1545"/>
    <cellStyle name="Bad" xfId="1546" builtinId="27" customBuiltin="1"/>
    <cellStyle name="Bad 10" xfId="1547"/>
    <cellStyle name="Bad 11" xfId="1548"/>
    <cellStyle name="Bad 12" xfId="1549"/>
    <cellStyle name="Bad 13" xfId="1550"/>
    <cellStyle name="Bad 14" xfId="1551"/>
    <cellStyle name="Bad 15" xfId="1552"/>
    <cellStyle name="Bad 16" xfId="1553"/>
    <cellStyle name="Bad 17" xfId="1554"/>
    <cellStyle name="Bad 18" xfId="1555"/>
    <cellStyle name="Bad 19" xfId="1556"/>
    <cellStyle name="Bad 2" xfId="1557"/>
    <cellStyle name="Bad 2 10" xfId="1558"/>
    <cellStyle name="Bad 2 11" xfId="1559"/>
    <cellStyle name="Bad 2 2" xfId="1560"/>
    <cellStyle name="Bad 2 3" xfId="1561"/>
    <cellStyle name="Bad 2 4" xfId="1562"/>
    <cellStyle name="Bad 2 5" xfId="1563"/>
    <cellStyle name="Bad 2 6" xfId="1564"/>
    <cellStyle name="Bad 2 7" xfId="1565"/>
    <cellStyle name="Bad 2 8" xfId="1566"/>
    <cellStyle name="Bad 2 9" xfId="1567"/>
    <cellStyle name="Bad 20" xfId="1568"/>
    <cellStyle name="Bad 21" xfId="1569"/>
    <cellStyle name="Bad 22" xfId="1570"/>
    <cellStyle name="Bad 23" xfId="1571"/>
    <cellStyle name="Bad 24" xfId="1572"/>
    <cellStyle name="Bad 25" xfId="1573"/>
    <cellStyle name="Bad 26" xfId="1574"/>
    <cellStyle name="Bad 27" xfId="1575"/>
    <cellStyle name="Bad 28" xfId="1576"/>
    <cellStyle name="Bad 29" xfId="1577"/>
    <cellStyle name="Bad 3" xfId="1578"/>
    <cellStyle name="Bad 3 2" xfId="1579"/>
    <cellStyle name="Bad 30" xfId="1580"/>
    <cellStyle name="Bad 31" xfId="1581"/>
    <cellStyle name="Bad 32" xfId="1582"/>
    <cellStyle name="Bad 33" xfId="1583"/>
    <cellStyle name="Bad 34" xfId="1584"/>
    <cellStyle name="Bad 35" xfId="1585"/>
    <cellStyle name="Bad 36" xfId="1586"/>
    <cellStyle name="Bad 37" xfId="1587"/>
    <cellStyle name="Bad 38" xfId="1588"/>
    <cellStyle name="Bad 39" xfId="1589"/>
    <cellStyle name="Bad 4" xfId="1590"/>
    <cellStyle name="Bad 4 2" xfId="1591"/>
    <cellStyle name="Bad 40" xfId="1592"/>
    <cellStyle name="Bad 41" xfId="1593"/>
    <cellStyle name="Bad 42" xfId="1594"/>
    <cellStyle name="Bad 43" xfId="1595"/>
    <cellStyle name="Bad 44" xfId="1596"/>
    <cellStyle name="Bad 45" xfId="1597"/>
    <cellStyle name="Bad 5" xfId="1598"/>
    <cellStyle name="Bad 5 2" xfId="1599"/>
    <cellStyle name="Bad 6" xfId="1600"/>
    <cellStyle name="Bad 6 2" xfId="1601"/>
    <cellStyle name="Bad 7" xfId="1602"/>
    <cellStyle name="Bad 8" xfId="1603"/>
    <cellStyle name="Bad 9" xfId="1604"/>
    <cellStyle name="Berechnung" xfId="1605"/>
    <cellStyle name="Bold GHG Numbers (0.00)" xfId="1606"/>
    <cellStyle name="Calculation" xfId="1607" builtinId="22" customBuiltin="1"/>
    <cellStyle name="Calculation 10" xfId="1608"/>
    <cellStyle name="Calculation 11" xfId="1609"/>
    <cellStyle name="Calculation 12" xfId="1610"/>
    <cellStyle name="Calculation 13" xfId="1611"/>
    <cellStyle name="Calculation 14" xfId="1612"/>
    <cellStyle name="Calculation 15" xfId="1613"/>
    <cellStyle name="Calculation 16" xfId="1614"/>
    <cellStyle name="Calculation 17" xfId="1615"/>
    <cellStyle name="Calculation 18" xfId="1616"/>
    <cellStyle name="Calculation 19" xfId="1617"/>
    <cellStyle name="Calculation 2" xfId="1618"/>
    <cellStyle name="Calculation 2 10" xfId="1619"/>
    <cellStyle name="Calculation 2 11" xfId="1620"/>
    <cellStyle name="Calculation 2 2" xfId="1621"/>
    <cellStyle name="Calculation 2 2 2" xfId="1622"/>
    <cellStyle name="Calculation 2 3" xfId="1623"/>
    <cellStyle name="Calculation 2 4" xfId="1624"/>
    <cellStyle name="Calculation 2 5" xfId="1625"/>
    <cellStyle name="Calculation 2 6" xfId="1626"/>
    <cellStyle name="Calculation 2 7" xfId="1627"/>
    <cellStyle name="Calculation 2 8" xfId="1628"/>
    <cellStyle name="Calculation 2 9" xfId="1629"/>
    <cellStyle name="Calculation 20" xfId="1630"/>
    <cellStyle name="Calculation 21" xfId="1631"/>
    <cellStyle name="Calculation 22" xfId="1632"/>
    <cellStyle name="Calculation 23" xfId="1633"/>
    <cellStyle name="Calculation 24" xfId="1634"/>
    <cellStyle name="Calculation 25" xfId="1635"/>
    <cellStyle name="Calculation 26" xfId="1636"/>
    <cellStyle name="Calculation 27" xfId="1637"/>
    <cellStyle name="Calculation 28" xfId="1638"/>
    <cellStyle name="Calculation 29" xfId="1639"/>
    <cellStyle name="Calculation 3" xfId="1640"/>
    <cellStyle name="Calculation 3 2" xfId="1641"/>
    <cellStyle name="Calculation 30" xfId="1642"/>
    <cellStyle name="Calculation 31" xfId="1643"/>
    <cellStyle name="Calculation 32" xfId="1644"/>
    <cellStyle name="Calculation 33" xfId="1645"/>
    <cellStyle name="Calculation 34" xfId="1646"/>
    <cellStyle name="Calculation 35" xfId="1647"/>
    <cellStyle name="Calculation 36" xfId="1648"/>
    <cellStyle name="Calculation 37" xfId="1649"/>
    <cellStyle name="Calculation 38" xfId="1650"/>
    <cellStyle name="Calculation 39" xfId="1651"/>
    <cellStyle name="Calculation 4" xfId="1652"/>
    <cellStyle name="Calculation 4 2" xfId="1653"/>
    <cellStyle name="Calculation 40" xfId="1654"/>
    <cellStyle name="Calculation 41" xfId="1655"/>
    <cellStyle name="Calculation 42" xfId="1656"/>
    <cellStyle name="Calculation 43" xfId="1657"/>
    <cellStyle name="Calculation 44" xfId="1658"/>
    <cellStyle name="Calculation 5" xfId="1659"/>
    <cellStyle name="Calculation 5 2" xfId="1660"/>
    <cellStyle name="Calculation 6" xfId="1661"/>
    <cellStyle name="Calculation 6 2" xfId="1662"/>
    <cellStyle name="Calculation 7" xfId="1663"/>
    <cellStyle name="Calculation 8" xfId="1664"/>
    <cellStyle name="Calculation 9" xfId="1665"/>
    <cellStyle name="Check Cell" xfId="1666" builtinId="23" customBuiltin="1"/>
    <cellStyle name="Check Cell 10" xfId="1667"/>
    <cellStyle name="Check Cell 11" xfId="1668"/>
    <cellStyle name="Check Cell 12" xfId="1669"/>
    <cellStyle name="Check Cell 13" xfId="1670"/>
    <cellStyle name="Check Cell 14" xfId="1671"/>
    <cellStyle name="Check Cell 15" xfId="1672"/>
    <cellStyle name="Check Cell 16" xfId="1673"/>
    <cellStyle name="Check Cell 17" xfId="1674"/>
    <cellStyle name="Check Cell 18" xfId="1675"/>
    <cellStyle name="Check Cell 19" xfId="1676"/>
    <cellStyle name="Check Cell 2" xfId="1677"/>
    <cellStyle name="Check Cell 2 10" xfId="1678"/>
    <cellStyle name="Check Cell 2 2" xfId="1679"/>
    <cellStyle name="Check Cell 2 3" xfId="1680"/>
    <cellStyle name="Check Cell 2 4" xfId="1681"/>
    <cellStyle name="Check Cell 2 5" xfId="1682"/>
    <cellStyle name="Check Cell 2 6" xfId="1683"/>
    <cellStyle name="Check Cell 2 7" xfId="1684"/>
    <cellStyle name="Check Cell 2 8" xfId="1685"/>
    <cellStyle name="Check Cell 2 9" xfId="1686"/>
    <cellStyle name="Check Cell 20" xfId="1687"/>
    <cellStyle name="Check Cell 21" xfId="1688"/>
    <cellStyle name="Check Cell 22" xfId="1689"/>
    <cellStyle name="Check Cell 23" xfId="1690"/>
    <cellStyle name="Check Cell 24" xfId="1691"/>
    <cellStyle name="Check Cell 25" xfId="1692"/>
    <cellStyle name="Check Cell 26" xfId="1693"/>
    <cellStyle name="Check Cell 27" xfId="1694"/>
    <cellStyle name="Check Cell 28" xfId="1695"/>
    <cellStyle name="Check Cell 29" xfId="1696"/>
    <cellStyle name="Check Cell 3" xfId="1697"/>
    <cellStyle name="Check Cell 30" xfId="1698"/>
    <cellStyle name="Check Cell 31" xfId="1699"/>
    <cellStyle name="Check Cell 32" xfId="1700"/>
    <cellStyle name="Check Cell 33" xfId="1701"/>
    <cellStyle name="Check Cell 34" xfId="1702"/>
    <cellStyle name="Check Cell 35" xfId="1703"/>
    <cellStyle name="Check Cell 36" xfId="1704"/>
    <cellStyle name="Check Cell 37" xfId="1705"/>
    <cellStyle name="Check Cell 38" xfId="1706"/>
    <cellStyle name="Check Cell 39" xfId="1707"/>
    <cellStyle name="Check Cell 4" xfId="1708"/>
    <cellStyle name="Check Cell 4 2" xfId="1709"/>
    <cellStyle name="Check Cell 40" xfId="1710"/>
    <cellStyle name="Check Cell 41" xfId="1711"/>
    <cellStyle name="Check Cell 42" xfId="1712"/>
    <cellStyle name="Check Cell 43" xfId="1713"/>
    <cellStyle name="Check Cell 44" xfId="1714"/>
    <cellStyle name="Check Cell 5" xfId="1715"/>
    <cellStyle name="Check Cell 5 2" xfId="1716"/>
    <cellStyle name="Check Cell 6" xfId="1717"/>
    <cellStyle name="Check Cell 6 2" xfId="1718"/>
    <cellStyle name="Check Cell 7" xfId="1719"/>
    <cellStyle name="Check Cell 8" xfId="1720"/>
    <cellStyle name="Check Cell 9" xfId="1721"/>
    <cellStyle name="coin" xfId="1722"/>
    <cellStyle name="Comma [0] 2 10" xfId="1723"/>
    <cellStyle name="Comma [0] 2 2" xfId="1724"/>
    <cellStyle name="Comma [0] 2 3" xfId="1725"/>
    <cellStyle name="Comma [0] 2 4" xfId="1726"/>
    <cellStyle name="Comma [0] 2 5" xfId="1727"/>
    <cellStyle name="Comma [0] 2 6" xfId="1728"/>
    <cellStyle name="Comma [0] 2 7" xfId="1729"/>
    <cellStyle name="Comma [0] 2 8" xfId="1730"/>
    <cellStyle name="Comma [0] 2 9" xfId="1731"/>
    <cellStyle name="Comma 10" xfId="1732"/>
    <cellStyle name="Comma 10 10" xfId="1733"/>
    <cellStyle name="Comma 10 10 2" xfId="1734"/>
    <cellStyle name="Comma 10 10 3" xfId="1735"/>
    <cellStyle name="Comma 10 11" xfId="1736"/>
    <cellStyle name="Comma 10 2" xfId="1737"/>
    <cellStyle name="Comma 10 2 10" xfId="1738"/>
    <cellStyle name="Comma 10 2 11" xfId="1739"/>
    <cellStyle name="Comma 10 2 12" xfId="1740"/>
    <cellStyle name="Comma 10 2 13" xfId="1741"/>
    <cellStyle name="Comma 10 2 14" xfId="1742"/>
    <cellStyle name="Comma 10 2 15" xfId="1743"/>
    <cellStyle name="Comma 10 2 16" xfId="1744"/>
    <cellStyle name="Comma 10 2 17" xfId="1745"/>
    <cellStyle name="Comma 10 2 2" xfId="1746"/>
    <cellStyle name="Comma 10 2 3" xfId="1747"/>
    <cellStyle name="Comma 10 2 4" xfId="1748"/>
    <cellStyle name="Comma 10 2 5" xfId="1749"/>
    <cellStyle name="Comma 10 2 6" xfId="1750"/>
    <cellStyle name="Comma 10 2 7" xfId="1751"/>
    <cellStyle name="Comma 10 2 8" xfId="1752"/>
    <cellStyle name="Comma 10 2 9" xfId="1753"/>
    <cellStyle name="Comma 10 3" xfId="1754"/>
    <cellStyle name="Comma 10 3 10" xfId="1755"/>
    <cellStyle name="Comma 10 3 11" xfId="1756"/>
    <cellStyle name="Comma 10 3 12" xfId="1757"/>
    <cellStyle name="Comma 10 3 13" xfId="1758"/>
    <cellStyle name="Comma 10 3 14" xfId="1759"/>
    <cellStyle name="Comma 10 3 15" xfId="1760"/>
    <cellStyle name="Comma 10 3 16" xfId="1761"/>
    <cellStyle name="Comma 10 3 17" xfId="1762"/>
    <cellStyle name="Comma 10 3 2" xfId="1763"/>
    <cellStyle name="Comma 10 3 3" xfId="1764"/>
    <cellStyle name="Comma 10 3 4" xfId="1765"/>
    <cellStyle name="Comma 10 3 5" xfId="1766"/>
    <cellStyle name="Comma 10 3 6" xfId="1767"/>
    <cellStyle name="Comma 10 3 7" xfId="1768"/>
    <cellStyle name="Comma 10 3 8" xfId="1769"/>
    <cellStyle name="Comma 10 3 9" xfId="1770"/>
    <cellStyle name="Comma 10 4" xfId="1771"/>
    <cellStyle name="Comma 10 4 10" xfId="1772"/>
    <cellStyle name="Comma 10 4 11" xfId="1773"/>
    <cellStyle name="Comma 10 4 12" xfId="1774"/>
    <cellStyle name="Comma 10 4 13" xfId="1775"/>
    <cellStyle name="Comma 10 4 14" xfId="1776"/>
    <cellStyle name="Comma 10 4 15" xfId="1777"/>
    <cellStyle name="Comma 10 4 16" xfId="1778"/>
    <cellStyle name="Comma 10 4 17" xfId="1779"/>
    <cellStyle name="Comma 10 4 2" xfId="1780"/>
    <cellStyle name="Comma 10 4 3" xfId="1781"/>
    <cellStyle name="Comma 10 4 4" xfId="1782"/>
    <cellStyle name="Comma 10 4 5" xfId="1783"/>
    <cellStyle name="Comma 10 4 6" xfId="1784"/>
    <cellStyle name="Comma 10 4 7" xfId="1785"/>
    <cellStyle name="Comma 10 4 8" xfId="1786"/>
    <cellStyle name="Comma 10 4 9" xfId="1787"/>
    <cellStyle name="Comma 10 5" xfId="1788"/>
    <cellStyle name="Comma 10 5 10" xfId="1789"/>
    <cellStyle name="Comma 10 5 11" xfId="1790"/>
    <cellStyle name="Comma 10 5 12" xfId="1791"/>
    <cellStyle name="Comma 10 5 13" xfId="1792"/>
    <cellStyle name="Comma 10 5 14" xfId="1793"/>
    <cellStyle name="Comma 10 5 15" xfId="1794"/>
    <cellStyle name="Comma 10 5 16" xfId="1795"/>
    <cellStyle name="Comma 10 5 17" xfId="1796"/>
    <cellStyle name="Comma 10 5 2" xfId="1797"/>
    <cellStyle name="Comma 10 5 3" xfId="1798"/>
    <cellStyle name="Comma 10 5 4" xfId="1799"/>
    <cellStyle name="Comma 10 5 5" xfId="1800"/>
    <cellStyle name="Comma 10 5 6" xfId="1801"/>
    <cellStyle name="Comma 10 5 7" xfId="1802"/>
    <cellStyle name="Comma 10 5 8" xfId="1803"/>
    <cellStyle name="Comma 10 5 9" xfId="1804"/>
    <cellStyle name="Comma 10 6" xfId="1805"/>
    <cellStyle name="Comma 10 6 10" xfId="1806"/>
    <cellStyle name="Comma 10 6 11" xfId="1807"/>
    <cellStyle name="Comma 10 6 12" xfId="1808"/>
    <cellStyle name="Comma 10 6 13" xfId="1809"/>
    <cellStyle name="Comma 10 6 14" xfId="1810"/>
    <cellStyle name="Comma 10 6 15" xfId="1811"/>
    <cellStyle name="Comma 10 6 16" xfId="1812"/>
    <cellStyle name="Comma 10 6 17" xfId="1813"/>
    <cellStyle name="Comma 10 6 2" xfId="1814"/>
    <cellStyle name="Comma 10 6 3" xfId="1815"/>
    <cellStyle name="Comma 10 6 4" xfId="1816"/>
    <cellStyle name="Comma 10 6 5" xfId="1817"/>
    <cellStyle name="Comma 10 6 6" xfId="1818"/>
    <cellStyle name="Comma 10 6 7" xfId="1819"/>
    <cellStyle name="Comma 10 6 8" xfId="1820"/>
    <cellStyle name="Comma 10 6 9" xfId="1821"/>
    <cellStyle name="Comma 10 7" xfId="1822"/>
    <cellStyle name="Comma 10 7 10" xfId="1823"/>
    <cellStyle name="Comma 10 7 11" xfId="1824"/>
    <cellStyle name="Comma 10 7 12" xfId="1825"/>
    <cellStyle name="Comma 10 7 13" xfId="1826"/>
    <cellStyle name="Comma 10 7 14" xfId="1827"/>
    <cellStyle name="Comma 10 7 15" xfId="1828"/>
    <cellStyle name="Comma 10 7 16" xfId="1829"/>
    <cellStyle name="Comma 10 7 17" xfId="1830"/>
    <cellStyle name="Comma 10 7 2" xfId="1831"/>
    <cellStyle name="Comma 10 7 3" xfId="1832"/>
    <cellStyle name="Comma 10 7 4" xfId="1833"/>
    <cellStyle name="Comma 10 7 5" xfId="1834"/>
    <cellStyle name="Comma 10 7 6" xfId="1835"/>
    <cellStyle name="Comma 10 7 7" xfId="1836"/>
    <cellStyle name="Comma 10 7 8" xfId="1837"/>
    <cellStyle name="Comma 10 7 9" xfId="1838"/>
    <cellStyle name="Comma 10 8" xfId="1839"/>
    <cellStyle name="Comma 10 8 10" xfId="1840"/>
    <cellStyle name="Comma 10 8 11" xfId="1841"/>
    <cellStyle name="Comma 10 8 12" xfId="1842"/>
    <cellStyle name="Comma 10 8 13" xfId="1843"/>
    <cellStyle name="Comma 10 8 14" xfId="1844"/>
    <cellStyle name="Comma 10 8 15" xfId="1845"/>
    <cellStyle name="Comma 10 8 16" xfId="1846"/>
    <cellStyle name="Comma 10 8 17" xfId="1847"/>
    <cellStyle name="Comma 10 8 2" xfId="1848"/>
    <cellStyle name="Comma 10 8 3" xfId="1849"/>
    <cellStyle name="Comma 10 8 4" xfId="1850"/>
    <cellStyle name="Comma 10 8 5" xfId="1851"/>
    <cellStyle name="Comma 10 8 6" xfId="1852"/>
    <cellStyle name="Comma 10 8 7" xfId="1853"/>
    <cellStyle name="Comma 10 8 8" xfId="1854"/>
    <cellStyle name="Comma 10 8 9" xfId="1855"/>
    <cellStyle name="Comma 10 9" xfId="1856"/>
    <cellStyle name="Comma 14" xfId="1857"/>
    <cellStyle name="Comma 2" xfId="1858"/>
    <cellStyle name="Comma 2 10" xfId="1859"/>
    <cellStyle name="Comma 2 10 2" xfId="1860"/>
    <cellStyle name="Comma 2 10 3" xfId="1861"/>
    <cellStyle name="Comma 2 11" xfId="1862"/>
    <cellStyle name="Comma 2 11 2" xfId="1863"/>
    <cellStyle name="Comma 2 11 3" xfId="1864"/>
    <cellStyle name="Comma 2 12" xfId="1865"/>
    <cellStyle name="Comma 2 12 2" xfId="1866"/>
    <cellStyle name="Comma 2 12 2 2" xfId="1867"/>
    <cellStyle name="Comma 2 12 3" xfId="1868"/>
    <cellStyle name="Comma 2 12 4" xfId="1869"/>
    <cellStyle name="Comma 2 13" xfId="1870"/>
    <cellStyle name="Comma 2 13 2" xfId="1871"/>
    <cellStyle name="Comma 2 13 3" xfId="1872"/>
    <cellStyle name="Comma 2 14" xfId="1873"/>
    <cellStyle name="Comma 2 14 2" xfId="1874"/>
    <cellStyle name="Comma 2 14 3" xfId="1875"/>
    <cellStyle name="Comma 2 15" xfId="1876"/>
    <cellStyle name="Comma 2 15 2" xfId="1877"/>
    <cellStyle name="Comma 2 16" xfId="1878"/>
    <cellStyle name="Comma 2 17" xfId="1879"/>
    <cellStyle name="Comma 2 18" xfId="1880"/>
    <cellStyle name="Comma 2 19" xfId="1881"/>
    <cellStyle name="Comma 2 19 2" xfId="1882"/>
    <cellStyle name="Comma 2 19 3" xfId="1883"/>
    <cellStyle name="Comma 2 19 3 2" xfId="1884"/>
    <cellStyle name="Comma 2 19 3 3" xfId="1885"/>
    <cellStyle name="Comma 2 19 4" xfId="1886"/>
    <cellStyle name="Comma 2 2" xfId="1887"/>
    <cellStyle name="Comma 2 2 2" xfId="1888"/>
    <cellStyle name="Comma 2 2 2 2" xfId="1889"/>
    <cellStyle name="Comma 2 2 2 2 2" xfId="1890"/>
    <cellStyle name="Comma 2 2 2 3" xfId="1891"/>
    <cellStyle name="Comma 2 2 2 3 2" xfId="1892"/>
    <cellStyle name="Comma 2 2 2 4" xfId="1893"/>
    <cellStyle name="Comma 2 2 2 4 2" xfId="1894"/>
    <cellStyle name="Comma 2 2 2 4 2 2" xfId="1895"/>
    <cellStyle name="Comma 2 2 2 4 3" xfId="1896"/>
    <cellStyle name="Comma 2 2 2 4 3 2" xfId="1897"/>
    <cellStyle name="Comma 2 2 2 5" xfId="1898"/>
    <cellStyle name="Comma 2 2 2 5 2" xfId="1899"/>
    <cellStyle name="Comma 2 2 2 6" xfId="1900"/>
    <cellStyle name="Comma 2 2 2 7" xfId="1901"/>
    <cellStyle name="Comma 2 2 3" xfId="1902"/>
    <cellStyle name="Comma 2 2 3 2" xfId="1903"/>
    <cellStyle name="Comma 2 2 3 2 2" xfId="1904"/>
    <cellStyle name="Comma 2 2 3 3" xfId="1905"/>
    <cellStyle name="Comma 2 2 3 3 2" xfId="1906"/>
    <cellStyle name="Comma 2 2 3 4" xfId="1907"/>
    <cellStyle name="Comma 2 2 3 4 2" xfId="1908"/>
    <cellStyle name="Comma 2 2 3 5" xfId="1909"/>
    <cellStyle name="Comma 2 2 4" xfId="1910"/>
    <cellStyle name="Comma 2 2 4 2" xfId="1911"/>
    <cellStyle name="Comma 2 2 4 2 2" xfId="1912"/>
    <cellStyle name="Comma 2 2 4 3" xfId="1913"/>
    <cellStyle name="Comma 2 2 5" xfId="1914"/>
    <cellStyle name="Comma 2 2 5 2" xfId="1915"/>
    <cellStyle name="Comma 2 2 6" xfId="1916"/>
    <cellStyle name="Comma 2 2 6 2" xfId="1917"/>
    <cellStyle name="Comma 2 2 6 2 2" xfId="1918"/>
    <cellStyle name="Comma 2 2 6 3" xfId="1919"/>
    <cellStyle name="Comma 2 2 6 3 2" xfId="1920"/>
    <cellStyle name="Comma 2 2 7" xfId="1921"/>
    <cellStyle name="Comma 2 2 7 2" xfId="1922"/>
    <cellStyle name="Comma 2 2 8" xfId="1923"/>
    <cellStyle name="Comma 2 2 9" xfId="1924"/>
    <cellStyle name="Comma 2 20" xfId="1925"/>
    <cellStyle name="Comma 2 3" xfId="1926"/>
    <cellStyle name="Comma 2 3 2" xfId="1927"/>
    <cellStyle name="Comma 2 3 2 2" xfId="1928"/>
    <cellStyle name="Comma 2 3 2 2 2" xfId="1929"/>
    <cellStyle name="Comma 2 3 2 3" xfId="1930"/>
    <cellStyle name="Comma 2 3 2 3 2" xfId="1931"/>
    <cellStyle name="Comma 2 3 2 4" xfId="1932"/>
    <cellStyle name="Comma 2 3 2 4 2" xfId="1933"/>
    <cellStyle name="Comma 2 3 2 4 2 2" xfId="1934"/>
    <cellStyle name="Comma 2 3 2 4 3" xfId="1935"/>
    <cellStyle name="Comma 2 3 2 4 3 2" xfId="1936"/>
    <cellStyle name="Comma 2 3 2 5" xfId="1937"/>
    <cellStyle name="Comma 2 3 2 5 2" xfId="1938"/>
    <cellStyle name="Comma 2 3 2 6" xfId="1939"/>
    <cellStyle name="Comma 2 3 2 7" xfId="1940"/>
    <cellStyle name="Comma 2 3 3" xfId="1941"/>
    <cellStyle name="Comma 2 3 3 2" xfId="1942"/>
    <cellStyle name="Comma 2 3 3 2 2" xfId="1943"/>
    <cellStyle name="Comma 2 3 3 3" xfId="1944"/>
    <cellStyle name="Comma 2 3 3 3 2" xfId="1945"/>
    <cellStyle name="Comma 2 3 3 4" xfId="1946"/>
    <cellStyle name="Comma 2 3 3 4 2" xfId="1947"/>
    <cellStyle name="Comma 2 3 3 5" xfId="1948"/>
    <cellStyle name="Comma 2 3 4" xfId="1949"/>
    <cellStyle name="Comma 2 3 4 2" xfId="1950"/>
    <cellStyle name="Comma 2 3 4 2 2" xfId="1951"/>
    <cellStyle name="Comma 2 3 4 3" xfId="1952"/>
    <cellStyle name="Comma 2 3 5" xfId="1953"/>
    <cellStyle name="Comma 2 3 5 2" xfId="1954"/>
    <cellStyle name="Comma 2 3 6" xfId="1955"/>
    <cellStyle name="Comma 2 3 6 2" xfId="1956"/>
    <cellStyle name="Comma 2 3 7" xfId="1957"/>
    <cellStyle name="Comma 2 3 8" xfId="1958"/>
    <cellStyle name="Comma 2 3 9" xfId="1959"/>
    <cellStyle name="Comma 2 4" xfId="1960"/>
    <cellStyle name="Comma 2 4 2" xfId="1961"/>
    <cellStyle name="Comma 2 4 2 2" xfId="1962"/>
    <cellStyle name="Comma 2 4 2 3" xfId="1963"/>
    <cellStyle name="Comma 2 4 3" xfId="1964"/>
    <cellStyle name="Comma 2 4 3 2" xfId="1965"/>
    <cellStyle name="Comma 2 4 3 3" xfId="1966"/>
    <cellStyle name="Comma 2 4 4" xfId="1967"/>
    <cellStyle name="Comma 2 4 4 2" xfId="1968"/>
    <cellStyle name="Comma 2 4 4 2 2" xfId="1969"/>
    <cellStyle name="Comma 2 4 4 3" xfId="1970"/>
    <cellStyle name="Comma 2 4 4 3 2" xfId="1971"/>
    <cellStyle name="Comma 2 4 5" xfId="1972"/>
    <cellStyle name="Comma 2 4 5 2" xfId="1973"/>
    <cellStyle name="Comma 2 4 6" xfId="1974"/>
    <cellStyle name="Comma 2 4 7" xfId="1975"/>
    <cellStyle name="Comma 2 5" xfId="1976"/>
    <cellStyle name="Comma 2 5 2" xfId="1977"/>
    <cellStyle name="Comma 2 5 2 2" xfId="1978"/>
    <cellStyle name="Comma 2 5 3" xfId="1979"/>
    <cellStyle name="Comma 2 5 3 2" xfId="1980"/>
    <cellStyle name="Comma 2 5 4" xfId="1981"/>
    <cellStyle name="Comma 2 5 4 2" xfId="1982"/>
    <cellStyle name="Comma 2 5 5" xfId="1983"/>
    <cellStyle name="Comma 2 5 6" xfId="1984"/>
    <cellStyle name="Comma 2 6" xfId="1985"/>
    <cellStyle name="Comma 2 6 2" xfId="1986"/>
    <cellStyle name="Comma 2 6 2 2" xfId="1987"/>
    <cellStyle name="Comma 2 6 3" xfId="1988"/>
    <cellStyle name="Comma 2 6 4" xfId="1989"/>
    <cellStyle name="Comma 2 7" xfId="1990"/>
    <cellStyle name="Comma 2 7 2" xfId="1991"/>
    <cellStyle name="Comma 2 7 2 2" xfId="1992"/>
    <cellStyle name="Comma 2 7 3" xfId="1993"/>
    <cellStyle name="Comma 2 7 4" xfId="1994"/>
    <cellStyle name="Comma 2 8" xfId="1995"/>
    <cellStyle name="Comma 2 8 2" xfId="1996"/>
    <cellStyle name="Comma 2 8 2 2" xfId="1997"/>
    <cellStyle name="Comma 2 8 3" xfId="1998"/>
    <cellStyle name="Comma 2 8 3 2" xfId="1999"/>
    <cellStyle name="Comma 2 8 4" xfId="2000"/>
    <cellStyle name="Comma 2 9" xfId="2001"/>
    <cellStyle name="Comma 2 9 2" xfId="2002"/>
    <cellStyle name="Comma 2 9 3" xfId="2003"/>
    <cellStyle name="Comma 2_PrimaryEnergyPrices_TIMES" xfId="2004"/>
    <cellStyle name="Comma 3" xfId="2005"/>
    <cellStyle name="Comma 3 10" xfId="2006"/>
    <cellStyle name="Comma 3 2" xfId="2007"/>
    <cellStyle name="Comma 3 2 2" xfId="2008"/>
    <cellStyle name="Comma 3 3" xfId="2009"/>
    <cellStyle name="Comma 3 3 2" xfId="2010"/>
    <cellStyle name="Comma 3 3 2 2" xfId="2011"/>
    <cellStyle name="Comma 3 3 3" xfId="2012"/>
    <cellStyle name="Comma 3 3 4" xfId="2013"/>
    <cellStyle name="Comma 3 4" xfId="2014"/>
    <cellStyle name="Comma 3 4 2" xfId="2015"/>
    <cellStyle name="Comma 3 4 3" xfId="2016"/>
    <cellStyle name="Comma 3 5" xfId="2017"/>
    <cellStyle name="Comma 3 5 2" xfId="2018"/>
    <cellStyle name="Comma 3 5 3" xfId="2019"/>
    <cellStyle name="Comma 3 6" xfId="2020"/>
    <cellStyle name="Comma 3 7" xfId="2021"/>
    <cellStyle name="Comma 3 8" xfId="2022"/>
    <cellStyle name="Comma 3 9" xfId="2023"/>
    <cellStyle name="Comma 4" xfId="2024"/>
    <cellStyle name="Comma 4 10" xfId="2025"/>
    <cellStyle name="Comma 4 2" xfId="2026"/>
    <cellStyle name="Comma 4 3" xfId="2027"/>
    <cellStyle name="Comma 4 4" xfId="2028"/>
    <cellStyle name="Comma 4 5" xfId="2029"/>
    <cellStyle name="Comma 4 6" xfId="2030"/>
    <cellStyle name="Comma 4 7" xfId="2031"/>
    <cellStyle name="Comma 4 8" xfId="2032"/>
    <cellStyle name="Comma 4 9" xfId="2033"/>
    <cellStyle name="Comma 5" xfId="2034"/>
    <cellStyle name="Comma 5 2" xfId="2035"/>
    <cellStyle name="Comma 5 2 2" xfId="2036"/>
    <cellStyle name="Comma 5 3" xfId="2037"/>
    <cellStyle name="Comma 5 3 2" xfId="2038"/>
    <cellStyle name="Comma 5 3 2 2" xfId="2039"/>
    <cellStyle name="Comma 5 3 3" xfId="2040"/>
    <cellStyle name="Comma 5 4" xfId="2041"/>
    <cellStyle name="Comma 5 5" xfId="2042"/>
    <cellStyle name="Comma 5 6" xfId="2043"/>
    <cellStyle name="Comma 5 7" xfId="2044"/>
    <cellStyle name="Comma 5 8" xfId="2045"/>
    <cellStyle name="Comma 5 9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6 9" xfId="2055"/>
    <cellStyle name="Comma 7" xfId="2056"/>
    <cellStyle name="Comma 7 10" xfId="2057"/>
    <cellStyle name="Comma 7 11" xfId="2058"/>
    <cellStyle name="Comma 7 12" xfId="2059"/>
    <cellStyle name="Comma 7 13" xfId="2060"/>
    <cellStyle name="Comma 7 14" xfId="2061"/>
    <cellStyle name="Comma 7 15" xfId="2062"/>
    <cellStyle name="Comma 7 16" xfId="2063"/>
    <cellStyle name="Comma 7 17" xfId="2064"/>
    <cellStyle name="Comma 7 18" xfId="2065"/>
    <cellStyle name="Comma 7 19" xfId="2066"/>
    <cellStyle name="Comma 7 2" xfId="2067"/>
    <cellStyle name="Comma 7 20" xfId="2068"/>
    <cellStyle name="Comma 7 21" xfId="2069"/>
    <cellStyle name="Comma 7 3" xfId="2070"/>
    <cellStyle name="Comma 7 3 10" xfId="2071"/>
    <cellStyle name="Comma 7 3 11" xfId="2072"/>
    <cellStyle name="Comma 7 3 12" xfId="2073"/>
    <cellStyle name="Comma 7 3 13" xfId="2074"/>
    <cellStyle name="Comma 7 3 14" xfId="2075"/>
    <cellStyle name="Comma 7 3 15" xfId="2076"/>
    <cellStyle name="Comma 7 3 2" xfId="2077"/>
    <cellStyle name="Comma 7 3 3" xfId="2078"/>
    <cellStyle name="Comma 7 3 4" xfId="2079"/>
    <cellStyle name="Comma 7 3 5" xfId="2080"/>
    <cellStyle name="Comma 7 3 6" xfId="2081"/>
    <cellStyle name="Comma 7 3 7" xfId="2082"/>
    <cellStyle name="Comma 7 3 8" xfId="2083"/>
    <cellStyle name="Comma 7 3 9" xfId="2084"/>
    <cellStyle name="Comma 7 4" xfId="2085"/>
    <cellStyle name="Comma 7 5" xfId="2086"/>
    <cellStyle name="Comma 7 6" xfId="2087"/>
    <cellStyle name="Comma 7 7" xfId="2088"/>
    <cellStyle name="Comma 7 8" xfId="2089"/>
    <cellStyle name="Comma 7 9" xfId="2090"/>
    <cellStyle name="Comma 8" xfId="2091"/>
    <cellStyle name="Comma 8 2" xfId="2092"/>
    <cellStyle name="Comma 8 2 2" xfId="2093"/>
    <cellStyle name="Comma 8 2 2 2" xfId="2094"/>
    <cellStyle name="Comma 8 2 3" xfId="2095"/>
    <cellStyle name="Comma 8 3" xfId="2096"/>
    <cellStyle name="Comma 8 4" xfId="2097"/>
    <cellStyle name="Comma 8 5" xfId="2098"/>
    <cellStyle name="Comma 8 6" xfId="2099"/>
    <cellStyle name="Comma 8 7" xfId="2100"/>
    <cellStyle name="Comma 8 8" xfId="2101"/>
    <cellStyle name="Comma 9" xfId="2102"/>
    <cellStyle name="Comma 9 10" xfId="2103"/>
    <cellStyle name="Comma 9 2" xfId="2104"/>
    <cellStyle name="Comma 9 3" xfId="2105"/>
    <cellStyle name="Comma 9 4" xfId="2106"/>
    <cellStyle name="Comma 9 5" xfId="2107"/>
    <cellStyle name="Comma 9 6" xfId="2108"/>
    <cellStyle name="Comma 9 7" xfId="2109"/>
    <cellStyle name="Comma 9 8" xfId="2110"/>
    <cellStyle name="Comma 9 9" xfId="2111"/>
    <cellStyle name="Constants" xfId="2112"/>
    <cellStyle name="Currency 2" xfId="2113"/>
    <cellStyle name="Currency 2 2" xfId="2114"/>
    <cellStyle name="Currency 2 3" xfId="2115"/>
    <cellStyle name="CustomCellsOrange" xfId="2116"/>
    <cellStyle name="CustomizationCells" xfId="2117"/>
    <cellStyle name="CustomizationGreenCells" xfId="2118"/>
    <cellStyle name="DocBox_EmptyRow" xfId="2119"/>
    <cellStyle name="donn_normal" xfId="2120"/>
    <cellStyle name="Eingabe" xfId="2121"/>
    <cellStyle name="Empty_B_border" xfId="2122"/>
    <cellStyle name="ent_col_ser" xfId="2123"/>
    <cellStyle name="entete_source" xfId="2124"/>
    <cellStyle name="Ergebnis" xfId="2125"/>
    <cellStyle name="Erklärender Text" xfId="2126"/>
    <cellStyle name="Estilo 1" xfId="2127"/>
    <cellStyle name="Euro" xfId="2128"/>
    <cellStyle name="Euro 10" xfId="2129"/>
    <cellStyle name="Euro 10 2" xfId="2130"/>
    <cellStyle name="Euro 11" xfId="2131"/>
    <cellStyle name="Euro 11 2" xfId="2132"/>
    <cellStyle name="Euro 12" xfId="2133"/>
    <cellStyle name="Euro 13" xfId="2134"/>
    <cellStyle name="Euro 14" xfId="2135"/>
    <cellStyle name="Euro 15" xfId="2136"/>
    <cellStyle name="Euro 16" xfId="2137"/>
    <cellStyle name="Euro 17" xfId="2138"/>
    <cellStyle name="Euro 18" xfId="2139"/>
    <cellStyle name="Euro 19" xfId="2140"/>
    <cellStyle name="Euro 2" xfId="2141"/>
    <cellStyle name="Euro 2 2" xfId="2142"/>
    <cellStyle name="Euro 2 2 2" xfId="2143"/>
    <cellStyle name="Euro 2 2 2 2" xfId="2144"/>
    <cellStyle name="Euro 2 2 3" xfId="2145"/>
    <cellStyle name="Euro 2 2 4" xfId="2146"/>
    <cellStyle name="Euro 2 3" xfId="2147"/>
    <cellStyle name="Euro 2 3 2" xfId="2148"/>
    <cellStyle name="Euro 2 4" xfId="2149"/>
    <cellStyle name="Euro 2 4 2" xfId="2150"/>
    <cellStyle name="Euro 2 4 3" xfId="2151"/>
    <cellStyle name="Euro 2 4 3 2" xfId="2152"/>
    <cellStyle name="Euro 2 4 3 3" xfId="2153"/>
    <cellStyle name="Euro 2 4 4" xfId="2154"/>
    <cellStyle name="Euro 2 5" xfId="2155"/>
    <cellStyle name="Euro 2 5 2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5" xfId="2177"/>
    <cellStyle name="Euro 3 4" xfId="2178"/>
    <cellStyle name="Euro 3 4 2" xfId="2179"/>
    <cellStyle name="Euro 3 5" xfId="2180"/>
    <cellStyle name="Euro 3 6" xfId="2181"/>
    <cellStyle name="Euro 3 7" xfId="2182"/>
    <cellStyle name="Euro 3_PrimaryEnergyPrices_TIMES" xfId="2183"/>
    <cellStyle name="Euro 30" xfId="2184"/>
    <cellStyle name="Euro 31" xfId="2185"/>
    <cellStyle name="Euro 32" xfId="2186"/>
    <cellStyle name="Euro 33" xfId="2187"/>
    <cellStyle name="Euro 34" xfId="2188"/>
    <cellStyle name="Euro 35" xfId="2189"/>
    <cellStyle name="Euro 36" xfId="2190"/>
    <cellStyle name="Euro 37" xfId="2191"/>
    <cellStyle name="Euro 38" xfId="2192"/>
    <cellStyle name="Euro 39" xfId="2193"/>
    <cellStyle name="Euro 4" xfId="2194"/>
    <cellStyle name="Euro 4 2" xfId="2195"/>
    <cellStyle name="Euro 4 2 2" xfId="2196"/>
    <cellStyle name="Euro 4 2 2 2" xfId="2197"/>
    <cellStyle name="Euro 4 2 3" xfId="2198"/>
    <cellStyle name="Euro 4 3" xfId="2199"/>
    <cellStyle name="Euro 4 3 2" xfId="2200"/>
    <cellStyle name="Euro 4 3 3" xfId="2201"/>
    <cellStyle name="Euro 4 3 4" xfId="2202"/>
    <cellStyle name="Euro 4 3 5" xfId="2203"/>
    <cellStyle name="Euro 4 4" xfId="2204"/>
    <cellStyle name="Euro 4 4 2" xfId="2205"/>
    <cellStyle name="Euro 4 5" xfId="2206"/>
    <cellStyle name="Euro 40" xfId="2207"/>
    <cellStyle name="Euro 41" xfId="2208"/>
    <cellStyle name="Euro 42" xfId="2209"/>
    <cellStyle name="Euro 43" xfId="2210"/>
    <cellStyle name="Euro 44" xfId="2211"/>
    <cellStyle name="Euro 45" xfId="2212"/>
    <cellStyle name="Euro 46" xfId="2213"/>
    <cellStyle name="Euro 47" xfId="2214"/>
    <cellStyle name="Euro 48" xfId="2215"/>
    <cellStyle name="Euro 48 2" xfId="2216"/>
    <cellStyle name="Euro 49" xfId="2217"/>
    <cellStyle name="Euro 49 2" xfId="2218"/>
    <cellStyle name="Euro 5" xfId="2219"/>
    <cellStyle name="Euro 5 2" xfId="2220"/>
    <cellStyle name="Euro 5 2 2" xfId="2221"/>
    <cellStyle name="Euro 5 3" xfId="2222"/>
    <cellStyle name="Euro 5 3 2" xfId="2223"/>
    <cellStyle name="Euro 5 4" xfId="2224"/>
    <cellStyle name="Euro 50" xfId="2225"/>
    <cellStyle name="Euro 50 2" xfId="2226"/>
    <cellStyle name="Euro 51" xfId="2227"/>
    <cellStyle name="Euro 51 2" xfId="2228"/>
    <cellStyle name="Euro 52" xfId="2229"/>
    <cellStyle name="Euro 52 2" xfId="2230"/>
    <cellStyle name="Euro 53" xfId="2231"/>
    <cellStyle name="Euro 53 2" xfId="2232"/>
    <cellStyle name="Euro 54" xfId="2233"/>
    <cellStyle name="Euro 54 2" xfId="2234"/>
    <cellStyle name="Euro 55" xfId="2235"/>
    <cellStyle name="Euro 55 2" xfId="2236"/>
    <cellStyle name="Euro 56" xfId="2237"/>
    <cellStyle name="Euro 56 2" xfId="2238"/>
    <cellStyle name="Euro 57" xfId="2239"/>
    <cellStyle name="Euro 58" xfId="2240"/>
    <cellStyle name="Euro 58 2" xfId="2241"/>
    <cellStyle name="Euro 58 2 2" xfId="2242"/>
    <cellStyle name="Euro 58 3" xfId="2243"/>
    <cellStyle name="Euro 58 3 2" xfId="2244"/>
    <cellStyle name="Euro 58 3 3" xfId="2245"/>
    <cellStyle name="Euro 58 4" xfId="2246"/>
    <cellStyle name="Euro 58 5" xfId="2247"/>
    <cellStyle name="Euro 59" xfId="2248"/>
    <cellStyle name="Euro 6" xfId="2249"/>
    <cellStyle name="Euro 6 2" xfId="2250"/>
    <cellStyle name="Euro 6 2 2" xfId="2251"/>
    <cellStyle name="Euro 6 3" xfId="2252"/>
    <cellStyle name="Euro 6 3 2" xfId="2253"/>
    <cellStyle name="Euro 6 4" xfId="2254"/>
    <cellStyle name="Euro 7" xfId="2255"/>
    <cellStyle name="Euro 7 2" xfId="2256"/>
    <cellStyle name="Euro 7 3" xfId="2257"/>
    <cellStyle name="Euro 7 3 2" xfId="2258"/>
    <cellStyle name="Euro 8" xfId="2259"/>
    <cellStyle name="Euro 8 2" xfId="2260"/>
    <cellStyle name="Euro 9" xfId="2261"/>
    <cellStyle name="Euro 9 2" xfId="2262"/>
    <cellStyle name="Euro_Potentials in TIMES" xfId="2263"/>
    <cellStyle name="Explanatory Text" xfId="2264" builtinId="53" customBuiltin="1"/>
    <cellStyle name="Explanatory Text 10" xfId="2265"/>
    <cellStyle name="Explanatory Text 11" xfId="2266"/>
    <cellStyle name="Explanatory Text 12" xfId="2267"/>
    <cellStyle name="Explanatory Text 13" xfId="2268"/>
    <cellStyle name="Explanatory Text 14" xfId="2269"/>
    <cellStyle name="Explanatory Text 15" xfId="2270"/>
    <cellStyle name="Explanatory Text 16" xfId="2271"/>
    <cellStyle name="Explanatory Text 17" xfId="2272"/>
    <cellStyle name="Explanatory Text 18" xfId="2273"/>
    <cellStyle name="Explanatory Text 19" xfId="2274"/>
    <cellStyle name="Explanatory Text 2" xfId="2275"/>
    <cellStyle name="Explanatory Text 2 10" xfId="2276"/>
    <cellStyle name="Explanatory Text 2 2" xfId="2277"/>
    <cellStyle name="Explanatory Text 2 3" xfId="2278"/>
    <cellStyle name="Explanatory Text 2 4" xfId="2279"/>
    <cellStyle name="Explanatory Text 2 5" xfId="2280"/>
    <cellStyle name="Explanatory Text 2 6" xfId="2281"/>
    <cellStyle name="Explanatory Text 2 7" xfId="2282"/>
    <cellStyle name="Explanatory Text 2 8" xfId="2283"/>
    <cellStyle name="Explanatory Text 2 9" xfId="2284"/>
    <cellStyle name="Explanatory Text 20" xfId="2285"/>
    <cellStyle name="Explanatory Text 21" xfId="2286"/>
    <cellStyle name="Explanatory Text 22" xfId="2287"/>
    <cellStyle name="Explanatory Text 23" xfId="2288"/>
    <cellStyle name="Explanatory Text 24" xfId="2289"/>
    <cellStyle name="Explanatory Text 25" xfId="2290"/>
    <cellStyle name="Explanatory Text 26" xfId="2291"/>
    <cellStyle name="Explanatory Text 27" xfId="2292"/>
    <cellStyle name="Explanatory Text 28" xfId="2293"/>
    <cellStyle name="Explanatory Text 29" xfId="2294"/>
    <cellStyle name="Explanatory Text 3" xfId="2295"/>
    <cellStyle name="Explanatory Text 30" xfId="2296"/>
    <cellStyle name="Explanatory Text 31" xfId="2297"/>
    <cellStyle name="Explanatory Text 32" xfId="2298"/>
    <cellStyle name="Explanatory Text 33" xfId="2299"/>
    <cellStyle name="Explanatory Text 34" xfId="2300"/>
    <cellStyle name="Explanatory Text 35" xfId="2301"/>
    <cellStyle name="Explanatory Text 36" xfId="2302"/>
    <cellStyle name="Explanatory Text 37" xfId="2303"/>
    <cellStyle name="Explanatory Text 38" xfId="2304"/>
    <cellStyle name="Explanatory Text 39" xfId="2305"/>
    <cellStyle name="Explanatory Text 4" xfId="2306"/>
    <cellStyle name="Explanatory Text 4 2" xfId="2307"/>
    <cellStyle name="Explanatory Text 40" xfId="2308"/>
    <cellStyle name="Explanatory Text 41" xfId="2309"/>
    <cellStyle name="Explanatory Text 42" xfId="2310"/>
    <cellStyle name="Explanatory Text 43" xfId="2311"/>
    <cellStyle name="Explanatory Text 44" xfId="2312"/>
    <cellStyle name="Explanatory Text 5" xfId="2313"/>
    <cellStyle name="Explanatory Text 5 2" xfId="2314"/>
    <cellStyle name="Explanatory Text 6" xfId="2315"/>
    <cellStyle name="Explanatory Text 6 2" xfId="2316"/>
    <cellStyle name="Explanatory Text 7" xfId="2317"/>
    <cellStyle name="Explanatory Text 8" xfId="2318"/>
    <cellStyle name="Explanatory Text 9" xfId="2319"/>
    <cellStyle name="Float" xfId="2320"/>
    <cellStyle name="Float 2" xfId="2321"/>
    <cellStyle name="Good" xfId="2322" builtinId="26" customBuiltin="1"/>
    <cellStyle name="Good 10" xfId="2323"/>
    <cellStyle name="Good 11" xfId="2324"/>
    <cellStyle name="Good 12" xfId="2325"/>
    <cellStyle name="Good 13" xfId="2326"/>
    <cellStyle name="Good 14" xfId="2327"/>
    <cellStyle name="Good 15" xfId="2328"/>
    <cellStyle name="Good 16" xfId="2329"/>
    <cellStyle name="Good 17" xfId="2330"/>
    <cellStyle name="Good 18" xfId="2331"/>
    <cellStyle name="Good 19" xfId="2332"/>
    <cellStyle name="Good 2" xfId="2333"/>
    <cellStyle name="Good 2 10" xfId="2334"/>
    <cellStyle name="Good 2 11" xfId="2335"/>
    <cellStyle name="Good 2 12" xfId="2336"/>
    <cellStyle name="Good 2 12 2" xfId="2337"/>
    <cellStyle name="Good 2 2" xfId="2338"/>
    <cellStyle name="Good 2 2 2" xfId="2339"/>
    <cellStyle name="Good 2 3" xfId="2340"/>
    <cellStyle name="Good 2 4" xfId="2341"/>
    <cellStyle name="Good 2 5" xfId="2342"/>
    <cellStyle name="Good 2 6" xfId="2343"/>
    <cellStyle name="Good 2 7" xfId="2344"/>
    <cellStyle name="Good 2 8" xfId="2345"/>
    <cellStyle name="Good 2 9" xfId="2346"/>
    <cellStyle name="Good 20" xfId="2347"/>
    <cellStyle name="Good 21" xfId="2348"/>
    <cellStyle name="Good 22" xfId="2349"/>
    <cellStyle name="Good 23" xfId="2350"/>
    <cellStyle name="Good 24" xfId="2351"/>
    <cellStyle name="Good 25" xfId="2352"/>
    <cellStyle name="Good 26" xfId="2353"/>
    <cellStyle name="Good 27" xfId="2354"/>
    <cellStyle name="Good 28" xfId="2355"/>
    <cellStyle name="Good 29" xfId="2356"/>
    <cellStyle name="Good 3" xfId="2357"/>
    <cellStyle name="Good 3 2" xfId="2358"/>
    <cellStyle name="Good 30" xfId="2359"/>
    <cellStyle name="Good 31" xfId="2360"/>
    <cellStyle name="Good 32" xfId="2361"/>
    <cellStyle name="Good 33" xfId="2362"/>
    <cellStyle name="Good 34" xfId="2363"/>
    <cellStyle name="Good 35" xfId="2364"/>
    <cellStyle name="Good 36" xfId="2365"/>
    <cellStyle name="Good 37" xfId="2366"/>
    <cellStyle name="Good 38" xfId="2367"/>
    <cellStyle name="Good 39" xfId="2368"/>
    <cellStyle name="Good 4" xfId="2369"/>
    <cellStyle name="Good 4 2" xfId="2370"/>
    <cellStyle name="Good 40" xfId="2371"/>
    <cellStyle name="Good 41" xfId="2372"/>
    <cellStyle name="Good 42" xfId="2373"/>
    <cellStyle name="Good 43" xfId="2374"/>
    <cellStyle name="Good 5" xfId="2375"/>
    <cellStyle name="Good 5 2" xfId="2376"/>
    <cellStyle name="Good 6" xfId="2377"/>
    <cellStyle name="Good 6 2" xfId="2378"/>
    <cellStyle name="Good 7" xfId="2379"/>
    <cellStyle name="Good 8" xfId="2380"/>
    <cellStyle name="Good 9" xfId="2381"/>
    <cellStyle name="Gut" xfId="2382"/>
    <cellStyle name="Heading 1" xfId="2383" builtinId="16" customBuiltin="1"/>
    <cellStyle name="Heading 1 10" xfId="2384"/>
    <cellStyle name="Heading 1 11" xfId="2385"/>
    <cellStyle name="Heading 1 12" xfId="2386"/>
    <cellStyle name="Heading 1 13" xfId="2387"/>
    <cellStyle name="Heading 1 14" xfId="2388"/>
    <cellStyle name="Heading 1 15" xfId="2389"/>
    <cellStyle name="Heading 1 16" xfId="2390"/>
    <cellStyle name="Heading 1 17" xfId="2391"/>
    <cellStyle name="Heading 1 18" xfId="2392"/>
    <cellStyle name="Heading 1 19" xfId="2393"/>
    <cellStyle name="Heading 1 2" xfId="2394"/>
    <cellStyle name="Heading 1 2 10" xfId="2395"/>
    <cellStyle name="Heading 1 2 11" xfId="2396"/>
    <cellStyle name="Heading 1 2 2" xfId="2397"/>
    <cellStyle name="Heading 1 2 3" xfId="2398"/>
    <cellStyle name="Heading 1 2 4" xfId="2399"/>
    <cellStyle name="Heading 1 2 5" xfId="2400"/>
    <cellStyle name="Heading 1 2 6" xfId="2401"/>
    <cellStyle name="Heading 1 2 7" xfId="2402"/>
    <cellStyle name="Heading 1 2 8" xfId="2403"/>
    <cellStyle name="Heading 1 2 9" xfId="2404"/>
    <cellStyle name="Heading 1 20" xfId="2405"/>
    <cellStyle name="Heading 1 21" xfId="2406"/>
    <cellStyle name="Heading 1 22" xfId="2407"/>
    <cellStyle name="Heading 1 23" xfId="2408"/>
    <cellStyle name="Heading 1 24" xfId="2409"/>
    <cellStyle name="Heading 1 25" xfId="2410"/>
    <cellStyle name="Heading 1 26" xfId="2411"/>
    <cellStyle name="Heading 1 27" xfId="2412"/>
    <cellStyle name="Heading 1 28" xfId="2413"/>
    <cellStyle name="Heading 1 29" xfId="2414"/>
    <cellStyle name="Heading 1 3" xfId="2415"/>
    <cellStyle name="Heading 1 3 2" xfId="2416"/>
    <cellStyle name="Heading 1 30" xfId="2417"/>
    <cellStyle name="Heading 1 31" xfId="2418"/>
    <cellStyle name="Heading 1 32" xfId="2419"/>
    <cellStyle name="Heading 1 33" xfId="2420"/>
    <cellStyle name="Heading 1 34" xfId="2421"/>
    <cellStyle name="Heading 1 35" xfId="2422"/>
    <cellStyle name="Heading 1 36" xfId="2423"/>
    <cellStyle name="Heading 1 37" xfId="2424"/>
    <cellStyle name="Heading 1 38" xfId="2425"/>
    <cellStyle name="Heading 1 39" xfId="2426"/>
    <cellStyle name="Heading 1 4" xfId="2427"/>
    <cellStyle name="Heading 1 4 2" xfId="2428"/>
    <cellStyle name="Heading 1 40" xfId="2429"/>
    <cellStyle name="Heading 1 41" xfId="2430"/>
    <cellStyle name="Heading 1 42" xfId="2431"/>
    <cellStyle name="Heading 1 5" xfId="2432"/>
    <cellStyle name="Heading 1 5 2" xfId="2433"/>
    <cellStyle name="Heading 1 6" xfId="2434"/>
    <cellStyle name="Heading 1 6 2" xfId="2435"/>
    <cellStyle name="Heading 1 7" xfId="2436"/>
    <cellStyle name="Heading 1 8" xfId="2437"/>
    <cellStyle name="Heading 1 9" xfId="2438"/>
    <cellStyle name="Heading 2" xfId="2439" builtinId="17" customBuiltin="1"/>
    <cellStyle name="Heading 2 10" xfId="2440"/>
    <cellStyle name="Heading 2 11" xfId="2441"/>
    <cellStyle name="Heading 2 12" xfId="2442"/>
    <cellStyle name="Heading 2 13" xfId="2443"/>
    <cellStyle name="Heading 2 14" xfId="2444"/>
    <cellStyle name="Heading 2 15" xfId="2445"/>
    <cellStyle name="Heading 2 16" xfId="2446"/>
    <cellStyle name="Heading 2 17" xfId="2447"/>
    <cellStyle name="Heading 2 18" xfId="2448"/>
    <cellStyle name="Heading 2 19" xfId="2449"/>
    <cellStyle name="Heading 2 2" xfId="2450"/>
    <cellStyle name="Heading 2 2 10" xfId="2451"/>
    <cellStyle name="Heading 2 2 11" xfId="2452"/>
    <cellStyle name="Heading 2 2 2" xfId="2453"/>
    <cellStyle name="Heading 2 2 3" xfId="2454"/>
    <cellStyle name="Heading 2 2 4" xfId="2455"/>
    <cellStyle name="Heading 2 2 5" xfId="2456"/>
    <cellStyle name="Heading 2 2 6" xfId="2457"/>
    <cellStyle name="Heading 2 2 7" xfId="2458"/>
    <cellStyle name="Heading 2 2 8" xfId="2459"/>
    <cellStyle name="Heading 2 2 9" xfId="2460"/>
    <cellStyle name="Heading 2 20" xfId="2461"/>
    <cellStyle name="Heading 2 21" xfId="2462"/>
    <cellStyle name="Heading 2 22" xfId="2463"/>
    <cellStyle name="Heading 2 23" xfId="2464"/>
    <cellStyle name="Heading 2 24" xfId="2465"/>
    <cellStyle name="Heading 2 25" xfId="2466"/>
    <cellStyle name="Heading 2 26" xfId="2467"/>
    <cellStyle name="Heading 2 27" xfId="2468"/>
    <cellStyle name="Heading 2 28" xfId="2469"/>
    <cellStyle name="Heading 2 29" xfId="2470"/>
    <cellStyle name="Heading 2 3" xfId="2471"/>
    <cellStyle name="Heading 2 3 2" xfId="2472"/>
    <cellStyle name="Heading 2 30" xfId="2473"/>
    <cellStyle name="Heading 2 31" xfId="2474"/>
    <cellStyle name="Heading 2 32" xfId="2475"/>
    <cellStyle name="Heading 2 33" xfId="2476"/>
    <cellStyle name="Heading 2 34" xfId="2477"/>
    <cellStyle name="Heading 2 35" xfId="2478"/>
    <cellStyle name="Heading 2 36" xfId="2479"/>
    <cellStyle name="Heading 2 37" xfId="2480"/>
    <cellStyle name="Heading 2 38" xfId="2481"/>
    <cellStyle name="Heading 2 39" xfId="2482"/>
    <cellStyle name="Heading 2 4" xfId="2483"/>
    <cellStyle name="Heading 2 4 2" xfId="2484"/>
    <cellStyle name="Heading 2 40" xfId="2485"/>
    <cellStyle name="Heading 2 41" xfId="2486"/>
    <cellStyle name="Heading 2 42" xfId="2487"/>
    <cellStyle name="Heading 2 5" xfId="2488"/>
    <cellStyle name="Heading 2 5 2" xfId="2489"/>
    <cellStyle name="Heading 2 6" xfId="2490"/>
    <cellStyle name="Heading 2 6 2" xfId="2491"/>
    <cellStyle name="Heading 2 7" xfId="2492"/>
    <cellStyle name="Heading 2 8" xfId="2493"/>
    <cellStyle name="Heading 2 9" xfId="2494"/>
    <cellStyle name="Heading 3" xfId="2495" builtinId="18" customBuiltin="1"/>
    <cellStyle name="Heading 3 10" xfId="2496"/>
    <cellStyle name="Heading 3 11" xfId="2497"/>
    <cellStyle name="Heading 3 12" xfId="2498"/>
    <cellStyle name="Heading 3 13" xfId="2499"/>
    <cellStyle name="Heading 3 14" xfId="2500"/>
    <cellStyle name="Heading 3 15" xfId="2501"/>
    <cellStyle name="Heading 3 16" xfId="2502"/>
    <cellStyle name="Heading 3 17" xfId="2503"/>
    <cellStyle name="Heading 3 18" xfId="2504"/>
    <cellStyle name="Heading 3 19" xfId="2505"/>
    <cellStyle name="Heading 3 2" xfId="2506"/>
    <cellStyle name="Heading 3 2 10" xfId="2507"/>
    <cellStyle name="Heading 3 2 11" xfId="2508"/>
    <cellStyle name="Heading 3 2 2" xfId="2509"/>
    <cellStyle name="Heading 3 2 3" xfId="2510"/>
    <cellStyle name="Heading 3 2 4" xfId="2511"/>
    <cellStyle name="Heading 3 2 5" xfId="2512"/>
    <cellStyle name="Heading 3 2 6" xfId="2513"/>
    <cellStyle name="Heading 3 2 7" xfId="2514"/>
    <cellStyle name="Heading 3 2 8" xfId="2515"/>
    <cellStyle name="Heading 3 2 9" xfId="2516"/>
    <cellStyle name="Heading 3 20" xfId="2517"/>
    <cellStyle name="Heading 3 21" xfId="2518"/>
    <cellStyle name="Heading 3 22" xfId="2519"/>
    <cellStyle name="Heading 3 23" xfId="2520"/>
    <cellStyle name="Heading 3 24" xfId="2521"/>
    <cellStyle name="Heading 3 25" xfId="2522"/>
    <cellStyle name="Heading 3 26" xfId="2523"/>
    <cellStyle name="Heading 3 27" xfId="2524"/>
    <cellStyle name="Heading 3 28" xfId="2525"/>
    <cellStyle name="Heading 3 29" xfId="2526"/>
    <cellStyle name="Heading 3 3" xfId="2527"/>
    <cellStyle name="Heading 3 3 2" xfId="2528"/>
    <cellStyle name="Heading 3 30" xfId="2529"/>
    <cellStyle name="Heading 3 31" xfId="2530"/>
    <cellStyle name="Heading 3 32" xfId="2531"/>
    <cellStyle name="Heading 3 33" xfId="2532"/>
    <cellStyle name="Heading 3 34" xfId="2533"/>
    <cellStyle name="Heading 3 35" xfId="2534"/>
    <cellStyle name="Heading 3 36" xfId="2535"/>
    <cellStyle name="Heading 3 37" xfId="2536"/>
    <cellStyle name="Heading 3 38" xfId="2537"/>
    <cellStyle name="Heading 3 39" xfId="2538"/>
    <cellStyle name="Heading 3 4" xfId="2539"/>
    <cellStyle name="Heading 3 4 2" xfId="2540"/>
    <cellStyle name="Heading 3 40" xfId="2541"/>
    <cellStyle name="Heading 3 41" xfId="2542"/>
    <cellStyle name="Heading 3 42" xfId="2543"/>
    <cellStyle name="Heading 3 5" xfId="2544"/>
    <cellStyle name="Heading 3 5 2" xfId="2545"/>
    <cellStyle name="Heading 3 6" xfId="2546"/>
    <cellStyle name="Heading 3 6 2" xfId="2547"/>
    <cellStyle name="Heading 3 7" xfId="2548"/>
    <cellStyle name="Heading 3 8" xfId="2549"/>
    <cellStyle name="Heading 3 9" xfId="2550"/>
    <cellStyle name="Heading 4" xfId="2551" builtinId="19" customBuiltin="1"/>
    <cellStyle name="Heading 4 10" xfId="2552"/>
    <cellStyle name="Heading 4 11" xfId="2553"/>
    <cellStyle name="Heading 4 12" xfId="2554"/>
    <cellStyle name="Heading 4 13" xfId="2555"/>
    <cellStyle name="Heading 4 14" xfId="2556"/>
    <cellStyle name="Heading 4 15" xfId="2557"/>
    <cellStyle name="Heading 4 16" xfId="2558"/>
    <cellStyle name="Heading 4 17" xfId="2559"/>
    <cellStyle name="Heading 4 18" xfId="2560"/>
    <cellStyle name="Heading 4 19" xfId="2561"/>
    <cellStyle name="Heading 4 2" xfId="2562"/>
    <cellStyle name="Heading 4 2 10" xfId="2563"/>
    <cellStyle name="Heading 4 2 11" xfId="2564"/>
    <cellStyle name="Heading 4 2 2" xfId="2565"/>
    <cellStyle name="Heading 4 2 3" xfId="2566"/>
    <cellStyle name="Heading 4 2 4" xfId="2567"/>
    <cellStyle name="Heading 4 2 5" xfId="2568"/>
    <cellStyle name="Heading 4 2 6" xfId="2569"/>
    <cellStyle name="Heading 4 2 7" xfId="2570"/>
    <cellStyle name="Heading 4 2 8" xfId="2571"/>
    <cellStyle name="Heading 4 2 9" xfId="2572"/>
    <cellStyle name="Heading 4 20" xfId="2573"/>
    <cellStyle name="Heading 4 21" xfId="2574"/>
    <cellStyle name="Heading 4 22" xfId="2575"/>
    <cellStyle name="Heading 4 23" xfId="2576"/>
    <cellStyle name="Heading 4 24" xfId="2577"/>
    <cellStyle name="Heading 4 25" xfId="2578"/>
    <cellStyle name="Heading 4 26" xfId="2579"/>
    <cellStyle name="Heading 4 27" xfId="2580"/>
    <cellStyle name="Heading 4 28" xfId="2581"/>
    <cellStyle name="Heading 4 29" xfId="2582"/>
    <cellStyle name="Heading 4 3" xfId="2583"/>
    <cellStyle name="Heading 4 3 2" xfId="2584"/>
    <cellStyle name="Heading 4 30" xfId="2585"/>
    <cellStyle name="Heading 4 31" xfId="2586"/>
    <cellStyle name="Heading 4 32" xfId="2587"/>
    <cellStyle name="Heading 4 33" xfId="2588"/>
    <cellStyle name="Heading 4 34" xfId="2589"/>
    <cellStyle name="Heading 4 35" xfId="2590"/>
    <cellStyle name="Heading 4 36" xfId="2591"/>
    <cellStyle name="Heading 4 37" xfId="2592"/>
    <cellStyle name="Heading 4 38" xfId="2593"/>
    <cellStyle name="Heading 4 39" xfId="2594"/>
    <cellStyle name="Heading 4 4" xfId="2595"/>
    <cellStyle name="Heading 4 4 2" xfId="2596"/>
    <cellStyle name="Heading 4 40" xfId="2597"/>
    <cellStyle name="Heading 4 41" xfId="2598"/>
    <cellStyle name="Heading 4 42" xfId="2599"/>
    <cellStyle name="Heading 4 5" xfId="2600"/>
    <cellStyle name="Heading 4 5 2" xfId="2601"/>
    <cellStyle name="Heading 4 6" xfId="2602"/>
    <cellStyle name="Heading 4 6 2" xfId="2603"/>
    <cellStyle name="Heading 4 7" xfId="2604"/>
    <cellStyle name="Heading 4 8" xfId="2605"/>
    <cellStyle name="Heading 4 9" xfId="2606"/>
    <cellStyle name="Headline" xfId="2607"/>
    <cellStyle name="Hyperlink 2" xfId="2608"/>
    <cellStyle name="Hyperlink 3" xfId="2609"/>
    <cellStyle name="Input" xfId="2610" builtinId="20" customBuiltin="1"/>
    <cellStyle name="Input 10 2" xfId="2611"/>
    <cellStyle name="Input 11 2" xfId="2612"/>
    <cellStyle name="Input 12 2" xfId="2613"/>
    <cellStyle name="Input 13 2" xfId="2614"/>
    <cellStyle name="Input 14 2" xfId="2615"/>
    <cellStyle name="Input 15 2" xfId="2616"/>
    <cellStyle name="Input 16 2" xfId="2617"/>
    <cellStyle name="Input 17 2" xfId="2618"/>
    <cellStyle name="Input 18 2" xfId="2619"/>
    <cellStyle name="Input 19 2" xfId="2620"/>
    <cellStyle name="Input 2" xfId="2621"/>
    <cellStyle name="Input 2 10" xfId="2622"/>
    <cellStyle name="Input 2 11" xfId="2623"/>
    <cellStyle name="Input 2 12" xfId="2624"/>
    <cellStyle name="Input 2 12 2" xfId="2625"/>
    <cellStyle name="Input 2 2" xfId="2626"/>
    <cellStyle name="Input 2 2 2" xfId="2627"/>
    <cellStyle name="Input 2 3" xfId="2628"/>
    <cellStyle name="Input 2 3 2" xfId="2629"/>
    <cellStyle name="Input 2 4" xfId="2630"/>
    <cellStyle name="Input 2 5" xfId="2631"/>
    <cellStyle name="Input 2 6" xfId="2632"/>
    <cellStyle name="Input 2 7" xfId="2633"/>
    <cellStyle name="Input 2 8" xfId="2634"/>
    <cellStyle name="Input 2 9" xfId="2635"/>
    <cellStyle name="Input 2_PrimaryEnergyPrices_TIMES" xfId="2636"/>
    <cellStyle name="Input 20 2" xfId="2637"/>
    <cellStyle name="Input 21 2" xfId="2638"/>
    <cellStyle name="Input 22 2" xfId="2639"/>
    <cellStyle name="Input 23 2" xfId="2640"/>
    <cellStyle name="Input 24 2" xfId="2641"/>
    <cellStyle name="Input 25 2" xfId="2642"/>
    <cellStyle name="Input 26 2" xfId="2643"/>
    <cellStyle name="Input 27 2" xfId="2644"/>
    <cellStyle name="Input 28 2" xfId="2645"/>
    <cellStyle name="Input 29 2" xfId="2646"/>
    <cellStyle name="Input 3" xfId="2647"/>
    <cellStyle name="Input 3 2" xfId="2648"/>
    <cellStyle name="Input 3 3" xfId="2649"/>
    <cellStyle name="Input 30 2" xfId="2650"/>
    <cellStyle name="Input 31 2" xfId="2651"/>
    <cellStyle name="Input 32 2" xfId="2652"/>
    <cellStyle name="Input 33 2" xfId="2653"/>
    <cellStyle name="Input 34" xfId="2654"/>
    <cellStyle name="Input 34 2" xfId="2655"/>
    <cellStyle name="Input 34_ELC_final" xfId="2656"/>
    <cellStyle name="Input 35" xfId="2657"/>
    <cellStyle name="Input 36" xfId="2658"/>
    <cellStyle name="Input 37" xfId="2659"/>
    <cellStyle name="Input 38" xfId="2660"/>
    <cellStyle name="Input 39" xfId="2661"/>
    <cellStyle name="Input 4" xfId="2662"/>
    <cellStyle name="Input 4 2" xfId="2663"/>
    <cellStyle name="Input 40" xfId="2664"/>
    <cellStyle name="Input 5" xfId="2665"/>
    <cellStyle name="Input 5 2" xfId="2666"/>
    <cellStyle name="Input 6" xfId="2667"/>
    <cellStyle name="Input 6 2" xfId="2668"/>
    <cellStyle name="Input 7 2" xfId="2669"/>
    <cellStyle name="Input 8 2" xfId="2670"/>
    <cellStyle name="Input 9 2" xfId="2671"/>
    <cellStyle name="InputCells" xfId="2672"/>
    <cellStyle name="InputCells12" xfId="2673"/>
    <cellStyle name="IntCells" xfId="2674"/>
    <cellStyle name="ligne_titre_0" xfId="2675"/>
    <cellStyle name="Linked Cell" xfId="2676" builtinId="24" customBuiltin="1"/>
    <cellStyle name="Linked Cell 10" xfId="2677"/>
    <cellStyle name="Linked Cell 11" xfId="2678"/>
    <cellStyle name="Linked Cell 12" xfId="2679"/>
    <cellStyle name="Linked Cell 13" xfId="2680"/>
    <cellStyle name="Linked Cell 14" xfId="2681"/>
    <cellStyle name="Linked Cell 15" xfId="2682"/>
    <cellStyle name="Linked Cell 16" xfId="2683"/>
    <cellStyle name="Linked Cell 17" xfId="2684"/>
    <cellStyle name="Linked Cell 18" xfId="2685"/>
    <cellStyle name="Linked Cell 19" xfId="2686"/>
    <cellStyle name="Linked Cell 2" xfId="2687"/>
    <cellStyle name="Linked Cell 2 10" xfId="2688"/>
    <cellStyle name="Linked Cell 2 11" xfId="2689"/>
    <cellStyle name="Linked Cell 2 2" xfId="2690"/>
    <cellStyle name="Linked Cell 2 3" xfId="2691"/>
    <cellStyle name="Linked Cell 2 4" xfId="2692"/>
    <cellStyle name="Linked Cell 2 5" xfId="2693"/>
    <cellStyle name="Linked Cell 2 6" xfId="2694"/>
    <cellStyle name="Linked Cell 2 7" xfId="2695"/>
    <cellStyle name="Linked Cell 2 8" xfId="2696"/>
    <cellStyle name="Linked Cell 2 9" xfId="2697"/>
    <cellStyle name="Linked Cell 20" xfId="2698"/>
    <cellStyle name="Linked Cell 21" xfId="2699"/>
    <cellStyle name="Linked Cell 22" xfId="2700"/>
    <cellStyle name="Linked Cell 23" xfId="2701"/>
    <cellStyle name="Linked Cell 24" xfId="2702"/>
    <cellStyle name="Linked Cell 25" xfId="2703"/>
    <cellStyle name="Linked Cell 26" xfId="2704"/>
    <cellStyle name="Linked Cell 27" xfId="2705"/>
    <cellStyle name="Linked Cell 28" xfId="2706"/>
    <cellStyle name="Linked Cell 29" xfId="2707"/>
    <cellStyle name="Linked Cell 3" xfId="2708"/>
    <cellStyle name="Linked Cell 3 2" xfId="2709"/>
    <cellStyle name="Linked Cell 30" xfId="2710"/>
    <cellStyle name="Linked Cell 31" xfId="2711"/>
    <cellStyle name="Linked Cell 32" xfId="2712"/>
    <cellStyle name="Linked Cell 33" xfId="2713"/>
    <cellStyle name="Linked Cell 34" xfId="2714"/>
    <cellStyle name="Linked Cell 35" xfId="2715"/>
    <cellStyle name="Linked Cell 36" xfId="2716"/>
    <cellStyle name="Linked Cell 37" xfId="2717"/>
    <cellStyle name="Linked Cell 38" xfId="2718"/>
    <cellStyle name="Linked Cell 39" xfId="2719"/>
    <cellStyle name="Linked Cell 4" xfId="2720"/>
    <cellStyle name="Linked Cell 4 2" xfId="2721"/>
    <cellStyle name="Linked Cell 40" xfId="2722"/>
    <cellStyle name="Linked Cell 41" xfId="2723"/>
    <cellStyle name="Linked Cell 42" xfId="2724"/>
    <cellStyle name="Linked Cell 5" xfId="2725"/>
    <cellStyle name="Linked Cell 5 2" xfId="2726"/>
    <cellStyle name="Linked Cell 6" xfId="2727"/>
    <cellStyle name="Linked Cell 6 2" xfId="2728"/>
    <cellStyle name="Linked Cell 7" xfId="2729"/>
    <cellStyle name="Linked Cell 8" xfId="2730"/>
    <cellStyle name="Linked Cell 9" xfId="2731"/>
    <cellStyle name="Migliaia_Oil&amp;Gas IFE ARC POLITO" xfId="2732"/>
    <cellStyle name="Neutral" xfId="2733" builtinId="28" customBuiltin="1"/>
    <cellStyle name="Neutral 10" xfId="2734"/>
    <cellStyle name="Neutral 11" xfId="2735"/>
    <cellStyle name="Neutral 12" xfId="2736"/>
    <cellStyle name="Neutral 13" xfId="2737"/>
    <cellStyle name="Neutral 14" xfId="2738"/>
    <cellStyle name="Neutral 15" xfId="2739"/>
    <cellStyle name="Neutral 16" xfId="2740"/>
    <cellStyle name="Neutral 17" xfId="2741"/>
    <cellStyle name="Neutral 18" xfId="2742"/>
    <cellStyle name="Neutral 19" xfId="2743"/>
    <cellStyle name="Neutral 2" xfId="2744"/>
    <cellStyle name="Neutral 2 10" xfId="2745"/>
    <cellStyle name="Neutral 2 11" xfId="2746"/>
    <cellStyle name="Neutral 2 2" xfId="2747"/>
    <cellStyle name="Neutral 2 2 2" xfId="2748"/>
    <cellStyle name="Neutral 2 3" xfId="2749"/>
    <cellStyle name="Neutral 2 4" xfId="2750"/>
    <cellStyle name="Neutral 2 5" xfId="2751"/>
    <cellStyle name="Neutral 2 6" xfId="2752"/>
    <cellStyle name="Neutral 2 7" xfId="2753"/>
    <cellStyle name="Neutral 2 8" xfId="2754"/>
    <cellStyle name="Neutral 2 9" xfId="2755"/>
    <cellStyle name="Neutral 20" xfId="2756"/>
    <cellStyle name="Neutral 21" xfId="2757"/>
    <cellStyle name="Neutral 22" xfId="2758"/>
    <cellStyle name="Neutral 23" xfId="2759"/>
    <cellStyle name="Neutral 24" xfId="2760"/>
    <cellStyle name="Neutral 25" xfId="2761"/>
    <cellStyle name="Neutral 26" xfId="2762"/>
    <cellStyle name="Neutral 27" xfId="2763"/>
    <cellStyle name="Neutral 28" xfId="2764"/>
    <cellStyle name="Neutral 29" xfId="2765"/>
    <cellStyle name="Neutral 3" xfId="2766"/>
    <cellStyle name="Neutral 3 2" xfId="2767"/>
    <cellStyle name="Neutral 3 2 2" xfId="2768"/>
    <cellStyle name="Neutral 3 3" xfId="2769"/>
    <cellStyle name="Neutral 3 4" xfId="2770"/>
    <cellStyle name="Neutral 30" xfId="2771"/>
    <cellStyle name="Neutral 31" xfId="2772"/>
    <cellStyle name="Neutral 32" xfId="2773"/>
    <cellStyle name="Neutral 33" xfId="2774"/>
    <cellStyle name="Neutral 34" xfId="2775"/>
    <cellStyle name="Neutral 35" xfId="2776"/>
    <cellStyle name="Neutral 36" xfId="2777"/>
    <cellStyle name="Neutral 37" xfId="2778"/>
    <cellStyle name="Neutral 38" xfId="2779"/>
    <cellStyle name="Neutral 39" xfId="2780"/>
    <cellStyle name="Neutral 4" xfId="2781"/>
    <cellStyle name="Neutral 4 2" xfId="2782"/>
    <cellStyle name="Neutral 4 3" xfId="2783"/>
    <cellStyle name="Neutral 40" xfId="2784"/>
    <cellStyle name="Neutral 41" xfId="2785"/>
    <cellStyle name="Neutral 42" xfId="2786"/>
    <cellStyle name="Neutral 43" xfId="2787"/>
    <cellStyle name="Neutral 44" xfId="2788"/>
    <cellStyle name="Neutral 5" xfId="2789"/>
    <cellStyle name="Neutral 5 2" xfId="2790"/>
    <cellStyle name="Neutral 6" xfId="2791"/>
    <cellStyle name="Neutral 6 2" xfId="2792"/>
    <cellStyle name="Neutral 7" xfId="2793"/>
    <cellStyle name="Neutral 8" xfId="2794"/>
    <cellStyle name="Neutral 9" xfId="2795"/>
    <cellStyle name="Normal" xfId="0" builtinId="0"/>
    <cellStyle name="Normal 10" xfId="2796"/>
    <cellStyle name="Normal 10 2" xfId="2797"/>
    <cellStyle name="Normal 10 2 2" xfId="2798"/>
    <cellStyle name="Normal 10 2 2 2" xfId="2799"/>
    <cellStyle name="Normal 10 2 3" xfId="2800"/>
    <cellStyle name="Normal 10 3" xfId="2801"/>
    <cellStyle name="Normal 10 4" xfId="2802"/>
    <cellStyle name="Normal 10 5" xfId="2803"/>
    <cellStyle name="Normal 10 6" xfId="2804"/>
    <cellStyle name="Normal 10 7" xfId="2805"/>
    <cellStyle name="Normal 10 8" xfId="2806"/>
    <cellStyle name="Normal 11" xfId="2807"/>
    <cellStyle name="Normal 11 2" xfId="2808"/>
    <cellStyle name="Normal 11 2 2" xfId="2809"/>
    <cellStyle name="Normal 11 2 2 2" xfId="2810"/>
    <cellStyle name="Normal 11 2 3" xfId="2811"/>
    <cellStyle name="Normal 11 3" xfId="2812"/>
    <cellStyle name="Normal 11 3 2" xfId="2813"/>
    <cellStyle name="Normal 11 4" xfId="2814"/>
    <cellStyle name="Normal 11 4 2" xfId="2815"/>
    <cellStyle name="Normal 11 5" xfId="2816"/>
    <cellStyle name="Normal 11 5 2" xfId="2817"/>
    <cellStyle name="Normal 11 6" xfId="2818"/>
    <cellStyle name="Normal 11 7" xfId="2819"/>
    <cellStyle name="Normal 11 8" xfId="2820"/>
    <cellStyle name="Normal 12" xfId="2821"/>
    <cellStyle name="Normal 12 2" xfId="2822"/>
    <cellStyle name="Normal 12 2 2" xfId="2823"/>
    <cellStyle name="Normal 12 3" xfId="2824"/>
    <cellStyle name="Normal 12 3 2" xfId="2825"/>
    <cellStyle name="Normal 12 4" xfId="2826"/>
    <cellStyle name="Normal 12 4 2" xfId="2827"/>
    <cellStyle name="Normal 12 5" xfId="2828"/>
    <cellStyle name="Normal 12 6" xfId="2829"/>
    <cellStyle name="Normal 12 7" xfId="2830"/>
    <cellStyle name="Normal 12 8" xfId="2831"/>
    <cellStyle name="Normal 13" xfId="2832"/>
    <cellStyle name="Normal 13 10" xfId="2833"/>
    <cellStyle name="Normal 13 11" xfId="2834"/>
    <cellStyle name="Normal 13 12" xfId="2835"/>
    <cellStyle name="Normal 13 13" xfId="2836"/>
    <cellStyle name="Normal 13 14" xfId="2837"/>
    <cellStyle name="Normal 13 15" xfId="2838"/>
    <cellStyle name="Normal 13 16" xfId="2839"/>
    <cellStyle name="Normal 13 17" xfId="2840"/>
    <cellStyle name="Normal 13 18" xfId="2841"/>
    <cellStyle name="Normal 13 19" xfId="2842"/>
    <cellStyle name="Normal 13 2" xfId="2843"/>
    <cellStyle name="Normal 13 2 10" xfId="2844"/>
    <cellStyle name="Normal 13 2 2" xfId="2845"/>
    <cellStyle name="Normal 13 2 3" xfId="2846"/>
    <cellStyle name="Normal 13 2 4" xfId="2847"/>
    <cellStyle name="Normal 13 2 5" xfId="2848"/>
    <cellStyle name="Normal 13 2 6" xfId="2849"/>
    <cellStyle name="Normal 13 2 7" xfId="2850"/>
    <cellStyle name="Normal 13 2 8" xfId="2851"/>
    <cellStyle name="Normal 13 2 9" xfId="2852"/>
    <cellStyle name="Normal 13 20" xfId="2853"/>
    <cellStyle name="Normal 13 21" xfId="2854"/>
    <cellStyle name="Normal 13 22" xfId="2855"/>
    <cellStyle name="Normal 13 23" xfId="2856"/>
    <cellStyle name="Normal 13 24" xfId="2857"/>
    <cellStyle name="Normal 13 25" xfId="2858"/>
    <cellStyle name="Normal 13 26" xfId="2859"/>
    <cellStyle name="Normal 13 27" xfId="2860"/>
    <cellStyle name="Normal 13 28" xfId="2861"/>
    <cellStyle name="Normal 13 29" xfId="2862"/>
    <cellStyle name="Normal 13 3" xfId="2863"/>
    <cellStyle name="Normal 13 3 2" xfId="2864"/>
    <cellStyle name="Normal 13 3 3" xfId="2865"/>
    <cellStyle name="Normal 13 30" xfId="2866"/>
    <cellStyle name="Normal 13 31" xfId="2867"/>
    <cellStyle name="Normal 13 32" xfId="2868"/>
    <cellStyle name="Normal 13 33" xfId="2869"/>
    <cellStyle name="Normal 13 34" xfId="2870"/>
    <cellStyle name="Normal 13 35" xfId="2871"/>
    <cellStyle name="Normal 13 36" xfId="2872"/>
    <cellStyle name="Normal 13 37" xfId="2873"/>
    <cellStyle name="Normal 13 38" xfId="2874"/>
    <cellStyle name="Normal 13 4" xfId="2875"/>
    <cellStyle name="Normal 13 4 2" xfId="2876"/>
    <cellStyle name="Normal 13 5" xfId="2877"/>
    <cellStyle name="Normal 13 6" xfId="2878"/>
    <cellStyle name="Normal 13 7" xfId="2879"/>
    <cellStyle name="Normal 13 8" xfId="2880"/>
    <cellStyle name="Normal 13 9" xfId="2881"/>
    <cellStyle name="Normal 14" xfId="2882"/>
    <cellStyle name="Normal 14 10" xfId="2883"/>
    <cellStyle name="Normal 14 11" xfId="2884"/>
    <cellStyle name="Normal 14 12" xfId="2885"/>
    <cellStyle name="Normal 14 13" xfId="2886"/>
    <cellStyle name="Normal 14 14" xfId="2887"/>
    <cellStyle name="Normal 14 15" xfId="2888"/>
    <cellStyle name="Normal 14 16" xfId="2889"/>
    <cellStyle name="Normal 14 2" xfId="2890"/>
    <cellStyle name="Normal 14 2 2" xfId="2891"/>
    <cellStyle name="Normal 14 2 3" xfId="2892"/>
    <cellStyle name="Normal 14 2 4" xfId="2893"/>
    <cellStyle name="Normal 14 2 5" xfId="2894"/>
    <cellStyle name="Normal 14 2 6" xfId="2895"/>
    <cellStyle name="Normal 14 2 7" xfId="2896"/>
    <cellStyle name="Normal 14 2 8" xfId="2897"/>
    <cellStyle name="Normal 14 2 9" xfId="2898"/>
    <cellStyle name="Normal 14 3" xfId="2899"/>
    <cellStyle name="Normal 14 3 2" xfId="2900"/>
    <cellStyle name="Normal 14 4" xfId="2901"/>
    <cellStyle name="Normal 14 4 2" xfId="2902"/>
    <cellStyle name="Normal 14 5" xfId="2903"/>
    <cellStyle name="Normal 14 6" xfId="2904"/>
    <cellStyle name="Normal 14 7" xfId="2905"/>
    <cellStyle name="Normal 14 8" xfId="2906"/>
    <cellStyle name="Normal 14 9" xfId="2907"/>
    <cellStyle name="Normal 15" xfId="2908"/>
    <cellStyle name="Normal 15 2" xfId="2909"/>
    <cellStyle name="Normal 15 2 2" xfId="2910"/>
    <cellStyle name="Normal 15 2 3" xfId="2911"/>
    <cellStyle name="Normal 15 3" xfId="2912"/>
    <cellStyle name="Normal 15 3 2" xfId="2913"/>
    <cellStyle name="Normal 15 4" xfId="2914"/>
    <cellStyle name="Normal 15 4 2" xfId="2915"/>
    <cellStyle name="Normal 15 5" xfId="2916"/>
    <cellStyle name="Normal 15 6" xfId="2917"/>
    <cellStyle name="Normal 15 7" xfId="2918"/>
    <cellStyle name="Normal 16" xfId="2919"/>
    <cellStyle name="Normal 16 2" xfId="2920"/>
    <cellStyle name="Normal 16 2 2" xfId="2921"/>
    <cellStyle name="Normal 16 3" xfId="2922"/>
    <cellStyle name="Normal 16 4" xfId="2923"/>
    <cellStyle name="Normal 16 5" xfId="2924"/>
    <cellStyle name="Normal 16 6" xfId="2925"/>
    <cellStyle name="Normal 16 7" xfId="2926"/>
    <cellStyle name="Normal 17" xfId="2927"/>
    <cellStyle name="Normal 17 10" xfId="2928"/>
    <cellStyle name="Normal 17 11" xfId="2929"/>
    <cellStyle name="Normal 17 12" xfId="2930"/>
    <cellStyle name="Normal 17 13" xfId="2931"/>
    <cellStyle name="Normal 17 14" xfId="2932"/>
    <cellStyle name="Normal 17 2" xfId="2933"/>
    <cellStyle name="Normal 17 2 2" xfId="2934"/>
    <cellStyle name="Normal 17 3" xfId="2935"/>
    <cellStyle name="Normal 17 4" xfId="2936"/>
    <cellStyle name="Normal 17 5" xfId="2937"/>
    <cellStyle name="Normal 17 6" xfId="2938"/>
    <cellStyle name="Normal 17 7" xfId="2939"/>
    <cellStyle name="Normal 17 8" xfId="2940"/>
    <cellStyle name="Normal 17 9" xfId="2941"/>
    <cellStyle name="Normal 18" xfId="2942"/>
    <cellStyle name="Normal 18 2" xfId="2943"/>
    <cellStyle name="Normal 18 3" xfId="2944"/>
    <cellStyle name="Normal 19" xfId="2945"/>
    <cellStyle name="Normal 19 2" xfId="2946"/>
    <cellStyle name="Normal 2" xfId="2947"/>
    <cellStyle name="Normal 2 10" xfId="2948"/>
    <cellStyle name="Normal 2 10 2" xfId="2949"/>
    <cellStyle name="Normal 2 11" xfId="2950"/>
    <cellStyle name="Normal 2 11 2" xfId="2951"/>
    <cellStyle name="Normal 2 12" xfId="2952"/>
    <cellStyle name="Normal 2 13" xfId="2953"/>
    <cellStyle name="Normal 2 13 2" xfId="2954"/>
    <cellStyle name="Normal 2 14" xfId="2955"/>
    <cellStyle name="Normal 2 15" xfId="2956"/>
    <cellStyle name="Normal 2 16" xfId="2957"/>
    <cellStyle name="Normal 2 17" xfId="2958"/>
    <cellStyle name="Normal 2 18" xfId="2959"/>
    <cellStyle name="Normal 2 18 2" xfId="2960"/>
    <cellStyle name="Normal 2 18 3" xfId="2961"/>
    <cellStyle name="Normal 2 19" xfId="2962"/>
    <cellStyle name="Normal 2 19 2" xfId="2963"/>
    <cellStyle name="Normal 2 2" xfId="2964"/>
    <cellStyle name="Normal 2 2 10" xfId="2965"/>
    <cellStyle name="Normal 2 2 11" xfId="2966"/>
    <cellStyle name="Normal 2 2 12" xfId="2967"/>
    <cellStyle name="Normal 2 2 13" xfId="2968"/>
    <cellStyle name="Normal 2 2 14" xfId="2969"/>
    <cellStyle name="Normal 2 2 2" xfId="2970"/>
    <cellStyle name="Normal 2 2 2 2" xfId="2971"/>
    <cellStyle name="Normal 2 2 2 2 2" xfId="2972"/>
    <cellStyle name="Normal 2 2 2 2 3" xfId="2973"/>
    <cellStyle name="Normal 2 2 2 3" xfId="2974"/>
    <cellStyle name="Normal 2 2 2 3 2" xfId="2975"/>
    <cellStyle name="Normal 2 2 3" xfId="2976"/>
    <cellStyle name="Normal 2 2 3 2" xfId="2977"/>
    <cellStyle name="Normal 2 2 3 3" xfId="2978"/>
    <cellStyle name="Normal 2 2 4" xfId="2979"/>
    <cellStyle name="Normal 2 2 4 2" xfId="2980"/>
    <cellStyle name="Normal 2 2 4 2 2" xfId="2981"/>
    <cellStyle name="Normal 2 2 4 3" xfId="2982"/>
    <cellStyle name="Normal 2 2 5" xfId="2983"/>
    <cellStyle name="Normal 2 2 5 2" xfId="2984"/>
    <cellStyle name="Normal 2 2 6" xfId="2985"/>
    <cellStyle name="Normal 2 2 6 2" xfId="2986"/>
    <cellStyle name="Normal 2 2 7" xfId="2987"/>
    <cellStyle name="Normal 2 2 8" xfId="2988"/>
    <cellStyle name="Normal 2 2 9" xfId="2989"/>
    <cellStyle name="Normal 2 2_ELC" xfId="2990"/>
    <cellStyle name="Normal 2 20" xfId="2991"/>
    <cellStyle name="Normal 2 21" xfId="2992"/>
    <cellStyle name="Normal 2 22" xfId="2993"/>
    <cellStyle name="Normal 2 23" xfId="2994"/>
    <cellStyle name="Normal 2 24" xfId="2995"/>
    <cellStyle name="Normal 2 25" xfId="2996"/>
    <cellStyle name="Normal 2 26" xfId="2997"/>
    <cellStyle name="Normal 2 27" xfId="2998"/>
    <cellStyle name="Normal 2 28" xfId="2999"/>
    <cellStyle name="Normal 2 29" xfId="3000"/>
    <cellStyle name="Normal 2 3" xfId="3001"/>
    <cellStyle name="Normal 2 3 10" xfId="3002"/>
    <cellStyle name="Normal 2 3 11" xfId="3003"/>
    <cellStyle name="Normal 2 3 12" xfId="3004"/>
    <cellStyle name="Normal 2 3 13" xfId="3005"/>
    <cellStyle name="Normal 2 3 2" xfId="3006"/>
    <cellStyle name="Normal 2 3 2 2" xfId="3007"/>
    <cellStyle name="Normal 2 3 2 3" xfId="3008"/>
    <cellStyle name="Normal 2 3 3" xfId="3009"/>
    <cellStyle name="Normal 2 3 3 2" xfId="3010"/>
    <cellStyle name="Normal 2 3 4" xfId="3011"/>
    <cellStyle name="Normal 2 3 5" xfId="3012"/>
    <cellStyle name="Normal 2 3 6" xfId="3013"/>
    <cellStyle name="Normal 2 3 6 2" xfId="3014"/>
    <cellStyle name="Normal 2 3 7" xfId="3015"/>
    <cellStyle name="Normal 2 3 8" xfId="3016"/>
    <cellStyle name="Normal 2 3 9" xfId="3017"/>
    <cellStyle name="Normal 2 30" xfId="3018"/>
    <cellStyle name="Normal 2 31" xfId="3019"/>
    <cellStyle name="Normal 2 32" xfId="3020"/>
    <cellStyle name="Normal 2 33" xfId="3021"/>
    <cellStyle name="Normal 2 34" xfId="3022"/>
    <cellStyle name="Normal 2 35" xfId="3023"/>
    <cellStyle name="Normal 2 36" xfId="3024"/>
    <cellStyle name="Normal 2 37" xfId="3025"/>
    <cellStyle name="Normal 2 38" xfId="3026"/>
    <cellStyle name="Normal 2 39" xfId="3027"/>
    <cellStyle name="Normal 2 4" xfId="3028"/>
    <cellStyle name="Normal 2 4 10" xfId="3029"/>
    <cellStyle name="Normal 2 4 11" xfId="3030"/>
    <cellStyle name="Normal 2 4 12" xfId="3031"/>
    <cellStyle name="Normal 2 4 13" xfId="3032"/>
    <cellStyle name="Normal 2 4 14" xfId="3033"/>
    <cellStyle name="Normal 2 4 2" xfId="3034"/>
    <cellStyle name="Normal 2 4 2 2" xfId="3035"/>
    <cellStyle name="Normal 2 4 2 3" xfId="3036"/>
    <cellStyle name="Normal 2 4 3" xfId="3037"/>
    <cellStyle name="Normal 2 4 3 2" xfId="3038"/>
    <cellStyle name="Normal 2 4 4" xfId="3039"/>
    <cellStyle name="Normal 2 4 4 2" xfId="3040"/>
    <cellStyle name="Normal 2 4 5" xfId="3041"/>
    <cellStyle name="Normal 2 4 6" xfId="3042"/>
    <cellStyle name="Normal 2 4 7" xfId="3043"/>
    <cellStyle name="Normal 2 4 8" xfId="3044"/>
    <cellStyle name="Normal 2 4 9" xfId="3045"/>
    <cellStyle name="Normal 2 40" xfId="3046"/>
    <cellStyle name="Normal 2 41" xfId="3047"/>
    <cellStyle name="Normal 2 42" xfId="3048"/>
    <cellStyle name="Normal 2 43" xfId="3049"/>
    <cellStyle name="Normal 2 44" xfId="3050"/>
    <cellStyle name="Normal 2 45" xfId="3051"/>
    <cellStyle name="Normal 2 46" xfId="3052"/>
    <cellStyle name="Normal 2 47" xfId="3053"/>
    <cellStyle name="Normal 2 48" xfId="3054"/>
    <cellStyle name="Normal 2 49" xfId="3055"/>
    <cellStyle name="Normal 2 5" xfId="3056"/>
    <cellStyle name="Normal 2 5 10" xfId="3057"/>
    <cellStyle name="Normal 2 5 11" xfId="3058"/>
    <cellStyle name="Normal 2 5 12" xfId="3059"/>
    <cellStyle name="Normal 2 5 13" xfId="3060"/>
    <cellStyle name="Normal 2 5 14" xfId="3061"/>
    <cellStyle name="Normal 2 5 15" xfId="3062"/>
    <cellStyle name="Normal 2 5 16" xfId="3063"/>
    <cellStyle name="Normal 2 5 17" xfId="3064"/>
    <cellStyle name="Normal 2 5 2" xfId="3065"/>
    <cellStyle name="Normal 2 5 2 2" xfId="3066"/>
    <cellStyle name="Normal 2 5 2 3" xfId="3067"/>
    <cellStyle name="Normal 2 5 3" xfId="3068"/>
    <cellStyle name="Normal 2 5 4" xfId="3069"/>
    <cellStyle name="Normal 2 5 5" xfId="3070"/>
    <cellStyle name="Normal 2 5 6" xfId="3071"/>
    <cellStyle name="Normal 2 5 7" xfId="3072"/>
    <cellStyle name="Normal 2 5 8" xfId="3073"/>
    <cellStyle name="Normal 2 5 9" xfId="3074"/>
    <cellStyle name="Normal 2 6" xfId="3075"/>
    <cellStyle name="Normal 2 6 10" xfId="3076"/>
    <cellStyle name="Normal 2 6 11" xfId="3077"/>
    <cellStyle name="Normal 2 6 12" xfId="3078"/>
    <cellStyle name="Normal 2 6 13" xfId="3079"/>
    <cellStyle name="Normal 2 6 14" xfId="3080"/>
    <cellStyle name="Normal 2 6 15" xfId="3081"/>
    <cellStyle name="Normal 2 6 16" xfId="3082"/>
    <cellStyle name="Normal 2 6 17" xfId="3083"/>
    <cellStyle name="Normal 2 6 2" xfId="3084"/>
    <cellStyle name="Normal 2 6 2 2" xfId="3085"/>
    <cellStyle name="Normal 2 6 2 3" xfId="3086"/>
    <cellStyle name="Normal 2 6 3" xfId="3087"/>
    <cellStyle name="Normal 2 6 4" xfId="3088"/>
    <cellStyle name="Normal 2 6 5" xfId="3089"/>
    <cellStyle name="Normal 2 6 6" xfId="3090"/>
    <cellStyle name="Normal 2 6 7" xfId="3091"/>
    <cellStyle name="Normal 2 6 8" xfId="3092"/>
    <cellStyle name="Normal 2 6 9" xfId="3093"/>
    <cellStyle name="Normal 2 7" xfId="3094"/>
    <cellStyle name="Normal 2 7 2" xfId="3095"/>
    <cellStyle name="Normal 2 8" xfId="3096"/>
    <cellStyle name="Normal 2 8 2" xfId="3097"/>
    <cellStyle name="Normal 2 8 3" xfId="3098"/>
    <cellStyle name="Normal 2 8 4" xfId="3099"/>
    <cellStyle name="Normal 2 9" xfId="3100"/>
    <cellStyle name="Normal 2 9 2" xfId="3101"/>
    <cellStyle name="Normal 2 9 3" xfId="3102"/>
    <cellStyle name="Normal 2_ELC" xfId="3103"/>
    <cellStyle name="Normal 20" xfId="3104"/>
    <cellStyle name="Normal 20 2" xfId="3105"/>
    <cellStyle name="Normal 20 3" xfId="3106"/>
    <cellStyle name="Normal 21" xfId="3107"/>
    <cellStyle name="Normal 21 2" xfId="3108"/>
    <cellStyle name="Normal 21 2 2" xfId="3109"/>
    <cellStyle name="Normal 21 3" xfId="3110"/>
    <cellStyle name="Normal 21_Scen_XBase" xfId="3111"/>
    <cellStyle name="Normal 22" xfId="3112"/>
    <cellStyle name="Normal 22 2" xfId="3113"/>
    <cellStyle name="Normal 23" xfId="3114"/>
    <cellStyle name="Normal 23 2" xfId="3115"/>
    <cellStyle name="Normal 23 3" xfId="3116"/>
    <cellStyle name="Normal 24" xfId="3117"/>
    <cellStyle name="Normal 24 10" xfId="3118"/>
    <cellStyle name="Normal 24 11" xfId="3119"/>
    <cellStyle name="Normal 24 12" xfId="3120"/>
    <cellStyle name="Normal 24 13" xfId="3121"/>
    <cellStyle name="Normal 24 14" xfId="3122"/>
    <cellStyle name="Normal 24 15" xfId="3123"/>
    <cellStyle name="Normal 24 16" xfId="3124"/>
    <cellStyle name="Normal 24 17" xfId="3125"/>
    <cellStyle name="Normal 24 18" xfId="3126"/>
    <cellStyle name="Normal 24 19" xfId="3127"/>
    <cellStyle name="Normal 24 2" xfId="3128"/>
    <cellStyle name="Normal 24 20" xfId="3129"/>
    <cellStyle name="Normal 24 21" xfId="3130"/>
    <cellStyle name="Normal 24 21 2" xfId="3131"/>
    <cellStyle name="Normal 24 22" xfId="3132"/>
    <cellStyle name="Normal 24 3" xfId="3133"/>
    <cellStyle name="Normal 24 4" xfId="3134"/>
    <cellStyle name="Normal 24 5" xfId="3135"/>
    <cellStyle name="Normal 24 6" xfId="3136"/>
    <cellStyle name="Normal 24 7" xfId="3137"/>
    <cellStyle name="Normal 24 8" xfId="3138"/>
    <cellStyle name="Normal 24 9" xfId="3139"/>
    <cellStyle name="Normal 25" xfId="3140"/>
    <cellStyle name="Normal 25 2" xfId="3141"/>
    <cellStyle name="Normal 25 3" xfId="3142"/>
    <cellStyle name="Normal 26" xfId="3143"/>
    <cellStyle name="Normal 26 2" xfId="3144"/>
    <cellStyle name="Normal 26 3" xfId="3145"/>
    <cellStyle name="Normal 27" xfId="3146"/>
    <cellStyle name="Normal 27 2" xfId="3147"/>
    <cellStyle name="Normal 28" xfId="3148"/>
    <cellStyle name="Normal 29" xfId="3149"/>
    <cellStyle name="Normal 3" xfId="3150"/>
    <cellStyle name="Normal 3 10" xfId="3151"/>
    <cellStyle name="Normal 3 11" xfId="3152"/>
    <cellStyle name="Normal 3 12" xfId="3153"/>
    <cellStyle name="Normal 3 13" xfId="3154"/>
    <cellStyle name="Normal 3 14" xfId="3155"/>
    <cellStyle name="Normal 3 15" xfId="3156"/>
    <cellStyle name="Normal 3 16" xfId="3157"/>
    <cellStyle name="Normal 3 17" xfId="3158"/>
    <cellStyle name="Normal 3 18" xfId="3159"/>
    <cellStyle name="Normal 3 19" xfId="3160"/>
    <cellStyle name="Normal 3 2" xfId="3161"/>
    <cellStyle name="Normal 3 2 2" xfId="3162"/>
    <cellStyle name="Normal 3 2 2 2" xfId="3163"/>
    <cellStyle name="Normal 3 2 2 2 2" xfId="3164"/>
    <cellStyle name="Normal 3 2 3" xfId="3165"/>
    <cellStyle name="Normal 3 2 3 2" xfId="3166"/>
    <cellStyle name="Normal 3 2 4" xfId="3167"/>
    <cellStyle name="Normal 3 2 5" xfId="3168"/>
    <cellStyle name="Normal 3 2 6" xfId="3169"/>
    <cellStyle name="Normal 3 2 7" xfId="3170"/>
    <cellStyle name="Normal 3 2 8" xfId="3171"/>
    <cellStyle name="Normal 3 2 9" xfId="3172"/>
    <cellStyle name="Normal 3 2 9 2" xfId="3173"/>
    <cellStyle name="Normal 3 2_ELC" xfId="3174"/>
    <cellStyle name="Normal 3 20" xfId="3175"/>
    <cellStyle name="Normal 3 21" xfId="3176"/>
    <cellStyle name="Normal 3 22" xfId="3177"/>
    <cellStyle name="Normal 3 23" xfId="3178"/>
    <cellStyle name="Normal 3 24" xfId="3179"/>
    <cellStyle name="Normal 3 25" xfId="3180"/>
    <cellStyle name="Normal 3 26" xfId="3181"/>
    <cellStyle name="Normal 3 27" xfId="3182"/>
    <cellStyle name="Normal 3 28" xfId="3183"/>
    <cellStyle name="Normal 3 29" xfId="3184"/>
    <cellStyle name="Normal 3 3" xfId="3185"/>
    <cellStyle name="Normal 3 3 2" xfId="3186"/>
    <cellStyle name="Normal 3 3 2 2" xfId="3187"/>
    <cellStyle name="Normal 3 3 3" xfId="3188"/>
    <cellStyle name="Normal 3 3 4" xfId="3189"/>
    <cellStyle name="Normal 3 3 5" xfId="3190"/>
    <cellStyle name="Normal 3 3 6" xfId="3191"/>
    <cellStyle name="Normal 3 3 7" xfId="3192"/>
    <cellStyle name="Normal 3 3 8" xfId="3193"/>
    <cellStyle name="Normal 3 30" xfId="3194"/>
    <cellStyle name="Normal 3 31" xfId="3195"/>
    <cellStyle name="Normal 3 4" xfId="3196"/>
    <cellStyle name="Normal 3 4 2" xfId="3197"/>
    <cellStyle name="Normal 3 4 3" xfId="3198"/>
    <cellStyle name="Normal 3 4 4" xfId="3199"/>
    <cellStyle name="Normal 3 4 4 2" xfId="3200"/>
    <cellStyle name="Normal 3 4 5" xfId="3201"/>
    <cellStyle name="Normal 3 4 6" xfId="3202"/>
    <cellStyle name="Normal 3 4 7" xfId="3203"/>
    <cellStyle name="Normal 3 4 8" xfId="3204"/>
    <cellStyle name="Normal 3 5" xfId="3205"/>
    <cellStyle name="Normal 3 5 2" xfId="3206"/>
    <cellStyle name="Normal 3 5 3" xfId="3207"/>
    <cellStyle name="Normal 3 5 4" xfId="3208"/>
    <cellStyle name="Normal 3 5 5" xfId="3209"/>
    <cellStyle name="Normal 3 5 6" xfId="3210"/>
    <cellStyle name="Normal 3 5 7" xfId="3211"/>
    <cellStyle name="Normal 3 5 8" xfId="3212"/>
    <cellStyle name="Normal 3 5 9" xfId="3213"/>
    <cellStyle name="Normal 3 6" xfId="3214"/>
    <cellStyle name="Normal 3 7" xfId="3215"/>
    <cellStyle name="Normal 3 7 2" xfId="3216"/>
    <cellStyle name="Normal 3 7 3" xfId="3217"/>
    <cellStyle name="Normal 3 8" xfId="3218"/>
    <cellStyle name="Normal 3 9" xfId="3219"/>
    <cellStyle name="Normal 3_PrimaryEnergyPrices_TIMES" xfId="3220"/>
    <cellStyle name="Normal 30" xfId="3221"/>
    <cellStyle name="Normal 31" xfId="3222"/>
    <cellStyle name="Normal 31 2" xfId="3223"/>
    <cellStyle name="Normal 31 3" xfId="3224"/>
    <cellStyle name="Normal 31 4" xfId="3225"/>
    <cellStyle name="Normal 31 5" xfId="3226"/>
    <cellStyle name="Normal 32" xfId="3227"/>
    <cellStyle name="Normal 32 2" xfId="3228"/>
    <cellStyle name="Normal 33" xfId="3229"/>
    <cellStyle name="Normal 33 10" xfId="3230"/>
    <cellStyle name="Normal 33 11" xfId="3231"/>
    <cellStyle name="Normal 33 12" xfId="3232"/>
    <cellStyle name="Normal 33 13" xfId="3233"/>
    <cellStyle name="Normal 33 2" xfId="3234"/>
    <cellStyle name="Normal 33 3" xfId="3235"/>
    <cellStyle name="Normal 33 4" xfId="3236"/>
    <cellStyle name="Normal 33 5" xfId="3237"/>
    <cellStyle name="Normal 33 6" xfId="3238"/>
    <cellStyle name="Normal 33 7" xfId="3239"/>
    <cellStyle name="Normal 33 8" xfId="3240"/>
    <cellStyle name="Normal 33 9" xfId="3241"/>
    <cellStyle name="Normal 33_Scen_XBase" xfId="3242"/>
    <cellStyle name="Normal 34" xfId="3243"/>
    <cellStyle name="Normal 34 2" xfId="3244"/>
    <cellStyle name="Normal 35" xfId="3245"/>
    <cellStyle name="Normal 35 2" xfId="3246"/>
    <cellStyle name="Normal 36" xfId="3247"/>
    <cellStyle name="Normal 37" xfId="3248"/>
    <cellStyle name="Normal 38" xfId="3249"/>
    <cellStyle name="Normal 39" xfId="3250"/>
    <cellStyle name="Normal 4" xfId="3251"/>
    <cellStyle name="Normal 4 10" xfId="3252"/>
    <cellStyle name="Normal 4 11" xfId="3253"/>
    <cellStyle name="Normal 4 12" xfId="3254"/>
    <cellStyle name="Normal 4 13" xfId="3255"/>
    <cellStyle name="Normal 4 13 2" xfId="3256"/>
    <cellStyle name="Normal 4 13 2 2" xfId="3257"/>
    <cellStyle name="Normal 4 13 2 3" xfId="3258"/>
    <cellStyle name="Normal 4 13 2 3 2" xfId="3259"/>
    <cellStyle name="Normal 4 13 2 3 3" xfId="3260"/>
    <cellStyle name="Normal 4 13 2 4" xfId="3261"/>
    <cellStyle name="Normal 4 2" xfId="3262"/>
    <cellStyle name="Normal 4 2 2" xfId="3263"/>
    <cellStyle name="Normal 4 2 2 10" xfId="3264"/>
    <cellStyle name="Normal 4 2 2 11" xfId="3265"/>
    <cellStyle name="Normal 4 2 2 12" xfId="3266"/>
    <cellStyle name="Normal 4 2 2 13" xfId="3267"/>
    <cellStyle name="Normal 4 2 2 2" xfId="3268"/>
    <cellStyle name="Normal 4 2 2 2 10" xfId="3269"/>
    <cellStyle name="Normal 4 2 2 2 11" xfId="3270"/>
    <cellStyle name="Normal 4 2 2 2 12" xfId="3271"/>
    <cellStyle name="Normal 4 2 2 2 13" xfId="3272"/>
    <cellStyle name="Normal 4 2 2 2 2" xfId="3273"/>
    <cellStyle name="Normal 4 2 2 2 3" xfId="3274"/>
    <cellStyle name="Normal 4 2 2 2 4" xfId="3275"/>
    <cellStyle name="Normal 4 2 2 2 5" xfId="3276"/>
    <cellStyle name="Normal 4 2 2 2 6" xfId="3277"/>
    <cellStyle name="Normal 4 2 2 2 7" xfId="3278"/>
    <cellStyle name="Normal 4 2 2 2 8" xfId="3279"/>
    <cellStyle name="Normal 4 2 2 2 9" xfId="3280"/>
    <cellStyle name="Normal 4 2 2 3" xfId="3281"/>
    <cellStyle name="Normal 4 2 2 4" xfId="3282"/>
    <cellStyle name="Normal 4 2 2 5" xfId="3283"/>
    <cellStyle name="Normal 4 2 2 6" xfId="3284"/>
    <cellStyle name="Normal 4 2 2 7" xfId="3285"/>
    <cellStyle name="Normal 4 2 2 8" xfId="3286"/>
    <cellStyle name="Normal 4 2 2 9" xfId="3287"/>
    <cellStyle name="Normal 4 2 3" xfId="3288"/>
    <cellStyle name="Normal 4 2 3 2" xfId="3289"/>
    <cellStyle name="Normal 4 2 4" xfId="3290"/>
    <cellStyle name="Normal 4 2 5" xfId="3291"/>
    <cellStyle name="Normal 4 2 6" xfId="3292"/>
    <cellStyle name="Normal 4 2 7" xfId="3293"/>
    <cellStyle name="Normal 4 2 8" xfId="3294"/>
    <cellStyle name="Normal 4 2 9" xfId="3295"/>
    <cellStyle name="Normal 4 2_Scen_XBase" xfId="3296"/>
    <cellStyle name="Normal 4 3" xfId="3297"/>
    <cellStyle name="Normal 4 3 2" xfId="3298"/>
    <cellStyle name="Normal 4 3 2 2" xfId="3299"/>
    <cellStyle name="Normal 4 3 2 3" xfId="3300"/>
    <cellStyle name="Normal 4 3 3" xfId="3301"/>
    <cellStyle name="Normal 4 3 3 2" xfId="3302"/>
    <cellStyle name="Normal 4 3 4" xfId="3303"/>
    <cellStyle name="Normal 4 3 4 2" xfId="3304"/>
    <cellStyle name="Normal 4 3 5" xfId="3305"/>
    <cellStyle name="Normal 4 3 6" xfId="3306"/>
    <cellStyle name="Normal 4 3 7" xfId="3307"/>
    <cellStyle name="Normal 4 3 8" xfId="3308"/>
    <cellStyle name="Normal 4 3 9" xfId="3309"/>
    <cellStyle name="Normal 4 3_Scen_XBase" xfId="3310"/>
    <cellStyle name="Normal 4 4" xfId="3311"/>
    <cellStyle name="Normal 4 4 2" xfId="3312"/>
    <cellStyle name="Normal 4 4 3" xfId="3313"/>
    <cellStyle name="Normal 4 4 4" xfId="3314"/>
    <cellStyle name="Normal 4 4 5" xfId="3315"/>
    <cellStyle name="Normal 4 4 6" xfId="3316"/>
    <cellStyle name="Normal 4 4 7" xfId="3317"/>
    <cellStyle name="Normal 4 4 8" xfId="3318"/>
    <cellStyle name="Normal 4 4 9" xfId="3319"/>
    <cellStyle name="Normal 4 5" xfId="3320"/>
    <cellStyle name="Normal 4 5 2" xfId="3321"/>
    <cellStyle name="Normal 4 5 3" xfId="3322"/>
    <cellStyle name="Normal 4 5 4" xfId="3323"/>
    <cellStyle name="Normal 4 5 5" xfId="3324"/>
    <cellStyle name="Normal 4 5 6" xfId="3325"/>
    <cellStyle name="Normal 4 5 7" xfId="3326"/>
    <cellStyle name="Normal 4 5 8" xfId="3327"/>
    <cellStyle name="Normal 4 5 9" xfId="3328"/>
    <cellStyle name="Normal 4 6" xfId="3329"/>
    <cellStyle name="Normal 4 6 2" xfId="3330"/>
    <cellStyle name="Normal 4 6 3" xfId="3331"/>
    <cellStyle name="Normal 4 6 4" xfId="3332"/>
    <cellStyle name="Normal 4 7" xfId="3333"/>
    <cellStyle name="Normal 4 7 2" xfId="3334"/>
    <cellStyle name="Normal 4 8" xfId="3335"/>
    <cellStyle name="Normal 4 9" xfId="3336"/>
    <cellStyle name="Normal 4_ELC" xfId="3337"/>
    <cellStyle name="Normal 40" xfId="3338"/>
    <cellStyle name="Normal 5" xfId="3339"/>
    <cellStyle name="Normal 5 10" xfId="3340"/>
    <cellStyle name="Normal 5 10 2" xfId="3341"/>
    <cellStyle name="Normal 5 11" xfId="3342"/>
    <cellStyle name="Normal 5 12" xfId="3343"/>
    <cellStyle name="Normal 5 13" xfId="3344"/>
    <cellStyle name="Normal 5 14" xfId="3345"/>
    <cellStyle name="Normal 5 2" xfId="3346"/>
    <cellStyle name="Normal 5 2 10" xfId="3347"/>
    <cellStyle name="Normal 5 2 2" xfId="3348"/>
    <cellStyle name="Normal 5 2 2 10" xfId="3349"/>
    <cellStyle name="Normal 5 2 2 11" xfId="3350"/>
    <cellStyle name="Normal 5 2 2 12" xfId="3351"/>
    <cellStyle name="Normal 5 2 2 13" xfId="3352"/>
    <cellStyle name="Normal 5 2 2 14" xfId="3353"/>
    <cellStyle name="Normal 5 2 2 2" xfId="3354"/>
    <cellStyle name="Normal 5 2 2 2 10" xfId="3355"/>
    <cellStyle name="Normal 5 2 2 2 11" xfId="3356"/>
    <cellStyle name="Normal 5 2 2 2 12" xfId="3357"/>
    <cellStyle name="Normal 5 2 2 2 13" xfId="3358"/>
    <cellStyle name="Normal 5 2 2 2 2" xfId="3359"/>
    <cellStyle name="Normal 5 2 2 2 3" xfId="3360"/>
    <cellStyle name="Normal 5 2 2 2 4" xfId="3361"/>
    <cellStyle name="Normal 5 2 2 2 5" xfId="3362"/>
    <cellStyle name="Normal 5 2 2 2 6" xfId="3363"/>
    <cellStyle name="Normal 5 2 2 2 7" xfId="3364"/>
    <cellStyle name="Normal 5 2 2 2 8" xfId="3365"/>
    <cellStyle name="Normal 5 2 2 2 9" xfId="3366"/>
    <cellStyle name="Normal 5 2 2 3" xfId="3367"/>
    <cellStyle name="Normal 5 2 2 4" xfId="3368"/>
    <cellStyle name="Normal 5 2 2 5" xfId="3369"/>
    <cellStyle name="Normal 5 2 2 6" xfId="3370"/>
    <cellStyle name="Normal 5 2 2 7" xfId="3371"/>
    <cellStyle name="Normal 5 2 2 8" xfId="3372"/>
    <cellStyle name="Normal 5 2 2 9" xfId="3373"/>
    <cellStyle name="Normal 5 2 3" xfId="3374"/>
    <cellStyle name="Normal 5 2 3 2" xfId="3375"/>
    <cellStyle name="Normal 5 2 4" xfId="3376"/>
    <cellStyle name="Normal 5 2 5" xfId="3377"/>
    <cellStyle name="Normal 5 2 6" xfId="3378"/>
    <cellStyle name="Normal 5 2 7" xfId="3379"/>
    <cellStyle name="Normal 5 2 8" xfId="3380"/>
    <cellStyle name="Normal 5 2 9" xfId="3381"/>
    <cellStyle name="Normal 5 3" xfId="3382"/>
    <cellStyle name="Normal 5 3 10" xfId="3383"/>
    <cellStyle name="Normal 5 3 2" xfId="3384"/>
    <cellStyle name="Normal 5 3 2 2" xfId="3385"/>
    <cellStyle name="Normal 5 3 3" xfId="3386"/>
    <cellStyle name="Normal 5 3 3 2" xfId="3387"/>
    <cellStyle name="Normal 5 3 4" xfId="3388"/>
    <cellStyle name="Normal 5 3 5" xfId="3389"/>
    <cellStyle name="Normal 5 3 6" xfId="3390"/>
    <cellStyle name="Normal 5 3 7" xfId="3391"/>
    <cellStyle name="Normal 5 3 8" xfId="3392"/>
    <cellStyle name="Normal 5 3 9" xfId="3393"/>
    <cellStyle name="Normal 5 4" xfId="3394"/>
    <cellStyle name="Normal 5 4 2" xfId="3395"/>
    <cellStyle name="Normal 5 4 3" xfId="3396"/>
    <cellStyle name="Normal 5 4 4" xfId="3397"/>
    <cellStyle name="Normal 5 4 5" xfId="3398"/>
    <cellStyle name="Normal 5 4 6" xfId="3399"/>
    <cellStyle name="Normal 5 4 7" xfId="3400"/>
    <cellStyle name="Normal 5 4 8" xfId="3401"/>
    <cellStyle name="Normal 5 5" xfId="3402"/>
    <cellStyle name="Normal 5 5 2" xfId="3403"/>
    <cellStyle name="Normal 5 5 2 2" xfId="3404"/>
    <cellStyle name="Normal 5 5 3" xfId="3405"/>
    <cellStyle name="Normal 5 5 4" xfId="3406"/>
    <cellStyle name="Normal 5 5 5" xfId="3407"/>
    <cellStyle name="Normal 5 5 6" xfId="3408"/>
    <cellStyle name="Normal 5 5 7" xfId="3409"/>
    <cellStyle name="Normal 5 5 8" xfId="3410"/>
    <cellStyle name="Normal 5 5 9" xfId="3411"/>
    <cellStyle name="Normal 5 6" xfId="3412"/>
    <cellStyle name="Normal 5 6 2" xfId="3413"/>
    <cellStyle name="Normal 5 6 3" xfId="3414"/>
    <cellStyle name="Normal 5 7" xfId="3415"/>
    <cellStyle name="Normal 5 8" xfId="3416"/>
    <cellStyle name="Normal 5 9" xfId="3417"/>
    <cellStyle name="Normal 5_ELC" xfId="3418"/>
    <cellStyle name="Normal 50" xfId="3419"/>
    <cellStyle name="Normal 51" xfId="3420"/>
    <cellStyle name="Normal 52" xfId="3421"/>
    <cellStyle name="Normal 53" xfId="3422"/>
    <cellStyle name="Normal 54" xfId="3423"/>
    <cellStyle name="Normal 55" xfId="3424"/>
    <cellStyle name="Normal 6" xfId="3425"/>
    <cellStyle name="Normal 6 10" xfId="3426"/>
    <cellStyle name="Normal 6 10 2" xfId="3427"/>
    <cellStyle name="Normal 6 11" xfId="3428"/>
    <cellStyle name="Normal 6 11 2" xfId="3429"/>
    <cellStyle name="Normal 6 12" xfId="3430"/>
    <cellStyle name="Normal 6 2" xfId="3431"/>
    <cellStyle name="Normal 6 2 10" xfId="3432"/>
    <cellStyle name="Normal 6 2 11" xfId="3433"/>
    <cellStyle name="Normal 6 2 12" xfId="3434"/>
    <cellStyle name="Normal 6 2 13" xfId="3435"/>
    <cellStyle name="Normal 6 2 14" xfId="3436"/>
    <cellStyle name="Normal 6 2 2" xfId="3437"/>
    <cellStyle name="Normal 6 2 2 10" xfId="3438"/>
    <cellStyle name="Normal 6 2 2 11" xfId="3439"/>
    <cellStyle name="Normal 6 2 2 12" xfId="3440"/>
    <cellStyle name="Normal 6 2 2 13" xfId="3441"/>
    <cellStyle name="Normal 6 2 2 2" xfId="3442"/>
    <cellStyle name="Normal 6 2 2 3" xfId="3443"/>
    <cellStyle name="Normal 6 2 2 4" xfId="3444"/>
    <cellStyle name="Normal 6 2 2 5" xfId="3445"/>
    <cellStyle name="Normal 6 2 2 6" xfId="3446"/>
    <cellStyle name="Normal 6 2 2 7" xfId="3447"/>
    <cellStyle name="Normal 6 2 2 8" xfId="3448"/>
    <cellStyle name="Normal 6 2 2 9" xfId="3449"/>
    <cellStyle name="Normal 6 2 3" xfId="3450"/>
    <cellStyle name="Normal 6 2 4" xfId="3451"/>
    <cellStyle name="Normal 6 2 5" xfId="3452"/>
    <cellStyle name="Normal 6 2 6" xfId="3453"/>
    <cellStyle name="Normal 6 2 7" xfId="3454"/>
    <cellStyle name="Normal 6 2 8" xfId="3455"/>
    <cellStyle name="Normal 6 2 9" xfId="3456"/>
    <cellStyle name="Normal 6 3" xfId="3457"/>
    <cellStyle name="Normal 6 3 10" xfId="3458"/>
    <cellStyle name="Normal 6 3 11" xfId="3459"/>
    <cellStyle name="Normal 6 3 12" xfId="3460"/>
    <cellStyle name="Normal 6 3 13" xfId="3461"/>
    <cellStyle name="Normal 6 3 14" xfId="3462"/>
    <cellStyle name="Normal 6 3 15" xfId="3463"/>
    <cellStyle name="Normal 6 3 16" xfId="3464"/>
    <cellStyle name="Normal 6 3 2" xfId="3465"/>
    <cellStyle name="Normal 6 3 3" xfId="3466"/>
    <cellStyle name="Normal 6 3 4" xfId="3467"/>
    <cellStyle name="Normal 6 3 5" xfId="3468"/>
    <cellStyle name="Normal 6 3 6" xfId="3469"/>
    <cellStyle name="Normal 6 3 7" xfId="3470"/>
    <cellStyle name="Normal 6 3 8" xfId="3471"/>
    <cellStyle name="Normal 6 3 9" xfId="3472"/>
    <cellStyle name="Normal 6 4" xfId="3473"/>
    <cellStyle name="Normal 6 4 2" xfId="3474"/>
    <cellStyle name="Normal 6 4 3" xfId="3475"/>
    <cellStyle name="Normal 6 4 4" xfId="3476"/>
    <cellStyle name="Normal 6 4 5" xfId="3477"/>
    <cellStyle name="Normal 6 4 6" xfId="3478"/>
    <cellStyle name="Normal 6 4 7" xfId="3479"/>
    <cellStyle name="Normal 6 4 8" xfId="3480"/>
    <cellStyle name="Normal 6 5" xfId="3481"/>
    <cellStyle name="Normal 6 5 2" xfId="3482"/>
    <cellStyle name="Normal 6 5 3" xfId="3483"/>
    <cellStyle name="Normal 6 5 4" xfId="3484"/>
    <cellStyle name="Normal 6 5 5" xfId="3485"/>
    <cellStyle name="Normal 6 5 6" xfId="3486"/>
    <cellStyle name="Normal 6 5 7" xfId="3487"/>
    <cellStyle name="Normal 6 5 8" xfId="3488"/>
    <cellStyle name="Normal 6 6" xfId="3489"/>
    <cellStyle name="Normal 6 7" xfId="3490"/>
    <cellStyle name="Normal 6 8" xfId="3491"/>
    <cellStyle name="Normal 6 9" xfId="3492"/>
    <cellStyle name="Normal 6_ELC" xfId="3493"/>
    <cellStyle name="Normal 7" xfId="3494"/>
    <cellStyle name="Normal 7 10" xfId="3495"/>
    <cellStyle name="Normal 7 10 2" xfId="3496"/>
    <cellStyle name="Normal 7 11" xfId="3497"/>
    <cellStyle name="Normal 7 12" xfId="3498"/>
    <cellStyle name="Normal 7 2" xfId="3499"/>
    <cellStyle name="Normal 7 2 2" xfId="3500"/>
    <cellStyle name="Normal 7 2 3" xfId="3501"/>
    <cellStyle name="Normal 7 2 3 2" xfId="3502"/>
    <cellStyle name="Normal 7 2 4" xfId="3503"/>
    <cellStyle name="Normal 7 2 5" xfId="3504"/>
    <cellStyle name="Normal 7 2 6" xfId="3505"/>
    <cellStyle name="Normal 7 2 7" xfId="3506"/>
    <cellStyle name="Normal 7 2 8" xfId="3507"/>
    <cellStyle name="Normal 7 2_Scen_XBase" xfId="3508"/>
    <cellStyle name="Normal 7 3" xfId="3509"/>
    <cellStyle name="Normal 7 3 2" xfId="3510"/>
    <cellStyle name="Normal 7 3 3" xfId="3511"/>
    <cellStyle name="Normal 7 3 4" xfId="3512"/>
    <cellStyle name="Normal 7 3 5" xfId="3513"/>
    <cellStyle name="Normal 7 3 6" xfId="3514"/>
    <cellStyle name="Normal 7 3 7" xfId="3515"/>
    <cellStyle name="Normal 7 3 8" xfId="3516"/>
    <cellStyle name="Normal 7 3 9" xfId="3517"/>
    <cellStyle name="Normal 7 4" xfId="3518"/>
    <cellStyle name="Normal 7 4 2" xfId="3519"/>
    <cellStyle name="Normal 7 4 3" xfId="3520"/>
    <cellStyle name="Normal 7 4 4" xfId="3521"/>
    <cellStyle name="Normal 7 4 5" xfId="3522"/>
    <cellStyle name="Normal 7 4 6" xfId="3523"/>
    <cellStyle name="Normal 7 4 7" xfId="3524"/>
    <cellStyle name="Normal 7 4 8" xfId="3525"/>
    <cellStyle name="Normal 7 4 9" xfId="3526"/>
    <cellStyle name="Normal 7 5" xfId="3527"/>
    <cellStyle name="Normal 7 5 2" xfId="3528"/>
    <cellStyle name="Normal 7 5 3" xfId="3529"/>
    <cellStyle name="Normal 7 5 4" xfId="3530"/>
    <cellStyle name="Normal 7 5 5" xfId="3531"/>
    <cellStyle name="Normal 7 5 6" xfId="3532"/>
    <cellStyle name="Normal 7 5 7" xfId="3533"/>
    <cellStyle name="Normal 7 5 8" xfId="3534"/>
    <cellStyle name="Normal 7 5 9" xfId="3535"/>
    <cellStyle name="Normal 7 6" xfId="3536"/>
    <cellStyle name="Normal 7 6 2" xfId="3537"/>
    <cellStyle name="Normal 7 7" xfId="3538"/>
    <cellStyle name="Normal 7 7 2" xfId="3539"/>
    <cellStyle name="Normal 7 8" xfId="3540"/>
    <cellStyle name="Normal 7 8 2" xfId="3541"/>
    <cellStyle name="Normal 7 9" xfId="3542"/>
    <cellStyle name="Normal 7 9 2" xfId="3543"/>
    <cellStyle name="Normal 8" xfId="3544"/>
    <cellStyle name="Normal 8 10" xfId="3545"/>
    <cellStyle name="Normal 8 10 2" xfId="3546"/>
    <cellStyle name="Normal 8 11" xfId="3547"/>
    <cellStyle name="Normal 8 11 2" xfId="3548"/>
    <cellStyle name="Normal 8 12" xfId="3549"/>
    <cellStyle name="Normal 8 2" xfId="3550"/>
    <cellStyle name="Normal 8 2 2" xfId="3551"/>
    <cellStyle name="Normal 8 2 3" xfId="3552"/>
    <cellStyle name="Normal 8 2 4" xfId="3553"/>
    <cellStyle name="Normal 8 2 5" xfId="3554"/>
    <cellStyle name="Normal 8 2 6" xfId="3555"/>
    <cellStyle name="Normal 8 2 7" xfId="3556"/>
    <cellStyle name="Normal 8 2 8" xfId="3557"/>
    <cellStyle name="Normal 8 3" xfId="3558"/>
    <cellStyle name="Normal 8 3 2" xfId="3559"/>
    <cellStyle name="Normal 8 3 3" xfId="3560"/>
    <cellStyle name="Normal 8 3 4" xfId="3561"/>
    <cellStyle name="Normal 8 3 5" xfId="3562"/>
    <cellStyle name="Normal 8 3 6" xfId="3563"/>
    <cellStyle name="Normal 8 3 7" xfId="3564"/>
    <cellStyle name="Normal 8 3 8" xfId="3565"/>
    <cellStyle name="Normal 8 4" xfId="3566"/>
    <cellStyle name="Normal 8 4 2" xfId="3567"/>
    <cellStyle name="Normal 8 4 3" xfId="3568"/>
    <cellStyle name="Normal 8 4 4" xfId="3569"/>
    <cellStyle name="Normal 8 4 5" xfId="3570"/>
    <cellStyle name="Normal 8 4 6" xfId="3571"/>
    <cellStyle name="Normal 8 4 7" xfId="3572"/>
    <cellStyle name="Normal 8 4 8" xfId="3573"/>
    <cellStyle name="Normal 8 5" xfId="3574"/>
    <cellStyle name="Normal 8 5 2" xfId="3575"/>
    <cellStyle name="Normal 8 5 3" xfId="3576"/>
    <cellStyle name="Normal 8 5 4" xfId="3577"/>
    <cellStyle name="Normal 8 5 5" xfId="3578"/>
    <cellStyle name="Normal 8 5 6" xfId="3579"/>
    <cellStyle name="Normal 8 5 7" xfId="3580"/>
    <cellStyle name="Normal 8 5 8" xfId="3581"/>
    <cellStyle name="Normal 8 6" xfId="3582"/>
    <cellStyle name="Normal 8 7" xfId="3583"/>
    <cellStyle name="Normal 8 8" xfId="3584"/>
    <cellStyle name="Normal 8 9" xfId="3585"/>
    <cellStyle name="Normal 9" xfId="3586"/>
    <cellStyle name="Normal 9 10" xfId="3587"/>
    <cellStyle name="Normal 9 2" xfId="3588"/>
    <cellStyle name="Normal 9 2 2" xfId="3589"/>
    <cellStyle name="Normal 9 2 3" xfId="3590"/>
    <cellStyle name="Normal 9 3" xfId="3591"/>
    <cellStyle name="Normal 9 4" xfId="3592"/>
    <cellStyle name="Normal 9 5" xfId="3593"/>
    <cellStyle name="Normal 9 6" xfId="3594"/>
    <cellStyle name="Normal 9 7" xfId="3595"/>
    <cellStyle name="Normal 9 8" xfId="3596"/>
    <cellStyle name="Normal 9 9" xfId="3597"/>
    <cellStyle name="Normal GHG Numbers (0.00)" xfId="3598"/>
    <cellStyle name="Normal GHG Textfiels Bold" xfId="3599"/>
    <cellStyle name="Normal GHG whole table" xfId="3600"/>
    <cellStyle name="Normal GHG-Shade" xfId="3601"/>
    <cellStyle name="Normale_B2020" xfId="3602"/>
    <cellStyle name="Note" xfId="3603" builtinId="10" customBuiltin="1"/>
    <cellStyle name="Note 10" xfId="3604"/>
    <cellStyle name="Note 10 2" xfId="3605"/>
    <cellStyle name="Note 10 3" xfId="3606"/>
    <cellStyle name="Note 10 3 2" xfId="3607"/>
    <cellStyle name="Note 10 3_ELC_final" xfId="3608"/>
    <cellStyle name="Note 10_ELC_final" xfId="3609"/>
    <cellStyle name="Note 11" xfId="3610"/>
    <cellStyle name="Note 11 2" xfId="3611"/>
    <cellStyle name="Note 11_ELC_final" xfId="3612"/>
    <cellStyle name="Note 12" xfId="3613"/>
    <cellStyle name="Note 12 2" xfId="3614"/>
    <cellStyle name="Note 12_ELC_final" xfId="3615"/>
    <cellStyle name="Note 13" xfId="3616"/>
    <cellStyle name="Note 13 2" xfId="3617"/>
    <cellStyle name="Note 13_ELC_final" xfId="3618"/>
    <cellStyle name="Note 14" xfId="3619"/>
    <cellStyle name="Note 14 2" xfId="3620"/>
    <cellStyle name="Note 14_ELC_final" xfId="3621"/>
    <cellStyle name="Note 15" xfId="3622"/>
    <cellStyle name="Note 15 2" xfId="3623"/>
    <cellStyle name="Note 15_ELC_final" xfId="3624"/>
    <cellStyle name="Note 16" xfId="3625"/>
    <cellStyle name="Note 16 2" xfId="3626"/>
    <cellStyle name="Note 16_ELC_final" xfId="3627"/>
    <cellStyle name="Note 17" xfId="3628"/>
    <cellStyle name="Note 17 2" xfId="3629"/>
    <cellStyle name="Note 17_ELC_final" xfId="3630"/>
    <cellStyle name="Note 18" xfId="3631"/>
    <cellStyle name="Note 18 2" xfId="3632"/>
    <cellStyle name="Note 18_ELC_final" xfId="3633"/>
    <cellStyle name="Note 19" xfId="3634"/>
    <cellStyle name="Note 2" xfId="3635"/>
    <cellStyle name="Note 2 10" xfId="3636"/>
    <cellStyle name="Note 2 11" xfId="3637"/>
    <cellStyle name="Note 2 12" xfId="3638"/>
    <cellStyle name="Note 2 13" xfId="3639"/>
    <cellStyle name="Note 2 14" xfId="3640"/>
    <cellStyle name="Note 2 15" xfId="3641"/>
    <cellStyle name="Note 2 16" xfId="3642"/>
    <cellStyle name="Note 2 2" xfId="3643"/>
    <cellStyle name="Note 2 2 2" xfId="3644"/>
    <cellStyle name="Note 2 2 3" xfId="3645"/>
    <cellStyle name="Note 2 3" xfId="3646"/>
    <cellStyle name="Note 2 4" xfId="3647"/>
    <cellStyle name="Note 2 5" xfId="3648"/>
    <cellStyle name="Note 2 6" xfId="3649"/>
    <cellStyle name="Note 2 7" xfId="3650"/>
    <cellStyle name="Note 2 8" xfId="3651"/>
    <cellStyle name="Note 2 9" xfId="3652"/>
    <cellStyle name="Note 2_PrimaryEnergyPrices_TIMES" xfId="3653"/>
    <cellStyle name="Note 20" xfId="3654"/>
    <cellStyle name="Note 21" xfId="3655"/>
    <cellStyle name="Note 22" xfId="3656"/>
    <cellStyle name="Note 23" xfId="3657"/>
    <cellStyle name="Note 24" xfId="3658"/>
    <cellStyle name="Note 25" xfId="3659"/>
    <cellStyle name="Note 26" xfId="3660"/>
    <cellStyle name="Note 27" xfId="3661"/>
    <cellStyle name="Note 28" xfId="3662"/>
    <cellStyle name="Note 29" xfId="3663"/>
    <cellStyle name="Note 3" xfId="3664"/>
    <cellStyle name="Note 3 2" xfId="3665"/>
    <cellStyle name="Note 3 2 2" xfId="3666"/>
    <cellStyle name="Note 3 2 3" xfId="3667"/>
    <cellStyle name="Note 3 3" xfId="3668"/>
    <cellStyle name="Note 3 4" xfId="3669"/>
    <cellStyle name="Note 3_PrimaryEnergyPrices_TIMES" xfId="3670"/>
    <cellStyle name="Note 30" xfId="3671"/>
    <cellStyle name="Note 31" xfId="3672"/>
    <cellStyle name="Note 32" xfId="3673"/>
    <cellStyle name="Note 33" xfId="3674"/>
    <cellStyle name="Note 34" xfId="3675"/>
    <cellStyle name="Note 35" xfId="3676"/>
    <cellStyle name="Note 36" xfId="3677"/>
    <cellStyle name="Note 37" xfId="3678"/>
    <cellStyle name="Note 38" xfId="3679"/>
    <cellStyle name="Note 39" xfId="3680"/>
    <cellStyle name="Note 4" xfId="3681"/>
    <cellStyle name="Note 4 2" xfId="3682"/>
    <cellStyle name="Note 4 3" xfId="3683"/>
    <cellStyle name="Note 4 3 2" xfId="3684"/>
    <cellStyle name="Note 4 3_ELC_final" xfId="3685"/>
    <cellStyle name="Note 4 4" xfId="3686"/>
    <cellStyle name="Note 4_ELC_final" xfId="3687"/>
    <cellStyle name="Note 40" xfId="3688"/>
    <cellStyle name="Note 41" xfId="3689"/>
    <cellStyle name="Note 42" xfId="3690"/>
    <cellStyle name="Note 43" xfId="3691"/>
    <cellStyle name="Note 5" xfId="3692"/>
    <cellStyle name="Note 5 2" xfId="3693"/>
    <cellStyle name="Note 5 3" xfId="3694"/>
    <cellStyle name="Note 5 3 2" xfId="3695"/>
    <cellStyle name="Note 5 3_ELC_final" xfId="3696"/>
    <cellStyle name="Note 5 4" xfId="3697"/>
    <cellStyle name="Note 5_ELC_final" xfId="3698"/>
    <cellStyle name="Note 6" xfId="3699"/>
    <cellStyle name="Note 6 2" xfId="3700"/>
    <cellStyle name="Note 6 3" xfId="3701"/>
    <cellStyle name="Note 6 3 2" xfId="3702"/>
    <cellStyle name="Note 6 3_ELC_final" xfId="3703"/>
    <cellStyle name="Note 6 4" xfId="3704"/>
    <cellStyle name="Note 6_ELC_final" xfId="3705"/>
    <cellStyle name="Note 7" xfId="3706"/>
    <cellStyle name="Note 7 2" xfId="3707"/>
    <cellStyle name="Note 7 3" xfId="3708"/>
    <cellStyle name="Note 7 3 2" xfId="3709"/>
    <cellStyle name="Note 7 3_ELC_final" xfId="3710"/>
    <cellStyle name="Note 7 4" xfId="3711"/>
    <cellStyle name="Note 7_ELC_final" xfId="3712"/>
    <cellStyle name="Note 8" xfId="3713"/>
    <cellStyle name="Note 8 2" xfId="3714"/>
    <cellStyle name="Note 8 3" xfId="3715"/>
    <cellStyle name="Note 8 3 2" xfId="3716"/>
    <cellStyle name="Note 8 3_ELC_final" xfId="3717"/>
    <cellStyle name="Note 8 4" xfId="3718"/>
    <cellStyle name="Note 8_ELC_final" xfId="3719"/>
    <cellStyle name="Note 9" xfId="3720"/>
    <cellStyle name="Note 9 2" xfId="3721"/>
    <cellStyle name="Note 9 3" xfId="3722"/>
    <cellStyle name="Note 9 3 2" xfId="3723"/>
    <cellStyle name="Note 9 3_ELC_final" xfId="3724"/>
    <cellStyle name="Note 9 4" xfId="3725"/>
    <cellStyle name="Note 9_ELC_final" xfId="3726"/>
    <cellStyle name="Notiz" xfId="3727"/>
    <cellStyle name="num_note" xfId="3728"/>
    <cellStyle name="Nuovo" xfId="3729"/>
    <cellStyle name="Nuovo 10" xfId="3730"/>
    <cellStyle name="Nuovo 11" xfId="3731"/>
    <cellStyle name="Nuovo 12" xfId="3732"/>
    <cellStyle name="Nuovo 13" xfId="3733"/>
    <cellStyle name="Nuovo 14" xfId="3734"/>
    <cellStyle name="Nuovo 15" xfId="3735"/>
    <cellStyle name="Nuovo 16" xfId="3736"/>
    <cellStyle name="Nuovo 17" xfId="3737"/>
    <cellStyle name="Nuovo 18" xfId="3738"/>
    <cellStyle name="Nuovo 19" xfId="3739"/>
    <cellStyle name="Nuovo 2" xfId="3740"/>
    <cellStyle name="Nuovo 20" xfId="3741"/>
    <cellStyle name="Nuovo 21" xfId="3742"/>
    <cellStyle name="Nuovo 22" xfId="3743"/>
    <cellStyle name="Nuovo 23" xfId="3744"/>
    <cellStyle name="Nuovo 24" xfId="3745"/>
    <cellStyle name="Nuovo 25" xfId="3746"/>
    <cellStyle name="Nuovo 26" xfId="3747"/>
    <cellStyle name="Nuovo 27" xfId="3748"/>
    <cellStyle name="Nuovo 28" xfId="3749"/>
    <cellStyle name="Nuovo 29" xfId="3750"/>
    <cellStyle name="Nuovo 3" xfId="3751"/>
    <cellStyle name="Nuovo 30" xfId="3752"/>
    <cellStyle name="Nuovo 31" xfId="3753"/>
    <cellStyle name="Nuovo 32" xfId="3754"/>
    <cellStyle name="Nuovo 33" xfId="3755"/>
    <cellStyle name="Nuovo 34" xfId="3756"/>
    <cellStyle name="Nuovo 35" xfId="3757"/>
    <cellStyle name="Nuovo 36" xfId="3758"/>
    <cellStyle name="Nuovo 37" xfId="3759"/>
    <cellStyle name="Nuovo 38" xfId="3760"/>
    <cellStyle name="Nuovo 38 2" xfId="3761"/>
    <cellStyle name="Nuovo 38 3" xfId="3762"/>
    <cellStyle name="Nuovo 38 3 2" xfId="3763"/>
    <cellStyle name="Nuovo 38 3 3" xfId="3764"/>
    <cellStyle name="Nuovo 38 4" xfId="3765"/>
    <cellStyle name="Nuovo 39" xfId="3766"/>
    <cellStyle name="Nuovo 4" xfId="3767"/>
    <cellStyle name="Nuovo 5" xfId="3768"/>
    <cellStyle name="Nuovo 6" xfId="3769"/>
    <cellStyle name="Nuovo 7" xfId="3770"/>
    <cellStyle name="Nuovo 8" xfId="3771"/>
    <cellStyle name="Nuovo 9" xfId="3772"/>
    <cellStyle name="Output" xfId="3773" builtinId="21" customBuiltin="1"/>
    <cellStyle name="Output 10" xfId="3774"/>
    <cellStyle name="Output 11" xfId="3775"/>
    <cellStyle name="Output 12" xfId="3776"/>
    <cellStyle name="Output 13" xfId="3777"/>
    <cellStyle name="Output 14" xfId="3778"/>
    <cellStyle name="Output 15" xfId="3779"/>
    <cellStyle name="Output 16" xfId="3780"/>
    <cellStyle name="Output 17" xfId="3781"/>
    <cellStyle name="Output 18" xfId="3782"/>
    <cellStyle name="Output 19" xfId="3783"/>
    <cellStyle name="Output 2" xfId="3784"/>
    <cellStyle name="Output 2 10" xfId="3785"/>
    <cellStyle name="Output 2 11" xfId="3786"/>
    <cellStyle name="Output 2 2" xfId="3787"/>
    <cellStyle name="Output 2 3" xfId="3788"/>
    <cellStyle name="Output 2 4" xfId="3789"/>
    <cellStyle name="Output 2 5" xfId="3790"/>
    <cellStyle name="Output 2 6" xfId="3791"/>
    <cellStyle name="Output 2 7" xfId="3792"/>
    <cellStyle name="Output 2 8" xfId="3793"/>
    <cellStyle name="Output 2 9" xfId="3794"/>
    <cellStyle name="Output 20" xfId="3795"/>
    <cellStyle name="Output 21" xfId="3796"/>
    <cellStyle name="Output 22" xfId="3797"/>
    <cellStyle name="Output 23" xfId="3798"/>
    <cellStyle name="Output 24" xfId="3799"/>
    <cellStyle name="Output 25" xfId="3800"/>
    <cellStyle name="Output 26" xfId="3801"/>
    <cellStyle name="Output 27" xfId="3802"/>
    <cellStyle name="Output 28" xfId="3803"/>
    <cellStyle name="Output 29" xfId="3804"/>
    <cellStyle name="Output 3" xfId="3805"/>
    <cellStyle name="Output 3 2" xfId="3806"/>
    <cellStyle name="Output 30" xfId="3807"/>
    <cellStyle name="Output 31" xfId="3808"/>
    <cellStyle name="Output 32" xfId="3809"/>
    <cellStyle name="Output 33" xfId="3810"/>
    <cellStyle name="Output 34" xfId="3811"/>
    <cellStyle name="Output 35" xfId="3812"/>
    <cellStyle name="Output 36" xfId="3813"/>
    <cellStyle name="Output 37" xfId="3814"/>
    <cellStyle name="Output 38" xfId="3815"/>
    <cellStyle name="Output 39" xfId="3816"/>
    <cellStyle name="Output 4" xfId="3817"/>
    <cellStyle name="Output 4 2" xfId="3818"/>
    <cellStyle name="Output 40" xfId="3819"/>
    <cellStyle name="Output 41" xfId="3820"/>
    <cellStyle name="Output 42" xfId="3821"/>
    <cellStyle name="Output 43" xfId="3822"/>
    <cellStyle name="Output 44" xfId="3823"/>
    <cellStyle name="Output 5" xfId="3824"/>
    <cellStyle name="Output 5 2" xfId="3825"/>
    <cellStyle name="Output 6" xfId="3826"/>
    <cellStyle name="Output 6 2" xfId="3827"/>
    <cellStyle name="Output 7" xfId="3828"/>
    <cellStyle name="Output 8" xfId="3829"/>
    <cellStyle name="Output 9" xfId="3830"/>
    <cellStyle name="Pattern" xfId="3831"/>
    <cellStyle name="Percent 10" xfId="3832"/>
    <cellStyle name="Percent 10 10" xfId="3833"/>
    <cellStyle name="Percent 10 11" xfId="3834"/>
    <cellStyle name="Percent 10 12" xfId="3835"/>
    <cellStyle name="Percent 10 13" xfId="3836"/>
    <cellStyle name="Percent 10 14" xfId="3837"/>
    <cellStyle name="Percent 10 15" xfId="3838"/>
    <cellStyle name="Percent 10 16" xfId="3839"/>
    <cellStyle name="Percent 10 17" xfId="3840"/>
    <cellStyle name="Percent 10 18" xfId="3841"/>
    <cellStyle name="Percent 10 19" xfId="3842"/>
    <cellStyle name="Percent 10 2" xfId="3843"/>
    <cellStyle name="Percent 10 2 2" xfId="3844"/>
    <cellStyle name="Percent 10 20" xfId="3845"/>
    <cellStyle name="Percent 10 3" xfId="3846"/>
    <cellStyle name="Percent 10 3 2" xfId="3847"/>
    <cellStyle name="Percent 10 4" xfId="3848"/>
    <cellStyle name="Percent 10 4 2" xfId="3849"/>
    <cellStyle name="Percent 10 5" xfId="3850"/>
    <cellStyle name="Percent 10 5 2" xfId="3851"/>
    <cellStyle name="Percent 10 6" xfId="3852"/>
    <cellStyle name="Percent 10 6 2" xfId="3853"/>
    <cellStyle name="Percent 10 7" xfId="3854"/>
    <cellStyle name="Percent 10 7 2" xfId="3855"/>
    <cellStyle name="Percent 10 7 3" xfId="3856"/>
    <cellStyle name="Percent 10 7 4" xfId="3857"/>
    <cellStyle name="Percent 10 8" xfId="3858"/>
    <cellStyle name="Percent 10 8 2" xfId="3859"/>
    <cellStyle name="Percent 10 9" xfId="3860"/>
    <cellStyle name="Percent 11" xfId="3861"/>
    <cellStyle name="Percent 11 10" xfId="3862"/>
    <cellStyle name="Percent 11 2" xfId="3863"/>
    <cellStyle name="Percent 11 2 2" xfId="3864"/>
    <cellStyle name="Percent 11 3" xfId="3865"/>
    <cellStyle name="Percent 11 3 2" xfId="3866"/>
    <cellStyle name="Percent 11 4" xfId="3867"/>
    <cellStyle name="Percent 11 4 2" xfId="3868"/>
    <cellStyle name="Percent 11 5" xfId="3869"/>
    <cellStyle name="Percent 11 5 2" xfId="3870"/>
    <cellStyle name="Percent 11 6" xfId="3871"/>
    <cellStyle name="Percent 11 6 2" xfId="3872"/>
    <cellStyle name="Percent 11 7" xfId="3873"/>
    <cellStyle name="Percent 11 7 2" xfId="3874"/>
    <cellStyle name="Percent 11 7 3" xfId="3875"/>
    <cellStyle name="Percent 11 7 4" xfId="3876"/>
    <cellStyle name="Percent 11 8" xfId="3877"/>
    <cellStyle name="Percent 11 8 2" xfId="3878"/>
    <cellStyle name="Percent 11 9" xfId="3879"/>
    <cellStyle name="Percent 12" xfId="3880"/>
    <cellStyle name="Percent 12 10" xfId="3881"/>
    <cellStyle name="Percent 12 2" xfId="3882"/>
    <cellStyle name="Percent 12 2 2" xfId="3883"/>
    <cellStyle name="Percent 12 3" xfId="3884"/>
    <cellStyle name="Percent 12 3 2" xfId="3885"/>
    <cellStyle name="Percent 12 4" xfId="3886"/>
    <cellStyle name="Percent 12 4 2" xfId="3887"/>
    <cellStyle name="Percent 12 5" xfId="3888"/>
    <cellStyle name="Percent 12 5 2" xfId="3889"/>
    <cellStyle name="Percent 12 6" xfId="3890"/>
    <cellStyle name="Percent 12 6 2" xfId="3891"/>
    <cellStyle name="Percent 12 7" xfId="3892"/>
    <cellStyle name="Percent 12 7 2" xfId="3893"/>
    <cellStyle name="Percent 12 7 3" xfId="3894"/>
    <cellStyle name="Percent 12 7 4" xfId="3895"/>
    <cellStyle name="Percent 12 8" xfId="3896"/>
    <cellStyle name="Percent 12 8 2" xfId="3897"/>
    <cellStyle name="Percent 12 9" xfId="3898"/>
    <cellStyle name="Percent 13" xfId="3899"/>
    <cellStyle name="Percent 13 10" xfId="3900"/>
    <cellStyle name="Percent 13 2" xfId="3901"/>
    <cellStyle name="Percent 13 2 2" xfId="3902"/>
    <cellStyle name="Percent 13 3" xfId="3903"/>
    <cellStyle name="Percent 13 3 2" xfId="3904"/>
    <cellStyle name="Percent 13 4" xfId="3905"/>
    <cellStyle name="Percent 13 4 2" xfId="3906"/>
    <cellStyle name="Percent 13 5" xfId="3907"/>
    <cellStyle name="Percent 13 5 2" xfId="3908"/>
    <cellStyle name="Percent 13 6" xfId="3909"/>
    <cellStyle name="Percent 13 6 2" xfId="3910"/>
    <cellStyle name="Percent 13 7" xfId="3911"/>
    <cellStyle name="Percent 13 7 2" xfId="3912"/>
    <cellStyle name="Percent 13 7 3" xfId="3913"/>
    <cellStyle name="Percent 13 7 4" xfId="3914"/>
    <cellStyle name="Percent 13 8" xfId="3915"/>
    <cellStyle name="Percent 13 8 2" xfId="3916"/>
    <cellStyle name="Percent 13 9" xfId="3917"/>
    <cellStyle name="Percent 14" xfId="3918"/>
    <cellStyle name="Percent 14 10" xfId="3919"/>
    <cellStyle name="Percent 14 2" xfId="3920"/>
    <cellStyle name="Percent 14 2 2" xfId="3921"/>
    <cellStyle name="Percent 14 3" xfId="3922"/>
    <cellStyle name="Percent 14 3 2" xfId="3923"/>
    <cellStyle name="Percent 14 4" xfId="3924"/>
    <cellStyle name="Percent 14 4 2" xfId="3925"/>
    <cellStyle name="Percent 14 5" xfId="3926"/>
    <cellStyle name="Percent 14 5 2" xfId="3927"/>
    <cellStyle name="Percent 14 6" xfId="3928"/>
    <cellStyle name="Percent 14 6 2" xfId="3929"/>
    <cellStyle name="Percent 14 7" xfId="3930"/>
    <cellStyle name="Percent 14 7 2" xfId="3931"/>
    <cellStyle name="Percent 14 7 3" xfId="3932"/>
    <cellStyle name="Percent 14 7 4" xfId="3933"/>
    <cellStyle name="Percent 14 8" xfId="3934"/>
    <cellStyle name="Percent 14 8 2" xfId="3935"/>
    <cellStyle name="Percent 14 9" xfId="3936"/>
    <cellStyle name="Percent 15" xfId="3937"/>
    <cellStyle name="Percent 15 10" xfId="3938"/>
    <cellStyle name="Percent 15 11" xfId="3939"/>
    <cellStyle name="Percent 15 12" xfId="3940"/>
    <cellStyle name="Percent 15 13" xfId="3941"/>
    <cellStyle name="Percent 15 14" xfId="3942"/>
    <cellStyle name="Percent 15 15" xfId="3943"/>
    <cellStyle name="Percent 15 2" xfId="3944"/>
    <cellStyle name="Percent 15 2 2" xfId="3945"/>
    <cellStyle name="Percent 15 2 2 2" xfId="3946"/>
    <cellStyle name="Percent 15 2 3" xfId="3947"/>
    <cellStyle name="Percent 15 2 3 2" xfId="3948"/>
    <cellStyle name="Percent 15 2 4" xfId="3949"/>
    <cellStyle name="Percent 15 2 4 2" xfId="3950"/>
    <cellStyle name="Percent 15 2 5" xfId="3951"/>
    <cellStyle name="Percent 15 2 5 2" xfId="3952"/>
    <cellStyle name="Percent 15 2 6" xfId="3953"/>
    <cellStyle name="Percent 15 2 6 2" xfId="3954"/>
    <cellStyle name="Percent 15 2 7" xfId="3955"/>
    <cellStyle name="Percent 15 2 7 2" xfId="3956"/>
    <cellStyle name="Percent 15 2 8" xfId="3957"/>
    <cellStyle name="Percent 15 3" xfId="3958"/>
    <cellStyle name="Percent 15 3 2" xfId="3959"/>
    <cellStyle name="Percent 15 3 3" xfId="3960"/>
    <cellStyle name="Percent 15 3 3 2" xfId="3961"/>
    <cellStyle name="Percent 15 4" xfId="3962"/>
    <cellStyle name="Percent 15 4 2" xfId="3963"/>
    <cellStyle name="Percent 15 5" xfId="3964"/>
    <cellStyle name="Percent 15 5 2" xfId="3965"/>
    <cellStyle name="Percent 15 5 3" xfId="3966"/>
    <cellStyle name="Percent 15 5 3 2" xfId="3967"/>
    <cellStyle name="Percent 15 6" xfId="3968"/>
    <cellStyle name="Percent 15 6 2" xfId="3969"/>
    <cellStyle name="Percent 15 6 3" xfId="3970"/>
    <cellStyle name="Percent 15 6 3 2" xfId="3971"/>
    <cellStyle name="Percent 15 7" xfId="3972"/>
    <cellStyle name="Percent 15 7 2" xfId="3973"/>
    <cellStyle name="Percent 15 7 3" xfId="3974"/>
    <cellStyle name="Percent 15 7 4" xfId="3975"/>
    <cellStyle name="Percent 15 7 4 2" xfId="3976"/>
    <cellStyle name="Percent 15 8" xfId="3977"/>
    <cellStyle name="Percent 15 8 2" xfId="3978"/>
    <cellStyle name="Percent 15 9" xfId="3979"/>
    <cellStyle name="Percent 16" xfId="3980"/>
    <cellStyle name="Percent 16 2" xfId="3981"/>
    <cellStyle name="Percent 16 2 2" xfId="3982"/>
    <cellStyle name="Percent 16 3" xfId="3983"/>
    <cellStyle name="Percent 16 3 10" xfId="3984"/>
    <cellStyle name="Percent 16 3 11" xfId="3985"/>
    <cellStyle name="Percent 16 3 12" xfId="3986"/>
    <cellStyle name="Percent 16 3 13" xfId="3987"/>
    <cellStyle name="Percent 16 3 14" xfId="3988"/>
    <cellStyle name="Percent 16 3 15" xfId="3989"/>
    <cellStyle name="Percent 16 3 16" xfId="3990"/>
    <cellStyle name="Percent 16 3 17" xfId="3991"/>
    <cellStyle name="Percent 16 3 18" xfId="3992"/>
    <cellStyle name="Percent 16 3 2" xfId="3993"/>
    <cellStyle name="Percent 16 3 3" xfId="3994"/>
    <cellStyle name="Percent 16 3 4" xfId="3995"/>
    <cellStyle name="Percent 16 3 5" xfId="3996"/>
    <cellStyle name="Percent 16 3 6" xfId="3997"/>
    <cellStyle name="Percent 16 3 7" xfId="3998"/>
    <cellStyle name="Percent 16 3 8" xfId="3999"/>
    <cellStyle name="Percent 16 3 9" xfId="4000"/>
    <cellStyle name="Percent 16 4" xfId="4001"/>
    <cellStyle name="Percent 16 4 10" xfId="4002"/>
    <cellStyle name="Percent 16 4 11" xfId="4003"/>
    <cellStyle name="Percent 16 4 12" xfId="4004"/>
    <cellStyle name="Percent 16 4 13" xfId="4005"/>
    <cellStyle name="Percent 16 4 14" xfId="4006"/>
    <cellStyle name="Percent 16 4 15" xfId="4007"/>
    <cellStyle name="Percent 16 4 16" xfId="4008"/>
    <cellStyle name="Percent 16 4 17" xfId="4009"/>
    <cellStyle name="Percent 16 4 18" xfId="4010"/>
    <cellStyle name="Percent 16 4 2" xfId="4011"/>
    <cellStyle name="Percent 16 4 3" xfId="4012"/>
    <cellStyle name="Percent 16 4 4" xfId="4013"/>
    <cellStyle name="Percent 16 4 5" xfId="4014"/>
    <cellStyle name="Percent 16 4 6" xfId="4015"/>
    <cellStyle name="Percent 16 4 7" xfId="4016"/>
    <cellStyle name="Percent 16 4 8" xfId="4017"/>
    <cellStyle name="Percent 16 4 9" xfId="4018"/>
    <cellStyle name="Percent 16 5" xfId="4019"/>
    <cellStyle name="Percent 16 5 10" xfId="4020"/>
    <cellStyle name="Percent 16 5 11" xfId="4021"/>
    <cellStyle name="Percent 16 5 12" xfId="4022"/>
    <cellStyle name="Percent 16 5 13" xfId="4023"/>
    <cellStyle name="Percent 16 5 14" xfId="4024"/>
    <cellStyle name="Percent 16 5 15" xfId="4025"/>
    <cellStyle name="Percent 16 5 16" xfId="4026"/>
    <cellStyle name="Percent 16 5 17" xfId="4027"/>
    <cellStyle name="Percent 16 5 18" xfId="4028"/>
    <cellStyle name="Percent 16 5 2" xfId="4029"/>
    <cellStyle name="Percent 16 5 3" xfId="4030"/>
    <cellStyle name="Percent 16 5 4" xfId="4031"/>
    <cellStyle name="Percent 16 5 5" xfId="4032"/>
    <cellStyle name="Percent 16 5 6" xfId="4033"/>
    <cellStyle name="Percent 16 5 7" xfId="4034"/>
    <cellStyle name="Percent 16 5 8" xfId="4035"/>
    <cellStyle name="Percent 16 5 9" xfId="4036"/>
    <cellStyle name="Percent 16 6" xfId="4037"/>
    <cellStyle name="Percent 16 6 10" xfId="4038"/>
    <cellStyle name="Percent 16 6 11" xfId="4039"/>
    <cellStyle name="Percent 16 6 12" xfId="4040"/>
    <cellStyle name="Percent 16 6 13" xfId="4041"/>
    <cellStyle name="Percent 16 6 14" xfId="4042"/>
    <cellStyle name="Percent 16 6 15" xfId="4043"/>
    <cellStyle name="Percent 16 6 16" xfId="4044"/>
    <cellStyle name="Percent 16 6 17" xfId="4045"/>
    <cellStyle name="Percent 16 6 18" xfId="4046"/>
    <cellStyle name="Percent 16 6 2" xfId="4047"/>
    <cellStyle name="Percent 16 6 3" xfId="4048"/>
    <cellStyle name="Percent 16 6 4" xfId="4049"/>
    <cellStyle name="Percent 16 6 5" xfId="4050"/>
    <cellStyle name="Percent 16 6 6" xfId="4051"/>
    <cellStyle name="Percent 16 6 7" xfId="4052"/>
    <cellStyle name="Percent 16 6 8" xfId="4053"/>
    <cellStyle name="Percent 16 6 9" xfId="4054"/>
    <cellStyle name="Percent 16 7" xfId="4055"/>
    <cellStyle name="Percent 16 7 10" xfId="4056"/>
    <cellStyle name="Percent 16 7 11" xfId="4057"/>
    <cellStyle name="Percent 16 7 12" xfId="4058"/>
    <cellStyle name="Percent 16 7 13" xfId="4059"/>
    <cellStyle name="Percent 16 7 14" xfId="4060"/>
    <cellStyle name="Percent 16 7 15" xfId="4061"/>
    <cellStyle name="Percent 16 7 16" xfId="4062"/>
    <cellStyle name="Percent 16 7 17" xfId="4063"/>
    <cellStyle name="Percent 16 7 18" xfId="4064"/>
    <cellStyle name="Percent 16 7 2" xfId="4065"/>
    <cellStyle name="Percent 16 7 2 2" xfId="4066"/>
    <cellStyle name="Percent 16 7 3" xfId="4067"/>
    <cellStyle name="Percent 16 7 3 2" xfId="4068"/>
    <cellStyle name="Percent 16 7 3 2 2" xfId="4069"/>
    <cellStyle name="Percent 16 7 4" xfId="4070"/>
    <cellStyle name="Percent 16 7 4 2" xfId="4071"/>
    <cellStyle name="Percent 16 7 5" xfId="4072"/>
    <cellStyle name="Percent 16 7 5 2" xfId="4073"/>
    <cellStyle name="Percent 16 7 6" xfId="4074"/>
    <cellStyle name="Percent 16 7 6 2" xfId="4075"/>
    <cellStyle name="Percent 16 7 7" xfId="4076"/>
    <cellStyle name="Percent 16 7 7 2" xfId="4077"/>
    <cellStyle name="Percent 16 7 8" xfId="4078"/>
    <cellStyle name="Percent 16 7 8 2" xfId="4079"/>
    <cellStyle name="Percent 16 7 9" xfId="4080"/>
    <cellStyle name="Percent 16 7 9 2" xfId="4081"/>
    <cellStyle name="Percent 16 8" xfId="4082"/>
    <cellStyle name="Percent 16 8 10" xfId="4083"/>
    <cellStyle name="Percent 16 8 10 2" xfId="4084"/>
    <cellStyle name="Percent 16 8 11" xfId="4085"/>
    <cellStyle name="Percent 16 8 11 2" xfId="4086"/>
    <cellStyle name="Percent 16 8 12" xfId="4087"/>
    <cellStyle name="Percent 16 8 12 2" xfId="4088"/>
    <cellStyle name="Percent 16 8 13" xfId="4089"/>
    <cellStyle name="Percent 16 8 13 2" xfId="4090"/>
    <cellStyle name="Percent 16 8 14" xfId="4091"/>
    <cellStyle name="Percent 16 8 14 2" xfId="4092"/>
    <cellStyle name="Percent 16 8 15" xfId="4093"/>
    <cellStyle name="Percent 16 8 15 2" xfId="4094"/>
    <cellStyle name="Percent 16 8 16" xfId="4095"/>
    <cellStyle name="Percent 16 8 16 2" xfId="4096"/>
    <cellStyle name="Percent 16 8 17" xfId="4097"/>
    <cellStyle name="Percent 16 8 17 2" xfId="4098"/>
    <cellStyle name="Percent 16 8 18" xfId="4099"/>
    <cellStyle name="Percent 16 8 2" xfId="4100"/>
    <cellStyle name="Percent 16 8 2 2" xfId="4101"/>
    <cellStyle name="Percent 16 8 3" xfId="4102"/>
    <cellStyle name="Percent 16 8 3 2" xfId="4103"/>
    <cellStyle name="Percent 16 8 4" xfId="4104"/>
    <cellStyle name="Percent 16 8 4 2" xfId="4105"/>
    <cellStyle name="Percent 16 8 5" xfId="4106"/>
    <cellStyle name="Percent 16 8 5 2" xfId="4107"/>
    <cellStyle name="Percent 16 8 6" xfId="4108"/>
    <cellStyle name="Percent 16 8 6 2" xfId="4109"/>
    <cellStyle name="Percent 16 8 7" xfId="4110"/>
    <cellStyle name="Percent 16 8 7 2" xfId="4111"/>
    <cellStyle name="Percent 16 8 8" xfId="4112"/>
    <cellStyle name="Percent 16 8 8 2" xfId="4113"/>
    <cellStyle name="Percent 16 8 9" xfId="4114"/>
    <cellStyle name="Percent 16 8 9 2" xfId="4115"/>
    <cellStyle name="Percent 16 9" xfId="4116"/>
    <cellStyle name="Percent 16 9 10" xfId="4117"/>
    <cellStyle name="Percent 16 9 10 2" xfId="4118"/>
    <cellStyle name="Percent 16 9 11" xfId="4119"/>
    <cellStyle name="Percent 16 9 11 2" xfId="4120"/>
    <cellStyle name="Percent 16 9 12" xfId="4121"/>
    <cellStyle name="Percent 16 9 12 2" xfId="4122"/>
    <cellStyle name="Percent 16 9 13" xfId="4123"/>
    <cellStyle name="Percent 16 9 13 2" xfId="4124"/>
    <cellStyle name="Percent 16 9 14" xfId="4125"/>
    <cellStyle name="Percent 16 9 14 2" xfId="4126"/>
    <cellStyle name="Percent 16 9 15" xfId="4127"/>
    <cellStyle name="Percent 16 9 15 2" xfId="4128"/>
    <cellStyle name="Percent 16 9 16" xfId="4129"/>
    <cellStyle name="Percent 16 9 16 2" xfId="4130"/>
    <cellStyle name="Percent 16 9 17" xfId="4131"/>
    <cellStyle name="Percent 16 9 17 2" xfId="4132"/>
    <cellStyle name="Percent 16 9 18" xfId="4133"/>
    <cellStyle name="Percent 16 9 2" xfId="4134"/>
    <cellStyle name="Percent 16 9 2 2" xfId="4135"/>
    <cellStyle name="Percent 16 9 3" xfId="4136"/>
    <cellStyle name="Percent 16 9 3 2" xfId="4137"/>
    <cellStyle name="Percent 16 9 4" xfId="4138"/>
    <cellStyle name="Percent 16 9 4 2" xfId="4139"/>
    <cellStyle name="Percent 16 9 5" xfId="4140"/>
    <cellStyle name="Percent 16 9 5 2" xfId="4141"/>
    <cellStyle name="Percent 16 9 6" xfId="4142"/>
    <cellStyle name="Percent 16 9 6 2" xfId="4143"/>
    <cellStyle name="Percent 16 9 7" xfId="4144"/>
    <cellStyle name="Percent 16 9 7 2" xfId="4145"/>
    <cellStyle name="Percent 16 9 8" xfId="4146"/>
    <cellStyle name="Percent 16 9 8 2" xfId="4147"/>
    <cellStyle name="Percent 16 9 9" xfId="4148"/>
    <cellStyle name="Percent 16 9 9 2" xfId="4149"/>
    <cellStyle name="Percent 17" xfId="4150"/>
    <cellStyle name="Percent 17 10" xfId="4151"/>
    <cellStyle name="Percent 17 2" xfId="4152"/>
    <cellStyle name="Percent 17 2 2" xfId="4153"/>
    <cellStyle name="Percent 17 2 2 2" xfId="4154"/>
    <cellStyle name="Percent 17 2 3" xfId="4155"/>
    <cellStyle name="Percent 17 3" xfId="4156"/>
    <cellStyle name="Percent 17 3 2" xfId="4157"/>
    <cellStyle name="Percent 17 4" xfId="4158"/>
    <cellStyle name="Percent 17 4 2" xfId="4159"/>
    <cellStyle name="Percent 17 5" xfId="4160"/>
    <cellStyle name="Percent 17 5 2" xfId="4161"/>
    <cellStyle name="Percent 17 6" xfId="4162"/>
    <cellStyle name="Percent 17 6 2" xfId="4163"/>
    <cellStyle name="Percent 17 7" xfId="4164"/>
    <cellStyle name="Percent 17 7 2" xfId="4165"/>
    <cellStyle name="Percent 17 7 2 2" xfId="4166"/>
    <cellStyle name="Percent 17 7 3" xfId="4167"/>
    <cellStyle name="Percent 17 7 3 2" xfId="4168"/>
    <cellStyle name="Percent 17 7 4" xfId="4169"/>
    <cellStyle name="Percent 17 8" xfId="4170"/>
    <cellStyle name="Percent 17 8 2" xfId="4171"/>
    <cellStyle name="Percent 17 8 2 2" xfId="4172"/>
    <cellStyle name="Percent 17 8 3" xfId="4173"/>
    <cellStyle name="Percent 17 9" xfId="4174"/>
    <cellStyle name="Percent 17 9 2" xfId="4175"/>
    <cellStyle name="Percent 17 9 2 2" xfId="4176"/>
    <cellStyle name="Percent 17 9 3" xfId="4177"/>
    <cellStyle name="Percent 17 9 3 2" xfId="4178"/>
    <cellStyle name="Percent 17 9 3 2 2" xfId="4179"/>
    <cellStyle name="Percent 17 9 3 3" xfId="4180"/>
    <cellStyle name="Percent 17 9 3 3 2" xfId="4181"/>
    <cellStyle name="Percent 17 9 3 4" xfId="4182"/>
    <cellStyle name="Percent 17 9 4" xfId="4183"/>
    <cellStyle name="Percent 17 9 4 2" xfId="4184"/>
    <cellStyle name="Percent 17 9 5" xfId="4185"/>
    <cellStyle name="Percent 18" xfId="4186"/>
    <cellStyle name="Percent 18 2" xfId="4187"/>
    <cellStyle name="Percent 18 2 2" xfId="4188"/>
    <cellStyle name="Percent 18 3" xfId="4189"/>
    <cellStyle name="Percent 2" xfId="4190"/>
    <cellStyle name="Percent 2 10" xfId="4191"/>
    <cellStyle name="Percent 2 10 2" xfId="4192"/>
    <cellStyle name="Percent 2 10 2 2" xfId="4193"/>
    <cellStyle name="Percent 2 10 3" xfId="4194"/>
    <cellStyle name="Percent 2 10 3 2" xfId="4195"/>
    <cellStyle name="Percent 2 10 4" xfId="4196"/>
    <cellStyle name="Percent 2 10 4 2" xfId="4197"/>
    <cellStyle name="Percent 2 10 5" xfId="4198"/>
    <cellStyle name="Percent 2 10 5 2" xfId="4199"/>
    <cellStyle name="Percent 2 10 6" xfId="4200"/>
    <cellStyle name="Percent 2 10 6 2" xfId="4201"/>
    <cellStyle name="Percent 2 10 7" xfId="4202"/>
    <cellStyle name="Percent 2 10 7 2" xfId="4203"/>
    <cellStyle name="Percent 2 10 8" xfId="4204"/>
    <cellStyle name="Percent 2 10 8 2" xfId="4205"/>
    <cellStyle name="Percent 2 10 9" xfId="4206"/>
    <cellStyle name="Percent 2 11" xfId="4207"/>
    <cellStyle name="Percent 2 11 2" xfId="4208"/>
    <cellStyle name="Percent 2 11 2 2" xfId="4209"/>
    <cellStyle name="Percent 2 11 3" xfId="4210"/>
    <cellStyle name="Percent 2 11 3 2" xfId="4211"/>
    <cellStyle name="Percent 2 11 4" xfId="4212"/>
    <cellStyle name="Percent 2 11 4 2" xfId="4213"/>
    <cellStyle name="Percent 2 11 5" xfId="4214"/>
    <cellStyle name="Percent 2 11 5 2" xfId="4215"/>
    <cellStyle name="Percent 2 11 6" xfId="4216"/>
    <cellStyle name="Percent 2 11 6 2" xfId="4217"/>
    <cellStyle name="Percent 2 11 7" xfId="4218"/>
    <cellStyle name="Percent 2 11 7 2" xfId="4219"/>
    <cellStyle name="Percent 2 11 8" xfId="4220"/>
    <cellStyle name="Percent 2 11 8 2" xfId="4221"/>
    <cellStyle name="Percent 2 11 9" xfId="4222"/>
    <cellStyle name="Percent 2 12" xfId="4223"/>
    <cellStyle name="Percent 2 12 2" xfId="4224"/>
    <cellStyle name="Percent 2 13" xfId="4225"/>
    <cellStyle name="Percent 2 13 2" xfId="4226"/>
    <cellStyle name="Percent 2 14" xfId="4227"/>
    <cellStyle name="Percent 2 14 2" xfId="4228"/>
    <cellStyle name="Percent 2 15" xfId="4229"/>
    <cellStyle name="Percent 2 15 2" xfId="4230"/>
    <cellStyle name="Percent 2 16" xfId="4231"/>
    <cellStyle name="Percent 2 16 2" xfId="4232"/>
    <cellStyle name="Percent 2 17" xfId="4233"/>
    <cellStyle name="Percent 2 17 2" xfId="4234"/>
    <cellStyle name="Percent 2 18" xfId="4235"/>
    <cellStyle name="Percent 2 18 2" xfId="4236"/>
    <cellStyle name="Percent 2 19" xfId="4237"/>
    <cellStyle name="Percent 2 19 2" xfId="4238"/>
    <cellStyle name="Percent 2 2" xfId="4239"/>
    <cellStyle name="Percent 2 2 10" xfId="4240"/>
    <cellStyle name="Percent 2 2 2" xfId="4241"/>
    <cellStyle name="Percent 2 2 2 2" xfId="4242"/>
    <cellStyle name="Percent 2 2 2 3" xfId="4243"/>
    <cellStyle name="Percent 2 2 3" xfId="4244"/>
    <cellStyle name="Percent 2 2 3 2" xfId="4245"/>
    <cellStyle name="Percent 2 2 3 2 2" xfId="4246"/>
    <cellStyle name="Percent 2 2 3 3" xfId="4247"/>
    <cellStyle name="Percent 2 2 3 3 2" xfId="4248"/>
    <cellStyle name="Percent 2 2 3 4" xfId="4249"/>
    <cellStyle name="Percent 2 2 4" xfId="4250"/>
    <cellStyle name="Percent 2 2 4 2" xfId="4251"/>
    <cellStyle name="Percent 2 2 4 2 2" xfId="4252"/>
    <cellStyle name="Percent 2 2 4 3" xfId="4253"/>
    <cellStyle name="Percent 2 2 4 3 2" xfId="4254"/>
    <cellStyle name="Percent 2 2 4 4" xfId="4255"/>
    <cellStyle name="Percent 2 2 5" xfId="4256"/>
    <cellStyle name="Percent 2 2 5 2" xfId="4257"/>
    <cellStyle name="Percent 2 2 6" xfId="4258"/>
    <cellStyle name="Percent 2 2 6 2" xfId="4259"/>
    <cellStyle name="Percent 2 2 7" xfId="4260"/>
    <cellStyle name="Percent 2 2 7 2" xfId="4261"/>
    <cellStyle name="Percent 2 2 8" xfId="4262"/>
    <cellStyle name="Percent 2 2 8 2" xfId="4263"/>
    <cellStyle name="Percent 2 2 9" xfId="4264"/>
    <cellStyle name="Percent 2 20" xfId="4265"/>
    <cellStyle name="Percent 2 20 2" xfId="4266"/>
    <cellStyle name="Percent 2 20 2 2" xfId="4267"/>
    <cellStyle name="Percent 2 20 2 2 2" xfId="4268"/>
    <cellStyle name="Percent 2 20 2 3" xfId="4269"/>
    <cellStyle name="Percent 2 20 2 3 2" xfId="4270"/>
    <cellStyle name="Percent 2 20 2 3 2 2" xfId="4271"/>
    <cellStyle name="Percent 2 20 2 3 3" xfId="4272"/>
    <cellStyle name="Percent 2 20 2 3 3 2" xfId="4273"/>
    <cellStyle name="Percent 2 20 2 3 4" xfId="4274"/>
    <cellStyle name="Percent 2 20 2 4" xfId="4275"/>
    <cellStyle name="Percent 2 20 2 4 2" xfId="4276"/>
    <cellStyle name="Percent 2 20 2 5" xfId="4277"/>
    <cellStyle name="Percent 2 20 3" xfId="4278"/>
    <cellStyle name="Percent 2 21" xfId="4279"/>
    <cellStyle name="Percent 2 21 2" xfId="4280"/>
    <cellStyle name="Percent 2 22" xfId="4281"/>
    <cellStyle name="Percent 2 22 2" xfId="4282"/>
    <cellStyle name="Percent 2 23" xfId="4283"/>
    <cellStyle name="Percent 2 23 2" xfId="4284"/>
    <cellStyle name="Percent 2 24" xfId="4285"/>
    <cellStyle name="Percent 2 24 2" xfId="4286"/>
    <cellStyle name="Percent 2 25" xfId="4287"/>
    <cellStyle name="Percent 2 25 2" xfId="4288"/>
    <cellStyle name="Percent 2 26" xfId="4289"/>
    <cellStyle name="Percent 2 26 2" xfId="4290"/>
    <cellStyle name="Percent 2 27" xfId="4291"/>
    <cellStyle name="Percent 2 27 2" xfId="4292"/>
    <cellStyle name="Percent 2 28" xfId="4293"/>
    <cellStyle name="Percent 2 28 2" xfId="4294"/>
    <cellStyle name="Percent 2 29" xfId="4295"/>
    <cellStyle name="Percent 2 29 2" xfId="4296"/>
    <cellStyle name="Percent 2 3" xfId="4297"/>
    <cellStyle name="Percent 2 3 10" xfId="4298"/>
    <cellStyle name="Percent 2 3 10 2" xfId="4299"/>
    <cellStyle name="Percent 2 3 11" xfId="4300"/>
    <cellStyle name="Percent 2 3 11 2" xfId="4301"/>
    <cellStyle name="Percent 2 3 12" xfId="4302"/>
    <cellStyle name="Percent 2 3 12 2" xfId="4303"/>
    <cellStyle name="Percent 2 3 13" xfId="4304"/>
    <cellStyle name="Percent 2 3 13 2" xfId="4305"/>
    <cellStyle name="Percent 2 3 14" xfId="4306"/>
    <cellStyle name="Percent 2 3 14 2" xfId="4307"/>
    <cellStyle name="Percent 2 3 15" xfId="4308"/>
    <cellStyle name="Percent 2 3 15 2" xfId="4309"/>
    <cellStyle name="Percent 2 3 16" xfId="4310"/>
    <cellStyle name="Percent 2 3 17" xfId="4311"/>
    <cellStyle name="Percent 2 3 2" xfId="4312"/>
    <cellStyle name="Percent 2 3 2 2" xfId="4313"/>
    <cellStyle name="Percent 2 3 3" xfId="4314"/>
    <cellStyle name="Percent 2 3 3 2" xfId="4315"/>
    <cellStyle name="Percent 2 3 3 2 2" xfId="4316"/>
    <cellStyle name="Percent 2 3 3 3" xfId="4317"/>
    <cellStyle name="Percent 2 3 3 3 2" xfId="4318"/>
    <cellStyle name="Percent 2 3 3 3 2 2" xfId="4319"/>
    <cellStyle name="Percent 2 3 3 3 3" xfId="4320"/>
    <cellStyle name="Percent 2 3 3 3 3 2" xfId="4321"/>
    <cellStyle name="Percent 2 3 3 3 4" xfId="4322"/>
    <cellStyle name="Percent 2 3 3 3 4 2" xfId="4323"/>
    <cellStyle name="Percent 2 3 3 3 5" xfId="4324"/>
    <cellStyle name="Percent 2 3 3 4" xfId="4325"/>
    <cellStyle name="Percent 2 3 4" xfId="4326"/>
    <cellStyle name="Percent 2 3 4 2" xfId="4327"/>
    <cellStyle name="Percent 2 3 5" xfId="4328"/>
    <cellStyle name="Percent 2 3 5 2" xfId="4329"/>
    <cellStyle name="Percent 2 3 6" xfId="4330"/>
    <cellStyle name="Percent 2 3 6 2" xfId="4331"/>
    <cellStyle name="Percent 2 3 7" xfId="4332"/>
    <cellStyle name="Percent 2 3 7 2" xfId="4333"/>
    <cellStyle name="Percent 2 3 8" xfId="4334"/>
    <cellStyle name="Percent 2 3 8 2" xfId="4335"/>
    <cellStyle name="Percent 2 3 9" xfId="4336"/>
    <cellStyle name="Percent 2 3 9 2" xfId="4337"/>
    <cellStyle name="Percent 2 30" xfId="4338"/>
    <cellStyle name="Percent 2 30 2" xfId="4339"/>
    <cellStyle name="Percent 2 31" xfId="4340"/>
    <cellStyle name="Percent 2 31 2" xfId="4341"/>
    <cellStyle name="Percent 2 32" xfId="4342"/>
    <cellStyle name="Percent 2 32 2" xfId="4343"/>
    <cellStyle name="Percent 2 33" xfId="4344"/>
    <cellStyle name="Percent 2 33 2" xfId="4345"/>
    <cellStyle name="Percent 2 34" xfId="4346"/>
    <cellStyle name="Percent 2 34 2" xfId="4347"/>
    <cellStyle name="Percent 2 35" xfId="4348"/>
    <cellStyle name="Percent 2 35 2" xfId="4349"/>
    <cellStyle name="Percent 2 36" xfId="4350"/>
    <cellStyle name="Percent 2 36 2" xfId="4351"/>
    <cellStyle name="Percent 2 37" xfId="4352"/>
    <cellStyle name="Percent 2 37 2" xfId="4353"/>
    <cellStyle name="Percent 2 38" xfId="4354"/>
    <cellStyle name="Percent 2 38 2" xfId="4355"/>
    <cellStyle name="Percent 2 39" xfId="4356"/>
    <cellStyle name="Percent 2 39 2" xfId="4357"/>
    <cellStyle name="Percent 2 4" xfId="4358"/>
    <cellStyle name="Percent 2 4 10" xfId="4359"/>
    <cellStyle name="Percent 2 4 10 2" xfId="4360"/>
    <cellStyle name="Percent 2 4 11" xfId="4361"/>
    <cellStyle name="Percent 2 4 11 2" xfId="4362"/>
    <cellStyle name="Percent 2 4 12" xfId="4363"/>
    <cellStyle name="Percent 2 4 12 2" xfId="4364"/>
    <cellStyle name="Percent 2 4 13" xfId="4365"/>
    <cellStyle name="Percent 2 4 13 2" xfId="4366"/>
    <cellStyle name="Percent 2 4 14" xfId="4367"/>
    <cellStyle name="Percent 2 4 14 2" xfId="4368"/>
    <cellStyle name="Percent 2 4 15" xfId="4369"/>
    <cellStyle name="Percent 2 4 15 2" xfId="4370"/>
    <cellStyle name="Percent 2 4 16" xfId="4371"/>
    <cellStyle name="Percent 2 4 16 2" xfId="4372"/>
    <cellStyle name="Percent 2 4 17" xfId="4373"/>
    <cellStyle name="Percent 2 4 17 2" xfId="4374"/>
    <cellStyle name="Percent 2 4 18" xfId="4375"/>
    <cellStyle name="Percent 2 4 2" xfId="4376"/>
    <cellStyle name="Percent 2 4 2 2" xfId="4377"/>
    <cellStyle name="Percent 2 4 3" xfId="4378"/>
    <cellStyle name="Percent 2 4 3 2" xfId="4379"/>
    <cellStyle name="Percent 2 4 4" xfId="4380"/>
    <cellStyle name="Percent 2 4 4 2" xfId="4381"/>
    <cellStyle name="Percent 2 4 5" xfId="4382"/>
    <cellStyle name="Percent 2 4 5 2" xfId="4383"/>
    <cellStyle name="Percent 2 4 6" xfId="4384"/>
    <cellStyle name="Percent 2 4 6 2" xfId="4385"/>
    <cellStyle name="Percent 2 4 7" xfId="4386"/>
    <cellStyle name="Percent 2 4 7 2" xfId="4387"/>
    <cellStyle name="Percent 2 4 8" xfId="4388"/>
    <cellStyle name="Percent 2 4 8 2" xfId="4389"/>
    <cellStyle name="Percent 2 4 9" xfId="4390"/>
    <cellStyle name="Percent 2 4 9 2" xfId="4391"/>
    <cellStyle name="Percent 2 40" xfId="4392"/>
    <cellStyle name="Percent 2 40 2" xfId="4393"/>
    <cellStyle name="Percent 2 41" xfId="4394"/>
    <cellStyle name="Percent 2 41 2" xfId="4395"/>
    <cellStyle name="Percent 2 42" xfId="4396"/>
    <cellStyle name="Percent 2 42 2" xfId="4397"/>
    <cellStyle name="Percent 2 43" xfId="4398"/>
    <cellStyle name="Percent 2 43 2" xfId="4399"/>
    <cellStyle name="Percent 2 44" xfId="4400"/>
    <cellStyle name="Percent 2 44 2" xfId="4401"/>
    <cellStyle name="Percent 2 45" xfId="4402"/>
    <cellStyle name="Percent 2 45 2" xfId="4403"/>
    <cellStyle name="Percent 2 46" xfId="4404"/>
    <cellStyle name="Percent 2 46 2" xfId="4405"/>
    <cellStyle name="Percent 2 47" xfId="4406"/>
    <cellStyle name="Percent 2 47 2" xfId="4407"/>
    <cellStyle name="Percent 2 48" xfId="4408"/>
    <cellStyle name="Percent 2 48 2" xfId="4409"/>
    <cellStyle name="Percent 2 48 2 2" xfId="4410"/>
    <cellStyle name="Percent 2 48 3" xfId="4411"/>
    <cellStyle name="Percent 2 48 3 2" xfId="4412"/>
    <cellStyle name="Percent 2 48 4" xfId="4413"/>
    <cellStyle name="Percent 2 49" xfId="4414"/>
    <cellStyle name="Percent 2 49 2" xfId="4415"/>
    <cellStyle name="Percent 2 49 2 2" xfId="4416"/>
    <cellStyle name="Percent 2 49 3" xfId="4417"/>
    <cellStyle name="Percent 2 5" xfId="4418"/>
    <cellStyle name="Percent 2 5 10" xfId="4419"/>
    <cellStyle name="Percent 2 5 10 2" xfId="4420"/>
    <cellStyle name="Percent 2 5 11" xfId="4421"/>
    <cellStyle name="Percent 2 5 11 2" xfId="4422"/>
    <cellStyle name="Percent 2 5 12" xfId="4423"/>
    <cellStyle name="Percent 2 5 12 2" xfId="4424"/>
    <cellStyle name="Percent 2 5 13" xfId="4425"/>
    <cellStyle name="Percent 2 5 13 2" xfId="4426"/>
    <cellStyle name="Percent 2 5 14" xfId="4427"/>
    <cellStyle name="Percent 2 5 14 2" xfId="4428"/>
    <cellStyle name="Percent 2 5 15" xfId="4429"/>
    <cellStyle name="Percent 2 5 15 2" xfId="4430"/>
    <cellStyle name="Percent 2 5 16" xfId="4431"/>
    <cellStyle name="Percent 2 5 2" xfId="4432"/>
    <cellStyle name="Percent 2 5 2 2" xfId="4433"/>
    <cellStyle name="Percent 2 5 3" xfId="4434"/>
    <cellStyle name="Percent 2 5 3 2" xfId="4435"/>
    <cellStyle name="Percent 2 5 4" xfId="4436"/>
    <cellStyle name="Percent 2 5 4 2" xfId="4437"/>
    <cellStyle name="Percent 2 5 5" xfId="4438"/>
    <cellStyle name="Percent 2 5 5 2" xfId="4439"/>
    <cellStyle name="Percent 2 5 6" xfId="4440"/>
    <cellStyle name="Percent 2 5 6 2" xfId="4441"/>
    <cellStyle name="Percent 2 5 7" xfId="4442"/>
    <cellStyle name="Percent 2 5 7 2" xfId="4443"/>
    <cellStyle name="Percent 2 5 8" xfId="4444"/>
    <cellStyle name="Percent 2 5 8 2" xfId="4445"/>
    <cellStyle name="Percent 2 5 9" xfId="4446"/>
    <cellStyle name="Percent 2 5 9 2" xfId="4447"/>
    <cellStyle name="Percent 2 50" xfId="4448"/>
    <cellStyle name="Percent 2 51" xfId="4449"/>
    <cellStyle name="Percent 2 6" xfId="4450"/>
    <cellStyle name="Percent 2 6 10" xfId="4451"/>
    <cellStyle name="Percent 2 6 10 2" xfId="4452"/>
    <cellStyle name="Percent 2 6 11" xfId="4453"/>
    <cellStyle name="Percent 2 6 11 2" xfId="4454"/>
    <cellStyle name="Percent 2 6 12" xfId="4455"/>
    <cellStyle name="Percent 2 6 12 2" xfId="4456"/>
    <cellStyle name="Percent 2 6 13" xfId="4457"/>
    <cellStyle name="Percent 2 6 13 2" xfId="4458"/>
    <cellStyle name="Percent 2 6 14" xfId="4459"/>
    <cellStyle name="Percent 2 6 14 2" xfId="4460"/>
    <cellStyle name="Percent 2 6 15" xfId="4461"/>
    <cellStyle name="Percent 2 6 15 2" xfId="4462"/>
    <cellStyle name="Percent 2 6 16" xfId="4463"/>
    <cellStyle name="Percent 2 6 2" xfId="4464"/>
    <cellStyle name="Percent 2 6 2 2" xfId="4465"/>
    <cellStyle name="Percent 2 6 3" xfId="4466"/>
    <cellStyle name="Percent 2 6 3 2" xfId="4467"/>
    <cellStyle name="Percent 2 6 4" xfId="4468"/>
    <cellStyle name="Percent 2 6 4 2" xfId="4469"/>
    <cellStyle name="Percent 2 6 5" xfId="4470"/>
    <cellStyle name="Percent 2 6 5 2" xfId="4471"/>
    <cellStyle name="Percent 2 6 6" xfId="4472"/>
    <cellStyle name="Percent 2 6 6 2" xfId="4473"/>
    <cellStyle name="Percent 2 6 7" xfId="4474"/>
    <cellStyle name="Percent 2 6 7 2" xfId="4475"/>
    <cellStyle name="Percent 2 6 8" xfId="4476"/>
    <cellStyle name="Percent 2 6 8 2" xfId="4477"/>
    <cellStyle name="Percent 2 6 9" xfId="4478"/>
    <cellStyle name="Percent 2 6 9 2" xfId="4479"/>
    <cellStyle name="Percent 2 7" xfId="4480"/>
    <cellStyle name="Percent 2 7 2" xfId="4481"/>
    <cellStyle name="Percent 2 7 2 2" xfId="4482"/>
    <cellStyle name="Percent 2 7 3" xfId="4483"/>
    <cellStyle name="Percent 2 7 3 2" xfId="4484"/>
    <cellStyle name="Percent 2 7 4" xfId="4485"/>
    <cellStyle name="Percent 2 7 4 2" xfId="4486"/>
    <cellStyle name="Percent 2 7 5" xfId="4487"/>
    <cellStyle name="Percent 2 7 5 2" xfId="4488"/>
    <cellStyle name="Percent 2 7 6" xfId="4489"/>
    <cellStyle name="Percent 2 7 6 2" xfId="4490"/>
    <cellStyle name="Percent 2 7 7" xfId="4491"/>
    <cellStyle name="Percent 2 7 7 2" xfId="4492"/>
    <cellStyle name="Percent 2 7 8" xfId="4493"/>
    <cellStyle name="Percent 2 7 8 2" xfId="4494"/>
    <cellStyle name="Percent 2 7 9" xfId="4495"/>
    <cellStyle name="Percent 2 8" xfId="4496"/>
    <cellStyle name="Percent 2 8 2" xfId="4497"/>
    <cellStyle name="Percent 2 8 2 2" xfId="4498"/>
    <cellStyle name="Percent 2 8 3" xfId="4499"/>
    <cellStyle name="Percent 2 8 3 2" xfId="4500"/>
    <cellStyle name="Percent 2 8 4" xfId="4501"/>
    <cellStyle name="Percent 2 8 4 2" xfId="4502"/>
    <cellStyle name="Percent 2 8 5" xfId="4503"/>
    <cellStyle name="Percent 2 8 5 2" xfId="4504"/>
    <cellStyle name="Percent 2 8 6" xfId="4505"/>
    <cellStyle name="Percent 2 8 6 2" xfId="4506"/>
    <cellStyle name="Percent 2 8 7" xfId="4507"/>
    <cellStyle name="Percent 2 8 7 2" xfId="4508"/>
    <cellStyle name="Percent 2 8 8" xfId="4509"/>
    <cellStyle name="Percent 2 8 8 2" xfId="4510"/>
    <cellStyle name="Percent 2 8 9" xfId="4511"/>
    <cellStyle name="Percent 2 9" xfId="4512"/>
    <cellStyle name="Percent 2 9 2" xfId="4513"/>
    <cellStyle name="Percent 2 9 2 2" xfId="4514"/>
    <cellStyle name="Percent 2 9 3" xfId="4515"/>
    <cellStyle name="Percent 2 9 3 2" xfId="4516"/>
    <cellStyle name="Percent 2 9 4" xfId="4517"/>
    <cellStyle name="Percent 2 9 4 2" xfId="4518"/>
    <cellStyle name="Percent 2 9 5" xfId="4519"/>
    <cellStyle name="Percent 2 9 5 2" xfId="4520"/>
    <cellStyle name="Percent 2 9 6" xfId="4521"/>
    <cellStyle name="Percent 2 9 6 2" xfId="4522"/>
    <cellStyle name="Percent 2 9 7" xfId="4523"/>
    <cellStyle name="Percent 2 9 7 2" xfId="4524"/>
    <cellStyle name="Percent 2 9 8" xfId="4525"/>
    <cellStyle name="Percent 2 9 8 2" xfId="4526"/>
    <cellStyle name="Percent 2 9 9" xfId="4527"/>
    <cellStyle name="Percent 20" xfId="4528"/>
    <cellStyle name="Percent 20 2" xfId="4529"/>
    <cellStyle name="Percent 20 2 2" xfId="4530"/>
    <cellStyle name="Percent 20 2 2 2" xfId="4531"/>
    <cellStyle name="Percent 20 2 3" xfId="4532"/>
    <cellStyle name="Percent 20 3" xfId="4533"/>
    <cellStyle name="Percent 20 3 2" xfId="4534"/>
    <cellStyle name="Percent 20 4" xfId="4535"/>
    <cellStyle name="Percent 20 4 2" xfId="4536"/>
    <cellStyle name="Percent 20 5" xfId="4537"/>
    <cellStyle name="Percent 20 5 2" xfId="4538"/>
    <cellStyle name="Percent 20 6" xfId="4539"/>
    <cellStyle name="Percent 20 6 2" xfId="4540"/>
    <cellStyle name="Percent 20 7" xfId="4541"/>
    <cellStyle name="Percent 20 7 2" xfId="4542"/>
    <cellStyle name="Percent 20 7 2 2" xfId="4543"/>
    <cellStyle name="Percent 20 7 3" xfId="4544"/>
    <cellStyle name="Percent 20 7 3 2" xfId="4545"/>
    <cellStyle name="Percent 20 7 4" xfId="4546"/>
    <cellStyle name="Percent 20 8" xfId="4547"/>
    <cellStyle name="Percent 20 8 2" xfId="4548"/>
    <cellStyle name="Percent 20 9" xfId="4549"/>
    <cellStyle name="Percent 21" xfId="4550"/>
    <cellStyle name="Percent 21 2" xfId="4551"/>
    <cellStyle name="Percent 21 2 2" xfId="4552"/>
    <cellStyle name="Percent 21 3" xfId="4553"/>
    <cellStyle name="Percent 21 3 2" xfId="4554"/>
    <cellStyle name="Percent 21 4" xfId="4555"/>
    <cellStyle name="Percent 21 4 2" xfId="4556"/>
    <cellStyle name="Percent 21 5" xfId="4557"/>
    <cellStyle name="Percent 21 5 2" xfId="4558"/>
    <cellStyle name="Percent 21 6" xfId="4559"/>
    <cellStyle name="Percent 21 6 2" xfId="4560"/>
    <cellStyle name="Percent 21 7" xfId="4561"/>
    <cellStyle name="Percent 21 7 2" xfId="4562"/>
    <cellStyle name="Percent 21 7 2 2" xfId="4563"/>
    <cellStyle name="Percent 21 7 3" xfId="4564"/>
    <cellStyle name="Percent 21 7 3 2" xfId="4565"/>
    <cellStyle name="Percent 21 7 4" xfId="4566"/>
    <cellStyle name="Percent 21 8" xfId="4567"/>
    <cellStyle name="Percent 22" xfId="4568"/>
    <cellStyle name="Percent 22 2" xfId="4569"/>
    <cellStyle name="Percent 22 2 2" xfId="4570"/>
    <cellStyle name="Percent 22 3" xfId="4571"/>
    <cellStyle name="Percent 22 3 2" xfId="4572"/>
    <cellStyle name="Percent 22 4" xfId="4573"/>
    <cellStyle name="Percent 22 4 2" xfId="4574"/>
    <cellStyle name="Percent 22 5" xfId="4575"/>
    <cellStyle name="Percent 22 5 2" xfId="4576"/>
    <cellStyle name="Percent 22 6" xfId="4577"/>
    <cellStyle name="Percent 22 6 2" xfId="4578"/>
    <cellStyle name="Percent 22 7" xfId="4579"/>
    <cellStyle name="Percent 22 7 2" xfId="4580"/>
    <cellStyle name="Percent 22 7 2 2" xfId="4581"/>
    <cellStyle name="Percent 22 7 3" xfId="4582"/>
    <cellStyle name="Percent 22 7 3 2" xfId="4583"/>
    <cellStyle name="Percent 22 7 4" xfId="4584"/>
    <cellStyle name="Percent 22 8" xfId="4585"/>
    <cellStyle name="Percent 23" xfId="4586"/>
    <cellStyle name="Percent 23 2" xfId="4587"/>
    <cellStyle name="Percent 23 2 2" xfId="4588"/>
    <cellStyle name="Percent 23 3" xfId="4589"/>
    <cellStyle name="Percent 23 3 2" xfId="4590"/>
    <cellStyle name="Percent 23 4" xfId="4591"/>
    <cellStyle name="Percent 23 4 2" xfId="4592"/>
    <cellStyle name="Percent 23 5" xfId="4593"/>
    <cellStyle name="Percent 23 5 2" xfId="4594"/>
    <cellStyle name="Percent 23 6" xfId="4595"/>
    <cellStyle name="Percent 23 6 2" xfId="4596"/>
    <cellStyle name="Percent 23 7" xfId="4597"/>
    <cellStyle name="Percent 23 7 2" xfId="4598"/>
    <cellStyle name="Percent 23 7 2 2" xfId="4599"/>
    <cellStyle name="Percent 23 7 3" xfId="4600"/>
    <cellStyle name="Percent 23 7 3 2" xfId="4601"/>
    <cellStyle name="Percent 23 7 4" xfId="4602"/>
    <cellStyle name="Percent 23 8" xfId="4603"/>
    <cellStyle name="Percent 24 2" xfId="4604"/>
    <cellStyle name="Percent 24 2 2" xfId="4605"/>
    <cellStyle name="Percent 24 3" xfId="4606"/>
    <cellStyle name="Percent 24 3 2" xfId="4607"/>
    <cellStyle name="Percent 24 4" xfId="4608"/>
    <cellStyle name="Percent 24 4 2" xfId="4609"/>
    <cellStyle name="Percent 24 5" xfId="4610"/>
    <cellStyle name="Percent 24 5 2" xfId="4611"/>
    <cellStyle name="Percent 24 6" xfId="4612"/>
    <cellStyle name="Percent 24 6 2" xfId="4613"/>
    <cellStyle name="Percent 24 7" xfId="4614"/>
    <cellStyle name="Percent 24 7 2" xfId="4615"/>
    <cellStyle name="Percent 24 7 2 2" xfId="4616"/>
    <cellStyle name="Percent 24 7 3" xfId="4617"/>
    <cellStyle name="Percent 24 7 3 2" xfId="4618"/>
    <cellStyle name="Percent 24 7 4" xfId="4619"/>
    <cellStyle name="Percent 25" xfId="4620"/>
    <cellStyle name="Percent 25 2" xfId="4621"/>
    <cellStyle name="Percent 25 2 2" xfId="4622"/>
    <cellStyle name="Percent 25 3" xfId="4623"/>
    <cellStyle name="Percent 25 3 2" xfId="4624"/>
    <cellStyle name="Percent 25 4" xfId="4625"/>
    <cellStyle name="Percent 25 4 2" xfId="4626"/>
    <cellStyle name="Percent 25 5" xfId="4627"/>
    <cellStyle name="Percent 25 5 2" xfId="4628"/>
    <cellStyle name="Percent 25 6" xfId="4629"/>
    <cellStyle name="Percent 25 6 2" xfId="4630"/>
    <cellStyle name="Percent 25 7" xfId="4631"/>
    <cellStyle name="Percent 25 7 2" xfId="4632"/>
    <cellStyle name="Percent 25 7 2 2" xfId="4633"/>
    <cellStyle name="Percent 25 7 3" xfId="4634"/>
    <cellStyle name="Percent 25 7 3 2" xfId="4635"/>
    <cellStyle name="Percent 25 7 4" xfId="4636"/>
    <cellStyle name="Percent 25 8" xfId="4637"/>
    <cellStyle name="Percent 26" xfId="4638"/>
    <cellStyle name="Percent 26 2" xfId="4639"/>
    <cellStyle name="Percent 26 2 2" xfId="4640"/>
    <cellStyle name="Percent 26 3" xfId="4641"/>
    <cellStyle name="Percent 26 3 2" xfId="4642"/>
    <cellStyle name="Percent 26 4" xfId="4643"/>
    <cellStyle name="Percent 26 4 2" xfId="4644"/>
    <cellStyle name="Percent 26 5" xfId="4645"/>
    <cellStyle name="Percent 26 5 2" xfId="4646"/>
    <cellStyle name="Percent 26 6" xfId="4647"/>
    <cellStyle name="Percent 26 6 2" xfId="4648"/>
    <cellStyle name="Percent 26 7" xfId="4649"/>
    <cellStyle name="Percent 26 7 2" xfId="4650"/>
    <cellStyle name="Percent 26 7 2 2" xfId="4651"/>
    <cellStyle name="Percent 26 7 3" xfId="4652"/>
    <cellStyle name="Percent 26 7 3 2" xfId="4653"/>
    <cellStyle name="Percent 26 7 4" xfId="4654"/>
    <cellStyle name="Percent 26 8" xfId="4655"/>
    <cellStyle name="Percent 27" xfId="4656"/>
    <cellStyle name="Percent 27 2" xfId="4657"/>
    <cellStyle name="Percent 3" xfId="4658"/>
    <cellStyle name="Percent 3 10" xfId="4659"/>
    <cellStyle name="Percent 3 10 10" xfId="4660"/>
    <cellStyle name="Percent 3 10 10 2" xfId="4661"/>
    <cellStyle name="Percent 3 10 11" xfId="4662"/>
    <cellStyle name="Percent 3 10 11 2" xfId="4663"/>
    <cellStyle name="Percent 3 10 11 2 2" xfId="4664"/>
    <cellStyle name="Percent 3 10 11 3" xfId="4665"/>
    <cellStyle name="Percent 3 10 12" xfId="4666"/>
    <cellStyle name="Percent 3 10 12 2" xfId="4667"/>
    <cellStyle name="Percent 3 10 12 2 2" xfId="4668"/>
    <cellStyle name="Percent 3 10 12 3" xfId="4669"/>
    <cellStyle name="Percent 3 10 13" xfId="4670"/>
    <cellStyle name="Percent 3 10 13 2" xfId="4671"/>
    <cellStyle name="Percent 3 10 13 2 2" xfId="4672"/>
    <cellStyle name="Percent 3 10 13 3" xfId="4673"/>
    <cellStyle name="Percent 3 10 13 3 2" xfId="4674"/>
    <cellStyle name="Percent 3 10 13 4" xfId="4675"/>
    <cellStyle name="Percent 3 10 14" xfId="4676"/>
    <cellStyle name="Percent 3 10 14 2" xfId="4677"/>
    <cellStyle name="Percent 3 10 14 2 2" xfId="4678"/>
    <cellStyle name="Percent 3 10 14 3" xfId="4679"/>
    <cellStyle name="Percent 3 10 14 3 2" xfId="4680"/>
    <cellStyle name="Percent 3 10 14 4" xfId="4681"/>
    <cellStyle name="Percent 3 10 15" xfId="4682"/>
    <cellStyle name="Percent 3 10 15 2" xfId="4683"/>
    <cellStyle name="Percent 3 10 15 2 2" xfId="4684"/>
    <cellStyle name="Percent 3 10 15 3" xfId="4685"/>
    <cellStyle name="Percent 3 10 15 3 2" xfId="4686"/>
    <cellStyle name="Percent 3 10 15 4" xfId="4687"/>
    <cellStyle name="Percent 3 10 16" xfId="4688"/>
    <cellStyle name="Percent 3 10 2" xfId="4689"/>
    <cellStyle name="Percent 3 10 2 2" xfId="4690"/>
    <cellStyle name="Percent 3 10 2 2 2" xfId="4691"/>
    <cellStyle name="Percent 3 10 2 3" xfId="4692"/>
    <cellStyle name="Percent 3 10 2 3 2" xfId="4693"/>
    <cellStyle name="Percent 3 10 2 4" xfId="4694"/>
    <cellStyle name="Percent 3 10 3" xfId="4695"/>
    <cellStyle name="Percent 3 10 3 2" xfId="4696"/>
    <cellStyle name="Percent 3 10 3 2 2" xfId="4697"/>
    <cellStyle name="Percent 3 10 3 3" xfId="4698"/>
    <cellStyle name="Percent 3 10 3 3 2" xfId="4699"/>
    <cellStyle name="Percent 3 10 3 4" xfId="4700"/>
    <cellStyle name="Percent 3 10 4" xfId="4701"/>
    <cellStyle name="Percent 3 10 4 2" xfId="4702"/>
    <cellStyle name="Percent 3 10 4 2 2" xfId="4703"/>
    <cellStyle name="Percent 3 10 4 3" xfId="4704"/>
    <cellStyle name="Percent 3 10 4 3 2" xfId="4705"/>
    <cellStyle name="Percent 3 10 4 4" xfId="4706"/>
    <cellStyle name="Percent 3 10 5" xfId="4707"/>
    <cellStyle name="Percent 3 10 5 2" xfId="4708"/>
    <cellStyle name="Percent 3 10 5 2 2" xfId="4709"/>
    <cellStyle name="Percent 3 10 5 3" xfId="4710"/>
    <cellStyle name="Percent 3 10 5 3 2" xfId="4711"/>
    <cellStyle name="Percent 3 10 5 4" xfId="4712"/>
    <cellStyle name="Percent 3 10 6" xfId="4713"/>
    <cellStyle name="Percent 3 10 6 2" xfId="4714"/>
    <cellStyle name="Percent 3 10 6 2 2" xfId="4715"/>
    <cellStyle name="Percent 3 10 6 3" xfId="4716"/>
    <cellStyle name="Percent 3 10 6 3 2" xfId="4717"/>
    <cellStyle name="Percent 3 10 6 4" xfId="4718"/>
    <cellStyle name="Percent 3 10 7" xfId="4719"/>
    <cellStyle name="Percent 3 10 7 2" xfId="4720"/>
    <cellStyle name="Percent 3 10 7 2 2" xfId="4721"/>
    <cellStyle name="Percent 3 10 7 3" xfId="4722"/>
    <cellStyle name="Percent 3 10 7 3 2" xfId="4723"/>
    <cellStyle name="Percent 3 10 7 4" xfId="4724"/>
    <cellStyle name="Percent 3 10 8" xfId="4725"/>
    <cellStyle name="Percent 3 10 8 2" xfId="4726"/>
    <cellStyle name="Percent 3 10 8 2 2" xfId="4727"/>
    <cellStyle name="Percent 3 10 8 3" xfId="4728"/>
    <cellStyle name="Percent 3 10 8 3 2" xfId="4729"/>
    <cellStyle name="Percent 3 10 8 4" xfId="4730"/>
    <cellStyle name="Percent 3 10 9" xfId="4731"/>
    <cellStyle name="Percent 3 10 9 2" xfId="4732"/>
    <cellStyle name="Percent 3 10 9 2 2" xfId="4733"/>
    <cellStyle name="Percent 3 10 9 3" xfId="4734"/>
    <cellStyle name="Percent 3 10 9 3 2" xfId="4735"/>
    <cellStyle name="Percent 3 10 9 4" xfId="4736"/>
    <cellStyle name="Percent 3 11" xfId="4737"/>
    <cellStyle name="Percent 3 11 2" xfId="4738"/>
    <cellStyle name="Percent 3 11 2 2" xfId="4739"/>
    <cellStyle name="Percent 3 11 3" xfId="4740"/>
    <cellStyle name="Percent 3 11 3 2" xfId="4741"/>
    <cellStyle name="Percent 3 11 4" xfId="4742"/>
    <cellStyle name="Percent 3 12" xfId="4743"/>
    <cellStyle name="Percent 3 12 2" xfId="4744"/>
    <cellStyle name="Percent 3 12 2 2" xfId="4745"/>
    <cellStyle name="Percent 3 12 3" xfId="4746"/>
    <cellStyle name="Percent 3 12 3 2" xfId="4747"/>
    <cellStyle name="Percent 3 12 4" xfId="4748"/>
    <cellStyle name="Percent 3 13" xfId="4749"/>
    <cellStyle name="Percent 3 13 2" xfId="4750"/>
    <cellStyle name="Percent 3 13 2 2" xfId="4751"/>
    <cellStyle name="Percent 3 13 3" xfId="4752"/>
    <cellStyle name="Percent 3 13 3 2" xfId="4753"/>
    <cellStyle name="Percent 3 13 4" xfId="4754"/>
    <cellStyle name="Percent 3 14" xfId="4755"/>
    <cellStyle name="Percent 3 14 2" xfId="4756"/>
    <cellStyle name="Percent 3 14 2 2" xfId="4757"/>
    <cellStyle name="Percent 3 14 3" xfId="4758"/>
    <cellStyle name="Percent 3 14 3 2" xfId="4759"/>
    <cellStyle name="Percent 3 14 4" xfId="4760"/>
    <cellStyle name="Percent 3 15" xfId="4761"/>
    <cellStyle name="Percent 3 15 2" xfId="4762"/>
    <cellStyle name="Percent 3 15 2 2" xfId="4763"/>
    <cellStyle name="Percent 3 15 3" xfId="4764"/>
    <cellStyle name="Percent 3 15 3 2" xfId="4765"/>
    <cellStyle name="Percent 3 15 4" xfId="4766"/>
    <cellStyle name="Percent 3 16" xfId="4767"/>
    <cellStyle name="Percent 3 16 2" xfId="4768"/>
    <cellStyle name="Percent 3 16 2 2" xfId="4769"/>
    <cellStyle name="Percent 3 16 3" xfId="4770"/>
    <cellStyle name="Percent 3 16 3 2" xfId="4771"/>
    <cellStyle name="Percent 3 16 4" xfId="4772"/>
    <cellStyle name="Percent 3 17" xfId="4773"/>
    <cellStyle name="Percent 3 17 2" xfId="4774"/>
    <cellStyle name="Percent 3 17 2 2" xfId="4775"/>
    <cellStyle name="Percent 3 17 3" xfId="4776"/>
    <cellStyle name="Percent 3 17 3 2" xfId="4777"/>
    <cellStyle name="Percent 3 17 4" xfId="4778"/>
    <cellStyle name="Percent 3 18" xfId="4779"/>
    <cellStyle name="Percent 3 18 2" xfId="4780"/>
    <cellStyle name="Percent 3 18 2 2" xfId="4781"/>
    <cellStyle name="Percent 3 18 3" xfId="4782"/>
    <cellStyle name="Percent 3 18 3 2" xfId="4783"/>
    <cellStyle name="Percent 3 18 4" xfId="4784"/>
    <cellStyle name="Percent 3 19" xfId="4785"/>
    <cellStyle name="Percent 3 19 2" xfId="4786"/>
    <cellStyle name="Percent 3 19 2 2" xfId="4787"/>
    <cellStyle name="Percent 3 19 3" xfId="4788"/>
    <cellStyle name="Percent 3 19 3 2" xfId="4789"/>
    <cellStyle name="Percent 3 19 4" xfId="4790"/>
    <cellStyle name="Percent 3 19 4 2" xfId="4791"/>
    <cellStyle name="Percent 3 19 5" xfId="4792"/>
    <cellStyle name="Percent 3 2" xfId="4793"/>
    <cellStyle name="Percent 3 2 10" xfId="4794"/>
    <cellStyle name="Percent 3 2 10 2" xfId="4795"/>
    <cellStyle name="Percent 3 2 10 2 2" xfId="4796"/>
    <cellStyle name="Percent 3 2 10 3" xfId="4797"/>
    <cellStyle name="Percent 3 2 10 3 2" xfId="4798"/>
    <cellStyle name="Percent 3 2 10 4" xfId="4799"/>
    <cellStyle name="Percent 3 2 10 4 2" xfId="4800"/>
    <cellStyle name="Percent 3 2 10 5" xfId="4801"/>
    <cellStyle name="Percent 3 2 10 5 2" xfId="4802"/>
    <cellStyle name="Percent 3 2 10 6" xfId="4803"/>
    <cellStyle name="Percent 3 2 11" xfId="4804"/>
    <cellStyle name="Percent 3 2 11 2" xfId="4805"/>
    <cellStyle name="Percent 3 2 11 2 2" xfId="4806"/>
    <cellStyle name="Percent 3 2 11 3" xfId="4807"/>
    <cellStyle name="Percent 3 2 11 3 2" xfId="4808"/>
    <cellStyle name="Percent 3 2 11 4" xfId="4809"/>
    <cellStyle name="Percent 3 2 11 4 2" xfId="4810"/>
    <cellStyle name="Percent 3 2 11 5" xfId="4811"/>
    <cellStyle name="Percent 3 2 11 5 2" xfId="4812"/>
    <cellStyle name="Percent 3 2 11 6" xfId="4813"/>
    <cellStyle name="Percent 3 2 12" xfId="4814"/>
    <cellStyle name="Percent 3 2 12 2" xfId="4815"/>
    <cellStyle name="Percent 3 2 12 2 2" xfId="4816"/>
    <cellStyle name="Percent 3 2 12 3" xfId="4817"/>
    <cellStyle name="Percent 3 2 12 3 2" xfId="4818"/>
    <cellStyle name="Percent 3 2 12 4" xfId="4819"/>
    <cellStyle name="Percent 3 2 12 4 2" xfId="4820"/>
    <cellStyle name="Percent 3 2 12 5" xfId="4821"/>
    <cellStyle name="Percent 3 2 12 5 2" xfId="4822"/>
    <cellStyle name="Percent 3 2 12 6" xfId="4823"/>
    <cellStyle name="Percent 3 2 13" xfId="4824"/>
    <cellStyle name="Percent 3 2 13 2" xfId="4825"/>
    <cellStyle name="Percent 3 2 13 2 2" xfId="4826"/>
    <cellStyle name="Percent 3 2 13 3" xfId="4827"/>
    <cellStyle name="Percent 3 2 13 3 2" xfId="4828"/>
    <cellStyle name="Percent 3 2 13 4" xfId="4829"/>
    <cellStyle name="Percent 3 2 13 4 2" xfId="4830"/>
    <cellStyle name="Percent 3 2 13 5" xfId="4831"/>
    <cellStyle name="Percent 3 2 13 5 2" xfId="4832"/>
    <cellStyle name="Percent 3 2 13 6" xfId="4833"/>
    <cellStyle name="Percent 3 2 14" xfId="4834"/>
    <cellStyle name="Percent 3 2 14 2" xfId="4835"/>
    <cellStyle name="Percent 3 2 14 2 2" xfId="4836"/>
    <cellStyle name="Percent 3 2 14 3" xfId="4837"/>
    <cellStyle name="Percent 3 2 14 3 2" xfId="4838"/>
    <cellStyle name="Percent 3 2 14 4" xfId="4839"/>
    <cellStyle name="Percent 3 2 14 4 2" xfId="4840"/>
    <cellStyle name="Percent 3 2 14 5" xfId="4841"/>
    <cellStyle name="Percent 3 2 15" xfId="4842"/>
    <cellStyle name="Percent 3 2 15 2" xfId="4843"/>
    <cellStyle name="Percent 3 2 15 2 2" xfId="4844"/>
    <cellStyle name="Percent 3 2 15 3" xfId="4845"/>
    <cellStyle name="Percent 3 2 15 3 2" xfId="4846"/>
    <cellStyle name="Percent 3 2 15 4" xfId="4847"/>
    <cellStyle name="Percent 3 2 15 4 2" xfId="4848"/>
    <cellStyle name="Percent 3 2 15 5" xfId="4849"/>
    <cellStyle name="Percent 3 2 16" xfId="4850"/>
    <cellStyle name="Percent 3 2 16 2" xfId="4851"/>
    <cellStyle name="Percent 3 2 16 2 2" xfId="4852"/>
    <cellStyle name="Percent 3 2 16 3" xfId="4853"/>
    <cellStyle name="Percent 3 2 16 3 2" xfId="4854"/>
    <cellStyle name="Percent 3 2 16 4" xfId="4855"/>
    <cellStyle name="Percent 3 2 17" xfId="4856"/>
    <cellStyle name="Percent 3 2 17 2" xfId="4857"/>
    <cellStyle name="Percent 3 2 18" xfId="4858"/>
    <cellStyle name="Percent 3 2 18 2" xfId="4859"/>
    <cellStyle name="Percent 3 2 19" xfId="4860"/>
    <cellStyle name="Percent 3 2 19 2" xfId="4861"/>
    <cellStyle name="Percent 3 2 2" xfId="4862"/>
    <cellStyle name="Percent 3 2 2 2" xfId="4863"/>
    <cellStyle name="Percent 3 2 2 2 2" xfId="4864"/>
    <cellStyle name="Percent 3 2 2 2 2 2" xfId="4865"/>
    <cellStyle name="Percent 3 2 2 2 3" xfId="4866"/>
    <cellStyle name="Percent 3 2 2 2 3 2" xfId="4867"/>
    <cellStyle name="Percent 3 2 2 2 4" xfId="4868"/>
    <cellStyle name="Percent 3 2 2 3" xfId="4869"/>
    <cellStyle name="Percent 3 2 2 3 2" xfId="4870"/>
    <cellStyle name="Percent 3 2 2 4" xfId="4871"/>
    <cellStyle name="Percent 3 2 2 4 2" xfId="4872"/>
    <cellStyle name="Percent 3 2 2 5" xfId="4873"/>
    <cellStyle name="Percent 3 2 2 5 2" xfId="4874"/>
    <cellStyle name="Percent 3 2 2 6" xfId="4875"/>
    <cellStyle name="Percent 3 2 20" xfId="4876"/>
    <cellStyle name="Percent 3 2 21" xfId="4877"/>
    <cellStyle name="Percent 3 2 3" xfId="4878"/>
    <cellStyle name="Percent 3 2 3 2" xfId="4879"/>
    <cellStyle name="Percent 3 2 3 2 2" xfId="4880"/>
    <cellStyle name="Percent 3 2 3 2 2 2" xfId="4881"/>
    <cellStyle name="Percent 3 2 3 2 3" xfId="4882"/>
    <cellStyle name="Percent 3 2 3 3" xfId="4883"/>
    <cellStyle name="Percent 3 2 3 3 2" xfId="4884"/>
    <cellStyle name="Percent 3 2 3 4" xfId="4885"/>
    <cellStyle name="Percent 3 2 3 4 2" xfId="4886"/>
    <cellStyle name="Percent 3 2 3 5" xfId="4887"/>
    <cellStyle name="Percent 3 2 4" xfId="4888"/>
    <cellStyle name="Percent 3 2 4 2" xfId="4889"/>
    <cellStyle name="Percent 3 2 4 2 2" xfId="4890"/>
    <cellStyle name="Percent 3 2 4 3" xfId="4891"/>
    <cellStyle name="Percent 3 2 4 3 2" xfId="4892"/>
    <cellStyle name="Percent 3 2 4 4" xfId="4893"/>
    <cellStyle name="Percent 3 2 4 4 2" xfId="4894"/>
    <cellStyle name="Percent 3 2 4 5" xfId="4895"/>
    <cellStyle name="Percent 3 2 5" xfId="4896"/>
    <cellStyle name="Percent 3 2 5 2" xfId="4897"/>
    <cellStyle name="Percent 3 2 5 2 2" xfId="4898"/>
    <cellStyle name="Percent 3 2 5 3" xfId="4899"/>
    <cellStyle name="Percent 3 2 5 3 2" xfId="4900"/>
    <cellStyle name="Percent 3 2 5 4" xfId="4901"/>
    <cellStyle name="Percent 3 2 5 4 2" xfId="4902"/>
    <cellStyle name="Percent 3 2 5 5" xfId="4903"/>
    <cellStyle name="Percent 3 2 6" xfId="4904"/>
    <cellStyle name="Percent 3 2 6 2" xfId="4905"/>
    <cellStyle name="Percent 3 2 6 2 2" xfId="4906"/>
    <cellStyle name="Percent 3 2 6 3" xfId="4907"/>
    <cellStyle name="Percent 3 2 6 3 2" xfId="4908"/>
    <cellStyle name="Percent 3 2 6 4" xfId="4909"/>
    <cellStyle name="Percent 3 2 6 4 2" xfId="4910"/>
    <cellStyle name="Percent 3 2 6 5" xfId="4911"/>
    <cellStyle name="Percent 3 2 7" xfId="4912"/>
    <cellStyle name="Percent 3 2 7 2" xfId="4913"/>
    <cellStyle name="Percent 3 2 7 2 2" xfId="4914"/>
    <cellStyle name="Percent 3 2 7 3" xfId="4915"/>
    <cellStyle name="Percent 3 2 7 3 2" xfId="4916"/>
    <cellStyle name="Percent 3 2 7 4" xfId="4917"/>
    <cellStyle name="Percent 3 2 7 4 2" xfId="4918"/>
    <cellStyle name="Percent 3 2 7 5" xfId="4919"/>
    <cellStyle name="Percent 3 2 8" xfId="4920"/>
    <cellStyle name="Percent 3 2 8 2" xfId="4921"/>
    <cellStyle name="Percent 3 2 8 2 2" xfId="4922"/>
    <cellStyle name="Percent 3 2 8 3" xfId="4923"/>
    <cellStyle name="Percent 3 2 8 3 2" xfId="4924"/>
    <cellStyle name="Percent 3 2 8 4" xfId="4925"/>
    <cellStyle name="Percent 3 2 8 4 2" xfId="4926"/>
    <cellStyle name="Percent 3 2 8 5" xfId="4927"/>
    <cellStyle name="Percent 3 2 9" xfId="4928"/>
    <cellStyle name="Percent 3 2 9 2" xfId="4929"/>
    <cellStyle name="Percent 3 2 9 2 2" xfId="4930"/>
    <cellStyle name="Percent 3 2 9 3" xfId="4931"/>
    <cellStyle name="Percent 3 2 9 3 2" xfId="4932"/>
    <cellStyle name="Percent 3 2 9 4" xfId="4933"/>
    <cellStyle name="Percent 3 2 9 4 2" xfId="4934"/>
    <cellStyle name="Percent 3 2 9 5" xfId="4935"/>
    <cellStyle name="Percent 3 20" xfId="4936"/>
    <cellStyle name="Percent 3 20 2" xfId="4937"/>
    <cellStyle name="Percent 3 20 2 2" xfId="4938"/>
    <cellStyle name="Percent 3 20 3" xfId="4939"/>
    <cellStyle name="Percent 3 20 3 2" xfId="4940"/>
    <cellStyle name="Percent 3 20 4" xfId="4941"/>
    <cellStyle name="Percent 3 20 4 2" xfId="4942"/>
    <cellStyle name="Percent 3 20 5" xfId="4943"/>
    <cellStyle name="Percent 3 21" xfId="4944"/>
    <cellStyle name="Percent 3 21 2" xfId="4945"/>
    <cellStyle name="Percent 3 21 2 2" xfId="4946"/>
    <cellStyle name="Percent 3 21 3" xfId="4947"/>
    <cellStyle name="Percent 3 21 3 2" xfId="4948"/>
    <cellStyle name="Percent 3 21 4" xfId="4949"/>
    <cellStyle name="Percent 3 21 4 2" xfId="4950"/>
    <cellStyle name="Percent 3 21 5" xfId="4951"/>
    <cellStyle name="Percent 3 22" xfId="4952"/>
    <cellStyle name="Percent 3 22 2" xfId="4953"/>
    <cellStyle name="Percent 3 22 2 2" xfId="4954"/>
    <cellStyle name="Percent 3 22 3" xfId="4955"/>
    <cellStyle name="Percent 3 22 3 2" xfId="4956"/>
    <cellStyle name="Percent 3 22 4" xfId="4957"/>
    <cellStyle name="Percent 3 22 4 2" xfId="4958"/>
    <cellStyle name="Percent 3 22 5" xfId="4959"/>
    <cellStyle name="Percent 3 23" xfId="4960"/>
    <cellStyle name="Percent 3 23 2" xfId="4961"/>
    <cellStyle name="Percent 3 23 2 2" xfId="4962"/>
    <cellStyle name="Percent 3 23 3" xfId="4963"/>
    <cellStyle name="Percent 3 23 3 2" xfId="4964"/>
    <cellStyle name="Percent 3 23 4" xfId="4965"/>
    <cellStyle name="Percent 3 23 4 2" xfId="4966"/>
    <cellStyle name="Percent 3 23 5" xfId="4967"/>
    <cellStyle name="Percent 3 24" xfId="4968"/>
    <cellStyle name="Percent 3 24 2" xfId="4969"/>
    <cellStyle name="Percent 3 24 2 2" xfId="4970"/>
    <cellStyle name="Percent 3 24 3" xfId="4971"/>
    <cellStyle name="Percent 3 24 3 2" xfId="4972"/>
    <cellStyle name="Percent 3 24 4" xfId="4973"/>
    <cellStyle name="Percent 3 24 4 2" xfId="4974"/>
    <cellStyle name="Percent 3 24 5" xfId="4975"/>
    <cellStyle name="Percent 3 25" xfId="4976"/>
    <cellStyle name="Percent 3 25 2" xfId="4977"/>
    <cellStyle name="Percent 3 25 2 2" xfId="4978"/>
    <cellStyle name="Percent 3 25 3" xfId="4979"/>
    <cellStyle name="Percent 3 25 3 2" xfId="4980"/>
    <cellStyle name="Percent 3 25 4" xfId="4981"/>
    <cellStyle name="Percent 3 25 4 2" xfId="4982"/>
    <cellStyle name="Percent 3 25 5" xfId="4983"/>
    <cellStyle name="Percent 3 26" xfId="4984"/>
    <cellStyle name="Percent 3 26 2" xfId="4985"/>
    <cellStyle name="Percent 3 26 2 2" xfId="4986"/>
    <cellStyle name="Percent 3 26 3" xfId="4987"/>
    <cellStyle name="Percent 3 26 3 2" xfId="4988"/>
    <cellStyle name="Percent 3 26 4" xfId="4989"/>
    <cellStyle name="Percent 3 26 4 2" xfId="4990"/>
    <cellStyle name="Percent 3 26 5" xfId="4991"/>
    <cellStyle name="Percent 3 27" xfId="4992"/>
    <cellStyle name="Percent 3 27 2" xfId="4993"/>
    <cellStyle name="Percent 3 27 2 2" xfId="4994"/>
    <cellStyle name="Percent 3 27 3" xfId="4995"/>
    <cellStyle name="Percent 3 27 3 2" xfId="4996"/>
    <cellStyle name="Percent 3 27 4" xfId="4997"/>
    <cellStyle name="Percent 3 27 4 2" xfId="4998"/>
    <cellStyle name="Percent 3 27 5" xfId="4999"/>
    <cellStyle name="Percent 3 28" xfId="5000"/>
    <cellStyle name="Percent 3 28 2" xfId="5001"/>
    <cellStyle name="Percent 3 28 2 2" xfId="5002"/>
    <cellStyle name="Percent 3 28 3" xfId="5003"/>
    <cellStyle name="Percent 3 28 3 2" xfId="5004"/>
    <cellStyle name="Percent 3 28 4" xfId="5005"/>
    <cellStyle name="Percent 3 28 4 2" xfId="5006"/>
    <cellStyle name="Percent 3 28 5" xfId="5007"/>
    <cellStyle name="Percent 3 29" xfId="5008"/>
    <cellStyle name="Percent 3 29 2" xfId="5009"/>
    <cellStyle name="Percent 3 3" xfId="5010"/>
    <cellStyle name="Percent 3 3 10" xfId="5011"/>
    <cellStyle name="Percent 3 3 10 2" xfId="5012"/>
    <cellStyle name="Percent 3 3 10 2 2" xfId="5013"/>
    <cellStyle name="Percent 3 3 10 3" xfId="5014"/>
    <cellStyle name="Percent 3 3 10 3 2" xfId="5015"/>
    <cellStyle name="Percent 3 3 10 4" xfId="5016"/>
    <cellStyle name="Percent 3 3 10 4 2" xfId="5017"/>
    <cellStyle name="Percent 3 3 10 5" xfId="5018"/>
    <cellStyle name="Percent 3 3 11" xfId="5019"/>
    <cellStyle name="Percent 3 3 11 2" xfId="5020"/>
    <cellStyle name="Percent 3 3 11 2 2" xfId="5021"/>
    <cellStyle name="Percent 3 3 11 3" xfId="5022"/>
    <cellStyle name="Percent 3 3 11 3 2" xfId="5023"/>
    <cellStyle name="Percent 3 3 11 4" xfId="5024"/>
    <cellStyle name="Percent 3 3 11 4 2" xfId="5025"/>
    <cellStyle name="Percent 3 3 11 5" xfId="5026"/>
    <cellStyle name="Percent 3 3 12" xfId="5027"/>
    <cellStyle name="Percent 3 3 12 2" xfId="5028"/>
    <cellStyle name="Percent 3 3 12 2 2" xfId="5029"/>
    <cellStyle name="Percent 3 3 12 3" xfId="5030"/>
    <cellStyle name="Percent 3 3 12 3 2" xfId="5031"/>
    <cellStyle name="Percent 3 3 12 4" xfId="5032"/>
    <cellStyle name="Percent 3 3 12 4 2" xfId="5033"/>
    <cellStyle name="Percent 3 3 12 5" xfId="5034"/>
    <cellStyle name="Percent 3 3 13" xfId="5035"/>
    <cellStyle name="Percent 3 3 13 2" xfId="5036"/>
    <cellStyle name="Percent 3 3 13 2 2" xfId="5037"/>
    <cellStyle name="Percent 3 3 13 3" xfId="5038"/>
    <cellStyle name="Percent 3 3 13 3 2" xfId="5039"/>
    <cellStyle name="Percent 3 3 13 4" xfId="5040"/>
    <cellStyle name="Percent 3 3 13 4 2" xfId="5041"/>
    <cellStyle name="Percent 3 3 13 5" xfId="5042"/>
    <cellStyle name="Percent 3 3 14" xfId="5043"/>
    <cellStyle name="Percent 3 3 14 2" xfId="5044"/>
    <cellStyle name="Percent 3 3 14 2 2" xfId="5045"/>
    <cellStyle name="Percent 3 3 14 3" xfId="5046"/>
    <cellStyle name="Percent 3 3 14 3 2" xfId="5047"/>
    <cellStyle name="Percent 3 3 14 4" xfId="5048"/>
    <cellStyle name="Percent 3 3 14 4 2" xfId="5049"/>
    <cellStyle name="Percent 3 3 14 5" xfId="5050"/>
    <cellStyle name="Percent 3 3 15" xfId="5051"/>
    <cellStyle name="Percent 3 3 15 2" xfId="5052"/>
    <cellStyle name="Percent 3 3 15 2 2" xfId="5053"/>
    <cellStyle name="Percent 3 3 15 3" xfId="5054"/>
    <cellStyle name="Percent 3 3 15 3 2" xfId="5055"/>
    <cellStyle name="Percent 3 3 15 4" xfId="5056"/>
    <cellStyle name="Percent 3 3 15 4 2" xfId="5057"/>
    <cellStyle name="Percent 3 3 15 5" xfId="5058"/>
    <cellStyle name="Percent 3 3 16" xfId="5059"/>
    <cellStyle name="Percent 3 3 16 2" xfId="5060"/>
    <cellStyle name="Percent 3 3 17" xfId="5061"/>
    <cellStyle name="Percent 3 3 17 2" xfId="5062"/>
    <cellStyle name="Percent 3 3 18" xfId="5063"/>
    <cellStyle name="Percent 3 3 18 2" xfId="5064"/>
    <cellStyle name="Percent 3 3 19" xfId="5065"/>
    <cellStyle name="Percent 3 3 2" xfId="5066"/>
    <cellStyle name="Percent 3 3 2 2" xfId="5067"/>
    <cellStyle name="Percent 3 3 2 2 2" xfId="5068"/>
    <cellStyle name="Percent 3 3 2 3" xfId="5069"/>
    <cellStyle name="Percent 3 3 2 3 2" xfId="5070"/>
    <cellStyle name="Percent 3 3 2 4" xfId="5071"/>
    <cellStyle name="Percent 3 3 2 4 2" xfId="5072"/>
    <cellStyle name="Percent 3 3 2 5" xfId="5073"/>
    <cellStyle name="Percent 3 3 3" xfId="5074"/>
    <cellStyle name="Percent 3 3 3 2" xfId="5075"/>
    <cellStyle name="Percent 3 3 3 2 2" xfId="5076"/>
    <cellStyle name="Percent 3 3 3 2 2 2" xfId="5077"/>
    <cellStyle name="Percent 3 3 3 2 3" xfId="5078"/>
    <cellStyle name="Percent 3 3 3 3" xfId="5079"/>
    <cellStyle name="Percent 3 3 3 3 2" xfId="5080"/>
    <cellStyle name="Percent 3 3 3 3 2 2" xfId="5081"/>
    <cellStyle name="Percent 3 3 3 3 3" xfId="5082"/>
    <cellStyle name="Percent 3 3 3 3 3 2" xfId="5083"/>
    <cellStyle name="Percent 3 3 3 3 4" xfId="5084"/>
    <cellStyle name="Percent 3 3 3 3 4 2" xfId="5085"/>
    <cellStyle name="Percent 3 3 3 3 5" xfId="5086"/>
    <cellStyle name="Percent 3 3 3 3 5 2" xfId="5087"/>
    <cellStyle name="Percent 3 3 3 3 6" xfId="5088"/>
    <cellStyle name="Percent 3 3 3 4" xfId="5089"/>
    <cellStyle name="Percent 3 3 3 4 2" xfId="5090"/>
    <cellStyle name="Percent 3 3 3 5" xfId="5091"/>
    <cellStyle name="Percent 3 3 4" xfId="5092"/>
    <cellStyle name="Percent 3 3 4 2" xfId="5093"/>
    <cellStyle name="Percent 3 3 4 2 2" xfId="5094"/>
    <cellStyle name="Percent 3 3 4 2 2 2" xfId="5095"/>
    <cellStyle name="Percent 3 3 4 2 3" xfId="5096"/>
    <cellStyle name="Percent 3 3 4 3" xfId="5097"/>
    <cellStyle name="Percent 3 3 4 3 2" xfId="5098"/>
    <cellStyle name="Percent 3 3 4 4" xfId="5099"/>
    <cellStyle name="Percent 3 3 4 4 2" xfId="5100"/>
    <cellStyle name="Percent 3 3 4 5" xfId="5101"/>
    <cellStyle name="Percent 3 3 5" xfId="5102"/>
    <cellStyle name="Percent 3 3 5 2" xfId="5103"/>
    <cellStyle name="Percent 3 3 5 2 2" xfId="5104"/>
    <cellStyle name="Percent 3 3 5 2 2 2" xfId="5105"/>
    <cellStyle name="Percent 3 3 5 2 3" xfId="5106"/>
    <cellStyle name="Percent 3 3 5 2 3 2" xfId="5107"/>
    <cellStyle name="Percent 3 3 5 2 4" xfId="5108"/>
    <cellStyle name="Percent 3 3 5 3" xfId="5109"/>
    <cellStyle name="Percent 3 3 5 3 2" xfId="5110"/>
    <cellStyle name="Percent 3 3 5 3 2 2" xfId="5111"/>
    <cellStyle name="Percent 3 3 5 3 3" xfId="5112"/>
    <cellStyle name="Percent 3 3 5 3 3 2" xfId="5113"/>
    <cellStyle name="Percent 3 3 5 3 4" xfId="5114"/>
    <cellStyle name="Percent 3 3 5 4" xfId="5115"/>
    <cellStyle name="Percent 3 3 5 4 2" xfId="5116"/>
    <cellStyle name="Percent 3 3 5 5" xfId="5117"/>
    <cellStyle name="Percent 3 3 5 5 2" xfId="5118"/>
    <cellStyle name="Percent 3 3 5 6" xfId="5119"/>
    <cellStyle name="Percent 3 3 5 6 2" xfId="5120"/>
    <cellStyle name="Percent 3 3 5 7" xfId="5121"/>
    <cellStyle name="Percent 3 3 6" xfId="5122"/>
    <cellStyle name="Percent 3 3 6 2" xfId="5123"/>
    <cellStyle name="Percent 3 3 6 2 2" xfId="5124"/>
    <cellStyle name="Percent 3 3 6 2 2 2" xfId="5125"/>
    <cellStyle name="Percent 3 3 6 2 3" xfId="5126"/>
    <cellStyle name="Percent 3 3 6 2 3 2" xfId="5127"/>
    <cellStyle name="Percent 3 3 6 2 4" xfId="5128"/>
    <cellStyle name="Percent 3 3 6 3" xfId="5129"/>
    <cellStyle name="Percent 3 3 6 3 2" xfId="5130"/>
    <cellStyle name="Percent 3 3 6 3 2 2" xfId="5131"/>
    <cellStyle name="Percent 3 3 6 3 3" xfId="5132"/>
    <cellStyle name="Percent 3 3 6 3 3 2" xfId="5133"/>
    <cellStyle name="Percent 3 3 6 3 4" xfId="5134"/>
    <cellStyle name="Percent 3 3 6 4" xfId="5135"/>
    <cellStyle name="Percent 3 3 6 4 2" xfId="5136"/>
    <cellStyle name="Percent 3 3 6 5" xfId="5137"/>
    <cellStyle name="Percent 3 3 6 5 2" xfId="5138"/>
    <cellStyle name="Percent 3 3 6 6" xfId="5139"/>
    <cellStyle name="Percent 3 3 6 6 2" xfId="5140"/>
    <cellStyle name="Percent 3 3 6 7" xfId="5141"/>
    <cellStyle name="Percent 3 3 7" xfId="5142"/>
    <cellStyle name="Percent 3 3 7 2" xfId="5143"/>
    <cellStyle name="Percent 3 3 7 2 2" xfId="5144"/>
    <cellStyle name="Percent 3 3 7 2 2 2" xfId="5145"/>
    <cellStyle name="Percent 3 3 7 2 3" xfId="5146"/>
    <cellStyle name="Percent 3 3 7 2 3 2" xfId="5147"/>
    <cellStyle name="Percent 3 3 7 2 4" xfId="5148"/>
    <cellStyle name="Percent 3 3 7 3" xfId="5149"/>
    <cellStyle name="Percent 3 3 7 3 2" xfId="5150"/>
    <cellStyle name="Percent 3 3 7 3 2 2" xfId="5151"/>
    <cellStyle name="Percent 3 3 7 3 3" xfId="5152"/>
    <cellStyle name="Percent 3 3 7 3 3 2" xfId="5153"/>
    <cellStyle name="Percent 3 3 7 3 4" xfId="5154"/>
    <cellStyle name="Percent 3 3 7 4" xfId="5155"/>
    <cellStyle name="Percent 3 3 7 4 2" xfId="5156"/>
    <cellStyle name="Percent 3 3 7 5" xfId="5157"/>
    <cellStyle name="Percent 3 3 7 5 2" xfId="5158"/>
    <cellStyle name="Percent 3 3 7 6" xfId="5159"/>
    <cellStyle name="Percent 3 3 7 6 2" xfId="5160"/>
    <cellStyle name="Percent 3 3 7 7" xfId="5161"/>
    <cellStyle name="Percent 3 3 8" xfId="5162"/>
    <cellStyle name="Percent 3 3 8 2" xfId="5163"/>
    <cellStyle name="Percent 3 3 8 2 2" xfId="5164"/>
    <cellStyle name="Percent 3 3 8 2 2 2" xfId="5165"/>
    <cellStyle name="Percent 3 3 8 2 3" xfId="5166"/>
    <cellStyle name="Percent 3 3 8 2 3 2" xfId="5167"/>
    <cellStyle name="Percent 3 3 8 2 4" xfId="5168"/>
    <cellStyle name="Percent 3 3 8 3" xfId="5169"/>
    <cellStyle name="Percent 3 3 8 3 2" xfId="5170"/>
    <cellStyle name="Percent 3 3 8 3 2 2" xfId="5171"/>
    <cellStyle name="Percent 3 3 8 3 3" xfId="5172"/>
    <cellStyle name="Percent 3 3 8 3 3 2" xfId="5173"/>
    <cellStyle name="Percent 3 3 8 3 4" xfId="5174"/>
    <cellStyle name="Percent 3 3 8 4" xfId="5175"/>
    <cellStyle name="Percent 3 3 8 4 2" xfId="5176"/>
    <cellStyle name="Percent 3 3 8 5" xfId="5177"/>
    <cellStyle name="Percent 3 3 8 5 2" xfId="5178"/>
    <cellStyle name="Percent 3 3 8 6" xfId="5179"/>
    <cellStyle name="Percent 3 3 8 6 2" xfId="5180"/>
    <cellStyle name="Percent 3 3 8 7" xfId="5181"/>
    <cellStyle name="Percent 3 3 9" xfId="5182"/>
    <cellStyle name="Percent 3 3 9 2" xfId="5183"/>
    <cellStyle name="Percent 3 3 9 2 2" xfId="5184"/>
    <cellStyle name="Percent 3 3 9 2 2 2" xfId="5185"/>
    <cellStyle name="Percent 3 3 9 2 3" xfId="5186"/>
    <cellStyle name="Percent 3 3 9 2 3 2" xfId="5187"/>
    <cellStyle name="Percent 3 3 9 2 4" xfId="5188"/>
    <cellStyle name="Percent 3 3 9 3" xfId="5189"/>
    <cellStyle name="Percent 3 3 9 3 2" xfId="5190"/>
    <cellStyle name="Percent 3 3 9 3 2 2" xfId="5191"/>
    <cellStyle name="Percent 3 3 9 3 3" xfId="5192"/>
    <cellStyle name="Percent 3 3 9 3 3 2" xfId="5193"/>
    <cellStyle name="Percent 3 3 9 3 4" xfId="5194"/>
    <cellStyle name="Percent 3 3 9 4" xfId="5195"/>
    <cellStyle name="Percent 3 3 9 4 2" xfId="5196"/>
    <cellStyle name="Percent 3 3 9 5" xfId="5197"/>
    <cellStyle name="Percent 3 3 9 5 2" xfId="5198"/>
    <cellStyle name="Percent 3 3 9 6" xfId="5199"/>
    <cellStyle name="Percent 3 3 9 6 2" xfId="5200"/>
    <cellStyle name="Percent 3 3 9 7" xfId="5201"/>
    <cellStyle name="Percent 3 30" xfId="5202"/>
    <cellStyle name="Percent 3 31" xfId="5203"/>
    <cellStyle name="Percent 3 4" xfId="5204"/>
    <cellStyle name="Percent 3 4 10" xfId="5205"/>
    <cellStyle name="Percent 3 4 10 2" xfId="5206"/>
    <cellStyle name="Percent 3 4 10 2 2" xfId="5207"/>
    <cellStyle name="Percent 3 4 10 2 2 2" xfId="5208"/>
    <cellStyle name="Percent 3 4 10 2 3" xfId="5209"/>
    <cellStyle name="Percent 3 4 10 2 3 2" xfId="5210"/>
    <cellStyle name="Percent 3 4 10 2 4" xfId="5211"/>
    <cellStyle name="Percent 3 4 10 3" xfId="5212"/>
    <cellStyle name="Percent 3 4 10 3 2" xfId="5213"/>
    <cellStyle name="Percent 3 4 10 3 2 2" xfId="5214"/>
    <cellStyle name="Percent 3 4 10 3 3" xfId="5215"/>
    <cellStyle name="Percent 3 4 10 3 3 2" xfId="5216"/>
    <cellStyle name="Percent 3 4 10 3 4" xfId="5217"/>
    <cellStyle name="Percent 3 4 10 4" xfId="5218"/>
    <cellStyle name="Percent 3 4 10 4 2" xfId="5219"/>
    <cellStyle name="Percent 3 4 10 5" xfId="5220"/>
    <cellStyle name="Percent 3 4 10 5 2" xfId="5221"/>
    <cellStyle name="Percent 3 4 10 6" xfId="5222"/>
    <cellStyle name="Percent 3 4 10 6 2" xfId="5223"/>
    <cellStyle name="Percent 3 4 10 7" xfId="5224"/>
    <cellStyle name="Percent 3 4 11" xfId="5225"/>
    <cellStyle name="Percent 3 4 11 2" xfId="5226"/>
    <cellStyle name="Percent 3 4 11 2 2" xfId="5227"/>
    <cellStyle name="Percent 3 4 11 2 2 2" xfId="5228"/>
    <cellStyle name="Percent 3 4 11 2 3" xfId="5229"/>
    <cellStyle name="Percent 3 4 11 2 3 2" xfId="5230"/>
    <cellStyle name="Percent 3 4 11 2 4" xfId="5231"/>
    <cellStyle name="Percent 3 4 11 3" xfId="5232"/>
    <cellStyle name="Percent 3 4 11 3 2" xfId="5233"/>
    <cellStyle name="Percent 3 4 11 3 2 2" xfId="5234"/>
    <cellStyle name="Percent 3 4 11 3 3" xfId="5235"/>
    <cellStyle name="Percent 3 4 11 3 3 2" xfId="5236"/>
    <cellStyle name="Percent 3 4 11 3 4" xfId="5237"/>
    <cellStyle name="Percent 3 4 11 4" xfId="5238"/>
    <cellStyle name="Percent 3 4 11 4 2" xfId="5239"/>
    <cellStyle name="Percent 3 4 11 5" xfId="5240"/>
    <cellStyle name="Percent 3 4 11 5 2" xfId="5241"/>
    <cellStyle name="Percent 3 4 11 6" xfId="5242"/>
    <cellStyle name="Percent 3 4 11 6 2" xfId="5243"/>
    <cellStyle name="Percent 3 4 11 7" xfId="5244"/>
    <cellStyle name="Percent 3 4 12" xfId="5245"/>
    <cellStyle name="Percent 3 4 12 2" xfId="5246"/>
    <cellStyle name="Percent 3 4 12 2 2" xfId="5247"/>
    <cellStyle name="Percent 3 4 12 2 2 2" xfId="5248"/>
    <cellStyle name="Percent 3 4 12 2 3" xfId="5249"/>
    <cellStyle name="Percent 3 4 12 2 3 2" xfId="5250"/>
    <cellStyle name="Percent 3 4 12 2 4" xfId="5251"/>
    <cellStyle name="Percent 3 4 12 3" xfId="5252"/>
    <cellStyle name="Percent 3 4 12 3 2" xfId="5253"/>
    <cellStyle name="Percent 3 4 12 3 2 2" xfId="5254"/>
    <cellStyle name="Percent 3 4 12 3 3" xfId="5255"/>
    <cellStyle name="Percent 3 4 12 3 3 2" xfId="5256"/>
    <cellStyle name="Percent 3 4 12 3 4" xfId="5257"/>
    <cellStyle name="Percent 3 4 12 4" xfId="5258"/>
    <cellStyle name="Percent 3 4 12 4 2" xfId="5259"/>
    <cellStyle name="Percent 3 4 12 5" xfId="5260"/>
    <cellStyle name="Percent 3 4 12 5 2" xfId="5261"/>
    <cellStyle name="Percent 3 4 12 6" xfId="5262"/>
    <cellStyle name="Percent 3 4 12 6 2" xfId="5263"/>
    <cellStyle name="Percent 3 4 12 7" xfId="5264"/>
    <cellStyle name="Percent 3 4 13" xfId="5265"/>
    <cellStyle name="Percent 3 4 13 2" xfId="5266"/>
    <cellStyle name="Percent 3 4 13 2 2" xfId="5267"/>
    <cellStyle name="Percent 3 4 13 2 2 2" xfId="5268"/>
    <cellStyle name="Percent 3 4 13 2 3" xfId="5269"/>
    <cellStyle name="Percent 3 4 13 2 3 2" xfId="5270"/>
    <cellStyle name="Percent 3 4 13 2 4" xfId="5271"/>
    <cellStyle name="Percent 3 4 13 3" xfId="5272"/>
    <cellStyle name="Percent 3 4 13 3 2" xfId="5273"/>
    <cellStyle name="Percent 3 4 13 3 2 2" xfId="5274"/>
    <cellStyle name="Percent 3 4 13 3 3" xfId="5275"/>
    <cellStyle name="Percent 3 4 13 3 3 2" xfId="5276"/>
    <cellStyle name="Percent 3 4 13 3 4" xfId="5277"/>
    <cellStyle name="Percent 3 4 13 4" xfId="5278"/>
    <cellStyle name="Percent 3 4 13 4 2" xfId="5279"/>
    <cellStyle name="Percent 3 4 13 5" xfId="5280"/>
    <cellStyle name="Percent 3 4 13 5 2" xfId="5281"/>
    <cellStyle name="Percent 3 4 13 6" xfId="5282"/>
    <cellStyle name="Percent 3 4 13 6 2" xfId="5283"/>
    <cellStyle name="Percent 3 4 13 7" xfId="5284"/>
    <cellStyle name="Percent 3 4 14" xfId="5285"/>
    <cellStyle name="Percent 3 4 14 2" xfId="5286"/>
    <cellStyle name="Percent 3 4 14 2 2" xfId="5287"/>
    <cellStyle name="Percent 3 4 14 2 2 2" xfId="5288"/>
    <cellStyle name="Percent 3 4 14 2 3" xfId="5289"/>
    <cellStyle name="Percent 3 4 14 2 3 2" xfId="5290"/>
    <cellStyle name="Percent 3 4 14 2 4" xfId="5291"/>
    <cellStyle name="Percent 3 4 14 3" xfId="5292"/>
    <cellStyle name="Percent 3 4 14 3 2" xfId="5293"/>
    <cellStyle name="Percent 3 4 14 3 2 2" xfId="5294"/>
    <cellStyle name="Percent 3 4 14 3 3" xfId="5295"/>
    <cellStyle name="Percent 3 4 14 3 3 2" xfId="5296"/>
    <cellStyle name="Percent 3 4 14 3 4" xfId="5297"/>
    <cellStyle name="Percent 3 4 14 4" xfId="5298"/>
    <cellStyle name="Percent 3 4 14 4 2" xfId="5299"/>
    <cellStyle name="Percent 3 4 14 5" xfId="5300"/>
    <cellStyle name="Percent 3 4 14 5 2" xfId="5301"/>
    <cellStyle name="Percent 3 4 14 6" xfId="5302"/>
    <cellStyle name="Percent 3 4 14 6 2" xfId="5303"/>
    <cellStyle name="Percent 3 4 14 7" xfId="5304"/>
    <cellStyle name="Percent 3 4 15" xfId="5305"/>
    <cellStyle name="Percent 3 4 15 2" xfId="5306"/>
    <cellStyle name="Percent 3 4 15 2 2" xfId="5307"/>
    <cellStyle name="Percent 3 4 15 2 2 2" xfId="5308"/>
    <cellStyle name="Percent 3 4 15 2 3" xfId="5309"/>
    <cellStyle name="Percent 3 4 15 2 3 2" xfId="5310"/>
    <cellStyle name="Percent 3 4 15 2 4" xfId="5311"/>
    <cellStyle name="Percent 3 4 15 3" xfId="5312"/>
    <cellStyle name="Percent 3 4 15 3 2" xfId="5313"/>
    <cellStyle name="Percent 3 4 15 3 2 2" xfId="5314"/>
    <cellStyle name="Percent 3 4 15 3 3" xfId="5315"/>
    <cellStyle name="Percent 3 4 15 3 3 2" xfId="5316"/>
    <cellStyle name="Percent 3 4 15 3 4" xfId="5317"/>
    <cellStyle name="Percent 3 4 15 4" xfId="5318"/>
    <cellStyle name="Percent 3 4 15 4 2" xfId="5319"/>
    <cellStyle name="Percent 3 4 15 5" xfId="5320"/>
    <cellStyle name="Percent 3 4 15 5 2" xfId="5321"/>
    <cellStyle name="Percent 3 4 15 6" xfId="5322"/>
    <cellStyle name="Percent 3 4 15 6 2" xfId="5323"/>
    <cellStyle name="Percent 3 4 15 7" xfId="5324"/>
    <cellStyle name="Percent 3 4 16" xfId="5325"/>
    <cellStyle name="Percent 3 4 16 2" xfId="5326"/>
    <cellStyle name="Percent 3 4 16 2 2" xfId="5327"/>
    <cellStyle name="Percent 3 4 16 3" xfId="5328"/>
    <cellStyle name="Percent 3 4 16 3 2" xfId="5329"/>
    <cellStyle name="Percent 3 4 16 4" xfId="5330"/>
    <cellStyle name="Percent 3 4 17" xfId="5331"/>
    <cellStyle name="Percent 3 4 17 2" xfId="5332"/>
    <cellStyle name="Percent 3 4 17 2 2" xfId="5333"/>
    <cellStyle name="Percent 3 4 17 3" xfId="5334"/>
    <cellStyle name="Percent 3 4 17 3 2" xfId="5335"/>
    <cellStyle name="Percent 3 4 17 4" xfId="5336"/>
    <cellStyle name="Percent 3 4 18" xfId="5337"/>
    <cellStyle name="Percent 3 4 18 2" xfId="5338"/>
    <cellStyle name="Percent 3 4 19" xfId="5339"/>
    <cellStyle name="Percent 3 4 19 2" xfId="5340"/>
    <cellStyle name="Percent 3 4 2" xfId="5341"/>
    <cellStyle name="Percent 3 4 2 2" xfId="5342"/>
    <cellStyle name="Percent 3 4 2 2 2" xfId="5343"/>
    <cellStyle name="Percent 3 4 2 2 2 2" xfId="5344"/>
    <cellStyle name="Percent 3 4 2 2 3" xfId="5345"/>
    <cellStyle name="Percent 3 4 2 2 3 2" xfId="5346"/>
    <cellStyle name="Percent 3 4 2 2 4" xfId="5347"/>
    <cellStyle name="Percent 3 4 2 3" xfId="5348"/>
    <cellStyle name="Percent 3 4 2 3 2" xfId="5349"/>
    <cellStyle name="Percent 3 4 2 3 2 2" xfId="5350"/>
    <cellStyle name="Percent 3 4 2 3 3" xfId="5351"/>
    <cellStyle name="Percent 3 4 2 3 3 2" xfId="5352"/>
    <cellStyle name="Percent 3 4 2 3 4" xfId="5353"/>
    <cellStyle name="Percent 3 4 2 4" xfId="5354"/>
    <cellStyle name="Percent 3 4 2 4 2" xfId="5355"/>
    <cellStyle name="Percent 3 4 2 4 2 2" xfId="5356"/>
    <cellStyle name="Percent 3 4 2 4 3" xfId="5357"/>
    <cellStyle name="Percent 3 4 2 4 3 2" xfId="5358"/>
    <cellStyle name="Percent 3 4 2 4 4" xfId="5359"/>
    <cellStyle name="Percent 3 4 2 5" xfId="5360"/>
    <cellStyle name="Percent 3 4 2 5 2" xfId="5361"/>
    <cellStyle name="Percent 3 4 2 6" xfId="5362"/>
    <cellStyle name="Percent 3 4 2 6 2" xfId="5363"/>
    <cellStyle name="Percent 3 4 2 7" xfId="5364"/>
    <cellStyle name="Percent 3 4 2 7 2" xfId="5365"/>
    <cellStyle name="Percent 3 4 2 8" xfId="5366"/>
    <cellStyle name="Percent 3 4 20" xfId="5367"/>
    <cellStyle name="Percent 3 4 20 2" xfId="5368"/>
    <cellStyle name="Percent 3 4 21" xfId="5369"/>
    <cellStyle name="Percent 3 4 3" xfId="5370"/>
    <cellStyle name="Percent 3 4 3 2" xfId="5371"/>
    <cellStyle name="Percent 3 4 3 2 2" xfId="5372"/>
    <cellStyle name="Percent 3 4 3 2 2 2" xfId="5373"/>
    <cellStyle name="Percent 3 4 3 2 3" xfId="5374"/>
    <cellStyle name="Percent 3 4 3 2 3 2" xfId="5375"/>
    <cellStyle name="Percent 3 4 3 2 4" xfId="5376"/>
    <cellStyle name="Percent 3 4 3 3" xfId="5377"/>
    <cellStyle name="Percent 3 4 3 3 2" xfId="5378"/>
    <cellStyle name="Percent 3 4 3 3 2 2" xfId="5379"/>
    <cellStyle name="Percent 3 4 3 3 3" xfId="5380"/>
    <cellStyle name="Percent 3 4 3 3 3 2" xfId="5381"/>
    <cellStyle name="Percent 3 4 3 3 4" xfId="5382"/>
    <cellStyle name="Percent 3 4 3 4" xfId="5383"/>
    <cellStyle name="Percent 3 4 3 4 2" xfId="5384"/>
    <cellStyle name="Percent 3 4 3 4 2 2" xfId="5385"/>
    <cellStyle name="Percent 3 4 3 4 3" xfId="5386"/>
    <cellStyle name="Percent 3 4 3 4 3 2" xfId="5387"/>
    <cellStyle name="Percent 3 4 3 4 4" xfId="5388"/>
    <cellStyle name="Percent 3 4 3 5" xfId="5389"/>
    <cellStyle name="Percent 3 4 3 5 2" xfId="5390"/>
    <cellStyle name="Percent 3 4 3 6" xfId="5391"/>
    <cellStyle name="Percent 3 4 3 6 2" xfId="5392"/>
    <cellStyle name="Percent 3 4 3 7" xfId="5393"/>
    <cellStyle name="Percent 3 4 3 7 2" xfId="5394"/>
    <cellStyle name="Percent 3 4 3 8" xfId="5395"/>
    <cellStyle name="Percent 3 4 4" xfId="5396"/>
    <cellStyle name="Percent 3 4 4 2" xfId="5397"/>
    <cellStyle name="Percent 3 4 4 2 2" xfId="5398"/>
    <cellStyle name="Percent 3 4 4 2 2 2" xfId="5399"/>
    <cellStyle name="Percent 3 4 4 2 3" xfId="5400"/>
    <cellStyle name="Percent 3 4 4 2 3 2" xfId="5401"/>
    <cellStyle name="Percent 3 4 4 2 4" xfId="5402"/>
    <cellStyle name="Percent 3 4 4 3" xfId="5403"/>
    <cellStyle name="Percent 3 4 4 3 2" xfId="5404"/>
    <cellStyle name="Percent 3 4 4 3 2 2" xfId="5405"/>
    <cellStyle name="Percent 3 4 4 3 3" xfId="5406"/>
    <cellStyle name="Percent 3 4 4 3 3 2" xfId="5407"/>
    <cellStyle name="Percent 3 4 4 3 4" xfId="5408"/>
    <cellStyle name="Percent 3 4 4 4" xfId="5409"/>
    <cellStyle name="Percent 3 4 4 4 2" xfId="5410"/>
    <cellStyle name="Percent 3 4 4 4 2 2" xfId="5411"/>
    <cellStyle name="Percent 3 4 4 4 3" xfId="5412"/>
    <cellStyle name="Percent 3 4 4 4 3 2" xfId="5413"/>
    <cellStyle name="Percent 3 4 4 4 4" xfId="5414"/>
    <cellStyle name="Percent 3 4 4 5" xfId="5415"/>
    <cellStyle name="Percent 3 4 4 5 2" xfId="5416"/>
    <cellStyle name="Percent 3 4 4 6" xfId="5417"/>
    <cellStyle name="Percent 3 4 4 6 2" xfId="5418"/>
    <cellStyle name="Percent 3 4 4 7" xfId="5419"/>
    <cellStyle name="Percent 3 4 4 7 2" xfId="5420"/>
    <cellStyle name="Percent 3 4 4 8" xfId="5421"/>
    <cellStyle name="Percent 3 4 5" xfId="5422"/>
    <cellStyle name="Percent 3 4 5 2" xfId="5423"/>
    <cellStyle name="Percent 3 4 5 2 2" xfId="5424"/>
    <cellStyle name="Percent 3 4 5 2 2 2" xfId="5425"/>
    <cellStyle name="Percent 3 4 5 2 3" xfId="5426"/>
    <cellStyle name="Percent 3 4 5 2 3 2" xfId="5427"/>
    <cellStyle name="Percent 3 4 5 2 4" xfId="5428"/>
    <cellStyle name="Percent 3 4 5 3" xfId="5429"/>
    <cellStyle name="Percent 3 4 5 3 2" xfId="5430"/>
    <cellStyle name="Percent 3 4 5 3 2 2" xfId="5431"/>
    <cellStyle name="Percent 3 4 5 3 3" xfId="5432"/>
    <cellStyle name="Percent 3 4 5 3 3 2" xfId="5433"/>
    <cellStyle name="Percent 3 4 5 3 4" xfId="5434"/>
    <cellStyle name="Percent 3 4 5 4" xfId="5435"/>
    <cellStyle name="Percent 3 4 5 4 2" xfId="5436"/>
    <cellStyle name="Percent 3 4 5 4 2 2" xfId="5437"/>
    <cellStyle name="Percent 3 4 5 4 3" xfId="5438"/>
    <cellStyle name="Percent 3 4 5 4 3 2" xfId="5439"/>
    <cellStyle name="Percent 3 4 5 4 4" xfId="5440"/>
    <cellStyle name="Percent 3 4 5 5" xfId="5441"/>
    <cellStyle name="Percent 3 4 5 5 2" xfId="5442"/>
    <cellStyle name="Percent 3 4 5 6" xfId="5443"/>
    <cellStyle name="Percent 3 4 5 6 2" xfId="5444"/>
    <cellStyle name="Percent 3 4 5 7" xfId="5445"/>
    <cellStyle name="Percent 3 4 5 7 2" xfId="5446"/>
    <cellStyle name="Percent 3 4 5 8" xfId="5447"/>
    <cellStyle name="Percent 3 4 6" xfId="5448"/>
    <cellStyle name="Percent 3 4 6 2" xfId="5449"/>
    <cellStyle name="Percent 3 4 6 2 2" xfId="5450"/>
    <cellStyle name="Percent 3 4 6 2 2 2" xfId="5451"/>
    <cellStyle name="Percent 3 4 6 2 3" xfId="5452"/>
    <cellStyle name="Percent 3 4 6 2 3 2" xfId="5453"/>
    <cellStyle name="Percent 3 4 6 2 4" xfId="5454"/>
    <cellStyle name="Percent 3 4 6 3" xfId="5455"/>
    <cellStyle name="Percent 3 4 6 3 2" xfId="5456"/>
    <cellStyle name="Percent 3 4 6 3 2 2" xfId="5457"/>
    <cellStyle name="Percent 3 4 6 3 3" xfId="5458"/>
    <cellStyle name="Percent 3 4 6 3 3 2" xfId="5459"/>
    <cellStyle name="Percent 3 4 6 3 4" xfId="5460"/>
    <cellStyle name="Percent 3 4 6 4" xfId="5461"/>
    <cellStyle name="Percent 3 4 6 4 2" xfId="5462"/>
    <cellStyle name="Percent 3 4 6 4 2 2" xfId="5463"/>
    <cellStyle name="Percent 3 4 6 4 3" xfId="5464"/>
    <cellStyle name="Percent 3 4 6 4 3 2" xfId="5465"/>
    <cellStyle name="Percent 3 4 6 4 4" xfId="5466"/>
    <cellStyle name="Percent 3 4 6 5" xfId="5467"/>
    <cellStyle name="Percent 3 4 6 5 2" xfId="5468"/>
    <cellStyle name="Percent 3 4 6 6" xfId="5469"/>
    <cellStyle name="Percent 3 4 6 6 2" xfId="5470"/>
    <cellStyle name="Percent 3 4 6 7" xfId="5471"/>
    <cellStyle name="Percent 3 4 6 7 2" xfId="5472"/>
    <cellStyle name="Percent 3 4 6 8" xfId="5473"/>
    <cellStyle name="Percent 3 4 7" xfId="5474"/>
    <cellStyle name="Percent 3 4 7 2" xfId="5475"/>
    <cellStyle name="Percent 3 4 7 2 2" xfId="5476"/>
    <cellStyle name="Percent 3 4 7 2 2 2" xfId="5477"/>
    <cellStyle name="Percent 3 4 7 2 3" xfId="5478"/>
    <cellStyle name="Percent 3 4 7 2 3 2" xfId="5479"/>
    <cellStyle name="Percent 3 4 7 2 4" xfId="5480"/>
    <cellStyle name="Percent 3 4 7 3" xfId="5481"/>
    <cellStyle name="Percent 3 4 7 3 2" xfId="5482"/>
    <cellStyle name="Percent 3 4 7 3 2 2" xfId="5483"/>
    <cellStyle name="Percent 3 4 7 3 3" xfId="5484"/>
    <cellStyle name="Percent 3 4 7 3 3 2" xfId="5485"/>
    <cellStyle name="Percent 3 4 7 3 4" xfId="5486"/>
    <cellStyle name="Percent 3 4 7 4" xfId="5487"/>
    <cellStyle name="Percent 3 4 7 4 2" xfId="5488"/>
    <cellStyle name="Percent 3 4 7 4 2 2" xfId="5489"/>
    <cellStyle name="Percent 3 4 7 4 3" xfId="5490"/>
    <cellStyle name="Percent 3 4 7 4 3 2" xfId="5491"/>
    <cellStyle name="Percent 3 4 7 4 4" xfId="5492"/>
    <cellStyle name="Percent 3 4 7 5" xfId="5493"/>
    <cellStyle name="Percent 3 4 7 5 2" xfId="5494"/>
    <cellStyle name="Percent 3 4 7 6" xfId="5495"/>
    <cellStyle name="Percent 3 4 7 6 2" xfId="5496"/>
    <cellStyle name="Percent 3 4 7 7" xfId="5497"/>
    <cellStyle name="Percent 3 4 7 7 2" xfId="5498"/>
    <cellStyle name="Percent 3 4 7 8" xfId="5499"/>
    <cellStyle name="Percent 3 4 8" xfId="5500"/>
    <cellStyle name="Percent 3 4 8 10" xfId="5501"/>
    <cellStyle name="Percent 3 4 8 10 2" xfId="5502"/>
    <cellStyle name="Percent 3 4 8 11" xfId="5503"/>
    <cellStyle name="Percent 3 4 8 2" xfId="5504"/>
    <cellStyle name="Percent 3 4 8 2 2" xfId="5505"/>
    <cellStyle name="Percent 3 4 8 2 2 2" xfId="5506"/>
    <cellStyle name="Percent 3 4 8 2 3" xfId="5507"/>
    <cellStyle name="Percent 3 4 8 2 3 2" xfId="5508"/>
    <cellStyle name="Percent 3 4 8 2 4" xfId="5509"/>
    <cellStyle name="Percent 3 4 8 3" xfId="5510"/>
    <cellStyle name="Percent 3 4 8 3 2" xfId="5511"/>
    <cellStyle name="Percent 3 4 8 3 2 2" xfId="5512"/>
    <cellStyle name="Percent 3 4 8 3 3" xfId="5513"/>
    <cellStyle name="Percent 3 4 8 3 3 2" xfId="5514"/>
    <cellStyle name="Percent 3 4 8 3 4" xfId="5515"/>
    <cellStyle name="Percent 3 4 8 4" xfId="5516"/>
    <cellStyle name="Percent 3 4 8 4 2" xfId="5517"/>
    <cellStyle name="Percent 3 4 8 4 2 2" xfId="5518"/>
    <cellStyle name="Percent 3 4 8 4 3" xfId="5519"/>
    <cellStyle name="Percent 3 4 8 4 3 2" xfId="5520"/>
    <cellStyle name="Percent 3 4 8 4 4" xfId="5521"/>
    <cellStyle name="Percent 3 4 8 5" xfId="5522"/>
    <cellStyle name="Percent 3 4 8 5 2" xfId="5523"/>
    <cellStyle name="Percent 3 4 8 5 2 2" xfId="5524"/>
    <cellStyle name="Percent 3 4 8 5 3" xfId="5525"/>
    <cellStyle name="Percent 3 4 8 5 3 2" xfId="5526"/>
    <cellStyle name="Percent 3 4 8 5 4" xfId="5527"/>
    <cellStyle name="Percent 3 4 8 5 4 2" xfId="5528"/>
    <cellStyle name="Percent 3 4 8 5 5" xfId="5529"/>
    <cellStyle name="Percent 3 4 8 6" xfId="5530"/>
    <cellStyle name="Percent 3 4 8 6 2" xfId="5531"/>
    <cellStyle name="Percent 3 4 8 6 2 2" xfId="5532"/>
    <cellStyle name="Percent 3 4 8 6 3" xfId="5533"/>
    <cellStyle name="Percent 3 4 8 6 3 2" xfId="5534"/>
    <cellStyle name="Percent 3 4 8 6 4" xfId="5535"/>
    <cellStyle name="Percent 3 4 8 7" xfId="5536"/>
    <cellStyle name="Percent 3 4 8 7 2" xfId="5537"/>
    <cellStyle name="Percent 3 4 8 8" xfId="5538"/>
    <cellStyle name="Percent 3 4 8 8 2" xfId="5539"/>
    <cellStyle name="Percent 3 4 8 9" xfId="5540"/>
    <cellStyle name="Percent 3 4 8 9 2" xfId="5541"/>
    <cellStyle name="Percent 3 4 9" xfId="5542"/>
    <cellStyle name="Percent 3 4 9 10" xfId="5543"/>
    <cellStyle name="Percent 3 4 9 10 2" xfId="5544"/>
    <cellStyle name="Percent 3 4 9 11" xfId="5545"/>
    <cellStyle name="Percent 3 4 9 2" xfId="5546"/>
    <cellStyle name="Percent 3 4 9 2 2" xfId="5547"/>
    <cellStyle name="Percent 3 4 9 2 2 2" xfId="5548"/>
    <cellStyle name="Percent 3 4 9 2 3" xfId="5549"/>
    <cellStyle name="Percent 3 4 9 2 3 2" xfId="5550"/>
    <cellStyle name="Percent 3 4 9 2 4" xfId="5551"/>
    <cellStyle name="Percent 3 4 9 3" xfId="5552"/>
    <cellStyle name="Percent 3 4 9 3 2" xfId="5553"/>
    <cellStyle name="Percent 3 4 9 3 2 2" xfId="5554"/>
    <cellStyle name="Percent 3 4 9 3 3" xfId="5555"/>
    <cellStyle name="Percent 3 4 9 3 3 2" xfId="5556"/>
    <cellStyle name="Percent 3 4 9 3 4" xfId="5557"/>
    <cellStyle name="Percent 3 4 9 4" xfId="5558"/>
    <cellStyle name="Percent 3 4 9 4 2" xfId="5559"/>
    <cellStyle name="Percent 3 4 9 4 2 2" xfId="5560"/>
    <cellStyle name="Percent 3 4 9 4 3" xfId="5561"/>
    <cellStyle name="Percent 3 4 9 4 3 2" xfId="5562"/>
    <cellStyle name="Percent 3 4 9 4 4" xfId="5563"/>
    <cellStyle name="Percent 3 4 9 5" xfId="5564"/>
    <cellStyle name="Percent 3 4 9 5 2" xfId="5565"/>
    <cellStyle name="Percent 3 4 9 5 2 2" xfId="5566"/>
    <cellStyle name="Percent 3 4 9 5 3" xfId="5567"/>
    <cellStyle name="Percent 3 4 9 5 3 2" xfId="5568"/>
    <cellStyle name="Percent 3 4 9 5 4" xfId="5569"/>
    <cellStyle name="Percent 3 4 9 5 4 2" xfId="5570"/>
    <cellStyle name="Percent 3 4 9 5 5" xfId="5571"/>
    <cellStyle name="Percent 3 4 9 6" xfId="5572"/>
    <cellStyle name="Percent 3 4 9 6 2" xfId="5573"/>
    <cellStyle name="Percent 3 4 9 6 2 2" xfId="5574"/>
    <cellStyle name="Percent 3 4 9 6 3" xfId="5575"/>
    <cellStyle name="Percent 3 4 9 6 3 2" xfId="5576"/>
    <cellStyle name="Percent 3 4 9 6 4" xfId="5577"/>
    <cellStyle name="Percent 3 4 9 7" xfId="5578"/>
    <cellStyle name="Percent 3 4 9 7 2" xfId="5579"/>
    <cellStyle name="Percent 3 4 9 8" xfId="5580"/>
    <cellStyle name="Percent 3 4 9 8 2" xfId="5581"/>
    <cellStyle name="Percent 3 4 9 9" xfId="5582"/>
    <cellStyle name="Percent 3 4 9 9 2" xfId="5583"/>
    <cellStyle name="Percent 3 5" xfId="5584"/>
    <cellStyle name="Percent 3 5 10" xfId="5585"/>
    <cellStyle name="Percent 3 5 10 10" xfId="5586"/>
    <cellStyle name="Percent 3 5 10 10 2" xfId="5587"/>
    <cellStyle name="Percent 3 5 10 11" xfId="5588"/>
    <cellStyle name="Percent 3 5 10 2" xfId="5589"/>
    <cellStyle name="Percent 3 5 10 2 2" xfId="5590"/>
    <cellStyle name="Percent 3 5 10 2 2 2" xfId="5591"/>
    <cellStyle name="Percent 3 5 10 2 3" xfId="5592"/>
    <cellStyle name="Percent 3 5 10 2 3 2" xfId="5593"/>
    <cellStyle name="Percent 3 5 10 2 4" xfId="5594"/>
    <cellStyle name="Percent 3 5 10 3" xfId="5595"/>
    <cellStyle name="Percent 3 5 10 3 2" xfId="5596"/>
    <cellStyle name="Percent 3 5 10 3 2 2" xfId="5597"/>
    <cellStyle name="Percent 3 5 10 3 3" xfId="5598"/>
    <cellStyle name="Percent 3 5 10 3 3 2" xfId="5599"/>
    <cellStyle name="Percent 3 5 10 3 4" xfId="5600"/>
    <cellStyle name="Percent 3 5 10 4" xfId="5601"/>
    <cellStyle name="Percent 3 5 10 4 2" xfId="5602"/>
    <cellStyle name="Percent 3 5 10 4 2 2" xfId="5603"/>
    <cellStyle name="Percent 3 5 10 4 3" xfId="5604"/>
    <cellStyle name="Percent 3 5 10 4 3 2" xfId="5605"/>
    <cellStyle name="Percent 3 5 10 4 4" xfId="5606"/>
    <cellStyle name="Percent 3 5 10 5" xfId="5607"/>
    <cellStyle name="Percent 3 5 10 5 2" xfId="5608"/>
    <cellStyle name="Percent 3 5 10 5 2 2" xfId="5609"/>
    <cellStyle name="Percent 3 5 10 5 3" xfId="5610"/>
    <cellStyle name="Percent 3 5 10 5 3 2" xfId="5611"/>
    <cellStyle name="Percent 3 5 10 5 4" xfId="5612"/>
    <cellStyle name="Percent 3 5 10 5 4 2" xfId="5613"/>
    <cellStyle name="Percent 3 5 10 5 5" xfId="5614"/>
    <cellStyle name="Percent 3 5 10 6" xfId="5615"/>
    <cellStyle name="Percent 3 5 10 6 2" xfId="5616"/>
    <cellStyle name="Percent 3 5 10 6 2 2" xfId="5617"/>
    <cellStyle name="Percent 3 5 10 6 3" xfId="5618"/>
    <cellStyle name="Percent 3 5 10 6 3 2" xfId="5619"/>
    <cellStyle name="Percent 3 5 10 6 4" xfId="5620"/>
    <cellStyle name="Percent 3 5 10 7" xfId="5621"/>
    <cellStyle name="Percent 3 5 10 7 2" xfId="5622"/>
    <cellStyle name="Percent 3 5 10 8" xfId="5623"/>
    <cellStyle name="Percent 3 5 10 8 2" xfId="5624"/>
    <cellStyle name="Percent 3 5 10 9" xfId="5625"/>
    <cellStyle name="Percent 3 5 10 9 2" xfId="5626"/>
    <cellStyle name="Percent 3 5 11" xfId="5627"/>
    <cellStyle name="Percent 3 5 11 10" xfId="5628"/>
    <cellStyle name="Percent 3 5 11 10 2" xfId="5629"/>
    <cellStyle name="Percent 3 5 11 11" xfId="5630"/>
    <cellStyle name="Percent 3 5 11 2" xfId="5631"/>
    <cellStyle name="Percent 3 5 11 2 2" xfId="5632"/>
    <cellStyle name="Percent 3 5 11 2 2 2" xfId="5633"/>
    <cellStyle name="Percent 3 5 11 2 3" xfId="5634"/>
    <cellStyle name="Percent 3 5 11 2 3 2" xfId="5635"/>
    <cellStyle name="Percent 3 5 11 2 4" xfId="5636"/>
    <cellStyle name="Percent 3 5 11 3" xfId="5637"/>
    <cellStyle name="Percent 3 5 11 3 2" xfId="5638"/>
    <cellStyle name="Percent 3 5 11 3 2 2" xfId="5639"/>
    <cellStyle name="Percent 3 5 11 3 3" xfId="5640"/>
    <cellStyle name="Percent 3 5 11 3 3 2" xfId="5641"/>
    <cellStyle name="Percent 3 5 11 3 4" xfId="5642"/>
    <cellStyle name="Percent 3 5 11 4" xfId="5643"/>
    <cellStyle name="Percent 3 5 11 4 2" xfId="5644"/>
    <cellStyle name="Percent 3 5 11 4 2 2" xfId="5645"/>
    <cellStyle name="Percent 3 5 11 4 3" xfId="5646"/>
    <cellStyle name="Percent 3 5 11 4 3 2" xfId="5647"/>
    <cellStyle name="Percent 3 5 11 4 4" xfId="5648"/>
    <cellStyle name="Percent 3 5 11 5" xfId="5649"/>
    <cellStyle name="Percent 3 5 11 5 2" xfId="5650"/>
    <cellStyle name="Percent 3 5 11 5 2 2" xfId="5651"/>
    <cellStyle name="Percent 3 5 11 5 3" xfId="5652"/>
    <cellStyle name="Percent 3 5 11 5 3 2" xfId="5653"/>
    <cellStyle name="Percent 3 5 11 5 4" xfId="5654"/>
    <cellStyle name="Percent 3 5 11 5 4 2" xfId="5655"/>
    <cellStyle name="Percent 3 5 11 5 5" xfId="5656"/>
    <cellStyle name="Percent 3 5 11 6" xfId="5657"/>
    <cellStyle name="Percent 3 5 11 6 2" xfId="5658"/>
    <cellStyle name="Percent 3 5 11 6 2 2" xfId="5659"/>
    <cellStyle name="Percent 3 5 11 6 3" xfId="5660"/>
    <cellStyle name="Percent 3 5 11 6 3 2" xfId="5661"/>
    <cellStyle name="Percent 3 5 11 6 4" xfId="5662"/>
    <cellStyle name="Percent 3 5 11 7" xfId="5663"/>
    <cellStyle name="Percent 3 5 11 7 2" xfId="5664"/>
    <cellStyle name="Percent 3 5 11 8" xfId="5665"/>
    <cellStyle name="Percent 3 5 11 8 2" xfId="5666"/>
    <cellStyle name="Percent 3 5 11 9" xfId="5667"/>
    <cellStyle name="Percent 3 5 11 9 2" xfId="5668"/>
    <cellStyle name="Percent 3 5 12" xfId="5669"/>
    <cellStyle name="Percent 3 5 12 10" xfId="5670"/>
    <cellStyle name="Percent 3 5 12 10 2" xfId="5671"/>
    <cellStyle name="Percent 3 5 12 11" xfId="5672"/>
    <cellStyle name="Percent 3 5 12 2" xfId="5673"/>
    <cellStyle name="Percent 3 5 12 2 2" xfId="5674"/>
    <cellStyle name="Percent 3 5 12 2 2 2" xfId="5675"/>
    <cellStyle name="Percent 3 5 12 2 3" xfId="5676"/>
    <cellStyle name="Percent 3 5 12 2 3 2" xfId="5677"/>
    <cellStyle name="Percent 3 5 12 2 4" xfId="5678"/>
    <cellStyle name="Percent 3 5 12 3" xfId="5679"/>
    <cellStyle name="Percent 3 5 12 3 2" xfId="5680"/>
    <cellStyle name="Percent 3 5 12 3 2 2" xfId="5681"/>
    <cellStyle name="Percent 3 5 12 3 3" xfId="5682"/>
    <cellStyle name="Percent 3 5 12 3 3 2" xfId="5683"/>
    <cellStyle name="Percent 3 5 12 3 4" xfId="5684"/>
    <cellStyle name="Percent 3 5 12 4" xfId="5685"/>
    <cellStyle name="Percent 3 5 12 4 2" xfId="5686"/>
    <cellStyle name="Percent 3 5 12 4 2 2" xfId="5687"/>
    <cellStyle name="Percent 3 5 12 4 3" xfId="5688"/>
    <cellStyle name="Percent 3 5 12 4 3 2" xfId="5689"/>
    <cellStyle name="Percent 3 5 12 4 4" xfId="5690"/>
    <cellStyle name="Percent 3 5 12 5" xfId="5691"/>
    <cellStyle name="Percent 3 5 12 5 2" xfId="5692"/>
    <cellStyle name="Percent 3 5 12 5 2 2" xfId="5693"/>
    <cellStyle name="Percent 3 5 12 5 3" xfId="5694"/>
    <cellStyle name="Percent 3 5 12 5 3 2" xfId="5695"/>
    <cellStyle name="Percent 3 5 12 5 4" xfId="5696"/>
    <cellStyle name="Percent 3 5 12 5 4 2" xfId="5697"/>
    <cellStyle name="Percent 3 5 12 5 5" xfId="5698"/>
    <cellStyle name="Percent 3 5 12 6" xfId="5699"/>
    <cellStyle name="Percent 3 5 12 6 2" xfId="5700"/>
    <cellStyle name="Percent 3 5 12 6 2 2" xfId="5701"/>
    <cellStyle name="Percent 3 5 12 6 3" xfId="5702"/>
    <cellStyle name="Percent 3 5 12 6 3 2" xfId="5703"/>
    <cellStyle name="Percent 3 5 12 6 4" xfId="5704"/>
    <cellStyle name="Percent 3 5 12 7" xfId="5705"/>
    <cellStyle name="Percent 3 5 12 7 2" xfId="5706"/>
    <cellStyle name="Percent 3 5 12 8" xfId="5707"/>
    <cellStyle name="Percent 3 5 12 8 2" xfId="5708"/>
    <cellStyle name="Percent 3 5 12 9" xfId="5709"/>
    <cellStyle name="Percent 3 5 12 9 2" xfId="5710"/>
    <cellStyle name="Percent 3 5 13" xfId="5711"/>
    <cellStyle name="Percent 3 5 13 10" xfId="5712"/>
    <cellStyle name="Percent 3 5 13 10 2" xfId="5713"/>
    <cellStyle name="Percent 3 5 13 11" xfId="5714"/>
    <cellStyle name="Percent 3 5 13 2" xfId="5715"/>
    <cellStyle name="Percent 3 5 13 2 2" xfId="5716"/>
    <cellStyle name="Percent 3 5 13 2 2 2" xfId="5717"/>
    <cellStyle name="Percent 3 5 13 2 3" xfId="5718"/>
    <cellStyle name="Percent 3 5 13 2 3 2" xfId="5719"/>
    <cellStyle name="Percent 3 5 13 2 4" xfId="5720"/>
    <cellStyle name="Percent 3 5 13 3" xfId="5721"/>
    <cellStyle name="Percent 3 5 13 3 2" xfId="5722"/>
    <cellStyle name="Percent 3 5 13 3 2 2" xfId="5723"/>
    <cellStyle name="Percent 3 5 13 3 3" xfId="5724"/>
    <cellStyle name="Percent 3 5 13 3 3 2" xfId="5725"/>
    <cellStyle name="Percent 3 5 13 3 4" xfId="5726"/>
    <cellStyle name="Percent 3 5 13 4" xfId="5727"/>
    <cellStyle name="Percent 3 5 13 4 2" xfId="5728"/>
    <cellStyle name="Percent 3 5 13 4 2 2" xfId="5729"/>
    <cellStyle name="Percent 3 5 13 4 3" xfId="5730"/>
    <cellStyle name="Percent 3 5 13 4 3 2" xfId="5731"/>
    <cellStyle name="Percent 3 5 13 4 4" xfId="5732"/>
    <cellStyle name="Percent 3 5 13 5" xfId="5733"/>
    <cellStyle name="Percent 3 5 13 5 2" xfId="5734"/>
    <cellStyle name="Percent 3 5 13 5 2 2" xfId="5735"/>
    <cellStyle name="Percent 3 5 13 5 3" xfId="5736"/>
    <cellStyle name="Percent 3 5 13 5 3 2" xfId="5737"/>
    <cellStyle name="Percent 3 5 13 5 4" xfId="5738"/>
    <cellStyle name="Percent 3 5 13 5 4 2" xfId="5739"/>
    <cellStyle name="Percent 3 5 13 5 5" xfId="5740"/>
    <cellStyle name="Percent 3 5 13 6" xfId="5741"/>
    <cellStyle name="Percent 3 5 13 6 2" xfId="5742"/>
    <cellStyle name="Percent 3 5 13 6 2 2" xfId="5743"/>
    <cellStyle name="Percent 3 5 13 6 3" xfId="5744"/>
    <cellStyle name="Percent 3 5 13 6 3 2" xfId="5745"/>
    <cellStyle name="Percent 3 5 13 6 4" xfId="5746"/>
    <cellStyle name="Percent 3 5 13 7" xfId="5747"/>
    <cellStyle name="Percent 3 5 13 7 2" xfId="5748"/>
    <cellStyle name="Percent 3 5 13 8" xfId="5749"/>
    <cellStyle name="Percent 3 5 13 8 2" xfId="5750"/>
    <cellStyle name="Percent 3 5 13 9" xfId="5751"/>
    <cellStyle name="Percent 3 5 13 9 2" xfId="5752"/>
    <cellStyle name="Percent 3 5 14" xfId="5753"/>
    <cellStyle name="Percent 3 5 14 10" xfId="5754"/>
    <cellStyle name="Percent 3 5 14 10 2" xfId="5755"/>
    <cellStyle name="Percent 3 5 14 11" xfId="5756"/>
    <cellStyle name="Percent 3 5 14 2" xfId="5757"/>
    <cellStyle name="Percent 3 5 14 2 2" xfId="5758"/>
    <cellStyle name="Percent 3 5 14 2 2 2" xfId="5759"/>
    <cellStyle name="Percent 3 5 14 2 3" xfId="5760"/>
    <cellStyle name="Percent 3 5 14 2 3 2" xfId="5761"/>
    <cellStyle name="Percent 3 5 14 2 4" xfId="5762"/>
    <cellStyle name="Percent 3 5 14 3" xfId="5763"/>
    <cellStyle name="Percent 3 5 14 3 2" xfId="5764"/>
    <cellStyle name="Percent 3 5 14 3 2 2" xfId="5765"/>
    <cellStyle name="Percent 3 5 14 3 3" xfId="5766"/>
    <cellStyle name="Percent 3 5 14 3 3 2" xfId="5767"/>
    <cellStyle name="Percent 3 5 14 3 4" xfId="5768"/>
    <cellStyle name="Percent 3 5 14 4" xfId="5769"/>
    <cellStyle name="Percent 3 5 14 4 2" xfId="5770"/>
    <cellStyle name="Percent 3 5 14 4 2 2" xfId="5771"/>
    <cellStyle name="Percent 3 5 14 4 3" xfId="5772"/>
    <cellStyle name="Percent 3 5 14 4 3 2" xfId="5773"/>
    <cellStyle name="Percent 3 5 14 4 4" xfId="5774"/>
    <cellStyle name="Percent 3 5 14 5" xfId="5775"/>
    <cellStyle name="Percent 3 5 14 5 2" xfId="5776"/>
    <cellStyle name="Percent 3 5 14 5 2 2" xfId="5777"/>
    <cellStyle name="Percent 3 5 14 5 3" xfId="5778"/>
    <cellStyle name="Percent 3 5 14 5 3 2" xfId="5779"/>
    <cellStyle name="Percent 3 5 14 5 4" xfId="5780"/>
    <cellStyle name="Percent 3 5 14 5 4 2" xfId="5781"/>
    <cellStyle name="Percent 3 5 14 5 5" xfId="5782"/>
    <cellStyle name="Percent 3 5 14 6" xfId="5783"/>
    <cellStyle name="Percent 3 5 14 6 2" xfId="5784"/>
    <cellStyle name="Percent 3 5 14 6 2 2" xfId="5785"/>
    <cellStyle name="Percent 3 5 14 6 3" xfId="5786"/>
    <cellStyle name="Percent 3 5 14 6 3 2" xfId="5787"/>
    <cellStyle name="Percent 3 5 14 6 4" xfId="5788"/>
    <cellStyle name="Percent 3 5 14 7" xfId="5789"/>
    <cellStyle name="Percent 3 5 14 7 2" xfId="5790"/>
    <cellStyle name="Percent 3 5 14 8" xfId="5791"/>
    <cellStyle name="Percent 3 5 14 8 2" xfId="5792"/>
    <cellStyle name="Percent 3 5 14 9" xfId="5793"/>
    <cellStyle name="Percent 3 5 14 9 2" xfId="5794"/>
    <cellStyle name="Percent 3 5 15" xfId="5795"/>
    <cellStyle name="Percent 3 5 15 10" xfId="5796"/>
    <cellStyle name="Percent 3 5 15 10 2" xfId="5797"/>
    <cellStyle name="Percent 3 5 15 11" xfId="5798"/>
    <cellStyle name="Percent 3 5 15 2" xfId="5799"/>
    <cellStyle name="Percent 3 5 15 2 2" xfId="5800"/>
    <cellStyle name="Percent 3 5 15 2 2 2" xfId="5801"/>
    <cellStyle name="Percent 3 5 15 2 3" xfId="5802"/>
    <cellStyle name="Percent 3 5 15 2 3 2" xfId="5803"/>
    <cellStyle name="Percent 3 5 15 2 4" xfId="5804"/>
    <cellStyle name="Percent 3 5 15 3" xfId="5805"/>
    <cellStyle name="Percent 3 5 15 3 2" xfId="5806"/>
    <cellStyle name="Percent 3 5 15 3 2 2" xfId="5807"/>
    <cellStyle name="Percent 3 5 15 3 3" xfId="5808"/>
    <cellStyle name="Percent 3 5 15 3 3 2" xfId="5809"/>
    <cellStyle name="Percent 3 5 15 3 4" xfId="5810"/>
    <cellStyle name="Percent 3 5 15 4" xfId="5811"/>
    <cellStyle name="Percent 3 5 15 4 2" xfId="5812"/>
    <cellStyle name="Percent 3 5 15 4 2 2" xfId="5813"/>
    <cellStyle name="Percent 3 5 15 4 3" xfId="5814"/>
    <cellStyle name="Percent 3 5 15 4 3 2" xfId="5815"/>
    <cellStyle name="Percent 3 5 15 4 4" xfId="5816"/>
    <cellStyle name="Percent 3 5 15 5" xfId="5817"/>
    <cellStyle name="Percent 3 5 15 5 2" xfId="5818"/>
    <cellStyle name="Percent 3 5 15 5 2 2" xfId="5819"/>
    <cellStyle name="Percent 3 5 15 5 3" xfId="5820"/>
    <cellStyle name="Percent 3 5 15 5 3 2" xfId="5821"/>
    <cellStyle name="Percent 3 5 15 5 4" xfId="5822"/>
    <cellStyle name="Percent 3 5 15 5 4 2" xfId="5823"/>
    <cellStyle name="Percent 3 5 15 5 5" xfId="5824"/>
    <cellStyle name="Percent 3 5 15 6" xfId="5825"/>
    <cellStyle name="Percent 3 5 15 6 2" xfId="5826"/>
    <cellStyle name="Percent 3 5 15 6 2 2" xfId="5827"/>
    <cellStyle name="Percent 3 5 15 6 3" xfId="5828"/>
    <cellStyle name="Percent 3 5 15 6 3 2" xfId="5829"/>
    <cellStyle name="Percent 3 5 15 6 4" xfId="5830"/>
    <cellStyle name="Percent 3 5 15 7" xfId="5831"/>
    <cellStyle name="Percent 3 5 15 7 2" xfId="5832"/>
    <cellStyle name="Percent 3 5 15 8" xfId="5833"/>
    <cellStyle name="Percent 3 5 15 8 2" xfId="5834"/>
    <cellStyle name="Percent 3 5 15 9" xfId="5835"/>
    <cellStyle name="Percent 3 5 15 9 2" xfId="5836"/>
    <cellStyle name="Percent 3 5 16" xfId="5837"/>
    <cellStyle name="Percent 3 5 16 2" xfId="5838"/>
    <cellStyle name="Percent 3 5 16 2 2" xfId="5839"/>
    <cellStyle name="Percent 3 5 16 3" xfId="5840"/>
    <cellStyle name="Percent 3 5 16 3 2" xfId="5841"/>
    <cellStyle name="Percent 3 5 16 4" xfId="5842"/>
    <cellStyle name="Percent 3 5 16 4 2" xfId="5843"/>
    <cellStyle name="Percent 3 5 16 5" xfId="5844"/>
    <cellStyle name="Percent 3 5 17" xfId="5845"/>
    <cellStyle name="Percent 3 5 17 2" xfId="5846"/>
    <cellStyle name="Percent 3 5 17 2 2" xfId="5847"/>
    <cellStyle name="Percent 3 5 17 3" xfId="5848"/>
    <cellStyle name="Percent 3 5 17 3 2" xfId="5849"/>
    <cellStyle name="Percent 3 5 17 4" xfId="5850"/>
    <cellStyle name="Percent 3 5 18" xfId="5851"/>
    <cellStyle name="Percent 3 5 18 2" xfId="5852"/>
    <cellStyle name="Percent 3 5 18 2 2" xfId="5853"/>
    <cellStyle name="Percent 3 5 18 3" xfId="5854"/>
    <cellStyle name="Percent 3 5 18 3 2" xfId="5855"/>
    <cellStyle name="Percent 3 5 18 4" xfId="5856"/>
    <cellStyle name="Percent 3 5 19" xfId="5857"/>
    <cellStyle name="Percent 3 5 19 2" xfId="5858"/>
    <cellStyle name="Percent 3 5 19 2 2" xfId="5859"/>
    <cellStyle name="Percent 3 5 19 3" xfId="5860"/>
    <cellStyle name="Percent 3 5 19 3 2" xfId="5861"/>
    <cellStyle name="Percent 3 5 19 4" xfId="5862"/>
    <cellStyle name="Percent 3 5 19 4 2" xfId="5863"/>
    <cellStyle name="Percent 3 5 19 5" xfId="5864"/>
    <cellStyle name="Percent 3 5 2" xfId="5865"/>
    <cellStyle name="Percent 3 5 2 10" xfId="5866"/>
    <cellStyle name="Percent 3 5 2 10 2" xfId="5867"/>
    <cellStyle name="Percent 3 5 2 11" xfId="5868"/>
    <cellStyle name="Percent 3 5 2 2" xfId="5869"/>
    <cellStyle name="Percent 3 5 2 2 2" xfId="5870"/>
    <cellStyle name="Percent 3 5 2 2 2 2" xfId="5871"/>
    <cellStyle name="Percent 3 5 2 2 3" xfId="5872"/>
    <cellStyle name="Percent 3 5 2 2 3 2" xfId="5873"/>
    <cellStyle name="Percent 3 5 2 2 4" xfId="5874"/>
    <cellStyle name="Percent 3 5 2 3" xfId="5875"/>
    <cellStyle name="Percent 3 5 2 3 2" xfId="5876"/>
    <cellStyle name="Percent 3 5 2 3 2 2" xfId="5877"/>
    <cellStyle name="Percent 3 5 2 3 3" xfId="5878"/>
    <cellStyle name="Percent 3 5 2 3 3 2" xfId="5879"/>
    <cellStyle name="Percent 3 5 2 3 4" xfId="5880"/>
    <cellStyle name="Percent 3 5 2 4" xfId="5881"/>
    <cellStyle name="Percent 3 5 2 4 2" xfId="5882"/>
    <cellStyle name="Percent 3 5 2 4 2 2" xfId="5883"/>
    <cellStyle name="Percent 3 5 2 4 3" xfId="5884"/>
    <cellStyle name="Percent 3 5 2 4 3 2" xfId="5885"/>
    <cellStyle name="Percent 3 5 2 4 4" xfId="5886"/>
    <cellStyle name="Percent 3 5 2 5" xfId="5887"/>
    <cellStyle name="Percent 3 5 2 5 2" xfId="5888"/>
    <cellStyle name="Percent 3 5 2 5 2 2" xfId="5889"/>
    <cellStyle name="Percent 3 5 2 5 3" xfId="5890"/>
    <cellStyle name="Percent 3 5 2 5 3 2" xfId="5891"/>
    <cellStyle name="Percent 3 5 2 5 4" xfId="5892"/>
    <cellStyle name="Percent 3 5 2 5 4 2" xfId="5893"/>
    <cellStyle name="Percent 3 5 2 5 5" xfId="5894"/>
    <cellStyle name="Percent 3 5 2 6" xfId="5895"/>
    <cellStyle name="Percent 3 5 2 6 2" xfId="5896"/>
    <cellStyle name="Percent 3 5 2 6 2 2" xfId="5897"/>
    <cellStyle name="Percent 3 5 2 6 3" xfId="5898"/>
    <cellStyle name="Percent 3 5 2 6 3 2" xfId="5899"/>
    <cellStyle name="Percent 3 5 2 6 4" xfId="5900"/>
    <cellStyle name="Percent 3 5 2 7" xfId="5901"/>
    <cellStyle name="Percent 3 5 2 7 2" xfId="5902"/>
    <cellStyle name="Percent 3 5 2 8" xfId="5903"/>
    <cellStyle name="Percent 3 5 2 8 2" xfId="5904"/>
    <cellStyle name="Percent 3 5 2 9" xfId="5905"/>
    <cellStyle name="Percent 3 5 2 9 2" xfId="5906"/>
    <cellStyle name="Percent 3 5 20" xfId="5907"/>
    <cellStyle name="Percent 3 5 20 2" xfId="5908"/>
    <cellStyle name="Percent 3 5 20 2 2" xfId="5909"/>
    <cellStyle name="Percent 3 5 20 3" xfId="5910"/>
    <cellStyle name="Percent 3 5 20 3 2" xfId="5911"/>
    <cellStyle name="Percent 3 5 20 4" xfId="5912"/>
    <cellStyle name="Percent 3 5 21" xfId="5913"/>
    <cellStyle name="Percent 3 5 21 2" xfId="5914"/>
    <cellStyle name="Percent 3 5 22" xfId="5915"/>
    <cellStyle name="Percent 3 5 22 2" xfId="5916"/>
    <cellStyle name="Percent 3 5 23" xfId="5917"/>
    <cellStyle name="Percent 3 5 23 2" xfId="5918"/>
    <cellStyle name="Percent 3 5 24" xfId="5919"/>
    <cellStyle name="Percent 3 5 24 2" xfId="5920"/>
    <cellStyle name="Percent 3 5 25" xfId="5921"/>
    <cellStyle name="Percent 3 5 3" xfId="5922"/>
    <cellStyle name="Percent 3 5 3 10" xfId="5923"/>
    <cellStyle name="Percent 3 5 3 10 2" xfId="5924"/>
    <cellStyle name="Percent 3 5 3 11" xfId="5925"/>
    <cellStyle name="Percent 3 5 3 2" xfId="5926"/>
    <cellStyle name="Percent 3 5 3 2 2" xfId="5927"/>
    <cellStyle name="Percent 3 5 3 2 2 2" xfId="5928"/>
    <cellStyle name="Percent 3 5 3 2 3" xfId="5929"/>
    <cellStyle name="Percent 3 5 3 2 3 2" xfId="5930"/>
    <cellStyle name="Percent 3 5 3 2 4" xfId="5931"/>
    <cellStyle name="Percent 3 5 3 3" xfId="5932"/>
    <cellStyle name="Percent 3 5 3 3 2" xfId="5933"/>
    <cellStyle name="Percent 3 5 3 3 2 2" xfId="5934"/>
    <cellStyle name="Percent 3 5 3 3 3" xfId="5935"/>
    <cellStyle name="Percent 3 5 3 3 3 2" xfId="5936"/>
    <cellStyle name="Percent 3 5 3 3 4" xfId="5937"/>
    <cellStyle name="Percent 3 5 3 4" xfId="5938"/>
    <cellStyle name="Percent 3 5 3 4 2" xfId="5939"/>
    <cellStyle name="Percent 3 5 3 4 2 2" xfId="5940"/>
    <cellStyle name="Percent 3 5 3 4 3" xfId="5941"/>
    <cellStyle name="Percent 3 5 3 4 3 2" xfId="5942"/>
    <cellStyle name="Percent 3 5 3 4 4" xfId="5943"/>
    <cellStyle name="Percent 3 5 3 5" xfId="5944"/>
    <cellStyle name="Percent 3 5 3 5 2" xfId="5945"/>
    <cellStyle name="Percent 3 5 3 5 2 2" xfId="5946"/>
    <cellStyle name="Percent 3 5 3 5 3" xfId="5947"/>
    <cellStyle name="Percent 3 5 3 5 3 2" xfId="5948"/>
    <cellStyle name="Percent 3 5 3 5 4" xfId="5949"/>
    <cellStyle name="Percent 3 5 3 5 4 2" xfId="5950"/>
    <cellStyle name="Percent 3 5 3 5 5" xfId="5951"/>
    <cellStyle name="Percent 3 5 3 6" xfId="5952"/>
    <cellStyle name="Percent 3 5 3 6 2" xfId="5953"/>
    <cellStyle name="Percent 3 5 3 6 2 2" xfId="5954"/>
    <cellStyle name="Percent 3 5 3 6 3" xfId="5955"/>
    <cellStyle name="Percent 3 5 3 6 3 2" xfId="5956"/>
    <cellStyle name="Percent 3 5 3 6 4" xfId="5957"/>
    <cellStyle name="Percent 3 5 3 7" xfId="5958"/>
    <cellStyle name="Percent 3 5 3 7 2" xfId="5959"/>
    <cellStyle name="Percent 3 5 3 8" xfId="5960"/>
    <cellStyle name="Percent 3 5 3 8 2" xfId="5961"/>
    <cellStyle name="Percent 3 5 3 9" xfId="5962"/>
    <cellStyle name="Percent 3 5 3 9 2" xfId="5963"/>
    <cellStyle name="Percent 3 5 4" xfId="5964"/>
    <cellStyle name="Percent 3 5 4 10" xfId="5965"/>
    <cellStyle name="Percent 3 5 4 10 2" xfId="5966"/>
    <cellStyle name="Percent 3 5 4 11" xfId="5967"/>
    <cellStyle name="Percent 3 5 4 2" xfId="5968"/>
    <cellStyle name="Percent 3 5 4 2 2" xfId="5969"/>
    <cellStyle name="Percent 3 5 4 2 2 2" xfId="5970"/>
    <cellStyle name="Percent 3 5 4 2 3" xfId="5971"/>
    <cellStyle name="Percent 3 5 4 2 3 2" xfId="5972"/>
    <cellStyle name="Percent 3 5 4 2 4" xfId="5973"/>
    <cellStyle name="Percent 3 5 4 3" xfId="5974"/>
    <cellStyle name="Percent 3 5 4 3 2" xfId="5975"/>
    <cellStyle name="Percent 3 5 4 3 2 2" xfId="5976"/>
    <cellStyle name="Percent 3 5 4 3 3" xfId="5977"/>
    <cellStyle name="Percent 3 5 4 3 3 2" xfId="5978"/>
    <cellStyle name="Percent 3 5 4 3 4" xfId="5979"/>
    <cellStyle name="Percent 3 5 4 4" xfId="5980"/>
    <cellStyle name="Percent 3 5 4 4 2" xfId="5981"/>
    <cellStyle name="Percent 3 5 4 4 2 2" xfId="5982"/>
    <cellStyle name="Percent 3 5 4 4 3" xfId="5983"/>
    <cellStyle name="Percent 3 5 4 4 3 2" xfId="5984"/>
    <cellStyle name="Percent 3 5 4 4 4" xfId="5985"/>
    <cellStyle name="Percent 3 5 4 5" xfId="5986"/>
    <cellStyle name="Percent 3 5 4 5 2" xfId="5987"/>
    <cellStyle name="Percent 3 5 4 5 2 2" xfId="5988"/>
    <cellStyle name="Percent 3 5 4 5 3" xfId="5989"/>
    <cellStyle name="Percent 3 5 4 5 3 2" xfId="5990"/>
    <cellStyle name="Percent 3 5 4 5 4" xfId="5991"/>
    <cellStyle name="Percent 3 5 4 5 4 2" xfId="5992"/>
    <cellStyle name="Percent 3 5 4 5 5" xfId="5993"/>
    <cellStyle name="Percent 3 5 4 6" xfId="5994"/>
    <cellStyle name="Percent 3 5 4 6 2" xfId="5995"/>
    <cellStyle name="Percent 3 5 4 6 2 2" xfId="5996"/>
    <cellStyle name="Percent 3 5 4 6 3" xfId="5997"/>
    <cellStyle name="Percent 3 5 4 6 3 2" xfId="5998"/>
    <cellStyle name="Percent 3 5 4 6 4" xfId="5999"/>
    <cellStyle name="Percent 3 5 4 7" xfId="6000"/>
    <cellStyle name="Percent 3 5 4 7 2" xfId="6001"/>
    <cellStyle name="Percent 3 5 4 8" xfId="6002"/>
    <cellStyle name="Percent 3 5 4 8 2" xfId="6003"/>
    <cellStyle name="Percent 3 5 4 9" xfId="6004"/>
    <cellStyle name="Percent 3 5 4 9 2" xfId="6005"/>
    <cellStyle name="Percent 3 5 5" xfId="6006"/>
    <cellStyle name="Percent 3 5 5 10" xfId="6007"/>
    <cellStyle name="Percent 3 5 5 10 2" xfId="6008"/>
    <cellStyle name="Percent 3 5 5 11" xfId="6009"/>
    <cellStyle name="Percent 3 5 5 2" xfId="6010"/>
    <cellStyle name="Percent 3 5 5 2 2" xfId="6011"/>
    <cellStyle name="Percent 3 5 5 2 2 2" xfId="6012"/>
    <cellStyle name="Percent 3 5 5 2 3" xfId="6013"/>
    <cellStyle name="Percent 3 5 5 2 3 2" xfId="6014"/>
    <cellStyle name="Percent 3 5 5 2 4" xfId="6015"/>
    <cellStyle name="Percent 3 5 5 3" xfId="6016"/>
    <cellStyle name="Percent 3 5 5 3 2" xfId="6017"/>
    <cellStyle name="Percent 3 5 5 3 2 2" xfId="6018"/>
    <cellStyle name="Percent 3 5 5 3 3" xfId="6019"/>
    <cellStyle name="Percent 3 5 5 3 3 2" xfId="6020"/>
    <cellStyle name="Percent 3 5 5 3 4" xfId="6021"/>
    <cellStyle name="Percent 3 5 5 4" xfId="6022"/>
    <cellStyle name="Percent 3 5 5 4 2" xfId="6023"/>
    <cellStyle name="Percent 3 5 5 4 2 2" xfId="6024"/>
    <cellStyle name="Percent 3 5 5 4 3" xfId="6025"/>
    <cellStyle name="Percent 3 5 5 4 3 2" xfId="6026"/>
    <cellStyle name="Percent 3 5 5 4 4" xfId="6027"/>
    <cellStyle name="Percent 3 5 5 5" xfId="6028"/>
    <cellStyle name="Percent 3 5 5 5 2" xfId="6029"/>
    <cellStyle name="Percent 3 5 5 5 2 2" xfId="6030"/>
    <cellStyle name="Percent 3 5 5 5 3" xfId="6031"/>
    <cellStyle name="Percent 3 5 5 5 3 2" xfId="6032"/>
    <cellStyle name="Percent 3 5 5 5 4" xfId="6033"/>
    <cellStyle name="Percent 3 5 5 5 4 2" xfId="6034"/>
    <cellStyle name="Percent 3 5 5 5 5" xfId="6035"/>
    <cellStyle name="Percent 3 5 5 6" xfId="6036"/>
    <cellStyle name="Percent 3 5 5 6 2" xfId="6037"/>
    <cellStyle name="Percent 3 5 5 6 2 2" xfId="6038"/>
    <cellStyle name="Percent 3 5 5 6 3" xfId="6039"/>
    <cellStyle name="Percent 3 5 5 6 3 2" xfId="6040"/>
    <cellStyle name="Percent 3 5 5 6 4" xfId="6041"/>
    <cellStyle name="Percent 3 5 5 7" xfId="6042"/>
    <cellStyle name="Percent 3 5 5 7 2" xfId="6043"/>
    <cellStyle name="Percent 3 5 5 8" xfId="6044"/>
    <cellStyle name="Percent 3 5 5 8 2" xfId="6045"/>
    <cellStyle name="Percent 3 5 5 9" xfId="6046"/>
    <cellStyle name="Percent 3 5 5 9 2" xfId="6047"/>
    <cellStyle name="Percent 3 5 6" xfId="6048"/>
    <cellStyle name="Percent 3 5 6 10" xfId="6049"/>
    <cellStyle name="Percent 3 5 6 10 2" xfId="6050"/>
    <cellStyle name="Percent 3 5 6 11" xfId="6051"/>
    <cellStyle name="Percent 3 5 6 2" xfId="6052"/>
    <cellStyle name="Percent 3 5 6 2 2" xfId="6053"/>
    <cellStyle name="Percent 3 5 6 2 2 2" xfId="6054"/>
    <cellStyle name="Percent 3 5 6 2 3" xfId="6055"/>
    <cellStyle name="Percent 3 5 6 2 3 2" xfId="6056"/>
    <cellStyle name="Percent 3 5 6 2 4" xfId="6057"/>
    <cellStyle name="Percent 3 5 6 3" xfId="6058"/>
    <cellStyle name="Percent 3 5 6 3 2" xfId="6059"/>
    <cellStyle name="Percent 3 5 6 3 2 2" xfId="6060"/>
    <cellStyle name="Percent 3 5 6 3 3" xfId="6061"/>
    <cellStyle name="Percent 3 5 6 3 3 2" xfId="6062"/>
    <cellStyle name="Percent 3 5 6 3 4" xfId="6063"/>
    <cellStyle name="Percent 3 5 6 4" xfId="6064"/>
    <cellStyle name="Percent 3 5 6 4 2" xfId="6065"/>
    <cellStyle name="Percent 3 5 6 4 2 2" xfId="6066"/>
    <cellStyle name="Percent 3 5 6 4 3" xfId="6067"/>
    <cellStyle name="Percent 3 5 6 4 3 2" xfId="6068"/>
    <cellStyle name="Percent 3 5 6 4 4" xfId="6069"/>
    <cellStyle name="Percent 3 5 6 5" xfId="6070"/>
    <cellStyle name="Percent 3 5 6 5 2" xfId="6071"/>
    <cellStyle name="Percent 3 5 6 5 2 2" xfId="6072"/>
    <cellStyle name="Percent 3 5 6 5 3" xfId="6073"/>
    <cellStyle name="Percent 3 5 6 5 3 2" xfId="6074"/>
    <cellStyle name="Percent 3 5 6 5 4" xfId="6075"/>
    <cellStyle name="Percent 3 5 6 5 4 2" xfId="6076"/>
    <cellStyle name="Percent 3 5 6 5 5" xfId="6077"/>
    <cellStyle name="Percent 3 5 6 6" xfId="6078"/>
    <cellStyle name="Percent 3 5 6 6 2" xfId="6079"/>
    <cellStyle name="Percent 3 5 6 6 2 2" xfId="6080"/>
    <cellStyle name="Percent 3 5 6 6 3" xfId="6081"/>
    <cellStyle name="Percent 3 5 6 6 3 2" xfId="6082"/>
    <cellStyle name="Percent 3 5 6 6 4" xfId="6083"/>
    <cellStyle name="Percent 3 5 6 7" xfId="6084"/>
    <cellStyle name="Percent 3 5 6 7 2" xfId="6085"/>
    <cellStyle name="Percent 3 5 6 8" xfId="6086"/>
    <cellStyle name="Percent 3 5 6 8 2" xfId="6087"/>
    <cellStyle name="Percent 3 5 6 9" xfId="6088"/>
    <cellStyle name="Percent 3 5 6 9 2" xfId="6089"/>
    <cellStyle name="Percent 3 5 7" xfId="6090"/>
    <cellStyle name="Percent 3 5 7 10" xfId="6091"/>
    <cellStyle name="Percent 3 5 7 10 2" xfId="6092"/>
    <cellStyle name="Percent 3 5 7 11" xfId="6093"/>
    <cellStyle name="Percent 3 5 7 2" xfId="6094"/>
    <cellStyle name="Percent 3 5 7 2 2" xfId="6095"/>
    <cellStyle name="Percent 3 5 7 2 2 2" xfId="6096"/>
    <cellStyle name="Percent 3 5 7 2 3" xfId="6097"/>
    <cellStyle name="Percent 3 5 7 2 3 2" xfId="6098"/>
    <cellStyle name="Percent 3 5 7 2 4" xfId="6099"/>
    <cellStyle name="Percent 3 5 7 3" xfId="6100"/>
    <cellStyle name="Percent 3 5 7 3 2" xfId="6101"/>
    <cellStyle name="Percent 3 5 7 3 2 2" xfId="6102"/>
    <cellStyle name="Percent 3 5 7 3 3" xfId="6103"/>
    <cellStyle name="Percent 3 5 7 3 3 2" xfId="6104"/>
    <cellStyle name="Percent 3 5 7 3 4" xfId="6105"/>
    <cellStyle name="Percent 3 5 7 4" xfId="6106"/>
    <cellStyle name="Percent 3 5 7 4 2" xfId="6107"/>
    <cellStyle name="Percent 3 5 7 4 2 2" xfId="6108"/>
    <cellStyle name="Percent 3 5 7 4 3" xfId="6109"/>
    <cellStyle name="Percent 3 5 7 4 3 2" xfId="6110"/>
    <cellStyle name="Percent 3 5 7 4 4" xfId="6111"/>
    <cellStyle name="Percent 3 5 7 5" xfId="6112"/>
    <cellStyle name="Percent 3 5 7 5 2" xfId="6113"/>
    <cellStyle name="Percent 3 5 7 5 2 2" xfId="6114"/>
    <cellStyle name="Percent 3 5 7 5 3" xfId="6115"/>
    <cellStyle name="Percent 3 5 7 5 3 2" xfId="6116"/>
    <cellStyle name="Percent 3 5 7 5 4" xfId="6117"/>
    <cellStyle name="Percent 3 5 7 5 4 2" xfId="6118"/>
    <cellStyle name="Percent 3 5 7 5 5" xfId="6119"/>
    <cellStyle name="Percent 3 5 7 6" xfId="6120"/>
    <cellStyle name="Percent 3 5 7 6 2" xfId="6121"/>
    <cellStyle name="Percent 3 5 7 6 2 2" xfId="6122"/>
    <cellStyle name="Percent 3 5 7 6 3" xfId="6123"/>
    <cellStyle name="Percent 3 5 7 6 3 2" xfId="6124"/>
    <cellStyle name="Percent 3 5 7 6 4" xfId="6125"/>
    <cellStyle name="Percent 3 5 7 7" xfId="6126"/>
    <cellStyle name="Percent 3 5 7 7 2" xfId="6127"/>
    <cellStyle name="Percent 3 5 7 8" xfId="6128"/>
    <cellStyle name="Percent 3 5 7 8 2" xfId="6129"/>
    <cellStyle name="Percent 3 5 7 9" xfId="6130"/>
    <cellStyle name="Percent 3 5 7 9 2" xfId="6131"/>
    <cellStyle name="Percent 3 5 8" xfId="6132"/>
    <cellStyle name="Percent 3 5 8 10" xfId="6133"/>
    <cellStyle name="Percent 3 5 8 10 2" xfId="6134"/>
    <cellStyle name="Percent 3 5 8 11" xfId="6135"/>
    <cellStyle name="Percent 3 5 8 2" xfId="6136"/>
    <cellStyle name="Percent 3 5 8 2 2" xfId="6137"/>
    <cellStyle name="Percent 3 5 8 2 2 2" xfId="6138"/>
    <cellStyle name="Percent 3 5 8 2 3" xfId="6139"/>
    <cellStyle name="Percent 3 5 8 2 3 2" xfId="6140"/>
    <cellStyle name="Percent 3 5 8 2 4" xfId="6141"/>
    <cellStyle name="Percent 3 5 8 3" xfId="6142"/>
    <cellStyle name="Percent 3 5 8 3 2" xfId="6143"/>
    <cellStyle name="Percent 3 5 8 3 2 2" xfId="6144"/>
    <cellStyle name="Percent 3 5 8 3 3" xfId="6145"/>
    <cellStyle name="Percent 3 5 8 3 3 2" xfId="6146"/>
    <cellStyle name="Percent 3 5 8 3 4" xfId="6147"/>
    <cellStyle name="Percent 3 5 8 4" xfId="6148"/>
    <cellStyle name="Percent 3 5 8 4 2" xfId="6149"/>
    <cellStyle name="Percent 3 5 8 4 2 2" xfId="6150"/>
    <cellStyle name="Percent 3 5 8 4 3" xfId="6151"/>
    <cellStyle name="Percent 3 5 8 4 3 2" xfId="6152"/>
    <cellStyle name="Percent 3 5 8 4 4" xfId="6153"/>
    <cellStyle name="Percent 3 5 8 5" xfId="6154"/>
    <cellStyle name="Percent 3 5 8 5 2" xfId="6155"/>
    <cellStyle name="Percent 3 5 8 5 2 2" xfId="6156"/>
    <cellStyle name="Percent 3 5 8 5 3" xfId="6157"/>
    <cellStyle name="Percent 3 5 8 5 3 2" xfId="6158"/>
    <cellStyle name="Percent 3 5 8 5 4" xfId="6159"/>
    <cellStyle name="Percent 3 5 8 5 4 2" xfId="6160"/>
    <cellStyle name="Percent 3 5 8 5 5" xfId="6161"/>
    <cellStyle name="Percent 3 5 8 6" xfId="6162"/>
    <cellStyle name="Percent 3 5 8 6 2" xfId="6163"/>
    <cellStyle name="Percent 3 5 8 6 2 2" xfId="6164"/>
    <cellStyle name="Percent 3 5 8 6 3" xfId="6165"/>
    <cellStyle name="Percent 3 5 8 6 3 2" xfId="6166"/>
    <cellStyle name="Percent 3 5 8 6 4" xfId="6167"/>
    <cellStyle name="Percent 3 5 8 7" xfId="6168"/>
    <cellStyle name="Percent 3 5 8 7 2" xfId="6169"/>
    <cellStyle name="Percent 3 5 8 8" xfId="6170"/>
    <cellStyle name="Percent 3 5 8 8 2" xfId="6171"/>
    <cellStyle name="Percent 3 5 8 9" xfId="6172"/>
    <cellStyle name="Percent 3 5 8 9 2" xfId="6173"/>
    <cellStyle name="Percent 3 5 9" xfId="6174"/>
    <cellStyle name="Percent 3 5 9 10" xfId="6175"/>
    <cellStyle name="Percent 3 5 9 10 2" xfId="6176"/>
    <cellStyle name="Percent 3 5 9 11" xfId="6177"/>
    <cellStyle name="Percent 3 5 9 2" xfId="6178"/>
    <cellStyle name="Percent 3 5 9 2 2" xfId="6179"/>
    <cellStyle name="Percent 3 5 9 2 2 2" xfId="6180"/>
    <cellStyle name="Percent 3 5 9 2 3" xfId="6181"/>
    <cellStyle name="Percent 3 5 9 2 3 2" xfId="6182"/>
    <cellStyle name="Percent 3 5 9 2 4" xfId="6183"/>
    <cellStyle name="Percent 3 5 9 3" xfId="6184"/>
    <cellStyle name="Percent 3 5 9 3 2" xfId="6185"/>
    <cellStyle name="Percent 3 5 9 3 2 2" xfId="6186"/>
    <cellStyle name="Percent 3 5 9 3 3" xfId="6187"/>
    <cellStyle name="Percent 3 5 9 3 3 2" xfId="6188"/>
    <cellStyle name="Percent 3 5 9 3 4" xfId="6189"/>
    <cellStyle name="Percent 3 5 9 4" xfId="6190"/>
    <cellStyle name="Percent 3 5 9 4 2" xfId="6191"/>
    <cellStyle name="Percent 3 5 9 4 2 2" xfId="6192"/>
    <cellStyle name="Percent 3 5 9 4 3" xfId="6193"/>
    <cellStyle name="Percent 3 5 9 4 3 2" xfId="6194"/>
    <cellStyle name="Percent 3 5 9 4 4" xfId="6195"/>
    <cellStyle name="Percent 3 5 9 5" xfId="6196"/>
    <cellStyle name="Percent 3 5 9 5 2" xfId="6197"/>
    <cellStyle name="Percent 3 5 9 5 2 2" xfId="6198"/>
    <cellStyle name="Percent 3 5 9 5 3" xfId="6199"/>
    <cellStyle name="Percent 3 5 9 5 3 2" xfId="6200"/>
    <cellStyle name="Percent 3 5 9 5 4" xfId="6201"/>
    <cellStyle name="Percent 3 5 9 5 4 2" xfId="6202"/>
    <cellStyle name="Percent 3 5 9 5 5" xfId="6203"/>
    <cellStyle name="Percent 3 5 9 6" xfId="6204"/>
    <cellStyle name="Percent 3 5 9 6 2" xfId="6205"/>
    <cellStyle name="Percent 3 5 9 6 2 2" xfId="6206"/>
    <cellStyle name="Percent 3 5 9 6 3" xfId="6207"/>
    <cellStyle name="Percent 3 5 9 6 3 2" xfId="6208"/>
    <cellStyle name="Percent 3 5 9 6 4" xfId="6209"/>
    <cellStyle name="Percent 3 5 9 7" xfId="6210"/>
    <cellStyle name="Percent 3 5 9 7 2" xfId="6211"/>
    <cellStyle name="Percent 3 5 9 8" xfId="6212"/>
    <cellStyle name="Percent 3 5 9 8 2" xfId="6213"/>
    <cellStyle name="Percent 3 5 9 9" xfId="6214"/>
    <cellStyle name="Percent 3 5 9 9 2" xfId="6215"/>
    <cellStyle name="Percent 3 6" xfId="6216"/>
    <cellStyle name="Percent 3 6 10" xfId="6217"/>
    <cellStyle name="Percent 3 6 10 10" xfId="6218"/>
    <cellStyle name="Percent 3 6 10 10 2" xfId="6219"/>
    <cellStyle name="Percent 3 6 10 11" xfId="6220"/>
    <cellStyle name="Percent 3 6 10 2" xfId="6221"/>
    <cellStyle name="Percent 3 6 10 2 2" xfId="6222"/>
    <cellStyle name="Percent 3 6 10 2 2 2" xfId="6223"/>
    <cellStyle name="Percent 3 6 10 2 3" xfId="6224"/>
    <cellStyle name="Percent 3 6 10 2 3 2" xfId="6225"/>
    <cellStyle name="Percent 3 6 10 2 4" xfId="6226"/>
    <cellStyle name="Percent 3 6 10 3" xfId="6227"/>
    <cellStyle name="Percent 3 6 10 3 2" xfId="6228"/>
    <cellStyle name="Percent 3 6 10 3 2 2" xfId="6229"/>
    <cellStyle name="Percent 3 6 10 3 3" xfId="6230"/>
    <cellStyle name="Percent 3 6 10 3 3 2" xfId="6231"/>
    <cellStyle name="Percent 3 6 10 3 4" xfId="6232"/>
    <cellStyle name="Percent 3 6 10 4" xfId="6233"/>
    <cellStyle name="Percent 3 6 10 4 2" xfId="6234"/>
    <cellStyle name="Percent 3 6 10 4 2 2" xfId="6235"/>
    <cellStyle name="Percent 3 6 10 4 3" xfId="6236"/>
    <cellStyle name="Percent 3 6 10 4 3 2" xfId="6237"/>
    <cellStyle name="Percent 3 6 10 4 4" xfId="6238"/>
    <cellStyle name="Percent 3 6 10 5" xfId="6239"/>
    <cellStyle name="Percent 3 6 10 5 2" xfId="6240"/>
    <cellStyle name="Percent 3 6 10 5 2 2" xfId="6241"/>
    <cellStyle name="Percent 3 6 10 5 3" xfId="6242"/>
    <cellStyle name="Percent 3 6 10 5 3 2" xfId="6243"/>
    <cellStyle name="Percent 3 6 10 5 4" xfId="6244"/>
    <cellStyle name="Percent 3 6 10 5 4 2" xfId="6245"/>
    <cellStyle name="Percent 3 6 10 5 5" xfId="6246"/>
    <cellStyle name="Percent 3 6 10 6" xfId="6247"/>
    <cellStyle name="Percent 3 6 10 6 2" xfId="6248"/>
    <cellStyle name="Percent 3 6 10 6 2 2" xfId="6249"/>
    <cellStyle name="Percent 3 6 10 6 3" xfId="6250"/>
    <cellStyle name="Percent 3 6 10 6 3 2" xfId="6251"/>
    <cellStyle name="Percent 3 6 10 6 4" xfId="6252"/>
    <cellStyle name="Percent 3 6 10 7" xfId="6253"/>
    <cellStyle name="Percent 3 6 10 7 2" xfId="6254"/>
    <cellStyle name="Percent 3 6 10 8" xfId="6255"/>
    <cellStyle name="Percent 3 6 10 8 2" xfId="6256"/>
    <cellStyle name="Percent 3 6 10 9" xfId="6257"/>
    <cellStyle name="Percent 3 6 10 9 2" xfId="6258"/>
    <cellStyle name="Percent 3 6 11" xfId="6259"/>
    <cellStyle name="Percent 3 6 11 10" xfId="6260"/>
    <cellStyle name="Percent 3 6 11 10 2" xfId="6261"/>
    <cellStyle name="Percent 3 6 11 11" xfId="6262"/>
    <cellStyle name="Percent 3 6 11 2" xfId="6263"/>
    <cellStyle name="Percent 3 6 11 2 2" xfId="6264"/>
    <cellStyle name="Percent 3 6 11 2 2 2" xfId="6265"/>
    <cellStyle name="Percent 3 6 11 2 3" xfId="6266"/>
    <cellStyle name="Percent 3 6 11 2 3 2" xfId="6267"/>
    <cellStyle name="Percent 3 6 11 2 4" xfId="6268"/>
    <cellStyle name="Percent 3 6 11 3" xfId="6269"/>
    <cellStyle name="Percent 3 6 11 3 2" xfId="6270"/>
    <cellStyle name="Percent 3 6 11 3 2 2" xfId="6271"/>
    <cellStyle name="Percent 3 6 11 3 3" xfId="6272"/>
    <cellStyle name="Percent 3 6 11 3 3 2" xfId="6273"/>
    <cellStyle name="Percent 3 6 11 3 4" xfId="6274"/>
    <cellStyle name="Percent 3 6 11 4" xfId="6275"/>
    <cellStyle name="Percent 3 6 11 4 2" xfId="6276"/>
    <cellStyle name="Percent 3 6 11 4 2 2" xfId="6277"/>
    <cellStyle name="Percent 3 6 11 4 3" xfId="6278"/>
    <cellStyle name="Percent 3 6 11 4 3 2" xfId="6279"/>
    <cellStyle name="Percent 3 6 11 4 4" xfId="6280"/>
    <cellStyle name="Percent 3 6 11 5" xfId="6281"/>
    <cellStyle name="Percent 3 6 11 5 2" xfId="6282"/>
    <cellStyle name="Percent 3 6 11 5 2 2" xfId="6283"/>
    <cellStyle name="Percent 3 6 11 5 3" xfId="6284"/>
    <cellStyle name="Percent 3 6 11 5 3 2" xfId="6285"/>
    <cellStyle name="Percent 3 6 11 5 4" xfId="6286"/>
    <cellStyle name="Percent 3 6 11 5 4 2" xfId="6287"/>
    <cellStyle name="Percent 3 6 11 5 5" xfId="6288"/>
    <cellStyle name="Percent 3 6 11 6" xfId="6289"/>
    <cellStyle name="Percent 3 6 11 6 2" xfId="6290"/>
    <cellStyle name="Percent 3 6 11 6 2 2" xfId="6291"/>
    <cellStyle name="Percent 3 6 11 6 3" xfId="6292"/>
    <cellStyle name="Percent 3 6 11 6 3 2" xfId="6293"/>
    <cellStyle name="Percent 3 6 11 6 4" xfId="6294"/>
    <cellStyle name="Percent 3 6 11 7" xfId="6295"/>
    <cellStyle name="Percent 3 6 11 7 2" xfId="6296"/>
    <cellStyle name="Percent 3 6 11 8" xfId="6297"/>
    <cellStyle name="Percent 3 6 11 8 2" xfId="6298"/>
    <cellStyle name="Percent 3 6 11 9" xfId="6299"/>
    <cellStyle name="Percent 3 6 11 9 2" xfId="6300"/>
    <cellStyle name="Percent 3 6 12" xfId="6301"/>
    <cellStyle name="Percent 3 6 12 10" xfId="6302"/>
    <cellStyle name="Percent 3 6 12 10 2" xfId="6303"/>
    <cellStyle name="Percent 3 6 12 11" xfId="6304"/>
    <cellStyle name="Percent 3 6 12 2" xfId="6305"/>
    <cellStyle name="Percent 3 6 12 2 2" xfId="6306"/>
    <cellStyle name="Percent 3 6 12 2 2 2" xfId="6307"/>
    <cellStyle name="Percent 3 6 12 2 3" xfId="6308"/>
    <cellStyle name="Percent 3 6 12 2 3 2" xfId="6309"/>
    <cellStyle name="Percent 3 6 12 2 4" xfId="6310"/>
    <cellStyle name="Percent 3 6 12 3" xfId="6311"/>
    <cellStyle name="Percent 3 6 12 3 2" xfId="6312"/>
    <cellStyle name="Percent 3 6 12 3 2 2" xfId="6313"/>
    <cellStyle name="Percent 3 6 12 3 3" xfId="6314"/>
    <cellStyle name="Percent 3 6 12 3 3 2" xfId="6315"/>
    <cellStyle name="Percent 3 6 12 3 4" xfId="6316"/>
    <cellStyle name="Percent 3 6 12 4" xfId="6317"/>
    <cellStyle name="Percent 3 6 12 4 2" xfId="6318"/>
    <cellStyle name="Percent 3 6 12 4 2 2" xfId="6319"/>
    <cellStyle name="Percent 3 6 12 4 3" xfId="6320"/>
    <cellStyle name="Percent 3 6 12 4 3 2" xfId="6321"/>
    <cellStyle name="Percent 3 6 12 4 4" xfId="6322"/>
    <cellStyle name="Percent 3 6 12 5" xfId="6323"/>
    <cellStyle name="Percent 3 6 12 5 2" xfId="6324"/>
    <cellStyle name="Percent 3 6 12 5 2 2" xfId="6325"/>
    <cellStyle name="Percent 3 6 12 5 3" xfId="6326"/>
    <cellStyle name="Percent 3 6 12 5 3 2" xfId="6327"/>
    <cellStyle name="Percent 3 6 12 5 4" xfId="6328"/>
    <cellStyle name="Percent 3 6 12 5 4 2" xfId="6329"/>
    <cellStyle name="Percent 3 6 12 5 5" xfId="6330"/>
    <cellStyle name="Percent 3 6 12 6" xfId="6331"/>
    <cellStyle name="Percent 3 6 12 6 2" xfId="6332"/>
    <cellStyle name="Percent 3 6 12 6 2 2" xfId="6333"/>
    <cellStyle name="Percent 3 6 12 6 3" xfId="6334"/>
    <cellStyle name="Percent 3 6 12 6 3 2" xfId="6335"/>
    <cellStyle name="Percent 3 6 12 6 4" xfId="6336"/>
    <cellStyle name="Percent 3 6 12 7" xfId="6337"/>
    <cellStyle name="Percent 3 6 12 7 2" xfId="6338"/>
    <cellStyle name="Percent 3 6 12 8" xfId="6339"/>
    <cellStyle name="Percent 3 6 12 8 2" xfId="6340"/>
    <cellStyle name="Percent 3 6 12 9" xfId="6341"/>
    <cellStyle name="Percent 3 6 12 9 2" xfId="6342"/>
    <cellStyle name="Percent 3 6 13" xfId="6343"/>
    <cellStyle name="Percent 3 6 13 10" xfId="6344"/>
    <cellStyle name="Percent 3 6 13 10 2" xfId="6345"/>
    <cellStyle name="Percent 3 6 13 11" xfId="6346"/>
    <cellStyle name="Percent 3 6 13 2" xfId="6347"/>
    <cellStyle name="Percent 3 6 13 2 2" xfId="6348"/>
    <cellStyle name="Percent 3 6 13 2 2 2" xfId="6349"/>
    <cellStyle name="Percent 3 6 13 2 3" xfId="6350"/>
    <cellStyle name="Percent 3 6 13 2 3 2" xfId="6351"/>
    <cellStyle name="Percent 3 6 13 2 4" xfId="6352"/>
    <cellStyle name="Percent 3 6 13 3" xfId="6353"/>
    <cellStyle name="Percent 3 6 13 3 2" xfId="6354"/>
    <cellStyle name="Percent 3 6 13 3 2 2" xfId="6355"/>
    <cellStyle name="Percent 3 6 13 3 3" xfId="6356"/>
    <cellStyle name="Percent 3 6 13 3 3 2" xfId="6357"/>
    <cellStyle name="Percent 3 6 13 3 4" xfId="6358"/>
    <cellStyle name="Percent 3 6 13 4" xfId="6359"/>
    <cellStyle name="Percent 3 6 13 4 2" xfId="6360"/>
    <cellStyle name="Percent 3 6 13 4 2 2" xfId="6361"/>
    <cellStyle name="Percent 3 6 13 4 3" xfId="6362"/>
    <cellStyle name="Percent 3 6 13 4 3 2" xfId="6363"/>
    <cellStyle name="Percent 3 6 13 4 4" xfId="6364"/>
    <cellStyle name="Percent 3 6 13 5" xfId="6365"/>
    <cellStyle name="Percent 3 6 13 5 2" xfId="6366"/>
    <cellStyle name="Percent 3 6 13 5 2 2" xfId="6367"/>
    <cellStyle name="Percent 3 6 13 5 3" xfId="6368"/>
    <cellStyle name="Percent 3 6 13 5 3 2" xfId="6369"/>
    <cellStyle name="Percent 3 6 13 5 4" xfId="6370"/>
    <cellStyle name="Percent 3 6 13 5 4 2" xfId="6371"/>
    <cellStyle name="Percent 3 6 13 5 5" xfId="6372"/>
    <cellStyle name="Percent 3 6 13 6" xfId="6373"/>
    <cellStyle name="Percent 3 6 13 6 2" xfId="6374"/>
    <cellStyle name="Percent 3 6 13 6 2 2" xfId="6375"/>
    <cellStyle name="Percent 3 6 13 6 3" xfId="6376"/>
    <cellStyle name="Percent 3 6 13 6 3 2" xfId="6377"/>
    <cellStyle name="Percent 3 6 13 6 4" xfId="6378"/>
    <cellStyle name="Percent 3 6 13 7" xfId="6379"/>
    <cellStyle name="Percent 3 6 13 7 2" xfId="6380"/>
    <cellStyle name="Percent 3 6 13 8" xfId="6381"/>
    <cellStyle name="Percent 3 6 13 8 2" xfId="6382"/>
    <cellStyle name="Percent 3 6 13 9" xfId="6383"/>
    <cellStyle name="Percent 3 6 13 9 2" xfId="6384"/>
    <cellStyle name="Percent 3 6 14" xfId="6385"/>
    <cellStyle name="Percent 3 6 14 10" xfId="6386"/>
    <cellStyle name="Percent 3 6 14 10 2" xfId="6387"/>
    <cellStyle name="Percent 3 6 14 11" xfId="6388"/>
    <cellStyle name="Percent 3 6 14 2" xfId="6389"/>
    <cellStyle name="Percent 3 6 14 2 2" xfId="6390"/>
    <cellStyle name="Percent 3 6 14 2 2 2" xfId="6391"/>
    <cellStyle name="Percent 3 6 14 2 3" xfId="6392"/>
    <cellStyle name="Percent 3 6 14 2 3 2" xfId="6393"/>
    <cellStyle name="Percent 3 6 14 2 4" xfId="6394"/>
    <cellStyle name="Percent 3 6 14 3" xfId="6395"/>
    <cellStyle name="Percent 3 6 14 3 2" xfId="6396"/>
    <cellStyle name="Percent 3 6 14 3 2 2" xfId="6397"/>
    <cellStyle name="Percent 3 6 14 3 3" xfId="6398"/>
    <cellStyle name="Percent 3 6 14 3 3 2" xfId="6399"/>
    <cellStyle name="Percent 3 6 14 3 4" xfId="6400"/>
    <cellStyle name="Percent 3 6 14 4" xfId="6401"/>
    <cellStyle name="Percent 3 6 14 4 2" xfId="6402"/>
    <cellStyle name="Percent 3 6 14 4 2 2" xfId="6403"/>
    <cellStyle name="Percent 3 6 14 4 3" xfId="6404"/>
    <cellStyle name="Percent 3 6 14 4 3 2" xfId="6405"/>
    <cellStyle name="Percent 3 6 14 4 4" xfId="6406"/>
    <cellStyle name="Percent 3 6 14 5" xfId="6407"/>
    <cellStyle name="Percent 3 6 14 5 2" xfId="6408"/>
    <cellStyle name="Percent 3 6 14 5 2 2" xfId="6409"/>
    <cellStyle name="Percent 3 6 14 5 3" xfId="6410"/>
    <cellStyle name="Percent 3 6 14 5 3 2" xfId="6411"/>
    <cellStyle name="Percent 3 6 14 5 4" xfId="6412"/>
    <cellStyle name="Percent 3 6 14 5 4 2" xfId="6413"/>
    <cellStyle name="Percent 3 6 14 5 5" xfId="6414"/>
    <cellStyle name="Percent 3 6 14 6" xfId="6415"/>
    <cellStyle name="Percent 3 6 14 6 2" xfId="6416"/>
    <cellStyle name="Percent 3 6 14 6 2 2" xfId="6417"/>
    <cellStyle name="Percent 3 6 14 6 3" xfId="6418"/>
    <cellStyle name="Percent 3 6 14 6 3 2" xfId="6419"/>
    <cellStyle name="Percent 3 6 14 6 4" xfId="6420"/>
    <cellStyle name="Percent 3 6 14 7" xfId="6421"/>
    <cellStyle name="Percent 3 6 14 7 2" xfId="6422"/>
    <cellStyle name="Percent 3 6 14 8" xfId="6423"/>
    <cellStyle name="Percent 3 6 14 8 2" xfId="6424"/>
    <cellStyle name="Percent 3 6 14 9" xfId="6425"/>
    <cellStyle name="Percent 3 6 14 9 2" xfId="6426"/>
    <cellStyle name="Percent 3 6 15" xfId="6427"/>
    <cellStyle name="Percent 3 6 15 10" xfId="6428"/>
    <cellStyle name="Percent 3 6 15 10 2" xfId="6429"/>
    <cellStyle name="Percent 3 6 15 11" xfId="6430"/>
    <cellStyle name="Percent 3 6 15 2" xfId="6431"/>
    <cellStyle name="Percent 3 6 15 2 2" xfId="6432"/>
    <cellStyle name="Percent 3 6 15 2 2 2" xfId="6433"/>
    <cellStyle name="Percent 3 6 15 2 3" xfId="6434"/>
    <cellStyle name="Percent 3 6 15 2 3 2" xfId="6435"/>
    <cellStyle name="Percent 3 6 15 2 4" xfId="6436"/>
    <cellStyle name="Percent 3 6 15 3" xfId="6437"/>
    <cellStyle name="Percent 3 6 15 3 2" xfId="6438"/>
    <cellStyle name="Percent 3 6 15 3 2 2" xfId="6439"/>
    <cellStyle name="Percent 3 6 15 3 3" xfId="6440"/>
    <cellStyle name="Percent 3 6 15 3 3 2" xfId="6441"/>
    <cellStyle name="Percent 3 6 15 3 4" xfId="6442"/>
    <cellStyle name="Percent 3 6 15 4" xfId="6443"/>
    <cellStyle name="Percent 3 6 15 4 2" xfId="6444"/>
    <cellStyle name="Percent 3 6 15 4 2 2" xfId="6445"/>
    <cellStyle name="Percent 3 6 15 4 3" xfId="6446"/>
    <cellStyle name="Percent 3 6 15 4 3 2" xfId="6447"/>
    <cellStyle name="Percent 3 6 15 4 4" xfId="6448"/>
    <cellStyle name="Percent 3 6 15 5" xfId="6449"/>
    <cellStyle name="Percent 3 6 15 5 2" xfId="6450"/>
    <cellStyle name="Percent 3 6 15 5 2 2" xfId="6451"/>
    <cellStyle name="Percent 3 6 15 5 3" xfId="6452"/>
    <cellStyle name="Percent 3 6 15 5 3 2" xfId="6453"/>
    <cellStyle name="Percent 3 6 15 5 4" xfId="6454"/>
    <cellStyle name="Percent 3 6 15 5 4 2" xfId="6455"/>
    <cellStyle name="Percent 3 6 15 5 5" xfId="6456"/>
    <cellStyle name="Percent 3 6 15 6" xfId="6457"/>
    <cellStyle name="Percent 3 6 15 6 2" xfId="6458"/>
    <cellStyle name="Percent 3 6 15 6 2 2" xfId="6459"/>
    <cellStyle name="Percent 3 6 15 6 3" xfId="6460"/>
    <cellStyle name="Percent 3 6 15 6 3 2" xfId="6461"/>
    <cellStyle name="Percent 3 6 15 6 4" xfId="6462"/>
    <cellStyle name="Percent 3 6 15 7" xfId="6463"/>
    <cellStyle name="Percent 3 6 15 7 2" xfId="6464"/>
    <cellStyle name="Percent 3 6 15 8" xfId="6465"/>
    <cellStyle name="Percent 3 6 15 8 2" xfId="6466"/>
    <cellStyle name="Percent 3 6 15 9" xfId="6467"/>
    <cellStyle name="Percent 3 6 15 9 2" xfId="6468"/>
    <cellStyle name="Percent 3 6 16" xfId="6469"/>
    <cellStyle name="Percent 3 6 16 2" xfId="6470"/>
    <cellStyle name="Percent 3 6 16 2 2" xfId="6471"/>
    <cellStyle name="Percent 3 6 16 3" xfId="6472"/>
    <cellStyle name="Percent 3 6 16 3 2" xfId="6473"/>
    <cellStyle name="Percent 3 6 16 4" xfId="6474"/>
    <cellStyle name="Percent 3 6 17" xfId="6475"/>
    <cellStyle name="Percent 3 6 17 2" xfId="6476"/>
    <cellStyle name="Percent 3 6 17 2 2" xfId="6477"/>
    <cellStyle name="Percent 3 6 17 3" xfId="6478"/>
    <cellStyle name="Percent 3 6 17 3 2" xfId="6479"/>
    <cellStyle name="Percent 3 6 17 4" xfId="6480"/>
    <cellStyle name="Percent 3 6 18" xfId="6481"/>
    <cellStyle name="Percent 3 6 18 2" xfId="6482"/>
    <cellStyle name="Percent 3 6 18 2 2" xfId="6483"/>
    <cellStyle name="Percent 3 6 18 3" xfId="6484"/>
    <cellStyle name="Percent 3 6 18 3 2" xfId="6485"/>
    <cellStyle name="Percent 3 6 18 4" xfId="6486"/>
    <cellStyle name="Percent 3 6 19" xfId="6487"/>
    <cellStyle name="Percent 3 6 19 2" xfId="6488"/>
    <cellStyle name="Percent 3 6 19 2 2" xfId="6489"/>
    <cellStyle name="Percent 3 6 19 3" xfId="6490"/>
    <cellStyle name="Percent 3 6 19 3 2" xfId="6491"/>
    <cellStyle name="Percent 3 6 19 4" xfId="6492"/>
    <cellStyle name="Percent 3 6 19 4 2" xfId="6493"/>
    <cellStyle name="Percent 3 6 19 5" xfId="6494"/>
    <cellStyle name="Percent 3 6 2" xfId="6495"/>
    <cellStyle name="Percent 3 6 2 10" xfId="6496"/>
    <cellStyle name="Percent 3 6 2 10 2" xfId="6497"/>
    <cellStyle name="Percent 3 6 2 11" xfId="6498"/>
    <cellStyle name="Percent 3 6 2 2" xfId="6499"/>
    <cellStyle name="Percent 3 6 2 2 2" xfId="6500"/>
    <cellStyle name="Percent 3 6 2 2 2 2" xfId="6501"/>
    <cellStyle name="Percent 3 6 2 2 3" xfId="6502"/>
    <cellStyle name="Percent 3 6 2 2 3 2" xfId="6503"/>
    <cellStyle name="Percent 3 6 2 2 4" xfId="6504"/>
    <cellStyle name="Percent 3 6 2 3" xfId="6505"/>
    <cellStyle name="Percent 3 6 2 3 2" xfId="6506"/>
    <cellStyle name="Percent 3 6 2 3 2 2" xfId="6507"/>
    <cellStyle name="Percent 3 6 2 3 3" xfId="6508"/>
    <cellStyle name="Percent 3 6 2 3 3 2" xfId="6509"/>
    <cellStyle name="Percent 3 6 2 3 4" xfId="6510"/>
    <cellStyle name="Percent 3 6 2 4" xfId="6511"/>
    <cellStyle name="Percent 3 6 2 4 2" xfId="6512"/>
    <cellStyle name="Percent 3 6 2 4 2 2" xfId="6513"/>
    <cellStyle name="Percent 3 6 2 4 3" xfId="6514"/>
    <cellStyle name="Percent 3 6 2 4 3 2" xfId="6515"/>
    <cellStyle name="Percent 3 6 2 4 4" xfId="6516"/>
    <cellStyle name="Percent 3 6 2 5" xfId="6517"/>
    <cellStyle name="Percent 3 6 2 5 2" xfId="6518"/>
    <cellStyle name="Percent 3 6 2 5 2 2" xfId="6519"/>
    <cellStyle name="Percent 3 6 2 5 3" xfId="6520"/>
    <cellStyle name="Percent 3 6 2 5 3 2" xfId="6521"/>
    <cellStyle name="Percent 3 6 2 5 4" xfId="6522"/>
    <cellStyle name="Percent 3 6 2 5 4 2" xfId="6523"/>
    <cellStyle name="Percent 3 6 2 5 5" xfId="6524"/>
    <cellStyle name="Percent 3 6 2 6" xfId="6525"/>
    <cellStyle name="Percent 3 6 2 6 2" xfId="6526"/>
    <cellStyle name="Percent 3 6 2 6 2 2" xfId="6527"/>
    <cellStyle name="Percent 3 6 2 6 3" xfId="6528"/>
    <cellStyle name="Percent 3 6 2 6 3 2" xfId="6529"/>
    <cellStyle name="Percent 3 6 2 6 4" xfId="6530"/>
    <cellStyle name="Percent 3 6 2 7" xfId="6531"/>
    <cellStyle name="Percent 3 6 2 7 2" xfId="6532"/>
    <cellStyle name="Percent 3 6 2 8" xfId="6533"/>
    <cellStyle name="Percent 3 6 2 8 2" xfId="6534"/>
    <cellStyle name="Percent 3 6 2 9" xfId="6535"/>
    <cellStyle name="Percent 3 6 2 9 2" xfId="6536"/>
    <cellStyle name="Percent 3 6 20" xfId="6537"/>
    <cellStyle name="Percent 3 6 20 2" xfId="6538"/>
    <cellStyle name="Percent 3 6 20 2 2" xfId="6539"/>
    <cellStyle name="Percent 3 6 20 3" xfId="6540"/>
    <cellStyle name="Percent 3 6 20 3 2" xfId="6541"/>
    <cellStyle name="Percent 3 6 20 4" xfId="6542"/>
    <cellStyle name="Percent 3 6 21" xfId="6543"/>
    <cellStyle name="Percent 3 6 21 2" xfId="6544"/>
    <cellStyle name="Percent 3 6 22" xfId="6545"/>
    <cellStyle name="Percent 3 6 22 2" xfId="6546"/>
    <cellStyle name="Percent 3 6 23" xfId="6547"/>
    <cellStyle name="Percent 3 6 23 2" xfId="6548"/>
    <cellStyle name="Percent 3 6 24" xfId="6549"/>
    <cellStyle name="Percent 3 6 24 2" xfId="6550"/>
    <cellStyle name="Percent 3 6 25" xfId="6551"/>
    <cellStyle name="Percent 3 6 3" xfId="6552"/>
    <cellStyle name="Percent 3 6 3 10" xfId="6553"/>
    <cellStyle name="Percent 3 6 3 10 2" xfId="6554"/>
    <cellStyle name="Percent 3 6 3 11" xfId="6555"/>
    <cellStyle name="Percent 3 6 3 2" xfId="6556"/>
    <cellStyle name="Percent 3 6 3 2 2" xfId="6557"/>
    <cellStyle name="Percent 3 6 3 2 2 2" xfId="6558"/>
    <cellStyle name="Percent 3 6 3 2 3" xfId="6559"/>
    <cellStyle name="Percent 3 6 3 2 3 2" xfId="6560"/>
    <cellStyle name="Percent 3 6 3 2 4" xfId="6561"/>
    <cellStyle name="Percent 3 6 3 3" xfId="6562"/>
    <cellStyle name="Percent 3 6 3 3 2" xfId="6563"/>
    <cellStyle name="Percent 3 6 3 3 2 2" xfId="6564"/>
    <cellStyle name="Percent 3 6 3 3 3" xfId="6565"/>
    <cellStyle name="Percent 3 6 3 3 3 2" xfId="6566"/>
    <cellStyle name="Percent 3 6 3 3 4" xfId="6567"/>
    <cellStyle name="Percent 3 6 3 4" xfId="6568"/>
    <cellStyle name="Percent 3 6 3 4 2" xfId="6569"/>
    <cellStyle name="Percent 3 6 3 4 2 2" xfId="6570"/>
    <cellStyle name="Percent 3 6 3 4 3" xfId="6571"/>
    <cellStyle name="Percent 3 6 3 4 3 2" xfId="6572"/>
    <cellStyle name="Percent 3 6 3 4 4" xfId="6573"/>
    <cellStyle name="Percent 3 6 3 5" xfId="6574"/>
    <cellStyle name="Percent 3 6 3 5 2" xfId="6575"/>
    <cellStyle name="Percent 3 6 3 5 2 2" xfId="6576"/>
    <cellStyle name="Percent 3 6 3 5 3" xfId="6577"/>
    <cellStyle name="Percent 3 6 3 5 3 2" xfId="6578"/>
    <cellStyle name="Percent 3 6 3 5 4" xfId="6579"/>
    <cellStyle name="Percent 3 6 3 5 4 2" xfId="6580"/>
    <cellStyle name="Percent 3 6 3 5 5" xfId="6581"/>
    <cellStyle name="Percent 3 6 3 6" xfId="6582"/>
    <cellStyle name="Percent 3 6 3 6 2" xfId="6583"/>
    <cellStyle name="Percent 3 6 3 6 2 2" xfId="6584"/>
    <cellStyle name="Percent 3 6 3 6 3" xfId="6585"/>
    <cellStyle name="Percent 3 6 3 6 3 2" xfId="6586"/>
    <cellStyle name="Percent 3 6 3 6 4" xfId="6587"/>
    <cellStyle name="Percent 3 6 3 7" xfId="6588"/>
    <cellStyle name="Percent 3 6 3 7 2" xfId="6589"/>
    <cellStyle name="Percent 3 6 3 8" xfId="6590"/>
    <cellStyle name="Percent 3 6 3 8 2" xfId="6591"/>
    <cellStyle name="Percent 3 6 3 9" xfId="6592"/>
    <cellStyle name="Percent 3 6 3 9 2" xfId="6593"/>
    <cellStyle name="Percent 3 6 4" xfId="6594"/>
    <cellStyle name="Percent 3 6 4 10" xfId="6595"/>
    <cellStyle name="Percent 3 6 4 10 2" xfId="6596"/>
    <cellStyle name="Percent 3 6 4 11" xfId="6597"/>
    <cellStyle name="Percent 3 6 4 2" xfId="6598"/>
    <cellStyle name="Percent 3 6 4 2 2" xfId="6599"/>
    <cellStyle name="Percent 3 6 4 2 2 2" xfId="6600"/>
    <cellStyle name="Percent 3 6 4 2 3" xfId="6601"/>
    <cellStyle name="Percent 3 6 4 2 3 2" xfId="6602"/>
    <cellStyle name="Percent 3 6 4 2 4" xfId="6603"/>
    <cellStyle name="Percent 3 6 4 3" xfId="6604"/>
    <cellStyle name="Percent 3 6 4 3 2" xfId="6605"/>
    <cellStyle name="Percent 3 6 4 3 2 2" xfId="6606"/>
    <cellStyle name="Percent 3 6 4 3 3" xfId="6607"/>
    <cellStyle name="Percent 3 6 4 3 3 2" xfId="6608"/>
    <cellStyle name="Percent 3 6 4 3 4" xfId="6609"/>
    <cellStyle name="Percent 3 6 4 4" xfId="6610"/>
    <cellStyle name="Percent 3 6 4 4 2" xfId="6611"/>
    <cellStyle name="Percent 3 6 4 4 2 2" xfId="6612"/>
    <cellStyle name="Percent 3 6 4 4 3" xfId="6613"/>
    <cellStyle name="Percent 3 6 4 4 3 2" xfId="6614"/>
    <cellStyle name="Percent 3 6 4 4 4" xfId="6615"/>
    <cellStyle name="Percent 3 6 4 5" xfId="6616"/>
    <cellStyle name="Percent 3 6 4 5 2" xfId="6617"/>
    <cellStyle name="Percent 3 6 4 5 2 2" xfId="6618"/>
    <cellStyle name="Percent 3 6 4 5 3" xfId="6619"/>
    <cellStyle name="Percent 3 6 4 5 3 2" xfId="6620"/>
    <cellStyle name="Percent 3 6 4 5 4" xfId="6621"/>
    <cellStyle name="Percent 3 6 4 5 4 2" xfId="6622"/>
    <cellStyle name="Percent 3 6 4 5 5" xfId="6623"/>
    <cellStyle name="Percent 3 6 4 6" xfId="6624"/>
    <cellStyle name="Percent 3 6 4 6 2" xfId="6625"/>
    <cellStyle name="Percent 3 6 4 6 2 2" xfId="6626"/>
    <cellStyle name="Percent 3 6 4 6 3" xfId="6627"/>
    <cellStyle name="Percent 3 6 4 6 3 2" xfId="6628"/>
    <cellStyle name="Percent 3 6 4 6 4" xfId="6629"/>
    <cellStyle name="Percent 3 6 4 7" xfId="6630"/>
    <cellStyle name="Percent 3 6 4 7 2" xfId="6631"/>
    <cellStyle name="Percent 3 6 4 8" xfId="6632"/>
    <cellStyle name="Percent 3 6 4 8 2" xfId="6633"/>
    <cellStyle name="Percent 3 6 4 9" xfId="6634"/>
    <cellStyle name="Percent 3 6 4 9 2" xfId="6635"/>
    <cellStyle name="Percent 3 6 5" xfId="6636"/>
    <cellStyle name="Percent 3 6 5 10" xfId="6637"/>
    <cellStyle name="Percent 3 6 5 10 2" xfId="6638"/>
    <cellStyle name="Percent 3 6 5 11" xfId="6639"/>
    <cellStyle name="Percent 3 6 5 2" xfId="6640"/>
    <cellStyle name="Percent 3 6 5 2 2" xfId="6641"/>
    <cellStyle name="Percent 3 6 5 2 2 2" xfId="6642"/>
    <cellStyle name="Percent 3 6 5 2 3" xfId="6643"/>
    <cellStyle name="Percent 3 6 5 2 3 2" xfId="6644"/>
    <cellStyle name="Percent 3 6 5 2 4" xfId="6645"/>
    <cellStyle name="Percent 3 6 5 3" xfId="6646"/>
    <cellStyle name="Percent 3 6 5 3 2" xfId="6647"/>
    <cellStyle name="Percent 3 6 5 3 2 2" xfId="6648"/>
    <cellStyle name="Percent 3 6 5 3 3" xfId="6649"/>
    <cellStyle name="Percent 3 6 5 3 3 2" xfId="6650"/>
    <cellStyle name="Percent 3 6 5 3 4" xfId="6651"/>
    <cellStyle name="Percent 3 6 5 4" xfId="6652"/>
    <cellStyle name="Percent 3 6 5 4 2" xfId="6653"/>
    <cellStyle name="Percent 3 6 5 4 2 2" xfId="6654"/>
    <cellStyle name="Percent 3 6 5 4 3" xfId="6655"/>
    <cellStyle name="Percent 3 6 5 4 3 2" xfId="6656"/>
    <cellStyle name="Percent 3 6 5 4 4" xfId="6657"/>
    <cellStyle name="Percent 3 6 5 5" xfId="6658"/>
    <cellStyle name="Percent 3 6 5 5 2" xfId="6659"/>
    <cellStyle name="Percent 3 6 5 5 2 2" xfId="6660"/>
    <cellStyle name="Percent 3 6 5 5 3" xfId="6661"/>
    <cellStyle name="Percent 3 6 5 5 3 2" xfId="6662"/>
    <cellStyle name="Percent 3 6 5 5 4" xfId="6663"/>
    <cellStyle name="Percent 3 6 5 5 4 2" xfId="6664"/>
    <cellStyle name="Percent 3 6 5 5 5" xfId="6665"/>
    <cellStyle name="Percent 3 6 5 6" xfId="6666"/>
    <cellStyle name="Percent 3 6 5 6 2" xfId="6667"/>
    <cellStyle name="Percent 3 6 5 6 2 2" xfId="6668"/>
    <cellStyle name="Percent 3 6 5 6 3" xfId="6669"/>
    <cellStyle name="Percent 3 6 5 6 3 2" xfId="6670"/>
    <cellStyle name="Percent 3 6 5 6 4" xfId="6671"/>
    <cellStyle name="Percent 3 6 5 7" xfId="6672"/>
    <cellStyle name="Percent 3 6 5 7 2" xfId="6673"/>
    <cellStyle name="Percent 3 6 5 8" xfId="6674"/>
    <cellStyle name="Percent 3 6 5 8 2" xfId="6675"/>
    <cellStyle name="Percent 3 6 5 9" xfId="6676"/>
    <cellStyle name="Percent 3 6 5 9 2" xfId="6677"/>
    <cellStyle name="Percent 3 6 6" xfId="6678"/>
    <cellStyle name="Percent 3 6 6 10" xfId="6679"/>
    <cellStyle name="Percent 3 6 6 10 2" xfId="6680"/>
    <cellStyle name="Percent 3 6 6 11" xfId="6681"/>
    <cellStyle name="Percent 3 6 6 2" xfId="6682"/>
    <cellStyle name="Percent 3 6 6 2 2" xfId="6683"/>
    <cellStyle name="Percent 3 6 6 2 2 2" xfId="6684"/>
    <cellStyle name="Percent 3 6 6 2 3" xfId="6685"/>
    <cellStyle name="Percent 3 6 6 2 3 2" xfId="6686"/>
    <cellStyle name="Percent 3 6 6 2 4" xfId="6687"/>
    <cellStyle name="Percent 3 6 6 3" xfId="6688"/>
    <cellStyle name="Percent 3 6 6 3 2" xfId="6689"/>
    <cellStyle name="Percent 3 6 6 3 2 2" xfId="6690"/>
    <cellStyle name="Percent 3 6 6 3 3" xfId="6691"/>
    <cellStyle name="Percent 3 6 6 3 3 2" xfId="6692"/>
    <cellStyle name="Percent 3 6 6 3 4" xfId="6693"/>
    <cellStyle name="Percent 3 6 6 4" xfId="6694"/>
    <cellStyle name="Percent 3 6 6 4 2" xfId="6695"/>
    <cellStyle name="Percent 3 6 6 4 2 2" xfId="6696"/>
    <cellStyle name="Percent 3 6 6 4 3" xfId="6697"/>
    <cellStyle name="Percent 3 6 6 4 3 2" xfId="6698"/>
    <cellStyle name="Percent 3 6 6 4 4" xfId="6699"/>
    <cellStyle name="Percent 3 6 6 5" xfId="6700"/>
    <cellStyle name="Percent 3 6 6 5 2" xfId="6701"/>
    <cellStyle name="Percent 3 6 6 5 2 2" xfId="6702"/>
    <cellStyle name="Percent 3 6 6 5 3" xfId="6703"/>
    <cellStyle name="Percent 3 6 6 5 3 2" xfId="6704"/>
    <cellStyle name="Percent 3 6 6 5 4" xfId="6705"/>
    <cellStyle name="Percent 3 6 6 5 4 2" xfId="6706"/>
    <cellStyle name="Percent 3 6 6 5 5" xfId="6707"/>
    <cellStyle name="Percent 3 6 6 6" xfId="6708"/>
    <cellStyle name="Percent 3 6 6 6 2" xfId="6709"/>
    <cellStyle name="Percent 3 6 6 6 2 2" xfId="6710"/>
    <cellStyle name="Percent 3 6 6 6 3" xfId="6711"/>
    <cellStyle name="Percent 3 6 6 6 3 2" xfId="6712"/>
    <cellStyle name="Percent 3 6 6 6 4" xfId="6713"/>
    <cellStyle name="Percent 3 6 6 7" xfId="6714"/>
    <cellStyle name="Percent 3 6 6 7 2" xfId="6715"/>
    <cellStyle name="Percent 3 6 6 8" xfId="6716"/>
    <cellStyle name="Percent 3 6 6 8 2" xfId="6717"/>
    <cellStyle name="Percent 3 6 6 9" xfId="6718"/>
    <cellStyle name="Percent 3 6 6 9 2" xfId="6719"/>
    <cellStyle name="Percent 3 6 7" xfId="6720"/>
    <cellStyle name="Percent 3 6 7 10" xfId="6721"/>
    <cellStyle name="Percent 3 6 7 10 2" xfId="6722"/>
    <cellStyle name="Percent 3 6 7 11" xfId="6723"/>
    <cellStyle name="Percent 3 6 7 2" xfId="6724"/>
    <cellStyle name="Percent 3 6 7 2 2" xfId="6725"/>
    <cellStyle name="Percent 3 6 7 2 2 2" xfId="6726"/>
    <cellStyle name="Percent 3 6 7 2 3" xfId="6727"/>
    <cellStyle name="Percent 3 6 7 2 3 2" xfId="6728"/>
    <cellStyle name="Percent 3 6 7 2 4" xfId="6729"/>
    <cellStyle name="Percent 3 6 7 3" xfId="6730"/>
    <cellStyle name="Percent 3 6 7 3 2" xfId="6731"/>
    <cellStyle name="Percent 3 6 7 3 2 2" xfId="6732"/>
    <cellStyle name="Percent 3 6 7 3 3" xfId="6733"/>
    <cellStyle name="Percent 3 6 7 3 3 2" xfId="6734"/>
    <cellStyle name="Percent 3 6 7 3 4" xfId="6735"/>
    <cellStyle name="Percent 3 6 7 4" xfId="6736"/>
    <cellStyle name="Percent 3 6 7 4 2" xfId="6737"/>
    <cellStyle name="Percent 3 6 7 4 2 2" xfId="6738"/>
    <cellStyle name="Percent 3 6 7 4 3" xfId="6739"/>
    <cellStyle name="Percent 3 6 7 4 3 2" xfId="6740"/>
    <cellStyle name="Percent 3 6 7 4 4" xfId="6741"/>
    <cellStyle name="Percent 3 6 7 5" xfId="6742"/>
    <cellStyle name="Percent 3 6 7 5 2" xfId="6743"/>
    <cellStyle name="Percent 3 6 7 5 2 2" xfId="6744"/>
    <cellStyle name="Percent 3 6 7 5 3" xfId="6745"/>
    <cellStyle name="Percent 3 6 7 5 3 2" xfId="6746"/>
    <cellStyle name="Percent 3 6 7 5 4" xfId="6747"/>
    <cellStyle name="Percent 3 6 7 5 4 2" xfId="6748"/>
    <cellStyle name="Percent 3 6 7 5 5" xfId="6749"/>
    <cellStyle name="Percent 3 6 7 6" xfId="6750"/>
    <cellStyle name="Percent 3 6 7 6 2" xfId="6751"/>
    <cellStyle name="Percent 3 6 7 6 2 2" xfId="6752"/>
    <cellStyle name="Percent 3 6 7 6 3" xfId="6753"/>
    <cellStyle name="Percent 3 6 7 6 3 2" xfId="6754"/>
    <cellStyle name="Percent 3 6 7 6 4" xfId="6755"/>
    <cellStyle name="Percent 3 6 7 7" xfId="6756"/>
    <cellStyle name="Percent 3 6 7 7 2" xfId="6757"/>
    <cellStyle name="Percent 3 6 7 8" xfId="6758"/>
    <cellStyle name="Percent 3 6 7 8 2" xfId="6759"/>
    <cellStyle name="Percent 3 6 7 9" xfId="6760"/>
    <cellStyle name="Percent 3 6 7 9 2" xfId="6761"/>
    <cellStyle name="Percent 3 6 8" xfId="6762"/>
    <cellStyle name="Percent 3 6 8 10" xfId="6763"/>
    <cellStyle name="Percent 3 6 8 10 2" xfId="6764"/>
    <cellStyle name="Percent 3 6 8 11" xfId="6765"/>
    <cellStyle name="Percent 3 6 8 2" xfId="6766"/>
    <cellStyle name="Percent 3 6 8 2 2" xfId="6767"/>
    <cellStyle name="Percent 3 6 8 2 2 2" xfId="6768"/>
    <cellStyle name="Percent 3 6 8 2 3" xfId="6769"/>
    <cellStyle name="Percent 3 6 8 2 3 2" xfId="6770"/>
    <cellStyle name="Percent 3 6 8 2 4" xfId="6771"/>
    <cellStyle name="Percent 3 6 8 3" xfId="6772"/>
    <cellStyle name="Percent 3 6 8 3 2" xfId="6773"/>
    <cellStyle name="Percent 3 6 8 3 2 2" xfId="6774"/>
    <cellStyle name="Percent 3 6 8 3 3" xfId="6775"/>
    <cellStyle name="Percent 3 6 8 3 3 2" xfId="6776"/>
    <cellStyle name="Percent 3 6 8 3 4" xfId="6777"/>
    <cellStyle name="Percent 3 6 8 4" xfId="6778"/>
    <cellStyle name="Percent 3 6 8 4 2" xfId="6779"/>
    <cellStyle name="Percent 3 6 8 4 2 2" xfId="6780"/>
    <cellStyle name="Percent 3 6 8 4 3" xfId="6781"/>
    <cellStyle name="Percent 3 6 8 4 3 2" xfId="6782"/>
    <cellStyle name="Percent 3 6 8 4 4" xfId="6783"/>
    <cellStyle name="Percent 3 6 8 5" xfId="6784"/>
    <cellStyle name="Percent 3 6 8 5 2" xfId="6785"/>
    <cellStyle name="Percent 3 6 8 5 2 2" xfId="6786"/>
    <cellStyle name="Percent 3 6 8 5 3" xfId="6787"/>
    <cellStyle name="Percent 3 6 8 5 3 2" xfId="6788"/>
    <cellStyle name="Percent 3 6 8 5 4" xfId="6789"/>
    <cellStyle name="Percent 3 6 8 5 4 2" xfId="6790"/>
    <cellStyle name="Percent 3 6 8 5 5" xfId="6791"/>
    <cellStyle name="Percent 3 6 8 6" xfId="6792"/>
    <cellStyle name="Percent 3 6 8 6 2" xfId="6793"/>
    <cellStyle name="Percent 3 6 8 6 2 2" xfId="6794"/>
    <cellStyle name="Percent 3 6 8 6 3" xfId="6795"/>
    <cellStyle name="Percent 3 6 8 6 3 2" xfId="6796"/>
    <cellStyle name="Percent 3 6 8 6 4" xfId="6797"/>
    <cellStyle name="Percent 3 6 8 7" xfId="6798"/>
    <cellStyle name="Percent 3 6 8 7 2" xfId="6799"/>
    <cellStyle name="Percent 3 6 8 8" xfId="6800"/>
    <cellStyle name="Percent 3 6 8 8 2" xfId="6801"/>
    <cellStyle name="Percent 3 6 8 9" xfId="6802"/>
    <cellStyle name="Percent 3 6 8 9 2" xfId="6803"/>
    <cellStyle name="Percent 3 6 9" xfId="6804"/>
    <cellStyle name="Percent 3 6 9 10" xfId="6805"/>
    <cellStyle name="Percent 3 6 9 10 2" xfId="6806"/>
    <cellStyle name="Percent 3 6 9 11" xfId="6807"/>
    <cellStyle name="Percent 3 6 9 2" xfId="6808"/>
    <cellStyle name="Percent 3 6 9 2 2" xfId="6809"/>
    <cellStyle name="Percent 3 6 9 2 2 2" xfId="6810"/>
    <cellStyle name="Percent 3 6 9 2 3" xfId="6811"/>
    <cellStyle name="Percent 3 6 9 2 3 2" xfId="6812"/>
    <cellStyle name="Percent 3 6 9 2 4" xfId="6813"/>
    <cellStyle name="Percent 3 6 9 3" xfId="6814"/>
    <cellStyle name="Percent 3 6 9 3 2" xfId="6815"/>
    <cellStyle name="Percent 3 6 9 3 2 2" xfId="6816"/>
    <cellStyle name="Percent 3 6 9 3 3" xfId="6817"/>
    <cellStyle name="Percent 3 6 9 3 3 2" xfId="6818"/>
    <cellStyle name="Percent 3 6 9 3 4" xfId="6819"/>
    <cellStyle name="Percent 3 6 9 4" xfId="6820"/>
    <cellStyle name="Percent 3 6 9 4 2" xfId="6821"/>
    <cellStyle name="Percent 3 6 9 4 2 2" xfId="6822"/>
    <cellStyle name="Percent 3 6 9 4 3" xfId="6823"/>
    <cellStyle name="Percent 3 6 9 4 3 2" xfId="6824"/>
    <cellStyle name="Percent 3 6 9 4 4" xfId="6825"/>
    <cellStyle name="Percent 3 6 9 5" xfId="6826"/>
    <cellStyle name="Percent 3 6 9 5 2" xfId="6827"/>
    <cellStyle name="Percent 3 6 9 5 2 2" xfId="6828"/>
    <cellStyle name="Percent 3 6 9 5 3" xfId="6829"/>
    <cellStyle name="Percent 3 6 9 5 3 2" xfId="6830"/>
    <cellStyle name="Percent 3 6 9 5 4" xfId="6831"/>
    <cellStyle name="Percent 3 6 9 5 4 2" xfId="6832"/>
    <cellStyle name="Percent 3 6 9 5 5" xfId="6833"/>
    <cellStyle name="Percent 3 6 9 6" xfId="6834"/>
    <cellStyle name="Percent 3 6 9 6 2" xfId="6835"/>
    <cellStyle name="Percent 3 6 9 6 2 2" xfId="6836"/>
    <cellStyle name="Percent 3 6 9 6 3" xfId="6837"/>
    <cellStyle name="Percent 3 6 9 6 3 2" xfId="6838"/>
    <cellStyle name="Percent 3 6 9 6 4" xfId="6839"/>
    <cellStyle name="Percent 3 6 9 7" xfId="6840"/>
    <cellStyle name="Percent 3 6 9 7 2" xfId="6841"/>
    <cellStyle name="Percent 3 6 9 8" xfId="6842"/>
    <cellStyle name="Percent 3 6 9 8 2" xfId="6843"/>
    <cellStyle name="Percent 3 6 9 9" xfId="6844"/>
    <cellStyle name="Percent 3 6 9 9 2" xfId="6845"/>
    <cellStyle name="Percent 3 7" xfId="6846"/>
    <cellStyle name="Percent 3 7 10" xfId="6847"/>
    <cellStyle name="Percent 3 7 10 10" xfId="6848"/>
    <cellStyle name="Percent 3 7 10 10 2" xfId="6849"/>
    <cellStyle name="Percent 3 7 10 11" xfId="6850"/>
    <cellStyle name="Percent 3 7 10 2" xfId="6851"/>
    <cellStyle name="Percent 3 7 10 2 2" xfId="6852"/>
    <cellStyle name="Percent 3 7 10 2 2 2" xfId="6853"/>
    <cellStyle name="Percent 3 7 10 2 3" xfId="6854"/>
    <cellStyle name="Percent 3 7 10 2 3 2" xfId="6855"/>
    <cellStyle name="Percent 3 7 10 2 4" xfId="6856"/>
    <cellStyle name="Percent 3 7 10 3" xfId="6857"/>
    <cellStyle name="Percent 3 7 10 3 2" xfId="6858"/>
    <cellStyle name="Percent 3 7 10 3 2 2" xfId="6859"/>
    <cellStyle name="Percent 3 7 10 3 3" xfId="6860"/>
    <cellStyle name="Percent 3 7 10 3 3 2" xfId="6861"/>
    <cellStyle name="Percent 3 7 10 3 4" xfId="6862"/>
    <cellStyle name="Percent 3 7 10 4" xfId="6863"/>
    <cellStyle name="Percent 3 7 10 4 2" xfId="6864"/>
    <cellStyle name="Percent 3 7 10 4 2 2" xfId="6865"/>
    <cellStyle name="Percent 3 7 10 4 3" xfId="6866"/>
    <cellStyle name="Percent 3 7 10 4 3 2" xfId="6867"/>
    <cellStyle name="Percent 3 7 10 4 4" xfId="6868"/>
    <cellStyle name="Percent 3 7 10 5" xfId="6869"/>
    <cellStyle name="Percent 3 7 10 5 2" xfId="6870"/>
    <cellStyle name="Percent 3 7 10 5 2 2" xfId="6871"/>
    <cellStyle name="Percent 3 7 10 5 3" xfId="6872"/>
    <cellStyle name="Percent 3 7 10 5 3 2" xfId="6873"/>
    <cellStyle name="Percent 3 7 10 5 4" xfId="6874"/>
    <cellStyle name="Percent 3 7 10 5 4 2" xfId="6875"/>
    <cellStyle name="Percent 3 7 10 5 5" xfId="6876"/>
    <cellStyle name="Percent 3 7 10 6" xfId="6877"/>
    <cellStyle name="Percent 3 7 10 6 2" xfId="6878"/>
    <cellStyle name="Percent 3 7 10 6 2 2" xfId="6879"/>
    <cellStyle name="Percent 3 7 10 6 3" xfId="6880"/>
    <cellStyle name="Percent 3 7 10 6 3 2" xfId="6881"/>
    <cellStyle name="Percent 3 7 10 6 4" xfId="6882"/>
    <cellStyle name="Percent 3 7 10 7" xfId="6883"/>
    <cellStyle name="Percent 3 7 10 7 2" xfId="6884"/>
    <cellStyle name="Percent 3 7 10 8" xfId="6885"/>
    <cellStyle name="Percent 3 7 10 8 2" xfId="6886"/>
    <cellStyle name="Percent 3 7 10 9" xfId="6887"/>
    <cellStyle name="Percent 3 7 10 9 2" xfId="6888"/>
    <cellStyle name="Percent 3 7 11" xfId="6889"/>
    <cellStyle name="Percent 3 7 11 10" xfId="6890"/>
    <cellStyle name="Percent 3 7 11 10 2" xfId="6891"/>
    <cellStyle name="Percent 3 7 11 11" xfId="6892"/>
    <cellStyle name="Percent 3 7 11 2" xfId="6893"/>
    <cellStyle name="Percent 3 7 11 2 2" xfId="6894"/>
    <cellStyle name="Percent 3 7 11 2 2 2" xfId="6895"/>
    <cellStyle name="Percent 3 7 11 2 3" xfId="6896"/>
    <cellStyle name="Percent 3 7 11 2 3 2" xfId="6897"/>
    <cellStyle name="Percent 3 7 11 2 4" xfId="6898"/>
    <cellStyle name="Percent 3 7 11 3" xfId="6899"/>
    <cellStyle name="Percent 3 7 11 3 2" xfId="6900"/>
    <cellStyle name="Percent 3 7 11 3 2 2" xfId="6901"/>
    <cellStyle name="Percent 3 7 11 3 3" xfId="6902"/>
    <cellStyle name="Percent 3 7 11 3 3 2" xfId="6903"/>
    <cellStyle name="Percent 3 7 11 3 4" xfId="6904"/>
    <cellStyle name="Percent 3 7 11 4" xfId="6905"/>
    <cellStyle name="Percent 3 7 11 4 2" xfId="6906"/>
    <cellStyle name="Percent 3 7 11 4 2 2" xfId="6907"/>
    <cellStyle name="Percent 3 7 11 4 3" xfId="6908"/>
    <cellStyle name="Percent 3 7 11 4 3 2" xfId="6909"/>
    <cellStyle name="Percent 3 7 11 4 4" xfId="6910"/>
    <cellStyle name="Percent 3 7 11 5" xfId="6911"/>
    <cellStyle name="Percent 3 7 11 5 2" xfId="6912"/>
    <cellStyle name="Percent 3 7 11 5 2 2" xfId="6913"/>
    <cellStyle name="Percent 3 7 11 5 3" xfId="6914"/>
    <cellStyle name="Percent 3 7 11 5 3 2" xfId="6915"/>
    <cellStyle name="Percent 3 7 11 5 4" xfId="6916"/>
    <cellStyle name="Percent 3 7 11 5 4 2" xfId="6917"/>
    <cellStyle name="Percent 3 7 11 5 5" xfId="6918"/>
    <cellStyle name="Percent 3 7 11 6" xfId="6919"/>
    <cellStyle name="Percent 3 7 11 6 2" xfId="6920"/>
    <cellStyle name="Percent 3 7 11 6 2 2" xfId="6921"/>
    <cellStyle name="Percent 3 7 11 6 3" xfId="6922"/>
    <cellStyle name="Percent 3 7 11 6 3 2" xfId="6923"/>
    <cellStyle name="Percent 3 7 11 6 4" xfId="6924"/>
    <cellStyle name="Percent 3 7 11 7" xfId="6925"/>
    <cellStyle name="Percent 3 7 11 7 2" xfId="6926"/>
    <cellStyle name="Percent 3 7 11 8" xfId="6927"/>
    <cellStyle name="Percent 3 7 11 8 2" xfId="6928"/>
    <cellStyle name="Percent 3 7 11 9" xfId="6929"/>
    <cellStyle name="Percent 3 7 11 9 2" xfId="6930"/>
    <cellStyle name="Percent 3 7 12" xfId="6931"/>
    <cellStyle name="Percent 3 7 12 10" xfId="6932"/>
    <cellStyle name="Percent 3 7 12 10 2" xfId="6933"/>
    <cellStyle name="Percent 3 7 12 11" xfId="6934"/>
    <cellStyle name="Percent 3 7 12 2" xfId="6935"/>
    <cellStyle name="Percent 3 7 12 2 2" xfId="6936"/>
    <cellStyle name="Percent 3 7 12 2 2 2" xfId="6937"/>
    <cellStyle name="Percent 3 7 12 2 3" xfId="6938"/>
    <cellStyle name="Percent 3 7 12 2 3 2" xfId="6939"/>
    <cellStyle name="Percent 3 7 12 2 4" xfId="6940"/>
    <cellStyle name="Percent 3 7 12 3" xfId="6941"/>
    <cellStyle name="Percent 3 7 12 3 2" xfId="6942"/>
    <cellStyle name="Percent 3 7 12 3 2 2" xfId="6943"/>
    <cellStyle name="Percent 3 7 12 3 3" xfId="6944"/>
    <cellStyle name="Percent 3 7 12 3 3 2" xfId="6945"/>
    <cellStyle name="Percent 3 7 12 3 4" xfId="6946"/>
    <cellStyle name="Percent 3 7 12 4" xfId="6947"/>
    <cellStyle name="Percent 3 7 12 4 2" xfId="6948"/>
    <cellStyle name="Percent 3 7 12 4 2 2" xfId="6949"/>
    <cellStyle name="Percent 3 7 12 4 3" xfId="6950"/>
    <cellStyle name="Percent 3 7 12 4 3 2" xfId="6951"/>
    <cellStyle name="Percent 3 7 12 4 4" xfId="6952"/>
    <cellStyle name="Percent 3 7 12 5" xfId="6953"/>
    <cellStyle name="Percent 3 7 12 5 2" xfId="6954"/>
    <cellStyle name="Percent 3 7 12 5 2 2" xfId="6955"/>
    <cellStyle name="Percent 3 7 12 5 3" xfId="6956"/>
    <cellStyle name="Percent 3 7 12 5 3 2" xfId="6957"/>
    <cellStyle name="Percent 3 7 12 5 4" xfId="6958"/>
    <cellStyle name="Percent 3 7 12 5 4 2" xfId="6959"/>
    <cellStyle name="Percent 3 7 12 5 5" xfId="6960"/>
    <cellStyle name="Percent 3 7 12 6" xfId="6961"/>
    <cellStyle name="Percent 3 7 12 6 2" xfId="6962"/>
    <cellStyle name="Percent 3 7 12 6 2 2" xfId="6963"/>
    <cellStyle name="Percent 3 7 12 6 3" xfId="6964"/>
    <cellStyle name="Percent 3 7 12 6 3 2" xfId="6965"/>
    <cellStyle name="Percent 3 7 12 6 4" xfId="6966"/>
    <cellStyle name="Percent 3 7 12 7" xfId="6967"/>
    <cellStyle name="Percent 3 7 12 7 2" xfId="6968"/>
    <cellStyle name="Percent 3 7 12 8" xfId="6969"/>
    <cellStyle name="Percent 3 7 12 8 2" xfId="6970"/>
    <cellStyle name="Percent 3 7 12 9" xfId="6971"/>
    <cellStyle name="Percent 3 7 12 9 2" xfId="6972"/>
    <cellStyle name="Percent 3 7 13" xfId="6973"/>
    <cellStyle name="Percent 3 7 13 10" xfId="6974"/>
    <cellStyle name="Percent 3 7 13 10 2" xfId="6975"/>
    <cellStyle name="Percent 3 7 13 11" xfId="6976"/>
    <cellStyle name="Percent 3 7 13 2" xfId="6977"/>
    <cellStyle name="Percent 3 7 13 2 2" xfId="6978"/>
    <cellStyle name="Percent 3 7 13 2 2 2" xfId="6979"/>
    <cellStyle name="Percent 3 7 13 2 3" xfId="6980"/>
    <cellStyle name="Percent 3 7 13 2 3 2" xfId="6981"/>
    <cellStyle name="Percent 3 7 13 2 4" xfId="6982"/>
    <cellStyle name="Percent 3 7 13 3" xfId="6983"/>
    <cellStyle name="Percent 3 7 13 3 2" xfId="6984"/>
    <cellStyle name="Percent 3 7 13 3 2 2" xfId="6985"/>
    <cellStyle name="Percent 3 7 13 3 3" xfId="6986"/>
    <cellStyle name="Percent 3 7 13 3 3 2" xfId="6987"/>
    <cellStyle name="Percent 3 7 13 3 4" xfId="6988"/>
    <cellStyle name="Percent 3 7 13 4" xfId="6989"/>
    <cellStyle name="Percent 3 7 13 4 2" xfId="6990"/>
    <cellStyle name="Percent 3 7 13 4 2 2" xfId="6991"/>
    <cellStyle name="Percent 3 7 13 4 3" xfId="6992"/>
    <cellStyle name="Percent 3 7 13 4 3 2" xfId="6993"/>
    <cellStyle name="Percent 3 7 13 4 4" xfId="6994"/>
    <cellStyle name="Percent 3 7 13 5" xfId="6995"/>
    <cellStyle name="Percent 3 7 13 5 2" xfId="6996"/>
    <cellStyle name="Percent 3 7 13 5 2 2" xfId="6997"/>
    <cellStyle name="Percent 3 7 13 5 3" xfId="6998"/>
    <cellStyle name="Percent 3 7 13 5 3 2" xfId="6999"/>
    <cellStyle name="Percent 3 7 13 5 4" xfId="7000"/>
    <cellStyle name="Percent 3 7 13 5 4 2" xfId="7001"/>
    <cellStyle name="Percent 3 7 13 5 5" xfId="7002"/>
    <cellStyle name="Percent 3 7 13 6" xfId="7003"/>
    <cellStyle name="Percent 3 7 13 6 2" xfId="7004"/>
    <cellStyle name="Percent 3 7 13 6 2 2" xfId="7005"/>
    <cellStyle name="Percent 3 7 13 6 3" xfId="7006"/>
    <cellStyle name="Percent 3 7 13 6 3 2" xfId="7007"/>
    <cellStyle name="Percent 3 7 13 6 4" xfId="7008"/>
    <cellStyle name="Percent 3 7 13 7" xfId="7009"/>
    <cellStyle name="Percent 3 7 13 7 2" xfId="7010"/>
    <cellStyle name="Percent 3 7 13 8" xfId="7011"/>
    <cellStyle name="Percent 3 7 13 8 2" xfId="7012"/>
    <cellStyle name="Percent 3 7 13 9" xfId="7013"/>
    <cellStyle name="Percent 3 7 13 9 2" xfId="7014"/>
    <cellStyle name="Percent 3 7 14" xfId="7015"/>
    <cellStyle name="Percent 3 7 14 10" xfId="7016"/>
    <cellStyle name="Percent 3 7 14 10 2" xfId="7017"/>
    <cellStyle name="Percent 3 7 14 11" xfId="7018"/>
    <cellStyle name="Percent 3 7 14 2" xfId="7019"/>
    <cellStyle name="Percent 3 7 14 2 2" xfId="7020"/>
    <cellStyle name="Percent 3 7 14 2 2 2" xfId="7021"/>
    <cellStyle name="Percent 3 7 14 2 3" xfId="7022"/>
    <cellStyle name="Percent 3 7 14 2 3 2" xfId="7023"/>
    <cellStyle name="Percent 3 7 14 2 4" xfId="7024"/>
    <cellStyle name="Percent 3 7 14 3" xfId="7025"/>
    <cellStyle name="Percent 3 7 14 3 2" xfId="7026"/>
    <cellStyle name="Percent 3 7 14 3 2 2" xfId="7027"/>
    <cellStyle name="Percent 3 7 14 3 3" xfId="7028"/>
    <cellStyle name="Percent 3 7 14 3 3 2" xfId="7029"/>
    <cellStyle name="Percent 3 7 14 3 4" xfId="7030"/>
    <cellStyle name="Percent 3 7 14 4" xfId="7031"/>
    <cellStyle name="Percent 3 7 14 4 2" xfId="7032"/>
    <cellStyle name="Percent 3 7 14 4 2 2" xfId="7033"/>
    <cellStyle name="Percent 3 7 14 4 3" xfId="7034"/>
    <cellStyle name="Percent 3 7 14 4 3 2" xfId="7035"/>
    <cellStyle name="Percent 3 7 14 4 4" xfId="7036"/>
    <cellStyle name="Percent 3 7 14 5" xfId="7037"/>
    <cellStyle name="Percent 3 7 14 5 2" xfId="7038"/>
    <cellStyle name="Percent 3 7 14 5 2 2" xfId="7039"/>
    <cellStyle name="Percent 3 7 14 5 3" xfId="7040"/>
    <cellStyle name="Percent 3 7 14 5 3 2" xfId="7041"/>
    <cellStyle name="Percent 3 7 14 5 4" xfId="7042"/>
    <cellStyle name="Percent 3 7 14 5 4 2" xfId="7043"/>
    <cellStyle name="Percent 3 7 14 5 5" xfId="7044"/>
    <cellStyle name="Percent 3 7 14 6" xfId="7045"/>
    <cellStyle name="Percent 3 7 14 6 2" xfId="7046"/>
    <cellStyle name="Percent 3 7 14 6 2 2" xfId="7047"/>
    <cellStyle name="Percent 3 7 14 6 3" xfId="7048"/>
    <cellStyle name="Percent 3 7 14 6 3 2" xfId="7049"/>
    <cellStyle name="Percent 3 7 14 6 4" xfId="7050"/>
    <cellStyle name="Percent 3 7 14 7" xfId="7051"/>
    <cellStyle name="Percent 3 7 14 7 2" xfId="7052"/>
    <cellStyle name="Percent 3 7 14 8" xfId="7053"/>
    <cellStyle name="Percent 3 7 14 8 2" xfId="7054"/>
    <cellStyle name="Percent 3 7 14 9" xfId="7055"/>
    <cellStyle name="Percent 3 7 14 9 2" xfId="7056"/>
    <cellStyle name="Percent 3 7 15" xfId="7057"/>
    <cellStyle name="Percent 3 7 15 10" xfId="7058"/>
    <cellStyle name="Percent 3 7 15 10 2" xfId="7059"/>
    <cellStyle name="Percent 3 7 15 11" xfId="7060"/>
    <cellStyle name="Percent 3 7 15 2" xfId="7061"/>
    <cellStyle name="Percent 3 7 15 2 2" xfId="7062"/>
    <cellStyle name="Percent 3 7 15 2 2 2" xfId="7063"/>
    <cellStyle name="Percent 3 7 15 2 3" xfId="7064"/>
    <cellStyle name="Percent 3 7 15 2 3 2" xfId="7065"/>
    <cellStyle name="Percent 3 7 15 2 4" xfId="7066"/>
    <cellStyle name="Percent 3 7 15 3" xfId="7067"/>
    <cellStyle name="Percent 3 7 15 3 2" xfId="7068"/>
    <cellStyle name="Percent 3 7 15 3 2 2" xfId="7069"/>
    <cellStyle name="Percent 3 7 15 3 3" xfId="7070"/>
    <cellStyle name="Percent 3 7 15 3 3 2" xfId="7071"/>
    <cellStyle name="Percent 3 7 15 3 4" xfId="7072"/>
    <cellStyle name="Percent 3 7 15 4" xfId="7073"/>
    <cellStyle name="Percent 3 7 15 4 2" xfId="7074"/>
    <cellStyle name="Percent 3 7 15 4 2 2" xfId="7075"/>
    <cellStyle name="Percent 3 7 15 4 3" xfId="7076"/>
    <cellStyle name="Percent 3 7 15 4 3 2" xfId="7077"/>
    <cellStyle name="Percent 3 7 15 4 4" xfId="7078"/>
    <cellStyle name="Percent 3 7 15 5" xfId="7079"/>
    <cellStyle name="Percent 3 7 15 5 2" xfId="7080"/>
    <cellStyle name="Percent 3 7 15 5 2 2" xfId="7081"/>
    <cellStyle name="Percent 3 7 15 5 3" xfId="7082"/>
    <cellStyle name="Percent 3 7 15 5 3 2" xfId="7083"/>
    <cellStyle name="Percent 3 7 15 5 4" xfId="7084"/>
    <cellStyle name="Percent 3 7 15 5 4 2" xfId="7085"/>
    <cellStyle name="Percent 3 7 15 5 5" xfId="7086"/>
    <cellStyle name="Percent 3 7 15 6" xfId="7087"/>
    <cellStyle name="Percent 3 7 15 6 2" xfId="7088"/>
    <cellStyle name="Percent 3 7 15 6 2 2" xfId="7089"/>
    <cellStyle name="Percent 3 7 15 6 3" xfId="7090"/>
    <cellStyle name="Percent 3 7 15 6 3 2" xfId="7091"/>
    <cellStyle name="Percent 3 7 15 6 4" xfId="7092"/>
    <cellStyle name="Percent 3 7 15 7" xfId="7093"/>
    <cellStyle name="Percent 3 7 15 7 2" xfId="7094"/>
    <cellStyle name="Percent 3 7 15 8" xfId="7095"/>
    <cellStyle name="Percent 3 7 15 8 2" xfId="7096"/>
    <cellStyle name="Percent 3 7 15 9" xfId="7097"/>
    <cellStyle name="Percent 3 7 15 9 2" xfId="7098"/>
    <cellStyle name="Percent 3 7 16" xfId="7099"/>
    <cellStyle name="Percent 3 7 16 2" xfId="7100"/>
    <cellStyle name="Percent 3 7 16 2 2" xfId="7101"/>
    <cellStyle name="Percent 3 7 16 3" xfId="7102"/>
    <cellStyle name="Percent 3 7 16 3 2" xfId="7103"/>
    <cellStyle name="Percent 3 7 16 4" xfId="7104"/>
    <cellStyle name="Percent 3 7 17" xfId="7105"/>
    <cellStyle name="Percent 3 7 17 2" xfId="7106"/>
    <cellStyle name="Percent 3 7 17 2 2" xfId="7107"/>
    <cellStyle name="Percent 3 7 17 3" xfId="7108"/>
    <cellStyle name="Percent 3 7 17 3 2" xfId="7109"/>
    <cellStyle name="Percent 3 7 17 4" xfId="7110"/>
    <cellStyle name="Percent 3 7 18" xfId="7111"/>
    <cellStyle name="Percent 3 7 18 2" xfId="7112"/>
    <cellStyle name="Percent 3 7 18 2 2" xfId="7113"/>
    <cellStyle name="Percent 3 7 18 3" xfId="7114"/>
    <cellStyle name="Percent 3 7 18 3 2" xfId="7115"/>
    <cellStyle name="Percent 3 7 18 4" xfId="7116"/>
    <cellStyle name="Percent 3 7 19" xfId="7117"/>
    <cellStyle name="Percent 3 7 19 2" xfId="7118"/>
    <cellStyle name="Percent 3 7 19 2 2" xfId="7119"/>
    <cellStyle name="Percent 3 7 19 3" xfId="7120"/>
    <cellStyle name="Percent 3 7 19 3 2" xfId="7121"/>
    <cellStyle name="Percent 3 7 19 4" xfId="7122"/>
    <cellStyle name="Percent 3 7 19 4 2" xfId="7123"/>
    <cellStyle name="Percent 3 7 19 5" xfId="7124"/>
    <cellStyle name="Percent 3 7 2" xfId="7125"/>
    <cellStyle name="Percent 3 7 2 10" xfId="7126"/>
    <cellStyle name="Percent 3 7 2 10 2" xfId="7127"/>
    <cellStyle name="Percent 3 7 2 11" xfId="7128"/>
    <cellStyle name="Percent 3 7 2 2" xfId="7129"/>
    <cellStyle name="Percent 3 7 2 2 2" xfId="7130"/>
    <cellStyle name="Percent 3 7 2 2 2 2" xfId="7131"/>
    <cellStyle name="Percent 3 7 2 2 3" xfId="7132"/>
    <cellStyle name="Percent 3 7 2 2 3 2" xfId="7133"/>
    <cellStyle name="Percent 3 7 2 2 4" xfId="7134"/>
    <cellStyle name="Percent 3 7 2 3" xfId="7135"/>
    <cellStyle name="Percent 3 7 2 3 2" xfId="7136"/>
    <cellStyle name="Percent 3 7 2 3 2 2" xfId="7137"/>
    <cellStyle name="Percent 3 7 2 3 3" xfId="7138"/>
    <cellStyle name="Percent 3 7 2 3 3 2" xfId="7139"/>
    <cellStyle name="Percent 3 7 2 3 4" xfId="7140"/>
    <cellStyle name="Percent 3 7 2 4" xfId="7141"/>
    <cellStyle name="Percent 3 7 2 4 2" xfId="7142"/>
    <cellStyle name="Percent 3 7 2 4 2 2" xfId="7143"/>
    <cellStyle name="Percent 3 7 2 4 3" xfId="7144"/>
    <cellStyle name="Percent 3 7 2 4 3 2" xfId="7145"/>
    <cellStyle name="Percent 3 7 2 4 4" xfId="7146"/>
    <cellStyle name="Percent 3 7 2 5" xfId="7147"/>
    <cellStyle name="Percent 3 7 2 5 2" xfId="7148"/>
    <cellStyle name="Percent 3 7 2 5 2 2" xfId="7149"/>
    <cellStyle name="Percent 3 7 2 5 3" xfId="7150"/>
    <cellStyle name="Percent 3 7 2 5 3 2" xfId="7151"/>
    <cellStyle name="Percent 3 7 2 5 4" xfId="7152"/>
    <cellStyle name="Percent 3 7 2 5 4 2" xfId="7153"/>
    <cellStyle name="Percent 3 7 2 5 5" xfId="7154"/>
    <cellStyle name="Percent 3 7 2 6" xfId="7155"/>
    <cellStyle name="Percent 3 7 2 6 2" xfId="7156"/>
    <cellStyle name="Percent 3 7 2 6 2 2" xfId="7157"/>
    <cellStyle name="Percent 3 7 2 6 3" xfId="7158"/>
    <cellStyle name="Percent 3 7 2 6 3 2" xfId="7159"/>
    <cellStyle name="Percent 3 7 2 6 4" xfId="7160"/>
    <cellStyle name="Percent 3 7 2 7" xfId="7161"/>
    <cellStyle name="Percent 3 7 2 7 2" xfId="7162"/>
    <cellStyle name="Percent 3 7 2 8" xfId="7163"/>
    <cellStyle name="Percent 3 7 2 8 2" xfId="7164"/>
    <cellStyle name="Percent 3 7 2 9" xfId="7165"/>
    <cellStyle name="Percent 3 7 2 9 2" xfId="7166"/>
    <cellStyle name="Percent 3 7 20" xfId="7167"/>
    <cellStyle name="Percent 3 7 20 2" xfId="7168"/>
    <cellStyle name="Percent 3 7 20 2 2" xfId="7169"/>
    <cellStyle name="Percent 3 7 20 3" xfId="7170"/>
    <cellStyle name="Percent 3 7 20 3 2" xfId="7171"/>
    <cellStyle name="Percent 3 7 20 4" xfId="7172"/>
    <cellStyle name="Percent 3 7 21" xfId="7173"/>
    <cellStyle name="Percent 3 7 21 2" xfId="7174"/>
    <cellStyle name="Percent 3 7 22" xfId="7175"/>
    <cellStyle name="Percent 3 7 22 2" xfId="7176"/>
    <cellStyle name="Percent 3 7 23" xfId="7177"/>
    <cellStyle name="Percent 3 7 23 2" xfId="7178"/>
    <cellStyle name="Percent 3 7 24" xfId="7179"/>
    <cellStyle name="Percent 3 7 24 2" xfId="7180"/>
    <cellStyle name="Percent 3 7 25" xfId="7181"/>
    <cellStyle name="Percent 3 7 3" xfId="7182"/>
    <cellStyle name="Percent 3 7 3 10" xfId="7183"/>
    <cellStyle name="Percent 3 7 3 10 2" xfId="7184"/>
    <cellStyle name="Percent 3 7 3 11" xfId="7185"/>
    <cellStyle name="Percent 3 7 3 2" xfId="7186"/>
    <cellStyle name="Percent 3 7 3 2 2" xfId="7187"/>
    <cellStyle name="Percent 3 7 3 2 2 2" xfId="7188"/>
    <cellStyle name="Percent 3 7 3 2 3" xfId="7189"/>
    <cellStyle name="Percent 3 7 3 2 3 2" xfId="7190"/>
    <cellStyle name="Percent 3 7 3 2 4" xfId="7191"/>
    <cellStyle name="Percent 3 7 3 3" xfId="7192"/>
    <cellStyle name="Percent 3 7 3 3 2" xfId="7193"/>
    <cellStyle name="Percent 3 7 3 3 2 2" xfId="7194"/>
    <cellStyle name="Percent 3 7 3 3 3" xfId="7195"/>
    <cellStyle name="Percent 3 7 3 3 3 2" xfId="7196"/>
    <cellStyle name="Percent 3 7 3 3 4" xfId="7197"/>
    <cellStyle name="Percent 3 7 3 4" xfId="7198"/>
    <cellStyle name="Percent 3 7 3 4 2" xfId="7199"/>
    <cellStyle name="Percent 3 7 3 4 2 2" xfId="7200"/>
    <cellStyle name="Percent 3 7 3 4 3" xfId="7201"/>
    <cellStyle name="Percent 3 7 3 4 3 2" xfId="7202"/>
    <cellStyle name="Percent 3 7 3 4 4" xfId="7203"/>
    <cellStyle name="Percent 3 7 3 5" xfId="7204"/>
    <cellStyle name="Percent 3 7 3 5 2" xfId="7205"/>
    <cellStyle name="Percent 3 7 3 5 2 2" xfId="7206"/>
    <cellStyle name="Percent 3 7 3 5 3" xfId="7207"/>
    <cellStyle name="Percent 3 7 3 5 3 2" xfId="7208"/>
    <cellStyle name="Percent 3 7 3 5 4" xfId="7209"/>
    <cellStyle name="Percent 3 7 3 5 4 2" xfId="7210"/>
    <cellStyle name="Percent 3 7 3 5 5" xfId="7211"/>
    <cellStyle name="Percent 3 7 3 6" xfId="7212"/>
    <cellStyle name="Percent 3 7 3 6 2" xfId="7213"/>
    <cellStyle name="Percent 3 7 3 6 2 2" xfId="7214"/>
    <cellStyle name="Percent 3 7 3 6 3" xfId="7215"/>
    <cellStyle name="Percent 3 7 3 6 3 2" xfId="7216"/>
    <cellStyle name="Percent 3 7 3 6 4" xfId="7217"/>
    <cellStyle name="Percent 3 7 3 7" xfId="7218"/>
    <cellStyle name="Percent 3 7 3 7 2" xfId="7219"/>
    <cellStyle name="Percent 3 7 3 8" xfId="7220"/>
    <cellStyle name="Percent 3 7 3 8 2" xfId="7221"/>
    <cellStyle name="Percent 3 7 3 9" xfId="7222"/>
    <cellStyle name="Percent 3 7 3 9 2" xfId="7223"/>
    <cellStyle name="Percent 3 7 4" xfId="7224"/>
    <cellStyle name="Percent 3 7 4 10" xfId="7225"/>
    <cellStyle name="Percent 3 7 4 10 2" xfId="7226"/>
    <cellStyle name="Percent 3 7 4 11" xfId="7227"/>
    <cellStyle name="Percent 3 7 4 2" xfId="7228"/>
    <cellStyle name="Percent 3 7 4 2 2" xfId="7229"/>
    <cellStyle name="Percent 3 7 4 2 2 2" xfId="7230"/>
    <cellStyle name="Percent 3 7 4 2 3" xfId="7231"/>
    <cellStyle name="Percent 3 7 4 2 3 2" xfId="7232"/>
    <cellStyle name="Percent 3 7 4 2 4" xfId="7233"/>
    <cellStyle name="Percent 3 7 4 3" xfId="7234"/>
    <cellStyle name="Percent 3 7 4 3 2" xfId="7235"/>
    <cellStyle name="Percent 3 7 4 3 2 2" xfId="7236"/>
    <cellStyle name="Percent 3 7 4 3 3" xfId="7237"/>
    <cellStyle name="Percent 3 7 4 3 3 2" xfId="7238"/>
    <cellStyle name="Percent 3 7 4 3 4" xfId="7239"/>
    <cellStyle name="Percent 3 7 4 4" xfId="7240"/>
    <cellStyle name="Percent 3 7 4 4 2" xfId="7241"/>
    <cellStyle name="Percent 3 7 4 4 2 2" xfId="7242"/>
    <cellStyle name="Percent 3 7 4 4 3" xfId="7243"/>
    <cellStyle name="Percent 3 7 4 4 3 2" xfId="7244"/>
    <cellStyle name="Percent 3 7 4 4 4" xfId="7245"/>
    <cellStyle name="Percent 3 7 4 5" xfId="7246"/>
    <cellStyle name="Percent 3 7 4 5 2" xfId="7247"/>
    <cellStyle name="Percent 3 7 4 5 2 2" xfId="7248"/>
    <cellStyle name="Percent 3 7 4 5 3" xfId="7249"/>
    <cellStyle name="Percent 3 7 4 5 3 2" xfId="7250"/>
    <cellStyle name="Percent 3 7 4 5 4" xfId="7251"/>
    <cellStyle name="Percent 3 7 4 5 4 2" xfId="7252"/>
    <cellStyle name="Percent 3 7 4 5 5" xfId="7253"/>
    <cellStyle name="Percent 3 7 4 6" xfId="7254"/>
    <cellStyle name="Percent 3 7 4 6 2" xfId="7255"/>
    <cellStyle name="Percent 3 7 4 6 2 2" xfId="7256"/>
    <cellStyle name="Percent 3 7 4 6 3" xfId="7257"/>
    <cellStyle name="Percent 3 7 4 6 3 2" xfId="7258"/>
    <cellStyle name="Percent 3 7 4 6 4" xfId="7259"/>
    <cellStyle name="Percent 3 7 4 7" xfId="7260"/>
    <cellStyle name="Percent 3 7 4 7 2" xfId="7261"/>
    <cellStyle name="Percent 3 7 4 8" xfId="7262"/>
    <cellStyle name="Percent 3 7 4 8 2" xfId="7263"/>
    <cellStyle name="Percent 3 7 4 9" xfId="7264"/>
    <cellStyle name="Percent 3 7 4 9 2" xfId="7265"/>
    <cellStyle name="Percent 3 7 5" xfId="7266"/>
    <cellStyle name="Percent 3 7 5 10" xfId="7267"/>
    <cellStyle name="Percent 3 7 5 10 2" xfId="7268"/>
    <cellStyle name="Percent 3 7 5 11" xfId="7269"/>
    <cellStyle name="Percent 3 7 5 2" xfId="7270"/>
    <cellStyle name="Percent 3 7 5 2 2" xfId="7271"/>
    <cellStyle name="Percent 3 7 5 2 2 2" xfId="7272"/>
    <cellStyle name="Percent 3 7 5 2 3" xfId="7273"/>
    <cellStyle name="Percent 3 7 5 2 3 2" xfId="7274"/>
    <cellStyle name="Percent 3 7 5 2 4" xfId="7275"/>
    <cellStyle name="Percent 3 7 5 3" xfId="7276"/>
    <cellStyle name="Percent 3 7 5 3 2" xfId="7277"/>
    <cellStyle name="Percent 3 7 5 3 2 2" xfId="7278"/>
    <cellStyle name="Percent 3 7 5 3 3" xfId="7279"/>
    <cellStyle name="Percent 3 7 5 3 3 2" xfId="7280"/>
    <cellStyle name="Percent 3 7 5 3 4" xfId="7281"/>
    <cellStyle name="Percent 3 7 5 4" xfId="7282"/>
    <cellStyle name="Percent 3 7 5 4 2" xfId="7283"/>
    <cellStyle name="Percent 3 7 5 4 2 2" xfId="7284"/>
    <cellStyle name="Percent 3 7 5 4 3" xfId="7285"/>
    <cellStyle name="Percent 3 7 5 4 3 2" xfId="7286"/>
    <cellStyle name="Percent 3 7 5 4 4" xfId="7287"/>
    <cellStyle name="Percent 3 7 5 5" xfId="7288"/>
    <cellStyle name="Percent 3 7 5 5 2" xfId="7289"/>
    <cellStyle name="Percent 3 7 5 5 2 2" xfId="7290"/>
    <cellStyle name="Percent 3 7 5 5 3" xfId="7291"/>
    <cellStyle name="Percent 3 7 5 5 3 2" xfId="7292"/>
    <cellStyle name="Percent 3 7 5 5 4" xfId="7293"/>
    <cellStyle name="Percent 3 7 5 5 4 2" xfId="7294"/>
    <cellStyle name="Percent 3 7 5 5 5" xfId="7295"/>
    <cellStyle name="Percent 3 7 5 6" xfId="7296"/>
    <cellStyle name="Percent 3 7 5 6 2" xfId="7297"/>
    <cellStyle name="Percent 3 7 5 6 2 2" xfId="7298"/>
    <cellStyle name="Percent 3 7 5 6 3" xfId="7299"/>
    <cellStyle name="Percent 3 7 5 6 3 2" xfId="7300"/>
    <cellStyle name="Percent 3 7 5 6 4" xfId="7301"/>
    <cellStyle name="Percent 3 7 5 7" xfId="7302"/>
    <cellStyle name="Percent 3 7 5 7 2" xfId="7303"/>
    <cellStyle name="Percent 3 7 5 8" xfId="7304"/>
    <cellStyle name="Percent 3 7 5 8 2" xfId="7305"/>
    <cellStyle name="Percent 3 7 5 9" xfId="7306"/>
    <cellStyle name="Percent 3 7 5 9 2" xfId="7307"/>
    <cellStyle name="Percent 3 7 6" xfId="7308"/>
    <cellStyle name="Percent 3 7 6 10" xfId="7309"/>
    <cellStyle name="Percent 3 7 6 10 2" xfId="7310"/>
    <cellStyle name="Percent 3 7 6 11" xfId="7311"/>
    <cellStyle name="Percent 3 7 6 2" xfId="7312"/>
    <cellStyle name="Percent 3 7 6 2 2" xfId="7313"/>
    <cellStyle name="Percent 3 7 6 2 2 2" xfId="7314"/>
    <cellStyle name="Percent 3 7 6 2 3" xfId="7315"/>
    <cellStyle name="Percent 3 7 6 2 3 2" xfId="7316"/>
    <cellStyle name="Percent 3 7 6 2 4" xfId="7317"/>
    <cellStyle name="Percent 3 7 6 3" xfId="7318"/>
    <cellStyle name="Percent 3 7 6 3 2" xfId="7319"/>
    <cellStyle name="Percent 3 7 6 3 2 2" xfId="7320"/>
    <cellStyle name="Percent 3 7 6 3 3" xfId="7321"/>
    <cellStyle name="Percent 3 7 6 3 3 2" xfId="7322"/>
    <cellStyle name="Percent 3 7 6 3 4" xfId="7323"/>
    <cellStyle name="Percent 3 7 6 4" xfId="7324"/>
    <cellStyle name="Percent 3 7 6 4 2" xfId="7325"/>
    <cellStyle name="Percent 3 7 6 4 2 2" xfId="7326"/>
    <cellStyle name="Percent 3 7 6 4 3" xfId="7327"/>
    <cellStyle name="Percent 3 7 6 4 3 2" xfId="7328"/>
    <cellStyle name="Percent 3 7 6 4 4" xfId="7329"/>
    <cellStyle name="Percent 3 7 6 5" xfId="7330"/>
    <cellStyle name="Percent 3 7 6 5 2" xfId="7331"/>
    <cellStyle name="Percent 3 7 6 5 2 2" xfId="7332"/>
    <cellStyle name="Percent 3 7 6 5 3" xfId="7333"/>
    <cellStyle name="Percent 3 7 6 5 3 2" xfId="7334"/>
    <cellStyle name="Percent 3 7 6 5 4" xfId="7335"/>
    <cellStyle name="Percent 3 7 6 5 4 2" xfId="7336"/>
    <cellStyle name="Percent 3 7 6 5 5" xfId="7337"/>
    <cellStyle name="Percent 3 7 6 6" xfId="7338"/>
    <cellStyle name="Percent 3 7 6 6 2" xfId="7339"/>
    <cellStyle name="Percent 3 7 6 6 2 2" xfId="7340"/>
    <cellStyle name="Percent 3 7 6 6 3" xfId="7341"/>
    <cellStyle name="Percent 3 7 6 6 3 2" xfId="7342"/>
    <cellStyle name="Percent 3 7 6 6 4" xfId="7343"/>
    <cellStyle name="Percent 3 7 6 7" xfId="7344"/>
    <cellStyle name="Percent 3 7 6 7 2" xfId="7345"/>
    <cellStyle name="Percent 3 7 6 8" xfId="7346"/>
    <cellStyle name="Percent 3 7 6 8 2" xfId="7347"/>
    <cellStyle name="Percent 3 7 6 9" xfId="7348"/>
    <cellStyle name="Percent 3 7 6 9 2" xfId="7349"/>
    <cellStyle name="Percent 3 7 7" xfId="7350"/>
    <cellStyle name="Percent 3 7 7 10" xfId="7351"/>
    <cellStyle name="Percent 3 7 7 10 2" xfId="7352"/>
    <cellStyle name="Percent 3 7 7 11" xfId="7353"/>
    <cellStyle name="Percent 3 7 7 2" xfId="7354"/>
    <cellStyle name="Percent 3 7 7 2 2" xfId="7355"/>
    <cellStyle name="Percent 3 7 7 2 2 2" xfId="7356"/>
    <cellStyle name="Percent 3 7 7 2 3" xfId="7357"/>
    <cellStyle name="Percent 3 7 7 2 3 2" xfId="7358"/>
    <cellStyle name="Percent 3 7 7 2 4" xfId="7359"/>
    <cellStyle name="Percent 3 7 7 3" xfId="7360"/>
    <cellStyle name="Percent 3 7 7 3 2" xfId="7361"/>
    <cellStyle name="Percent 3 7 7 3 2 2" xfId="7362"/>
    <cellStyle name="Percent 3 7 7 3 3" xfId="7363"/>
    <cellStyle name="Percent 3 7 7 3 3 2" xfId="7364"/>
    <cellStyle name="Percent 3 7 7 3 4" xfId="7365"/>
    <cellStyle name="Percent 3 7 7 4" xfId="7366"/>
    <cellStyle name="Percent 3 7 7 4 2" xfId="7367"/>
    <cellStyle name="Percent 3 7 7 4 2 2" xfId="7368"/>
    <cellStyle name="Percent 3 7 7 4 3" xfId="7369"/>
    <cellStyle name="Percent 3 7 7 4 3 2" xfId="7370"/>
    <cellStyle name="Percent 3 7 7 4 4" xfId="7371"/>
    <cellStyle name="Percent 3 7 7 5" xfId="7372"/>
    <cellStyle name="Percent 3 7 7 5 2" xfId="7373"/>
    <cellStyle name="Percent 3 7 7 5 2 2" xfId="7374"/>
    <cellStyle name="Percent 3 7 7 5 3" xfId="7375"/>
    <cellStyle name="Percent 3 7 7 5 3 2" xfId="7376"/>
    <cellStyle name="Percent 3 7 7 5 4" xfId="7377"/>
    <cellStyle name="Percent 3 7 7 5 4 2" xfId="7378"/>
    <cellStyle name="Percent 3 7 7 5 5" xfId="7379"/>
    <cellStyle name="Percent 3 7 7 6" xfId="7380"/>
    <cellStyle name="Percent 3 7 7 6 2" xfId="7381"/>
    <cellStyle name="Percent 3 7 7 6 2 2" xfId="7382"/>
    <cellStyle name="Percent 3 7 7 6 3" xfId="7383"/>
    <cellStyle name="Percent 3 7 7 6 3 2" xfId="7384"/>
    <cellStyle name="Percent 3 7 7 6 4" xfId="7385"/>
    <cellStyle name="Percent 3 7 7 7" xfId="7386"/>
    <cellStyle name="Percent 3 7 7 7 2" xfId="7387"/>
    <cellStyle name="Percent 3 7 7 8" xfId="7388"/>
    <cellStyle name="Percent 3 7 7 8 2" xfId="7389"/>
    <cellStyle name="Percent 3 7 7 9" xfId="7390"/>
    <cellStyle name="Percent 3 7 7 9 2" xfId="7391"/>
    <cellStyle name="Percent 3 7 8" xfId="7392"/>
    <cellStyle name="Percent 3 7 8 10" xfId="7393"/>
    <cellStyle name="Percent 3 7 8 10 2" xfId="7394"/>
    <cellStyle name="Percent 3 7 8 11" xfId="7395"/>
    <cellStyle name="Percent 3 7 8 2" xfId="7396"/>
    <cellStyle name="Percent 3 7 8 2 2" xfId="7397"/>
    <cellStyle name="Percent 3 7 8 2 2 2" xfId="7398"/>
    <cellStyle name="Percent 3 7 8 2 3" xfId="7399"/>
    <cellStyle name="Percent 3 7 8 2 3 2" xfId="7400"/>
    <cellStyle name="Percent 3 7 8 2 4" xfId="7401"/>
    <cellStyle name="Percent 3 7 8 3" xfId="7402"/>
    <cellStyle name="Percent 3 7 8 3 2" xfId="7403"/>
    <cellStyle name="Percent 3 7 8 3 2 2" xfId="7404"/>
    <cellStyle name="Percent 3 7 8 3 3" xfId="7405"/>
    <cellStyle name="Percent 3 7 8 3 3 2" xfId="7406"/>
    <cellStyle name="Percent 3 7 8 3 4" xfId="7407"/>
    <cellStyle name="Percent 3 7 8 4" xfId="7408"/>
    <cellStyle name="Percent 3 7 8 4 2" xfId="7409"/>
    <cellStyle name="Percent 3 7 8 4 2 2" xfId="7410"/>
    <cellStyle name="Percent 3 7 8 4 3" xfId="7411"/>
    <cellStyle name="Percent 3 7 8 4 3 2" xfId="7412"/>
    <cellStyle name="Percent 3 7 8 4 4" xfId="7413"/>
    <cellStyle name="Percent 3 7 8 5" xfId="7414"/>
    <cellStyle name="Percent 3 7 8 5 2" xfId="7415"/>
    <cellStyle name="Percent 3 7 8 5 2 2" xfId="7416"/>
    <cellStyle name="Percent 3 7 8 5 3" xfId="7417"/>
    <cellStyle name="Percent 3 7 8 5 3 2" xfId="7418"/>
    <cellStyle name="Percent 3 7 8 5 4" xfId="7419"/>
    <cellStyle name="Percent 3 7 8 5 4 2" xfId="7420"/>
    <cellStyle name="Percent 3 7 8 5 5" xfId="7421"/>
    <cellStyle name="Percent 3 7 8 6" xfId="7422"/>
    <cellStyle name="Percent 3 7 8 6 2" xfId="7423"/>
    <cellStyle name="Percent 3 7 8 6 2 2" xfId="7424"/>
    <cellStyle name="Percent 3 7 8 6 3" xfId="7425"/>
    <cellStyle name="Percent 3 7 8 6 3 2" xfId="7426"/>
    <cellStyle name="Percent 3 7 8 6 4" xfId="7427"/>
    <cellStyle name="Percent 3 7 8 7" xfId="7428"/>
    <cellStyle name="Percent 3 7 8 7 2" xfId="7429"/>
    <cellStyle name="Percent 3 7 8 8" xfId="7430"/>
    <cellStyle name="Percent 3 7 8 8 2" xfId="7431"/>
    <cellStyle name="Percent 3 7 8 9" xfId="7432"/>
    <cellStyle name="Percent 3 7 8 9 2" xfId="7433"/>
    <cellStyle name="Percent 3 7 9" xfId="7434"/>
    <cellStyle name="Percent 3 7 9 10" xfId="7435"/>
    <cellStyle name="Percent 3 7 9 10 2" xfId="7436"/>
    <cellStyle name="Percent 3 7 9 11" xfId="7437"/>
    <cellStyle name="Percent 3 7 9 2" xfId="7438"/>
    <cellStyle name="Percent 3 7 9 2 2" xfId="7439"/>
    <cellStyle name="Percent 3 7 9 2 2 2" xfId="7440"/>
    <cellStyle name="Percent 3 7 9 2 3" xfId="7441"/>
    <cellStyle name="Percent 3 7 9 2 3 2" xfId="7442"/>
    <cellStyle name="Percent 3 7 9 2 4" xfId="7443"/>
    <cellStyle name="Percent 3 7 9 3" xfId="7444"/>
    <cellStyle name="Percent 3 7 9 3 2" xfId="7445"/>
    <cellStyle name="Percent 3 7 9 3 2 2" xfId="7446"/>
    <cellStyle name="Percent 3 7 9 3 3" xfId="7447"/>
    <cellStyle name="Percent 3 7 9 3 3 2" xfId="7448"/>
    <cellStyle name="Percent 3 7 9 3 4" xfId="7449"/>
    <cellStyle name="Percent 3 7 9 4" xfId="7450"/>
    <cellStyle name="Percent 3 7 9 4 2" xfId="7451"/>
    <cellStyle name="Percent 3 7 9 4 2 2" xfId="7452"/>
    <cellStyle name="Percent 3 7 9 4 3" xfId="7453"/>
    <cellStyle name="Percent 3 7 9 4 3 2" xfId="7454"/>
    <cellStyle name="Percent 3 7 9 4 4" xfId="7455"/>
    <cellStyle name="Percent 3 7 9 5" xfId="7456"/>
    <cellStyle name="Percent 3 7 9 5 2" xfId="7457"/>
    <cellStyle name="Percent 3 7 9 5 2 2" xfId="7458"/>
    <cellStyle name="Percent 3 7 9 5 3" xfId="7459"/>
    <cellStyle name="Percent 3 7 9 5 3 2" xfId="7460"/>
    <cellStyle name="Percent 3 7 9 5 4" xfId="7461"/>
    <cellStyle name="Percent 3 7 9 5 4 2" xfId="7462"/>
    <cellStyle name="Percent 3 7 9 5 5" xfId="7463"/>
    <cellStyle name="Percent 3 7 9 6" xfId="7464"/>
    <cellStyle name="Percent 3 7 9 6 2" xfId="7465"/>
    <cellStyle name="Percent 3 7 9 6 2 2" xfId="7466"/>
    <cellStyle name="Percent 3 7 9 6 3" xfId="7467"/>
    <cellStyle name="Percent 3 7 9 6 3 2" xfId="7468"/>
    <cellStyle name="Percent 3 7 9 6 4" xfId="7469"/>
    <cellStyle name="Percent 3 7 9 7" xfId="7470"/>
    <cellStyle name="Percent 3 7 9 7 2" xfId="7471"/>
    <cellStyle name="Percent 3 7 9 8" xfId="7472"/>
    <cellStyle name="Percent 3 7 9 8 2" xfId="7473"/>
    <cellStyle name="Percent 3 7 9 9" xfId="7474"/>
    <cellStyle name="Percent 3 7 9 9 2" xfId="7475"/>
    <cellStyle name="Percent 3 8" xfId="7476"/>
    <cellStyle name="Percent 3 8 10" xfId="7477"/>
    <cellStyle name="Percent 3 8 10 10" xfId="7478"/>
    <cellStyle name="Percent 3 8 10 10 2" xfId="7479"/>
    <cellStyle name="Percent 3 8 10 11" xfId="7480"/>
    <cellStyle name="Percent 3 8 10 2" xfId="7481"/>
    <cellStyle name="Percent 3 8 10 2 2" xfId="7482"/>
    <cellStyle name="Percent 3 8 10 2 2 2" xfId="7483"/>
    <cellStyle name="Percent 3 8 10 2 3" xfId="7484"/>
    <cellStyle name="Percent 3 8 10 2 3 2" xfId="7485"/>
    <cellStyle name="Percent 3 8 10 2 4" xfId="7486"/>
    <cellStyle name="Percent 3 8 10 3" xfId="7487"/>
    <cellStyle name="Percent 3 8 10 3 2" xfId="7488"/>
    <cellStyle name="Percent 3 8 10 3 2 2" xfId="7489"/>
    <cellStyle name="Percent 3 8 10 3 3" xfId="7490"/>
    <cellStyle name="Percent 3 8 10 3 3 2" xfId="7491"/>
    <cellStyle name="Percent 3 8 10 3 4" xfId="7492"/>
    <cellStyle name="Percent 3 8 10 4" xfId="7493"/>
    <cellStyle name="Percent 3 8 10 4 2" xfId="7494"/>
    <cellStyle name="Percent 3 8 10 4 2 2" xfId="7495"/>
    <cellStyle name="Percent 3 8 10 4 3" xfId="7496"/>
    <cellStyle name="Percent 3 8 10 4 3 2" xfId="7497"/>
    <cellStyle name="Percent 3 8 10 4 4" xfId="7498"/>
    <cellStyle name="Percent 3 8 10 5" xfId="7499"/>
    <cellStyle name="Percent 3 8 10 5 2" xfId="7500"/>
    <cellStyle name="Percent 3 8 10 5 2 2" xfId="7501"/>
    <cellStyle name="Percent 3 8 10 5 3" xfId="7502"/>
    <cellStyle name="Percent 3 8 10 5 3 2" xfId="7503"/>
    <cellStyle name="Percent 3 8 10 5 4" xfId="7504"/>
    <cellStyle name="Percent 3 8 10 5 4 2" xfId="7505"/>
    <cellStyle name="Percent 3 8 10 5 5" xfId="7506"/>
    <cellStyle name="Percent 3 8 10 6" xfId="7507"/>
    <cellStyle name="Percent 3 8 10 6 2" xfId="7508"/>
    <cellStyle name="Percent 3 8 10 6 2 2" xfId="7509"/>
    <cellStyle name="Percent 3 8 10 6 3" xfId="7510"/>
    <cellStyle name="Percent 3 8 10 6 3 2" xfId="7511"/>
    <cellStyle name="Percent 3 8 10 6 4" xfId="7512"/>
    <cellStyle name="Percent 3 8 10 7" xfId="7513"/>
    <cellStyle name="Percent 3 8 10 7 2" xfId="7514"/>
    <cellStyle name="Percent 3 8 10 8" xfId="7515"/>
    <cellStyle name="Percent 3 8 10 8 2" xfId="7516"/>
    <cellStyle name="Percent 3 8 10 9" xfId="7517"/>
    <cellStyle name="Percent 3 8 10 9 2" xfId="7518"/>
    <cellStyle name="Percent 3 8 11" xfId="7519"/>
    <cellStyle name="Percent 3 8 11 10" xfId="7520"/>
    <cellStyle name="Percent 3 8 11 10 2" xfId="7521"/>
    <cellStyle name="Percent 3 8 11 11" xfId="7522"/>
    <cellStyle name="Percent 3 8 11 2" xfId="7523"/>
    <cellStyle name="Percent 3 8 11 2 2" xfId="7524"/>
    <cellStyle name="Percent 3 8 11 2 2 2" xfId="7525"/>
    <cellStyle name="Percent 3 8 11 2 3" xfId="7526"/>
    <cellStyle name="Percent 3 8 11 2 3 2" xfId="7527"/>
    <cellStyle name="Percent 3 8 11 2 4" xfId="7528"/>
    <cellStyle name="Percent 3 8 11 3" xfId="7529"/>
    <cellStyle name="Percent 3 8 11 3 2" xfId="7530"/>
    <cellStyle name="Percent 3 8 11 3 2 2" xfId="7531"/>
    <cellStyle name="Percent 3 8 11 3 3" xfId="7532"/>
    <cellStyle name="Percent 3 8 11 3 3 2" xfId="7533"/>
    <cellStyle name="Percent 3 8 11 3 4" xfId="7534"/>
    <cellStyle name="Percent 3 8 11 4" xfId="7535"/>
    <cellStyle name="Percent 3 8 11 4 2" xfId="7536"/>
    <cellStyle name="Percent 3 8 11 4 2 2" xfId="7537"/>
    <cellStyle name="Percent 3 8 11 4 3" xfId="7538"/>
    <cellStyle name="Percent 3 8 11 4 3 2" xfId="7539"/>
    <cellStyle name="Percent 3 8 11 4 4" xfId="7540"/>
    <cellStyle name="Percent 3 8 11 5" xfId="7541"/>
    <cellStyle name="Percent 3 8 11 5 2" xfId="7542"/>
    <cellStyle name="Percent 3 8 11 5 2 2" xfId="7543"/>
    <cellStyle name="Percent 3 8 11 5 3" xfId="7544"/>
    <cellStyle name="Percent 3 8 11 5 3 2" xfId="7545"/>
    <cellStyle name="Percent 3 8 11 5 4" xfId="7546"/>
    <cellStyle name="Percent 3 8 11 5 4 2" xfId="7547"/>
    <cellStyle name="Percent 3 8 11 5 5" xfId="7548"/>
    <cellStyle name="Percent 3 8 11 6" xfId="7549"/>
    <cellStyle name="Percent 3 8 11 6 2" xfId="7550"/>
    <cellStyle name="Percent 3 8 11 6 2 2" xfId="7551"/>
    <cellStyle name="Percent 3 8 11 6 3" xfId="7552"/>
    <cellStyle name="Percent 3 8 11 6 3 2" xfId="7553"/>
    <cellStyle name="Percent 3 8 11 6 4" xfId="7554"/>
    <cellStyle name="Percent 3 8 11 7" xfId="7555"/>
    <cellStyle name="Percent 3 8 11 7 2" xfId="7556"/>
    <cellStyle name="Percent 3 8 11 8" xfId="7557"/>
    <cellStyle name="Percent 3 8 11 8 2" xfId="7558"/>
    <cellStyle name="Percent 3 8 11 9" xfId="7559"/>
    <cellStyle name="Percent 3 8 11 9 2" xfId="7560"/>
    <cellStyle name="Percent 3 8 12" xfId="7561"/>
    <cellStyle name="Percent 3 8 12 10" xfId="7562"/>
    <cellStyle name="Percent 3 8 12 10 2" xfId="7563"/>
    <cellStyle name="Percent 3 8 12 11" xfId="7564"/>
    <cellStyle name="Percent 3 8 12 2" xfId="7565"/>
    <cellStyle name="Percent 3 8 12 2 2" xfId="7566"/>
    <cellStyle name="Percent 3 8 12 2 2 2" xfId="7567"/>
    <cellStyle name="Percent 3 8 12 2 3" xfId="7568"/>
    <cellStyle name="Percent 3 8 12 2 3 2" xfId="7569"/>
    <cellStyle name="Percent 3 8 12 2 4" xfId="7570"/>
    <cellStyle name="Percent 3 8 12 3" xfId="7571"/>
    <cellStyle name="Percent 3 8 12 3 2" xfId="7572"/>
    <cellStyle name="Percent 3 8 12 3 2 2" xfId="7573"/>
    <cellStyle name="Percent 3 8 12 3 3" xfId="7574"/>
    <cellStyle name="Percent 3 8 12 3 3 2" xfId="7575"/>
    <cellStyle name="Percent 3 8 12 3 4" xfId="7576"/>
    <cellStyle name="Percent 3 8 12 4" xfId="7577"/>
    <cellStyle name="Percent 3 8 12 4 2" xfId="7578"/>
    <cellStyle name="Percent 3 8 12 4 2 2" xfId="7579"/>
    <cellStyle name="Percent 3 8 12 4 3" xfId="7580"/>
    <cellStyle name="Percent 3 8 12 4 3 2" xfId="7581"/>
    <cellStyle name="Percent 3 8 12 4 4" xfId="7582"/>
    <cellStyle name="Percent 3 8 12 5" xfId="7583"/>
    <cellStyle name="Percent 3 8 12 5 2" xfId="7584"/>
    <cellStyle name="Percent 3 8 12 5 2 2" xfId="7585"/>
    <cellStyle name="Percent 3 8 12 5 3" xfId="7586"/>
    <cellStyle name="Percent 3 8 12 5 3 2" xfId="7587"/>
    <cellStyle name="Percent 3 8 12 5 4" xfId="7588"/>
    <cellStyle name="Percent 3 8 12 5 4 2" xfId="7589"/>
    <cellStyle name="Percent 3 8 12 5 5" xfId="7590"/>
    <cellStyle name="Percent 3 8 12 6" xfId="7591"/>
    <cellStyle name="Percent 3 8 12 6 2" xfId="7592"/>
    <cellStyle name="Percent 3 8 12 6 2 2" xfId="7593"/>
    <cellStyle name="Percent 3 8 12 6 3" xfId="7594"/>
    <cellStyle name="Percent 3 8 12 6 3 2" xfId="7595"/>
    <cellStyle name="Percent 3 8 12 6 4" xfId="7596"/>
    <cellStyle name="Percent 3 8 12 7" xfId="7597"/>
    <cellStyle name="Percent 3 8 12 7 2" xfId="7598"/>
    <cellStyle name="Percent 3 8 12 8" xfId="7599"/>
    <cellStyle name="Percent 3 8 12 8 2" xfId="7600"/>
    <cellStyle name="Percent 3 8 12 9" xfId="7601"/>
    <cellStyle name="Percent 3 8 12 9 2" xfId="7602"/>
    <cellStyle name="Percent 3 8 13" xfId="7603"/>
    <cellStyle name="Percent 3 8 13 10" xfId="7604"/>
    <cellStyle name="Percent 3 8 13 10 2" xfId="7605"/>
    <cellStyle name="Percent 3 8 13 11" xfId="7606"/>
    <cellStyle name="Percent 3 8 13 2" xfId="7607"/>
    <cellStyle name="Percent 3 8 13 2 2" xfId="7608"/>
    <cellStyle name="Percent 3 8 13 2 2 2" xfId="7609"/>
    <cellStyle name="Percent 3 8 13 2 3" xfId="7610"/>
    <cellStyle name="Percent 3 8 13 2 3 2" xfId="7611"/>
    <cellStyle name="Percent 3 8 13 2 4" xfId="7612"/>
    <cellStyle name="Percent 3 8 13 3" xfId="7613"/>
    <cellStyle name="Percent 3 8 13 3 2" xfId="7614"/>
    <cellStyle name="Percent 3 8 13 3 2 2" xfId="7615"/>
    <cellStyle name="Percent 3 8 13 3 3" xfId="7616"/>
    <cellStyle name="Percent 3 8 13 3 3 2" xfId="7617"/>
    <cellStyle name="Percent 3 8 13 3 4" xfId="7618"/>
    <cellStyle name="Percent 3 8 13 4" xfId="7619"/>
    <cellStyle name="Percent 3 8 13 4 2" xfId="7620"/>
    <cellStyle name="Percent 3 8 13 4 2 2" xfId="7621"/>
    <cellStyle name="Percent 3 8 13 4 3" xfId="7622"/>
    <cellStyle name="Percent 3 8 13 4 3 2" xfId="7623"/>
    <cellStyle name="Percent 3 8 13 4 4" xfId="7624"/>
    <cellStyle name="Percent 3 8 13 5" xfId="7625"/>
    <cellStyle name="Percent 3 8 13 5 2" xfId="7626"/>
    <cellStyle name="Percent 3 8 13 5 2 2" xfId="7627"/>
    <cellStyle name="Percent 3 8 13 5 3" xfId="7628"/>
    <cellStyle name="Percent 3 8 13 5 3 2" xfId="7629"/>
    <cellStyle name="Percent 3 8 13 5 4" xfId="7630"/>
    <cellStyle name="Percent 3 8 13 5 4 2" xfId="7631"/>
    <cellStyle name="Percent 3 8 13 5 5" xfId="7632"/>
    <cellStyle name="Percent 3 8 13 6" xfId="7633"/>
    <cellStyle name="Percent 3 8 13 6 2" xfId="7634"/>
    <cellStyle name="Percent 3 8 13 6 2 2" xfId="7635"/>
    <cellStyle name="Percent 3 8 13 6 3" xfId="7636"/>
    <cellStyle name="Percent 3 8 13 6 3 2" xfId="7637"/>
    <cellStyle name="Percent 3 8 13 6 4" xfId="7638"/>
    <cellStyle name="Percent 3 8 13 7" xfId="7639"/>
    <cellStyle name="Percent 3 8 13 7 2" xfId="7640"/>
    <cellStyle name="Percent 3 8 13 8" xfId="7641"/>
    <cellStyle name="Percent 3 8 13 8 2" xfId="7642"/>
    <cellStyle name="Percent 3 8 13 9" xfId="7643"/>
    <cellStyle name="Percent 3 8 13 9 2" xfId="7644"/>
    <cellStyle name="Percent 3 8 14" xfId="7645"/>
    <cellStyle name="Percent 3 8 14 10" xfId="7646"/>
    <cellStyle name="Percent 3 8 14 10 2" xfId="7647"/>
    <cellStyle name="Percent 3 8 14 11" xfId="7648"/>
    <cellStyle name="Percent 3 8 14 2" xfId="7649"/>
    <cellStyle name="Percent 3 8 14 2 2" xfId="7650"/>
    <cellStyle name="Percent 3 8 14 2 2 2" xfId="7651"/>
    <cellStyle name="Percent 3 8 14 2 3" xfId="7652"/>
    <cellStyle name="Percent 3 8 14 2 3 2" xfId="7653"/>
    <cellStyle name="Percent 3 8 14 2 4" xfId="7654"/>
    <cellStyle name="Percent 3 8 14 3" xfId="7655"/>
    <cellStyle name="Percent 3 8 14 3 2" xfId="7656"/>
    <cellStyle name="Percent 3 8 14 3 2 2" xfId="7657"/>
    <cellStyle name="Percent 3 8 14 3 3" xfId="7658"/>
    <cellStyle name="Percent 3 8 14 3 3 2" xfId="7659"/>
    <cellStyle name="Percent 3 8 14 3 4" xfId="7660"/>
    <cellStyle name="Percent 3 8 14 4" xfId="7661"/>
    <cellStyle name="Percent 3 8 14 4 2" xfId="7662"/>
    <cellStyle name="Percent 3 8 14 4 2 2" xfId="7663"/>
    <cellStyle name="Percent 3 8 14 4 3" xfId="7664"/>
    <cellStyle name="Percent 3 8 14 4 3 2" xfId="7665"/>
    <cellStyle name="Percent 3 8 14 4 4" xfId="7666"/>
    <cellStyle name="Percent 3 8 14 5" xfId="7667"/>
    <cellStyle name="Percent 3 8 14 5 2" xfId="7668"/>
    <cellStyle name="Percent 3 8 14 5 2 2" xfId="7669"/>
    <cellStyle name="Percent 3 8 14 5 3" xfId="7670"/>
    <cellStyle name="Percent 3 8 14 5 3 2" xfId="7671"/>
    <cellStyle name="Percent 3 8 14 5 4" xfId="7672"/>
    <cellStyle name="Percent 3 8 14 5 4 2" xfId="7673"/>
    <cellStyle name="Percent 3 8 14 5 5" xfId="7674"/>
    <cellStyle name="Percent 3 8 14 6" xfId="7675"/>
    <cellStyle name="Percent 3 8 14 6 2" xfId="7676"/>
    <cellStyle name="Percent 3 8 14 6 2 2" xfId="7677"/>
    <cellStyle name="Percent 3 8 14 6 3" xfId="7678"/>
    <cellStyle name="Percent 3 8 14 6 3 2" xfId="7679"/>
    <cellStyle name="Percent 3 8 14 6 4" xfId="7680"/>
    <cellStyle name="Percent 3 8 14 7" xfId="7681"/>
    <cellStyle name="Percent 3 8 14 7 2" xfId="7682"/>
    <cellStyle name="Percent 3 8 14 8" xfId="7683"/>
    <cellStyle name="Percent 3 8 14 8 2" xfId="7684"/>
    <cellStyle name="Percent 3 8 14 9" xfId="7685"/>
    <cellStyle name="Percent 3 8 14 9 2" xfId="7686"/>
    <cellStyle name="Percent 3 8 15" xfId="7687"/>
    <cellStyle name="Percent 3 8 15 10" xfId="7688"/>
    <cellStyle name="Percent 3 8 15 10 2" xfId="7689"/>
    <cellStyle name="Percent 3 8 15 11" xfId="7690"/>
    <cellStyle name="Percent 3 8 15 2" xfId="7691"/>
    <cellStyle name="Percent 3 8 15 2 2" xfId="7692"/>
    <cellStyle name="Percent 3 8 15 2 2 2" xfId="7693"/>
    <cellStyle name="Percent 3 8 15 2 3" xfId="7694"/>
    <cellStyle name="Percent 3 8 15 2 3 2" xfId="7695"/>
    <cellStyle name="Percent 3 8 15 2 4" xfId="7696"/>
    <cellStyle name="Percent 3 8 15 3" xfId="7697"/>
    <cellStyle name="Percent 3 8 15 3 2" xfId="7698"/>
    <cellStyle name="Percent 3 8 15 3 2 2" xfId="7699"/>
    <cellStyle name="Percent 3 8 15 3 3" xfId="7700"/>
    <cellStyle name="Percent 3 8 15 3 3 2" xfId="7701"/>
    <cellStyle name="Percent 3 8 15 3 4" xfId="7702"/>
    <cellStyle name="Percent 3 8 15 4" xfId="7703"/>
    <cellStyle name="Percent 3 8 15 4 2" xfId="7704"/>
    <cellStyle name="Percent 3 8 15 4 2 2" xfId="7705"/>
    <cellStyle name="Percent 3 8 15 4 3" xfId="7706"/>
    <cellStyle name="Percent 3 8 15 4 3 2" xfId="7707"/>
    <cellStyle name="Percent 3 8 15 4 4" xfId="7708"/>
    <cellStyle name="Percent 3 8 15 5" xfId="7709"/>
    <cellStyle name="Percent 3 8 15 5 2" xfId="7710"/>
    <cellStyle name="Percent 3 8 15 5 2 2" xfId="7711"/>
    <cellStyle name="Percent 3 8 15 5 3" xfId="7712"/>
    <cellStyle name="Percent 3 8 15 5 3 2" xfId="7713"/>
    <cellStyle name="Percent 3 8 15 5 4" xfId="7714"/>
    <cellStyle name="Percent 3 8 15 5 4 2" xfId="7715"/>
    <cellStyle name="Percent 3 8 15 5 5" xfId="7716"/>
    <cellStyle name="Percent 3 8 15 6" xfId="7717"/>
    <cellStyle name="Percent 3 8 15 6 2" xfId="7718"/>
    <cellStyle name="Percent 3 8 15 6 2 2" xfId="7719"/>
    <cellStyle name="Percent 3 8 15 6 3" xfId="7720"/>
    <cellStyle name="Percent 3 8 15 6 3 2" xfId="7721"/>
    <cellStyle name="Percent 3 8 15 6 4" xfId="7722"/>
    <cellStyle name="Percent 3 8 15 7" xfId="7723"/>
    <cellStyle name="Percent 3 8 15 7 2" xfId="7724"/>
    <cellStyle name="Percent 3 8 15 8" xfId="7725"/>
    <cellStyle name="Percent 3 8 15 8 2" xfId="7726"/>
    <cellStyle name="Percent 3 8 15 9" xfId="7727"/>
    <cellStyle name="Percent 3 8 15 9 2" xfId="7728"/>
    <cellStyle name="Percent 3 8 16" xfId="7729"/>
    <cellStyle name="Percent 3 8 16 2" xfId="7730"/>
    <cellStyle name="Percent 3 8 16 2 2" xfId="7731"/>
    <cellStyle name="Percent 3 8 16 3" xfId="7732"/>
    <cellStyle name="Percent 3 8 16 3 2" xfId="7733"/>
    <cellStyle name="Percent 3 8 16 4" xfId="7734"/>
    <cellStyle name="Percent 3 8 17" xfId="7735"/>
    <cellStyle name="Percent 3 8 17 2" xfId="7736"/>
    <cellStyle name="Percent 3 8 17 2 2" xfId="7737"/>
    <cellStyle name="Percent 3 8 17 3" xfId="7738"/>
    <cellStyle name="Percent 3 8 17 3 2" xfId="7739"/>
    <cellStyle name="Percent 3 8 17 4" xfId="7740"/>
    <cellStyle name="Percent 3 8 18" xfId="7741"/>
    <cellStyle name="Percent 3 8 18 2" xfId="7742"/>
    <cellStyle name="Percent 3 8 18 2 2" xfId="7743"/>
    <cellStyle name="Percent 3 8 18 3" xfId="7744"/>
    <cellStyle name="Percent 3 8 18 3 2" xfId="7745"/>
    <cellStyle name="Percent 3 8 18 4" xfId="7746"/>
    <cellStyle name="Percent 3 8 19" xfId="7747"/>
    <cellStyle name="Percent 3 8 19 2" xfId="7748"/>
    <cellStyle name="Percent 3 8 19 2 2" xfId="7749"/>
    <cellStyle name="Percent 3 8 19 3" xfId="7750"/>
    <cellStyle name="Percent 3 8 19 3 2" xfId="7751"/>
    <cellStyle name="Percent 3 8 19 4" xfId="7752"/>
    <cellStyle name="Percent 3 8 19 4 2" xfId="7753"/>
    <cellStyle name="Percent 3 8 19 5" xfId="7754"/>
    <cellStyle name="Percent 3 8 2" xfId="7755"/>
    <cellStyle name="Percent 3 8 2 10" xfId="7756"/>
    <cellStyle name="Percent 3 8 2 10 2" xfId="7757"/>
    <cellStyle name="Percent 3 8 2 11" xfId="7758"/>
    <cellStyle name="Percent 3 8 2 2" xfId="7759"/>
    <cellStyle name="Percent 3 8 2 2 2" xfId="7760"/>
    <cellStyle name="Percent 3 8 2 2 2 2" xfId="7761"/>
    <cellStyle name="Percent 3 8 2 2 3" xfId="7762"/>
    <cellStyle name="Percent 3 8 2 2 3 2" xfId="7763"/>
    <cellStyle name="Percent 3 8 2 2 4" xfId="7764"/>
    <cellStyle name="Percent 3 8 2 3" xfId="7765"/>
    <cellStyle name="Percent 3 8 2 3 2" xfId="7766"/>
    <cellStyle name="Percent 3 8 2 3 2 2" xfId="7767"/>
    <cellStyle name="Percent 3 8 2 3 3" xfId="7768"/>
    <cellStyle name="Percent 3 8 2 3 3 2" xfId="7769"/>
    <cellStyle name="Percent 3 8 2 3 4" xfId="7770"/>
    <cellStyle name="Percent 3 8 2 4" xfId="7771"/>
    <cellStyle name="Percent 3 8 2 4 2" xfId="7772"/>
    <cellStyle name="Percent 3 8 2 4 2 2" xfId="7773"/>
    <cellStyle name="Percent 3 8 2 4 3" xfId="7774"/>
    <cellStyle name="Percent 3 8 2 4 3 2" xfId="7775"/>
    <cellStyle name="Percent 3 8 2 4 4" xfId="7776"/>
    <cellStyle name="Percent 3 8 2 5" xfId="7777"/>
    <cellStyle name="Percent 3 8 2 5 2" xfId="7778"/>
    <cellStyle name="Percent 3 8 2 5 2 2" xfId="7779"/>
    <cellStyle name="Percent 3 8 2 5 3" xfId="7780"/>
    <cellStyle name="Percent 3 8 2 5 3 2" xfId="7781"/>
    <cellStyle name="Percent 3 8 2 5 4" xfId="7782"/>
    <cellStyle name="Percent 3 8 2 5 4 2" xfId="7783"/>
    <cellStyle name="Percent 3 8 2 5 5" xfId="7784"/>
    <cellStyle name="Percent 3 8 2 6" xfId="7785"/>
    <cellStyle name="Percent 3 8 2 6 2" xfId="7786"/>
    <cellStyle name="Percent 3 8 2 6 2 2" xfId="7787"/>
    <cellStyle name="Percent 3 8 2 6 3" xfId="7788"/>
    <cellStyle name="Percent 3 8 2 6 3 2" xfId="7789"/>
    <cellStyle name="Percent 3 8 2 6 4" xfId="7790"/>
    <cellStyle name="Percent 3 8 2 7" xfId="7791"/>
    <cellStyle name="Percent 3 8 2 7 2" xfId="7792"/>
    <cellStyle name="Percent 3 8 2 8" xfId="7793"/>
    <cellStyle name="Percent 3 8 2 8 2" xfId="7794"/>
    <cellStyle name="Percent 3 8 2 9" xfId="7795"/>
    <cellStyle name="Percent 3 8 2 9 2" xfId="7796"/>
    <cellStyle name="Percent 3 8 20" xfId="7797"/>
    <cellStyle name="Percent 3 8 20 2" xfId="7798"/>
    <cellStyle name="Percent 3 8 20 2 2" xfId="7799"/>
    <cellStyle name="Percent 3 8 20 3" xfId="7800"/>
    <cellStyle name="Percent 3 8 20 3 2" xfId="7801"/>
    <cellStyle name="Percent 3 8 20 4" xfId="7802"/>
    <cellStyle name="Percent 3 8 21" xfId="7803"/>
    <cellStyle name="Percent 3 8 21 2" xfId="7804"/>
    <cellStyle name="Percent 3 8 22" xfId="7805"/>
    <cellStyle name="Percent 3 8 22 2" xfId="7806"/>
    <cellStyle name="Percent 3 8 23" xfId="7807"/>
    <cellStyle name="Percent 3 8 23 2" xfId="7808"/>
    <cellStyle name="Percent 3 8 24" xfId="7809"/>
    <cellStyle name="Percent 3 8 24 2" xfId="7810"/>
    <cellStyle name="Percent 3 8 25" xfId="7811"/>
    <cellStyle name="Percent 3 8 3" xfId="7812"/>
    <cellStyle name="Percent 3 8 3 10" xfId="7813"/>
    <cellStyle name="Percent 3 8 3 10 2" xfId="7814"/>
    <cellStyle name="Percent 3 8 3 11" xfId="7815"/>
    <cellStyle name="Percent 3 8 3 2" xfId="7816"/>
    <cellStyle name="Percent 3 8 3 2 2" xfId="7817"/>
    <cellStyle name="Percent 3 8 3 2 2 2" xfId="7818"/>
    <cellStyle name="Percent 3 8 3 2 3" xfId="7819"/>
    <cellStyle name="Percent 3 8 3 2 3 2" xfId="7820"/>
    <cellStyle name="Percent 3 8 3 2 4" xfId="7821"/>
    <cellStyle name="Percent 3 8 3 3" xfId="7822"/>
    <cellStyle name="Percent 3 8 3 3 2" xfId="7823"/>
    <cellStyle name="Percent 3 8 3 3 2 2" xfId="7824"/>
    <cellStyle name="Percent 3 8 3 3 3" xfId="7825"/>
    <cellStyle name="Percent 3 8 3 3 3 2" xfId="7826"/>
    <cellStyle name="Percent 3 8 3 3 4" xfId="7827"/>
    <cellStyle name="Percent 3 8 3 4" xfId="7828"/>
    <cellStyle name="Percent 3 8 3 4 2" xfId="7829"/>
    <cellStyle name="Percent 3 8 3 4 2 2" xfId="7830"/>
    <cellStyle name="Percent 3 8 3 4 3" xfId="7831"/>
    <cellStyle name="Percent 3 8 3 4 3 2" xfId="7832"/>
    <cellStyle name="Percent 3 8 3 4 4" xfId="7833"/>
    <cellStyle name="Percent 3 8 3 5" xfId="7834"/>
    <cellStyle name="Percent 3 8 3 5 2" xfId="7835"/>
    <cellStyle name="Percent 3 8 3 5 2 2" xfId="7836"/>
    <cellStyle name="Percent 3 8 3 5 3" xfId="7837"/>
    <cellStyle name="Percent 3 8 3 5 3 2" xfId="7838"/>
    <cellStyle name="Percent 3 8 3 5 4" xfId="7839"/>
    <cellStyle name="Percent 3 8 3 5 4 2" xfId="7840"/>
    <cellStyle name="Percent 3 8 3 5 5" xfId="7841"/>
    <cellStyle name="Percent 3 8 3 6" xfId="7842"/>
    <cellStyle name="Percent 3 8 3 6 2" xfId="7843"/>
    <cellStyle name="Percent 3 8 3 6 2 2" xfId="7844"/>
    <cellStyle name="Percent 3 8 3 6 3" xfId="7845"/>
    <cellStyle name="Percent 3 8 3 6 3 2" xfId="7846"/>
    <cellStyle name="Percent 3 8 3 6 4" xfId="7847"/>
    <cellStyle name="Percent 3 8 3 7" xfId="7848"/>
    <cellStyle name="Percent 3 8 3 7 2" xfId="7849"/>
    <cellStyle name="Percent 3 8 3 8" xfId="7850"/>
    <cellStyle name="Percent 3 8 3 8 2" xfId="7851"/>
    <cellStyle name="Percent 3 8 3 9" xfId="7852"/>
    <cellStyle name="Percent 3 8 3 9 2" xfId="7853"/>
    <cellStyle name="Percent 3 8 4" xfId="7854"/>
    <cellStyle name="Percent 3 8 4 10" xfId="7855"/>
    <cellStyle name="Percent 3 8 4 10 2" xfId="7856"/>
    <cellStyle name="Percent 3 8 4 11" xfId="7857"/>
    <cellStyle name="Percent 3 8 4 2" xfId="7858"/>
    <cellStyle name="Percent 3 8 4 2 2" xfId="7859"/>
    <cellStyle name="Percent 3 8 4 2 2 2" xfId="7860"/>
    <cellStyle name="Percent 3 8 4 2 3" xfId="7861"/>
    <cellStyle name="Percent 3 8 4 2 3 2" xfId="7862"/>
    <cellStyle name="Percent 3 8 4 2 4" xfId="7863"/>
    <cellStyle name="Percent 3 8 4 3" xfId="7864"/>
    <cellStyle name="Percent 3 8 4 3 2" xfId="7865"/>
    <cellStyle name="Percent 3 8 4 3 2 2" xfId="7866"/>
    <cellStyle name="Percent 3 8 4 3 3" xfId="7867"/>
    <cellStyle name="Percent 3 8 4 3 3 2" xfId="7868"/>
    <cellStyle name="Percent 3 8 4 3 4" xfId="7869"/>
    <cellStyle name="Percent 3 8 4 4" xfId="7870"/>
    <cellStyle name="Percent 3 8 4 4 2" xfId="7871"/>
    <cellStyle name="Percent 3 8 4 4 2 2" xfId="7872"/>
    <cellStyle name="Percent 3 8 4 4 3" xfId="7873"/>
    <cellStyle name="Percent 3 8 4 4 3 2" xfId="7874"/>
    <cellStyle name="Percent 3 8 4 4 4" xfId="7875"/>
    <cellStyle name="Percent 3 8 4 5" xfId="7876"/>
    <cellStyle name="Percent 3 8 4 5 2" xfId="7877"/>
    <cellStyle name="Percent 3 8 4 5 2 2" xfId="7878"/>
    <cellStyle name="Percent 3 8 4 5 3" xfId="7879"/>
    <cellStyle name="Percent 3 8 4 5 3 2" xfId="7880"/>
    <cellStyle name="Percent 3 8 4 5 4" xfId="7881"/>
    <cellStyle name="Percent 3 8 4 5 4 2" xfId="7882"/>
    <cellStyle name="Percent 3 8 4 5 5" xfId="7883"/>
    <cellStyle name="Percent 3 8 4 6" xfId="7884"/>
    <cellStyle name="Percent 3 8 4 6 2" xfId="7885"/>
    <cellStyle name="Percent 3 8 4 6 2 2" xfId="7886"/>
    <cellStyle name="Percent 3 8 4 6 3" xfId="7887"/>
    <cellStyle name="Percent 3 8 4 6 3 2" xfId="7888"/>
    <cellStyle name="Percent 3 8 4 6 4" xfId="7889"/>
    <cellStyle name="Percent 3 8 4 7" xfId="7890"/>
    <cellStyle name="Percent 3 8 4 7 2" xfId="7891"/>
    <cellStyle name="Percent 3 8 4 8" xfId="7892"/>
    <cellStyle name="Percent 3 8 4 8 2" xfId="7893"/>
    <cellStyle name="Percent 3 8 4 9" xfId="7894"/>
    <cellStyle name="Percent 3 8 4 9 2" xfId="7895"/>
    <cellStyle name="Percent 3 8 5" xfId="7896"/>
    <cellStyle name="Percent 3 8 5 10" xfId="7897"/>
    <cellStyle name="Percent 3 8 5 10 2" xfId="7898"/>
    <cellStyle name="Percent 3 8 5 11" xfId="7899"/>
    <cellStyle name="Percent 3 8 5 2" xfId="7900"/>
    <cellStyle name="Percent 3 8 5 2 2" xfId="7901"/>
    <cellStyle name="Percent 3 8 5 2 2 2" xfId="7902"/>
    <cellStyle name="Percent 3 8 5 2 3" xfId="7903"/>
    <cellStyle name="Percent 3 8 5 2 3 2" xfId="7904"/>
    <cellStyle name="Percent 3 8 5 2 4" xfId="7905"/>
    <cellStyle name="Percent 3 8 5 3" xfId="7906"/>
    <cellStyle name="Percent 3 8 5 3 2" xfId="7907"/>
    <cellStyle name="Percent 3 8 5 3 2 2" xfId="7908"/>
    <cellStyle name="Percent 3 8 5 3 3" xfId="7909"/>
    <cellStyle name="Percent 3 8 5 3 3 2" xfId="7910"/>
    <cellStyle name="Percent 3 8 5 3 4" xfId="7911"/>
    <cellStyle name="Percent 3 8 5 4" xfId="7912"/>
    <cellStyle name="Percent 3 8 5 4 2" xfId="7913"/>
    <cellStyle name="Percent 3 8 5 4 2 2" xfId="7914"/>
    <cellStyle name="Percent 3 8 5 4 3" xfId="7915"/>
    <cellStyle name="Percent 3 8 5 4 3 2" xfId="7916"/>
    <cellStyle name="Percent 3 8 5 4 4" xfId="7917"/>
    <cellStyle name="Percent 3 8 5 5" xfId="7918"/>
    <cellStyle name="Percent 3 8 5 5 2" xfId="7919"/>
    <cellStyle name="Percent 3 8 5 5 2 2" xfId="7920"/>
    <cellStyle name="Percent 3 8 5 5 3" xfId="7921"/>
    <cellStyle name="Percent 3 8 5 5 3 2" xfId="7922"/>
    <cellStyle name="Percent 3 8 5 5 4" xfId="7923"/>
    <cellStyle name="Percent 3 8 5 5 4 2" xfId="7924"/>
    <cellStyle name="Percent 3 8 5 5 5" xfId="7925"/>
    <cellStyle name="Percent 3 8 5 6" xfId="7926"/>
    <cellStyle name="Percent 3 8 5 6 2" xfId="7927"/>
    <cellStyle name="Percent 3 8 5 6 2 2" xfId="7928"/>
    <cellStyle name="Percent 3 8 5 6 3" xfId="7929"/>
    <cellStyle name="Percent 3 8 5 6 3 2" xfId="7930"/>
    <cellStyle name="Percent 3 8 5 6 4" xfId="7931"/>
    <cellStyle name="Percent 3 8 5 7" xfId="7932"/>
    <cellStyle name="Percent 3 8 5 7 2" xfId="7933"/>
    <cellStyle name="Percent 3 8 5 8" xfId="7934"/>
    <cellStyle name="Percent 3 8 5 8 2" xfId="7935"/>
    <cellStyle name="Percent 3 8 5 9" xfId="7936"/>
    <cellStyle name="Percent 3 8 5 9 2" xfId="7937"/>
    <cellStyle name="Percent 3 8 6" xfId="7938"/>
    <cellStyle name="Percent 3 8 6 10" xfId="7939"/>
    <cellStyle name="Percent 3 8 6 10 2" xfId="7940"/>
    <cellStyle name="Percent 3 8 6 11" xfId="7941"/>
    <cellStyle name="Percent 3 8 6 2" xfId="7942"/>
    <cellStyle name="Percent 3 8 6 2 2" xfId="7943"/>
    <cellStyle name="Percent 3 8 6 2 2 2" xfId="7944"/>
    <cellStyle name="Percent 3 8 6 2 3" xfId="7945"/>
    <cellStyle name="Percent 3 8 6 2 3 2" xfId="7946"/>
    <cellStyle name="Percent 3 8 6 2 4" xfId="7947"/>
    <cellStyle name="Percent 3 8 6 3" xfId="7948"/>
    <cellStyle name="Percent 3 8 6 3 2" xfId="7949"/>
    <cellStyle name="Percent 3 8 6 3 2 2" xfId="7950"/>
    <cellStyle name="Percent 3 8 6 3 3" xfId="7951"/>
    <cellStyle name="Percent 3 8 6 3 3 2" xfId="7952"/>
    <cellStyle name="Percent 3 8 6 3 4" xfId="7953"/>
    <cellStyle name="Percent 3 8 6 4" xfId="7954"/>
    <cellStyle name="Percent 3 8 6 4 2" xfId="7955"/>
    <cellStyle name="Percent 3 8 6 4 2 2" xfId="7956"/>
    <cellStyle name="Percent 3 8 6 4 3" xfId="7957"/>
    <cellStyle name="Percent 3 8 6 4 3 2" xfId="7958"/>
    <cellStyle name="Percent 3 8 6 4 4" xfId="7959"/>
    <cellStyle name="Percent 3 8 6 5" xfId="7960"/>
    <cellStyle name="Percent 3 8 6 5 2" xfId="7961"/>
    <cellStyle name="Percent 3 8 6 5 2 2" xfId="7962"/>
    <cellStyle name="Percent 3 8 6 5 3" xfId="7963"/>
    <cellStyle name="Percent 3 8 6 5 3 2" xfId="7964"/>
    <cellStyle name="Percent 3 8 6 5 4" xfId="7965"/>
    <cellStyle name="Percent 3 8 6 5 4 2" xfId="7966"/>
    <cellStyle name="Percent 3 8 6 5 5" xfId="7967"/>
    <cellStyle name="Percent 3 8 6 6" xfId="7968"/>
    <cellStyle name="Percent 3 8 6 6 2" xfId="7969"/>
    <cellStyle name="Percent 3 8 6 6 2 2" xfId="7970"/>
    <cellStyle name="Percent 3 8 6 6 3" xfId="7971"/>
    <cellStyle name="Percent 3 8 6 6 3 2" xfId="7972"/>
    <cellStyle name="Percent 3 8 6 6 4" xfId="7973"/>
    <cellStyle name="Percent 3 8 6 7" xfId="7974"/>
    <cellStyle name="Percent 3 8 6 7 2" xfId="7975"/>
    <cellStyle name="Percent 3 8 6 8" xfId="7976"/>
    <cellStyle name="Percent 3 8 6 8 2" xfId="7977"/>
    <cellStyle name="Percent 3 8 6 9" xfId="7978"/>
    <cellStyle name="Percent 3 8 6 9 2" xfId="7979"/>
    <cellStyle name="Percent 3 8 7" xfId="7980"/>
    <cellStyle name="Percent 3 8 7 10" xfId="7981"/>
    <cellStyle name="Percent 3 8 7 10 2" xfId="7982"/>
    <cellStyle name="Percent 3 8 7 11" xfId="7983"/>
    <cellStyle name="Percent 3 8 7 2" xfId="7984"/>
    <cellStyle name="Percent 3 8 7 2 2" xfId="7985"/>
    <cellStyle name="Percent 3 8 7 2 2 2" xfId="7986"/>
    <cellStyle name="Percent 3 8 7 2 3" xfId="7987"/>
    <cellStyle name="Percent 3 8 7 2 3 2" xfId="7988"/>
    <cellStyle name="Percent 3 8 7 2 4" xfId="7989"/>
    <cellStyle name="Percent 3 8 7 3" xfId="7990"/>
    <cellStyle name="Percent 3 8 7 3 2" xfId="7991"/>
    <cellStyle name="Percent 3 8 7 3 2 2" xfId="7992"/>
    <cellStyle name="Percent 3 8 7 3 3" xfId="7993"/>
    <cellStyle name="Percent 3 8 7 3 3 2" xfId="7994"/>
    <cellStyle name="Percent 3 8 7 3 4" xfId="7995"/>
    <cellStyle name="Percent 3 8 7 4" xfId="7996"/>
    <cellStyle name="Percent 3 8 7 4 2" xfId="7997"/>
    <cellStyle name="Percent 3 8 7 4 2 2" xfId="7998"/>
    <cellStyle name="Percent 3 8 7 4 3" xfId="7999"/>
    <cellStyle name="Percent 3 8 7 4 3 2" xfId="8000"/>
    <cellStyle name="Percent 3 8 7 4 4" xfId="8001"/>
    <cellStyle name="Percent 3 8 7 5" xfId="8002"/>
    <cellStyle name="Percent 3 8 7 5 2" xfId="8003"/>
    <cellStyle name="Percent 3 8 7 5 2 2" xfId="8004"/>
    <cellStyle name="Percent 3 8 7 5 3" xfId="8005"/>
    <cellStyle name="Percent 3 8 7 5 3 2" xfId="8006"/>
    <cellStyle name="Percent 3 8 7 5 4" xfId="8007"/>
    <cellStyle name="Percent 3 8 7 5 4 2" xfId="8008"/>
    <cellStyle name="Percent 3 8 7 5 5" xfId="8009"/>
    <cellStyle name="Percent 3 8 7 6" xfId="8010"/>
    <cellStyle name="Percent 3 8 7 6 2" xfId="8011"/>
    <cellStyle name="Percent 3 8 7 6 2 2" xfId="8012"/>
    <cellStyle name="Percent 3 8 7 6 3" xfId="8013"/>
    <cellStyle name="Percent 3 8 7 6 3 2" xfId="8014"/>
    <cellStyle name="Percent 3 8 7 6 4" xfId="8015"/>
    <cellStyle name="Percent 3 8 7 7" xfId="8016"/>
    <cellStyle name="Percent 3 8 7 7 2" xfId="8017"/>
    <cellStyle name="Percent 3 8 7 8" xfId="8018"/>
    <cellStyle name="Percent 3 8 7 8 2" xfId="8019"/>
    <cellStyle name="Percent 3 8 7 9" xfId="8020"/>
    <cellStyle name="Percent 3 8 7 9 2" xfId="8021"/>
    <cellStyle name="Percent 3 8 8" xfId="8022"/>
    <cellStyle name="Percent 3 8 8 10" xfId="8023"/>
    <cellStyle name="Percent 3 8 8 10 2" xfId="8024"/>
    <cellStyle name="Percent 3 8 8 11" xfId="8025"/>
    <cellStyle name="Percent 3 8 8 2" xfId="8026"/>
    <cellStyle name="Percent 3 8 8 2 2" xfId="8027"/>
    <cellStyle name="Percent 3 8 8 2 2 2" xfId="8028"/>
    <cellStyle name="Percent 3 8 8 2 3" xfId="8029"/>
    <cellStyle name="Percent 3 8 8 2 3 2" xfId="8030"/>
    <cellStyle name="Percent 3 8 8 2 4" xfId="8031"/>
    <cellStyle name="Percent 3 8 8 3" xfId="8032"/>
    <cellStyle name="Percent 3 8 8 3 2" xfId="8033"/>
    <cellStyle name="Percent 3 8 8 3 2 2" xfId="8034"/>
    <cellStyle name="Percent 3 8 8 3 3" xfId="8035"/>
    <cellStyle name="Percent 3 8 8 3 3 2" xfId="8036"/>
    <cellStyle name="Percent 3 8 8 3 4" xfId="8037"/>
    <cellStyle name="Percent 3 8 8 4" xfId="8038"/>
    <cellStyle name="Percent 3 8 8 4 2" xfId="8039"/>
    <cellStyle name="Percent 3 8 8 4 2 2" xfId="8040"/>
    <cellStyle name="Percent 3 8 8 4 3" xfId="8041"/>
    <cellStyle name="Percent 3 8 8 4 3 2" xfId="8042"/>
    <cellStyle name="Percent 3 8 8 4 4" xfId="8043"/>
    <cellStyle name="Percent 3 8 8 5" xfId="8044"/>
    <cellStyle name="Percent 3 8 8 5 2" xfId="8045"/>
    <cellStyle name="Percent 3 8 8 5 2 2" xfId="8046"/>
    <cellStyle name="Percent 3 8 8 5 3" xfId="8047"/>
    <cellStyle name="Percent 3 8 8 5 3 2" xfId="8048"/>
    <cellStyle name="Percent 3 8 8 5 4" xfId="8049"/>
    <cellStyle name="Percent 3 8 8 5 4 2" xfId="8050"/>
    <cellStyle name="Percent 3 8 8 5 5" xfId="8051"/>
    <cellStyle name="Percent 3 8 8 6" xfId="8052"/>
    <cellStyle name="Percent 3 8 8 6 2" xfId="8053"/>
    <cellStyle name="Percent 3 8 8 6 2 2" xfId="8054"/>
    <cellStyle name="Percent 3 8 8 6 3" xfId="8055"/>
    <cellStyle name="Percent 3 8 8 6 3 2" xfId="8056"/>
    <cellStyle name="Percent 3 8 8 6 4" xfId="8057"/>
    <cellStyle name="Percent 3 8 8 7" xfId="8058"/>
    <cellStyle name="Percent 3 8 8 7 2" xfId="8059"/>
    <cellStyle name="Percent 3 8 8 8" xfId="8060"/>
    <cellStyle name="Percent 3 8 8 8 2" xfId="8061"/>
    <cellStyle name="Percent 3 8 8 9" xfId="8062"/>
    <cellStyle name="Percent 3 8 8 9 2" xfId="8063"/>
    <cellStyle name="Percent 3 8 9" xfId="8064"/>
    <cellStyle name="Percent 3 8 9 10" xfId="8065"/>
    <cellStyle name="Percent 3 8 9 10 2" xfId="8066"/>
    <cellStyle name="Percent 3 8 9 11" xfId="8067"/>
    <cellStyle name="Percent 3 8 9 2" xfId="8068"/>
    <cellStyle name="Percent 3 8 9 2 2" xfId="8069"/>
    <cellStyle name="Percent 3 8 9 2 2 2" xfId="8070"/>
    <cellStyle name="Percent 3 8 9 2 3" xfId="8071"/>
    <cellStyle name="Percent 3 8 9 2 3 2" xfId="8072"/>
    <cellStyle name="Percent 3 8 9 2 4" xfId="8073"/>
    <cellStyle name="Percent 3 8 9 3" xfId="8074"/>
    <cellStyle name="Percent 3 8 9 3 2" xfId="8075"/>
    <cellStyle name="Percent 3 8 9 3 2 2" xfId="8076"/>
    <cellStyle name="Percent 3 8 9 3 3" xfId="8077"/>
    <cellStyle name="Percent 3 8 9 3 3 2" xfId="8078"/>
    <cellStyle name="Percent 3 8 9 3 4" xfId="8079"/>
    <cellStyle name="Percent 3 8 9 4" xfId="8080"/>
    <cellStyle name="Percent 3 8 9 4 2" xfId="8081"/>
    <cellStyle name="Percent 3 8 9 4 2 2" xfId="8082"/>
    <cellStyle name="Percent 3 8 9 4 3" xfId="8083"/>
    <cellStyle name="Percent 3 8 9 4 3 2" xfId="8084"/>
    <cellStyle name="Percent 3 8 9 4 4" xfId="8085"/>
    <cellStyle name="Percent 3 8 9 5" xfId="8086"/>
    <cellStyle name="Percent 3 8 9 5 2" xfId="8087"/>
    <cellStyle name="Percent 3 8 9 5 2 2" xfId="8088"/>
    <cellStyle name="Percent 3 8 9 5 3" xfId="8089"/>
    <cellStyle name="Percent 3 8 9 5 3 2" xfId="8090"/>
    <cellStyle name="Percent 3 8 9 5 4" xfId="8091"/>
    <cellStyle name="Percent 3 8 9 5 4 2" xfId="8092"/>
    <cellStyle name="Percent 3 8 9 5 5" xfId="8093"/>
    <cellStyle name="Percent 3 8 9 6" xfId="8094"/>
    <cellStyle name="Percent 3 8 9 6 2" xfId="8095"/>
    <cellStyle name="Percent 3 8 9 6 2 2" xfId="8096"/>
    <cellStyle name="Percent 3 8 9 6 3" xfId="8097"/>
    <cellStyle name="Percent 3 8 9 6 3 2" xfId="8098"/>
    <cellStyle name="Percent 3 8 9 6 4" xfId="8099"/>
    <cellStyle name="Percent 3 8 9 7" xfId="8100"/>
    <cellStyle name="Percent 3 8 9 7 2" xfId="8101"/>
    <cellStyle name="Percent 3 8 9 8" xfId="8102"/>
    <cellStyle name="Percent 3 8 9 8 2" xfId="8103"/>
    <cellStyle name="Percent 3 8 9 9" xfId="8104"/>
    <cellStyle name="Percent 3 8 9 9 2" xfId="8105"/>
    <cellStyle name="Percent 3 9" xfId="8106"/>
    <cellStyle name="Percent 3 9 10" xfId="8107"/>
    <cellStyle name="Percent 3 9 10 10" xfId="8108"/>
    <cellStyle name="Percent 3 9 10 10 2" xfId="8109"/>
    <cellStyle name="Percent 3 9 10 11" xfId="8110"/>
    <cellStyle name="Percent 3 9 10 2" xfId="8111"/>
    <cellStyle name="Percent 3 9 10 2 2" xfId="8112"/>
    <cellStyle name="Percent 3 9 10 2 2 2" xfId="8113"/>
    <cellStyle name="Percent 3 9 10 2 3" xfId="8114"/>
    <cellStyle name="Percent 3 9 10 2 3 2" xfId="8115"/>
    <cellStyle name="Percent 3 9 10 2 4" xfId="8116"/>
    <cellStyle name="Percent 3 9 10 3" xfId="8117"/>
    <cellStyle name="Percent 3 9 10 3 2" xfId="8118"/>
    <cellStyle name="Percent 3 9 10 3 2 2" xfId="8119"/>
    <cellStyle name="Percent 3 9 10 3 3" xfId="8120"/>
    <cellStyle name="Percent 3 9 10 3 3 2" xfId="8121"/>
    <cellStyle name="Percent 3 9 10 3 4" xfId="8122"/>
    <cellStyle name="Percent 3 9 10 4" xfId="8123"/>
    <cellStyle name="Percent 3 9 10 4 2" xfId="8124"/>
    <cellStyle name="Percent 3 9 10 4 2 2" xfId="8125"/>
    <cellStyle name="Percent 3 9 10 4 3" xfId="8126"/>
    <cellStyle name="Percent 3 9 10 4 3 2" xfId="8127"/>
    <cellStyle name="Percent 3 9 10 4 4" xfId="8128"/>
    <cellStyle name="Percent 3 9 10 5" xfId="8129"/>
    <cellStyle name="Percent 3 9 10 5 2" xfId="8130"/>
    <cellStyle name="Percent 3 9 10 5 2 2" xfId="8131"/>
    <cellStyle name="Percent 3 9 10 5 3" xfId="8132"/>
    <cellStyle name="Percent 3 9 10 5 3 2" xfId="8133"/>
    <cellStyle name="Percent 3 9 10 5 4" xfId="8134"/>
    <cellStyle name="Percent 3 9 10 5 4 2" xfId="8135"/>
    <cellStyle name="Percent 3 9 10 5 5" xfId="8136"/>
    <cellStyle name="Percent 3 9 10 6" xfId="8137"/>
    <cellStyle name="Percent 3 9 10 6 2" xfId="8138"/>
    <cellStyle name="Percent 3 9 10 6 2 2" xfId="8139"/>
    <cellStyle name="Percent 3 9 10 6 3" xfId="8140"/>
    <cellStyle name="Percent 3 9 10 6 3 2" xfId="8141"/>
    <cellStyle name="Percent 3 9 10 6 4" xfId="8142"/>
    <cellStyle name="Percent 3 9 10 7" xfId="8143"/>
    <cellStyle name="Percent 3 9 10 7 2" xfId="8144"/>
    <cellStyle name="Percent 3 9 10 8" xfId="8145"/>
    <cellStyle name="Percent 3 9 10 8 2" xfId="8146"/>
    <cellStyle name="Percent 3 9 10 9" xfId="8147"/>
    <cellStyle name="Percent 3 9 10 9 2" xfId="8148"/>
    <cellStyle name="Percent 3 9 11" xfId="8149"/>
    <cellStyle name="Percent 3 9 11 10" xfId="8150"/>
    <cellStyle name="Percent 3 9 11 10 2" xfId="8151"/>
    <cellStyle name="Percent 3 9 11 11" xfId="8152"/>
    <cellStyle name="Percent 3 9 11 2" xfId="8153"/>
    <cellStyle name="Percent 3 9 11 2 2" xfId="8154"/>
    <cellStyle name="Percent 3 9 11 2 2 2" xfId="8155"/>
    <cellStyle name="Percent 3 9 11 2 3" xfId="8156"/>
    <cellStyle name="Percent 3 9 11 2 3 2" xfId="8157"/>
    <cellStyle name="Percent 3 9 11 2 4" xfId="8158"/>
    <cellStyle name="Percent 3 9 11 3" xfId="8159"/>
    <cellStyle name="Percent 3 9 11 3 2" xfId="8160"/>
    <cellStyle name="Percent 3 9 11 3 2 2" xfId="8161"/>
    <cellStyle name="Percent 3 9 11 3 3" xfId="8162"/>
    <cellStyle name="Percent 3 9 11 3 3 2" xfId="8163"/>
    <cellStyle name="Percent 3 9 11 3 4" xfId="8164"/>
    <cellStyle name="Percent 3 9 11 4" xfId="8165"/>
    <cellStyle name="Percent 3 9 11 4 2" xfId="8166"/>
    <cellStyle name="Percent 3 9 11 4 2 2" xfId="8167"/>
    <cellStyle name="Percent 3 9 11 4 3" xfId="8168"/>
    <cellStyle name="Percent 3 9 11 4 3 2" xfId="8169"/>
    <cellStyle name="Percent 3 9 11 4 4" xfId="8170"/>
    <cellStyle name="Percent 3 9 11 5" xfId="8171"/>
    <cellStyle name="Percent 3 9 11 5 2" xfId="8172"/>
    <cellStyle name="Percent 3 9 11 5 2 2" xfId="8173"/>
    <cellStyle name="Percent 3 9 11 5 3" xfId="8174"/>
    <cellStyle name="Percent 3 9 11 5 3 2" xfId="8175"/>
    <cellStyle name="Percent 3 9 11 5 4" xfId="8176"/>
    <cellStyle name="Percent 3 9 11 5 4 2" xfId="8177"/>
    <cellStyle name="Percent 3 9 11 5 5" xfId="8178"/>
    <cellStyle name="Percent 3 9 11 6" xfId="8179"/>
    <cellStyle name="Percent 3 9 11 6 2" xfId="8180"/>
    <cellStyle name="Percent 3 9 11 6 2 2" xfId="8181"/>
    <cellStyle name="Percent 3 9 11 6 3" xfId="8182"/>
    <cellStyle name="Percent 3 9 11 6 3 2" xfId="8183"/>
    <cellStyle name="Percent 3 9 11 6 4" xfId="8184"/>
    <cellStyle name="Percent 3 9 11 7" xfId="8185"/>
    <cellStyle name="Percent 3 9 11 7 2" xfId="8186"/>
    <cellStyle name="Percent 3 9 11 8" xfId="8187"/>
    <cellStyle name="Percent 3 9 11 8 2" xfId="8188"/>
    <cellStyle name="Percent 3 9 11 9" xfId="8189"/>
    <cellStyle name="Percent 3 9 11 9 2" xfId="8190"/>
    <cellStyle name="Percent 3 9 12" xfId="8191"/>
    <cellStyle name="Percent 3 9 12 10" xfId="8192"/>
    <cellStyle name="Percent 3 9 12 10 2" xfId="8193"/>
    <cellStyle name="Percent 3 9 12 11" xfId="8194"/>
    <cellStyle name="Percent 3 9 12 2" xfId="8195"/>
    <cellStyle name="Percent 3 9 12 2 2" xfId="8196"/>
    <cellStyle name="Percent 3 9 12 2 2 2" xfId="8197"/>
    <cellStyle name="Percent 3 9 12 2 3" xfId="8198"/>
    <cellStyle name="Percent 3 9 12 2 3 2" xfId="8199"/>
    <cellStyle name="Percent 3 9 12 2 4" xfId="8200"/>
    <cellStyle name="Percent 3 9 12 3" xfId="8201"/>
    <cellStyle name="Percent 3 9 12 3 2" xfId="8202"/>
    <cellStyle name="Percent 3 9 12 3 2 2" xfId="8203"/>
    <cellStyle name="Percent 3 9 12 3 3" xfId="8204"/>
    <cellStyle name="Percent 3 9 12 3 3 2" xfId="8205"/>
    <cellStyle name="Percent 3 9 12 3 4" xfId="8206"/>
    <cellStyle name="Percent 3 9 12 4" xfId="8207"/>
    <cellStyle name="Percent 3 9 12 4 2" xfId="8208"/>
    <cellStyle name="Percent 3 9 12 4 2 2" xfId="8209"/>
    <cellStyle name="Percent 3 9 12 4 3" xfId="8210"/>
    <cellStyle name="Percent 3 9 12 4 3 2" xfId="8211"/>
    <cellStyle name="Percent 3 9 12 4 4" xfId="8212"/>
    <cellStyle name="Percent 3 9 12 5" xfId="8213"/>
    <cellStyle name="Percent 3 9 12 5 2" xfId="8214"/>
    <cellStyle name="Percent 3 9 12 5 2 2" xfId="8215"/>
    <cellStyle name="Percent 3 9 12 5 3" xfId="8216"/>
    <cellStyle name="Percent 3 9 12 5 3 2" xfId="8217"/>
    <cellStyle name="Percent 3 9 12 5 4" xfId="8218"/>
    <cellStyle name="Percent 3 9 12 5 4 2" xfId="8219"/>
    <cellStyle name="Percent 3 9 12 5 5" xfId="8220"/>
    <cellStyle name="Percent 3 9 12 6" xfId="8221"/>
    <cellStyle name="Percent 3 9 12 6 2" xfId="8222"/>
    <cellStyle name="Percent 3 9 12 6 2 2" xfId="8223"/>
    <cellStyle name="Percent 3 9 12 6 3" xfId="8224"/>
    <cellStyle name="Percent 3 9 12 6 3 2" xfId="8225"/>
    <cellStyle name="Percent 3 9 12 6 4" xfId="8226"/>
    <cellStyle name="Percent 3 9 12 7" xfId="8227"/>
    <cellStyle name="Percent 3 9 12 7 2" xfId="8228"/>
    <cellStyle name="Percent 3 9 12 8" xfId="8229"/>
    <cellStyle name="Percent 3 9 12 8 2" xfId="8230"/>
    <cellStyle name="Percent 3 9 12 9" xfId="8231"/>
    <cellStyle name="Percent 3 9 12 9 2" xfId="8232"/>
    <cellStyle name="Percent 3 9 13" xfId="8233"/>
    <cellStyle name="Percent 3 9 13 10" xfId="8234"/>
    <cellStyle name="Percent 3 9 13 10 2" xfId="8235"/>
    <cellStyle name="Percent 3 9 13 11" xfId="8236"/>
    <cellStyle name="Percent 3 9 13 2" xfId="8237"/>
    <cellStyle name="Percent 3 9 13 2 2" xfId="8238"/>
    <cellStyle name="Percent 3 9 13 2 2 2" xfId="8239"/>
    <cellStyle name="Percent 3 9 13 2 3" xfId="8240"/>
    <cellStyle name="Percent 3 9 13 2 3 2" xfId="8241"/>
    <cellStyle name="Percent 3 9 13 2 4" xfId="8242"/>
    <cellStyle name="Percent 3 9 13 3" xfId="8243"/>
    <cellStyle name="Percent 3 9 13 3 2" xfId="8244"/>
    <cellStyle name="Percent 3 9 13 3 2 2" xfId="8245"/>
    <cellStyle name="Percent 3 9 13 3 3" xfId="8246"/>
    <cellStyle name="Percent 3 9 13 3 3 2" xfId="8247"/>
    <cellStyle name="Percent 3 9 13 3 4" xfId="8248"/>
    <cellStyle name="Percent 3 9 13 4" xfId="8249"/>
    <cellStyle name="Percent 3 9 13 4 2" xfId="8250"/>
    <cellStyle name="Percent 3 9 13 4 2 2" xfId="8251"/>
    <cellStyle name="Percent 3 9 13 4 3" xfId="8252"/>
    <cellStyle name="Percent 3 9 13 4 3 2" xfId="8253"/>
    <cellStyle name="Percent 3 9 13 4 4" xfId="8254"/>
    <cellStyle name="Percent 3 9 13 5" xfId="8255"/>
    <cellStyle name="Percent 3 9 13 5 2" xfId="8256"/>
    <cellStyle name="Percent 3 9 13 5 2 2" xfId="8257"/>
    <cellStyle name="Percent 3 9 13 5 3" xfId="8258"/>
    <cellStyle name="Percent 3 9 13 5 3 2" xfId="8259"/>
    <cellStyle name="Percent 3 9 13 5 4" xfId="8260"/>
    <cellStyle name="Percent 3 9 13 5 4 2" xfId="8261"/>
    <cellStyle name="Percent 3 9 13 5 5" xfId="8262"/>
    <cellStyle name="Percent 3 9 13 6" xfId="8263"/>
    <cellStyle name="Percent 3 9 13 6 2" xfId="8264"/>
    <cellStyle name="Percent 3 9 13 6 2 2" xfId="8265"/>
    <cellStyle name="Percent 3 9 13 6 3" xfId="8266"/>
    <cellStyle name="Percent 3 9 13 6 3 2" xfId="8267"/>
    <cellStyle name="Percent 3 9 13 6 4" xfId="8268"/>
    <cellStyle name="Percent 3 9 13 7" xfId="8269"/>
    <cellStyle name="Percent 3 9 13 7 2" xfId="8270"/>
    <cellStyle name="Percent 3 9 13 8" xfId="8271"/>
    <cellStyle name="Percent 3 9 13 8 2" xfId="8272"/>
    <cellStyle name="Percent 3 9 13 9" xfId="8273"/>
    <cellStyle name="Percent 3 9 13 9 2" xfId="8274"/>
    <cellStyle name="Percent 3 9 14" xfId="8275"/>
    <cellStyle name="Percent 3 9 14 10" xfId="8276"/>
    <cellStyle name="Percent 3 9 14 10 2" xfId="8277"/>
    <cellStyle name="Percent 3 9 14 11" xfId="8278"/>
    <cellStyle name="Percent 3 9 14 2" xfId="8279"/>
    <cellStyle name="Percent 3 9 14 2 2" xfId="8280"/>
    <cellStyle name="Percent 3 9 14 2 2 2" xfId="8281"/>
    <cellStyle name="Percent 3 9 14 2 3" xfId="8282"/>
    <cellStyle name="Percent 3 9 14 2 3 2" xfId="8283"/>
    <cellStyle name="Percent 3 9 14 2 4" xfId="8284"/>
    <cellStyle name="Percent 3 9 14 3" xfId="8285"/>
    <cellStyle name="Percent 3 9 14 3 2" xfId="8286"/>
    <cellStyle name="Percent 3 9 14 3 2 2" xfId="8287"/>
    <cellStyle name="Percent 3 9 14 3 3" xfId="8288"/>
    <cellStyle name="Percent 3 9 14 3 3 2" xfId="8289"/>
    <cellStyle name="Percent 3 9 14 3 4" xfId="8290"/>
    <cellStyle name="Percent 3 9 14 4" xfId="8291"/>
    <cellStyle name="Percent 3 9 14 4 2" xfId="8292"/>
    <cellStyle name="Percent 3 9 14 4 2 2" xfId="8293"/>
    <cellStyle name="Percent 3 9 14 4 3" xfId="8294"/>
    <cellStyle name="Percent 3 9 14 4 3 2" xfId="8295"/>
    <cellStyle name="Percent 3 9 14 4 4" xfId="8296"/>
    <cellStyle name="Percent 3 9 14 5" xfId="8297"/>
    <cellStyle name="Percent 3 9 14 5 2" xfId="8298"/>
    <cellStyle name="Percent 3 9 14 5 2 2" xfId="8299"/>
    <cellStyle name="Percent 3 9 14 5 3" xfId="8300"/>
    <cellStyle name="Percent 3 9 14 5 3 2" xfId="8301"/>
    <cellStyle name="Percent 3 9 14 5 4" xfId="8302"/>
    <cellStyle name="Percent 3 9 14 5 4 2" xfId="8303"/>
    <cellStyle name="Percent 3 9 14 5 5" xfId="8304"/>
    <cellStyle name="Percent 3 9 14 6" xfId="8305"/>
    <cellStyle name="Percent 3 9 14 6 2" xfId="8306"/>
    <cellStyle name="Percent 3 9 14 6 2 2" xfId="8307"/>
    <cellStyle name="Percent 3 9 14 6 3" xfId="8308"/>
    <cellStyle name="Percent 3 9 14 6 3 2" xfId="8309"/>
    <cellStyle name="Percent 3 9 14 6 4" xfId="8310"/>
    <cellStyle name="Percent 3 9 14 7" xfId="8311"/>
    <cellStyle name="Percent 3 9 14 7 2" xfId="8312"/>
    <cellStyle name="Percent 3 9 14 8" xfId="8313"/>
    <cellStyle name="Percent 3 9 14 8 2" xfId="8314"/>
    <cellStyle name="Percent 3 9 14 9" xfId="8315"/>
    <cellStyle name="Percent 3 9 14 9 2" xfId="8316"/>
    <cellStyle name="Percent 3 9 15" xfId="8317"/>
    <cellStyle name="Percent 3 9 15 10" xfId="8318"/>
    <cellStyle name="Percent 3 9 15 10 2" xfId="8319"/>
    <cellStyle name="Percent 3 9 15 11" xfId="8320"/>
    <cellStyle name="Percent 3 9 15 2" xfId="8321"/>
    <cellStyle name="Percent 3 9 15 2 2" xfId="8322"/>
    <cellStyle name="Percent 3 9 15 2 2 2" xfId="8323"/>
    <cellStyle name="Percent 3 9 15 2 3" xfId="8324"/>
    <cellStyle name="Percent 3 9 15 2 3 2" xfId="8325"/>
    <cellStyle name="Percent 3 9 15 2 4" xfId="8326"/>
    <cellStyle name="Percent 3 9 15 3" xfId="8327"/>
    <cellStyle name="Percent 3 9 15 3 2" xfId="8328"/>
    <cellStyle name="Percent 3 9 15 3 2 2" xfId="8329"/>
    <cellStyle name="Percent 3 9 15 3 3" xfId="8330"/>
    <cellStyle name="Percent 3 9 15 3 3 2" xfId="8331"/>
    <cellStyle name="Percent 3 9 15 3 4" xfId="8332"/>
    <cellStyle name="Percent 3 9 15 4" xfId="8333"/>
    <cellStyle name="Percent 3 9 15 4 2" xfId="8334"/>
    <cellStyle name="Percent 3 9 15 4 2 2" xfId="8335"/>
    <cellStyle name="Percent 3 9 15 4 3" xfId="8336"/>
    <cellStyle name="Percent 3 9 15 4 3 2" xfId="8337"/>
    <cellStyle name="Percent 3 9 15 4 4" xfId="8338"/>
    <cellStyle name="Percent 3 9 15 5" xfId="8339"/>
    <cellStyle name="Percent 3 9 15 5 2" xfId="8340"/>
    <cellStyle name="Percent 3 9 15 5 2 2" xfId="8341"/>
    <cellStyle name="Percent 3 9 15 5 3" xfId="8342"/>
    <cellStyle name="Percent 3 9 15 5 3 2" xfId="8343"/>
    <cellStyle name="Percent 3 9 15 5 4" xfId="8344"/>
    <cellStyle name="Percent 3 9 15 5 4 2" xfId="8345"/>
    <cellStyle name="Percent 3 9 15 5 5" xfId="8346"/>
    <cellStyle name="Percent 3 9 15 6" xfId="8347"/>
    <cellStyle name="Percent 3 9 15 6 2" xfId="8348"/>
    <cellStyle name="Percent 3 9 15 6 2 2" xfId="8349"/>
    <cellStyle name="Percent 3 9 15 6 3" xfId="8350"/>
    <cellStyle name="Percent 3 9 15 6 3 2" xfId="8351"/>
    <cellStyle name="Percent 3 9 15 6 4" xfId="8352"/>
    <cellStyle name="Percent 3 9 15 7" xfId="8353"/>
    <cellStyle name="Percent 3 9 15 7 2" xfId="8354"/>
    <cellStyle name="Percent 3 9 15 8" xfId="8355"/>
    <cellStyle name="Percent 3 9 15 8 2" xfId="8356"/>
    <cellStyle name="Percent 3 9 15 9" xfId="8357"/>
    <cellStyle name="Percent 3 9 15 9 2" xfId="8358"/>
    <cellStyle name="Percent 3 9 16" xfId="8359"/>
    <cellStyle name="Percent 3 9 16 2" xfId="8360"/>
    <cellStyle name="Percent 3 9 16 2 2" xfId="8361"/>
    <cellStyle name="Percent 3 9 16 3" xfId="8362"/>
    <cellStyle name="Percent 3 9 16 3 2" xfId="8363"/>
    <cellStyle name="Percent 3 9 16 4" xfId="8364"/>
    <cellStyle name="Percent 3 9 17" xfId="8365"/>
    <cellStyle name="Percent 3 9 17 2" xfId="8366"/>
    <cellStyle name="Percent 3 9 17 2 2" xfId="8367"/>
    <cellStyle name="Percent 3 9 17 3" xfId="8368"/>
    <cellStyle name="Percent 3 9 17 3 2" xfId="8369"/>
    <cellStyle name="Percent 3 9 17 4" xfId="8370"/>
    <cellStyle name="Percent 3 9 18" xfId="8371"/>
    <cellStyle name="Percent 3 9 18 2" xfId="8372"/>
    <cellStyle name="Percent 3 9 18 2 2" xfId="8373"/>
    <cellStyle name="Percent 3 9 18 3" xfId="8374"/>
    <cellStyle name="Percent 3 9 18 3 2" xfId="8375"/>
    <cellStyle name="Percent 3 9 18 4" xfId="8376"/>
    <cellStyle name="Percent 3 9 19" xfId="8377"/>
    <cellStyle name="Percent 3 9 19 2" xfId="8378"/>
    <cellStyle name="Percent 3 9 19 2 2" xfId="8379"/>
    <cellStyle name="Percent 3 9 19 3" xfId="8380"/>
    <cellStyle name="Percent 3 9 19 3 2" xfId="8381"/>
    <cellStyle name="Percent 3 9 19 4" xfId="8382"/>
    <cellStyle name="Percent 3 9 19 4 2" xfId="8383"/>
    <cellStyle name="Percent 3 9 19 5" xfId="8384"/>
    <cellStyle name="Percent 3 9 2" xfId="8385"/>
    <cellStyle name="Percent 3 9 2 10" xfId="8386"/>
    <cellStyle name="Percent 3 9 2 10 2" xfId="8387"/>
    <cellStyle name="Percent 3 9 2 11" xfId="8388"/>
    <cellStyle name="Percent 3 9 2 2" xfId="8389"/>
    <cellStyle name="Percent 3 9 2 2 2" xfId="8390"/>
    <cellStyle name="Percent 3 9 2 2 2 2" xfId="8391"/>
    <cellStyle name="Percent 3 9 2 2 3" xfId="8392"/>
    <cellStyle name="Percent 3 9 2 2 3 2" xfId="8393"/>
    <cellStyle name="Percent 3 9 2 2 4" xfId="8394"/>
    <cellStyle name="Percent 3 9 2 3" xfId="8395"/>
    <cellStyle name="Percent 3 9 2 3 2" xfId="8396"/>
    <cellStyle name="Percent 3 9 2 3 2 2" xfId="8397"/>
    <cellStyle name="Percent 3 9 2 3 3" xfId="8398"/>
    <cellStyle name="Percent 3 9 2 3 3 2" xfId="8399"/>
    <cellStyle name="Percent 3 9 2 3 4" xfId="8400"/>
    <cellStyle name="Percent 3 9 2 4" xfId="8401"/>
    <cellStyle name="Percent 3 9 2 4 2" xfId="8402"/>
    <cellStyle name="Percent 3 9 2 4 2 2" xfId="8403"/>
    <cellStyle name="Percent 3 9 2 4 3" xfId="8404"/>
    <cellStyle name="Percent 3 9 2 4 3 2" xfId="8405"/>
    <cellStyle name="Percent 3 9 2 4 4" xfId="8406"/>
    <cellStyle name="Percent 3 9 2 5" xfId="8407"/>
    <cellStyle name="Percent 3 9 2 5 2" xfId="8408"/>
    <cellStyle name="Percent 3 9 2 5 2 2" xfId="8409"/>
    <cellStyle name="Percent 3 9 2 5 3" xfId="8410"/>
    <cellStyle name="Percent 3 9 2 5 3 2" xfId="8411"/>
    <cellStyle name="Percent 3 9 2 5 4" xfId="8412"/>
    <cellStyle name="Percent 3 9 2 5 4 2" xfId="8413"/>
    <cellStyle name="Percent 3 9 2 5 5" xfId="8414"/>
    <cellStyle name="Percent 3 9 2 6" xfId="8415"/>
    <cellStyle name="Percent 3 9 2 6 2" xfId="8416"/>
    <cellStyle name="Percent 3 9 2 6 2 2" xfId="8417"/>
    <cellStyle name="Percent 3 9 2 6 3" xfId="8418"/>
    <cellStyle name="Percent 3 9 2 6 3 2" xfId="8419"/>
    <cellStyle name="Percent 3 9 2 6 4" xfId="8420"/>
    <cellStyle name="Percent 3 9 2 7" xfId="8421"/>
    <cellStyle name="Percent 3 9 2 7 2" xfId="8422"/>
    <cellStyle name="Percent 3 9 2 8" xfId="8423"/>
    <cellStyle name="Percent 3 9 2 8 2" xfId="8424"/>
    <cellStyle name="Percent 3 9 2 9" xfId="8425"/>
    <cellStyle name="Percent 3 9 2 9 2" xfId="8426"/>
    <cellStyle name="Percent 3 9 20" xfId="8427"/>
    <cellStyle name="Percent 3 9 20 2" xfId="8428"/>
    <cellStyle name="Percent 3 9 20 2 2" xfId="8429"/>
    <cellStyle name="Percent 3 9 20 3" xfId="8430"/>
    <cellStyle name="Percent 3 9 20 3 2" xfId="8431"/>
    <cellStyle name="Percent 3 9 20 4" xfId="8432"/>
    <cellStyle name="Percent 3 9 21" xfId="8433"/>
    <cellStyle name="Percent 3 9 21 2" xfId="8434"/>
    <cellStyle name="Percent 3 9 22" xfId="8435"/>
    <cellStyle name="Percent 3 9 22 2" xfId="8436"/>
    <cellStyle name="Percent 3 9 23" xfId="8437"/>
    <cellStyle name="Percent 3 9 23 2" xfId="8438"/>
    <cellStyle name="Percent 3 9 24" xfId="8439"/>
    <cellStyle name="Percent 3 9 24 2" xfId="8440"/>
    <cellStyle name="Percent 3 9 25" xfId="8441"/>
    <cellStyle name="Percent 3 9 3" xfId="8442"/>
    <cellStyle name="Percent 3 9 3 10" xfId="8443"/>
    <cellStyle name="Percent 3 9 3 10 2" xfId="8444"/>
    <cellStyle name="Percent 3 9 3 11" xfId="8445"/>
    <cellStyle name="Percent 3 9 3 2" xfId="8446"/>
    <cellStyle name="Percent 3 9 3 2 2" xfId="8447"/>
    <cellStyle name="Percent 3 9 3 2 2 2" xfId="8448"/>
    <cellStyle name="Percent 3 9 3 2 3" xfId="8449"/>
    <cellStyle name="Percent 3 9 3 2 3 2" xfId="8450"/>
    <cellStyle name="Percent 3 9 3 2 4" xfId="8451"/>
    <cellStyle name="Percent 3 9 3 3" xfId="8452"/>
    <cellStyle name="Percent 3 9 3 3 2" xfId="8453"/>
    <cellStyle name="Percent 3 9 3 3 2 2" xfId="8454"/>
    <cellStyle name="Percent 3 9 3 3 3" xfId="8455"/>
    <cellStyle name="Percent 3 9 3 3 3 2" xfId="8456"/>
    <cellStyle name="Percent 3 9 3 3 4" xfId="8457"/>
    <cellStyle name="Percent 3 9 3 4" xfId="8458"/>
    <cellStyle name="Percent 3 9 3 4 2" xfId="8459"/>
    <cellStyle name="Percent 3 9 3 4 2 2" xfId="8460"/>
    <cellStyle name="Percent 3 9 3 4 3" xfId="8461"/>
    <cellStyle name="Percent 3 9 3 4 3 2" xfId="8462"/>
    <cellStyle name="Percent 3 9 3 4 4" xfId="8463"/>
    <cellStyle name="Percent 3 9 3 5" xfId="8464"/>
    <cellStyle name="Percent 3 9 3 5 2" xfId="8465"/>
    <cellStyle name="Percent 3 9 3 5 2 2" xfId="8466"/>
    <cellStyle name="Percent 3 9 3 5 3" xfId="8467"/>
    <cellStyle name="Percent 3 9 3 5 3 2" xfId="8468"/>
    <cellStyle name="Percent 3 9 3 5 4" xfId="8469"/>
    <cellStyle name="Percent 3 9 3 5 4 2" xfId="8470"/>
    <cellStyle name="Percent 3 9 3 5 5" xfId="8471"/>
    <cellStyle name="Percent 3 9 3 6" xfId="8472"/>
    <cellStyle name="Percent 3 9 3 6 2" xfId="8473"/>
    <cellStyle name="Percent 3 9 3 6 2 2" xfId="8474"/>
    <cellStyle name="Percent 3 9 3 6 3" xfId="8475"/>
    <cellStyle name="Percent 3 9 3 6 3 2" xfId="8476"/>
    <cellStyle name="Percent 3 9 3 6 4" xfId="8477"/>
    <cellStyle name="Percent 3 9 3 7" xfId="8478"/>
    <cellStyle name="Percent 3 9 3 7 2" xfId="8479"/>
    <cellStyle name="Percent 3 9 3 8" xfId="8480"/>
    <cellStyle name="Percent 3 9 3 8 2" xfId="8481"/>
    <cellStyle name="Percent 3 9 3 9" xfId="8482"/>
    <cellStyle name="Percent 3 9 3 9 2" xfId="8483"/>
    <cellStyle name="Percent 3 9 4" xfId="8484"/>
    <cellStyle name="Percent 3 9 4 10" xfId="8485"/>
    <cellStyle name="Percent 3 9 4 10 2" xfId="8486"/>
    <cellStyle name="Percent 3 9 4 11" xfId="8487"/>
    <cellStyle name="Percent 3 9 4 2" xfId="8488"/>
    <cellStyle name="Percent 3 9 4 2 2" xfId="8489"/>
    <cellStyle name="Percent 3 9 4 2 2 2" xfId="8490"/>
    <cellStyle name="Percent 3 9 4 2 3" xfId="8491"/>
    <cellStyle name="Percent 3 9 4 2 3 2" xfId="8492"/>
    <cellStyle name="Percent 3 9 4 2 4" xfId="8493"/>
    <cellStyle name="Percent 3 9 4 3" xfId="8494"/>
    <cellStyle name="Percent 3 9 4 3 2" xfId="8495"/>
    <cellStyle name="Percent 3 9 4 3 2 2" xfId="8496"/>
    <cellStyle name="Percent 3 9 4 3 3" xfId="8497"/>
    <cellStyle name="Percent 3 9 4 3 3 2" xfId="8498"/>
    <cellStyle name="Percent 3 9 4 3 4" xfId="8499"/>
    <cellStyle name="Percent 3 9 4 4" xfId="8500"/>
    <cellStyle name="Percent 3 9 4 4 2" xfId="8501"/>
    <cellStyle name="Percent 3 9 4 4 2 2" xfId="8502"/>
    <cellStyle name="Percent 3 9 4 4 3" xfId="8503"/>
    <cellStyle name="Percent 3 9 4 4 3 2" xfId="8504"/>
    <cellStyle name="Percent 3 9 4 4 4" xfId="8505"/>
    <cellStyle name="Percent 3 9 4 5" xfId="8506"/>
    <cellStyle name="Percent 3 9 4 5 2" xfId="8507"/>
    <cellStyle name="Percent 3 9 4 5 2 2" xfId="8508"/>
    <cellStyle name="Percent 3 9 4 5 3" xfId="8509"/>
    <cellStyle name="Percent 3 9 4 5 3 2" xfId="8510"/>
    <cellStyle name="Percent 3 9 4 5 4" xfId="8511"/>
    <cellStyle name="Percent 3 9 4 5 4 2" xfId="8512"/>
    <cellStyle name="Percent 3 9 4 5 5" xfId="8513"/>
    <cellStyle name="Percent 3 9 4 6" xfId="8514"/>
    <cellStyle name="Percent 3 9 4 6 2" xfId="8515"/>
    <cellStyle name="Percent 3 9 4 6 2 2" xfId="8516"/>
    <cellStyle name="Percent 3 9 4 6 3" xfId="8517"/>
    <cellStyle name="Percent 3 9 4 6 3 2" xfId="8518"/>
    <cellStyle name="Percent 3 9 4 6 4" xfId="8519"/>
    <cellStyle name="Percent 3 9 4 7" xfId="8520"/>
    <cellStyle name="Percent 3 9 4 7 2" xfId="8521"/>
    <cellStyle name="Percent 3 9 4 8" xfId="8522"/>
    <cellStyle name="Percent 3 9 4 8 2" xfId="8523"/>
    <cellStyle name="Percent 3 9 4 9" xfId="8524"/>
    <cellStyle name="Percent 3 9 4 9 2" xfId="8525"/>
    <cellStyle name="Percent 3 9 5" xfId="8526"/>
    <cellStyle name="Percent 3 9 5 10" xfId="8527"/>
    <cellStyle name="Percent 3 9 5 10 2" xfId="8528"/>
    <cellStyle name="Percent 3 9 5 11" xfId="8529"/>
    <cellStyle name="Percent 3 9 5 2" xfId="8530"/>
    <cellStyle name="Percent 3 9 5 2 2" xfId="8531"/>
    <cellStyle name="Percent 3 9 5 2 2 2" xfId="8532"/>
    <cellStyle name="Percent 3 9 5 2 3" xfId="8533"/>
    <cellStyle name="Percent 3 9 5 2 3 2" xfId="8534"/>
    <cellStyle name="Percent 3 9 5 2 4" xfId="8535"/>
    <cellStyle name="Percent 3 9 5 3" xfId="8536"/>
    <cellStyle name="Percent 3 9 5 3 2" xfId="8537"/>
    <cellStyle name="Percent 3 9 5 3 2 2" xfId="8538"/>
    <cellStyle name="Percent 3 9 5 3 3" xfId="8539"/>
    <cellStyle name="Percent 3 9 5 3 3 2" xfId="8540"/>
    <cellStyle name="Percent 3 9 5 3 4" xfId="8541"/>
    <cellStyle name="Percent 3 9 5 4" xfId="8542"/>
    <cellStyle name="Percent 3 9 5 4 2" xfId="8543"/>
    <cellStyle name="Percent 3 9 5 4 2 2" xfId="8544"/>
    <cellStyle name="Percent 3 9 5 4 3" xfId="8545"/>
    <cellStyle name="Percent 3 9 5 4 3 2" xfId="8546"/>
    <cellStyle name="Percent 3 9 5 4 4" xfId="8547"/>
    <cellStyle name="Percent 3 9 5 5" xfId="8548"/>
    <cellStyle name="Percent 3 9 5 5 2" xfId="8549"/>
    <cellStyle name="Percent 3 9 5 5 2 2" xfId="8550"/>
    <cellStyle name="Percent 3 9 5 5 3" xfId="8551"/>
    <cellStyle name="Percent 3 9 5 5 3 2" xfId="8552"/>
    <cellStyle name="Percent 3 9 5 5 4" xfId="8553"/>
    <cellStyle name="Percent 3 9 5 5 4 2" xfId="8554"/>
    <cellStyle name="Percent 3 9 5 5 5" xfId="8555"/>
    <cellStyle name="Percent 3 9 5 6" xfId="8556"/>
    <cellStyle name="Percent 3 9 5 6 2" xfId="8557"/>
    <cellStyle name="Percent 3 9 5 6 2 2" xfId="8558"/>
    <cellStyle name="Percent 3 9 5 6 3" xfId="8559"/>
    <cellStyle name="Percent 3 9 5 6 3 2" xfId="8560"/>
    <cellStyle name="Percent 3 9 5 6 4" xfId="8561"/>
    <cellStyle name="Percent 3 9 5 7" xfId="8562"/>
    <cellStyle name="Percent 3 9 5 7 2" xfId="8563"/>
    <cellStyle name="Percent 3 9 5 8" xfId="8564"/>
    <cellStyle name="Percent 3 9 5 8 2" xfId="8565"/>
    <cellStyle name="Percent 3 9 5 9" xfId="8566"/>
    <cellStyle name="Percent 3 9 5 9 2" xfId="8567"/>
    <cellStyle name="Percent 3 9 6" xfId="8568"/>
    <cellStyle name="Percent 3 9 6 10" xfId="8569"/>
    <cellStyle name="Percent 3 9 6 10 2" xfId="8570"/>
    <cellStyle name="Percent 3 9 6 11" xfId="8571"/>
    <cellStyle name="Percent 3 9 6 2" xfId="8572"/>
    <cellStyle name="Percent 3 9 6 2 2" xfId="8573"/>
    <cellStyle name="Percent 3 9 6 2 2 2" xfId="8574"/>
    <cellStyle name="Percent 3 9 6 2 3" xfId="8575"/>
    <cellStyle name="Percent 3 9 6 2 3 2" xfId="8576"/>
    <cellStyle name="Percent 3 9 6 2 4" xfId="8577"/>
    <cellStyle name="Percent 3 9 6 3" xfId="8578"/>
    <cellStyle name="Percent 3 9 6 3 2" xfId="8579"/>
    <cellStyle name="Percent 3 9 6 3 2 2" xfId="8580"/>
    <cellStyle name="Percent 3 9 6 3 3" xfId="8581"/>
    <cellStyle name="Percent 3 9 6 3 3 2" xfId="8582"/>
    <cellStyle name="Percent 3 9 6 3 4" xfId="8583"/>
    <cellStyle name="Percent 3 9 6 4" xfId="8584"/>
    <cellStyle name="Percent 3 9 6 4 2" xfId="8585"/>
    <cellStyle name="Percent 3 9 6 4 2 2" xfId="8586"/>
    <cellStyle name="Percent 3 9 6 4 3" xfId="8587"/>
    <cellStyle name="Percent 3 9 6 4 3 2" xfId="8588"/>
    <cellStyle name="Percent 3 9 6 4 4" xfId="8589"/>
    <cellStyle name="Percent 3 9 6 5" xfId="8590"/>
    <cellStyle name="Percent 3 9 6 5 2" xfId="8591"/>
    <cellStyle name="Percent 3 9 6 5 2 2" xfId="8592"/>
    <cellStyle name="Percent 3 9 6 5 3" xfId="8593"/>
    <cellStyle name="Percent 3 9 6 5 3 2" xfId="8594"/>
    <cellStyle name="Percent 3 9 6 5 4" xfId="8595"/>
    <cellStyle name="Percent 3 9 6 5 4 2" xfId="8596"/>
    <cellStyle name="Percent 3 9 6 5 5" xfId="8597"/>
    <cellStyle name="Percent 3 9 6 6" xfId="8598"/>
    <cellStyle name="Percent 3 9 6 6 2" xfId="8599"/>
    <cellStyle name="Percent 3 9 6 6 2 2" xfId="8600"/>
    <cellStyle name="Percent 3 9 6 6 3" xfId="8601"/>
    <cellStyle name="Percent 3 9 6 6 3 2" xfId="8602"/>
    <cellStyle name="Percent 3 9 6 6 4" xfId="8603"/>
    <cellStyle name="Percent 3 9 6 7" xfId="8604"/>
    <cellStyle name="Percent 3 9 6 7 2" xfId="8605"/>
    <cellStyle name="Percent 3 9 6 8" xfId="8606"/>
    <cellStyle name="Percent 3 9 6 8 2" xfId="8607"/>
    <cellStyle name="Percent 3 9 6 9" xfId="8608"/>
    <cellStyle name="Percent 3 9 6 9 2" xfId="8609"/>
    <cellStyle name="Percent 3 9 7" xfId="8610"/>
    <cellStyle name="Percent 3 9 7 10" xfId="8611"/>
    <cellStyle name="Percent 3 9 7 10 2" xfId="8612"/>
    <cellStyle name="Percent 3 9 7 11" xfId="8613"/>
    <cellStyle name="Percent 3 9 7 2" xfId="8614"/>
    <cellStyle name="Percent 3 9 7 2 2" xfId="8615"/>
    <cellStyle name="Percent 3 9 7 2 2 2" xfId="8616"/>
    <cellStyle name="Percent 3 9 7 2 3" xfId="8617"/>
    <cellStyle name="Percent 3 9 7 2 3 2" xfId="8618"/>
    <cellStyle name="Percent 3 9 7 2 4" xfId="8619"/>
    <cellStyle name="Percent 3 9 7 3" xfId="8620"/>
    <cellStyle name="Percent 3 9 7 3 2" xfId="8621"/>
    <cellStyle name="Percent 3 9 7 3 2 2" xfId="8622"/>
    <cellStyle name="Percent 3 9 7 3 3" xfId="8623"/>
    <cellStyle name="Percent 3 9 7 3 3 2" xfId="8624"/>
    <cellStyle name="Percent 3 9 7 3 4" xfId="8625"/>
    <cellStyle name="Percent 3 9 7 4" xfId="8626"/>
    <cellStyle name="Percent 3 9 7 4 2" xfId="8627"/>
    <cellStyle name="Percent 3 9 7 4 2 2" xfId="8628"/>
    <cellStyle name="Percent 3 9 7 4 3" xfId="8629"/>
    <cellStyle name="Percent 3 9 7 4 3 2" xfId="8630"/>
    <cellStyle name="Percent 3 9 7 4 4" xfId="8631"/>
    <cellStyle name="Percent 3 9 7 5" xfId="8632"/>
    <cellStyle name="Percent 3 9 7 5 2" xfId="8633"/>
    <cellStyle name="Percent 3 9 7 5 2 2" xfId="8634"/>
    <cellStyle name="Percent 3 9 7 5 3" xfId="8635"/>
    <cellStyle name="Percent 3 9 7 5 3 2" xfId="8636"/>
    <cellStyle name="Percent 3 9 7 5 4" xfId="8637"/>
    <cellStyle name="Percent 3 9 7 5 4 2" xfId="8638"/>
    <cellStyle name="Percent 3 9 7 5 5" xfId="8639"/>
    <cellStyle name="Percent 3 9 7 6" xfId="8640"/>
    <cellStyle name="Percent 3 9 7 6 2" xfId="8641"/>
    <cellStyle name="Percent 3 9 7 6 2 2" xfId="8642"/>
    <cellStyle name="Percent 3 9 7 6 3" xfId="8643"/>
    <cellStyle name="Percent 3 9 7 6 3 2" xfId="8644"/>
    <cellStyle name="Percent 3 9 7 6 4" xfId="8645"/>
    <cellStyle name="Percent 3 9 7 7" xfId="8646"/>
    <cellStyle name="Percent 3 9 7 7 2" xfId="8647"/>
    <cellStyle name="Percent 3 9 7 8" xfId="8648"/>
    <cellStyle name="Percent 3 9 7 8 2" xfId="8649"/>
    <cellStyle name="Percent 3 9 7 9" xfId="8650"/>
    <cellStyle name="Percent 3 9 7 9 2" xfId="8651"/>
    <cellStyle name="Percent 3 9 8" xfId="8652"/>
    <cellStyle name="Percent 3 9 8 10" xfId="8653"/>
    <cellStyle name="Percent 3 9 8 10 2" xfId="8654"/>
    <cellStyle name="Percent 3 9 8 11" xfId="8655"/>
    <cellStyle name="Percent 3 9 8 2" xfId="8656"/>
    <cellStyle name="Percent 3 9 8 2 2" xfId="8657"/>
    <cellStyle name="Percent 3 9 8 2 2 2" xfId="8658"/>
    <cellStyle name="Percent 3 9 8 2 3" xfId="8659"/>
    <cellStyle name="Percent 3 9 8 2 3 2" xfId="8660"/>
    <cellStyle name="Percent 3 9 8 2 4" xfId="8661"/>
    <cellStyle name="Percent 3 9 8 3" xfId="8662"/>
    <cellStyle name="Percent 3 9 8 3 2" xfId="8663"/>
    <cellStyle name="Percent 3 9 8 3 2 2" xfId="8664"/>
    <cellStyle name="Percent 3 9 8 3 3" xfId="8665"/>
    <cellStyle name="Percent 3 9 8 3 3 2" xfId="8666"/>
    <cellStyle name="Percent 3 9 8 3 4" xfId="8667"/>
    <cellStyle name="Percent 3 9 8 4" xfId="8668"/>
    <cellStyle name="Percent 3 9 8 4 2" xfId="8669"/>
    <cellStyle name="Percent 3 9 8 4 2 2" xfId="8670"/>
    <cellStyle name="Percent 3 9 8 4 3" xfId="8671"/>
    <cellStyle name="Percent 3 9 8 4 3 2" xfId="8672"/>
    <cellStyle name="Percent 3 9 8 4 4" xfId="8673"/>
    <cellStyle name="Percent 3 9 8 5" xfId="8674"/>
    <cellStyle name="Percent 3 9 8 5 2" xfId="8675"/>
    <cellStyle name="Percent 3 9 8 5 2 2" xfId="8676"/>
    <cellStyle name="Percent 3 9 8 5 3" xfId="8677"/>
    <cellStyle name="Percent 3 9 8 5 3 2" xfId="8678"/>
    <cellStyle name="Percent 3 9 8 5 4" xfId="8679"/>
    <cellStyle name="Percent 3 9 8 5 4 2" xfId="8680"/>
    <cellStyle name="Percent 3 9 8 5 5" xfId="8681"/>
    <cellStyle name="Percent 3 9 8 6" xfId="8682"/>
    <cellStyle name="Percent 3 9 8 6 2" xfId="8683"/>
    <cellStyle name="Percent 3 9 8 6 2 2" xfId="8684"/>
    <cellStyle name="Percent 3 9 8 6 3" xfId="8685"/>
    <cellStyle name="Percent 3 9 8 6 3 2" xfId="8686"/>
    <cellStyle name="Percent 3 9 8 6 4" xfId="8687"/>
    <cellStyle name="Percent 3 9 8 7" xfId="8688"/>
    <cellStyle name="Percent 3 9 8 7 2" xfId="8689"/>
    <cellStyle name="Percent 3 9 8 8" xfId="8690"/>
    <cellStyle name="Percent 3 9 8 8 2" xfId="8691"/>
    <cellStyle name="Percent 3 9 8 9" xfId="8692"/>
    <cellStyle name="Percent 3 9 8 9 2" xfId="8693"/>
    <cellStyle name="Percent 3 9 9" xfId="8694"/>
    <cellStyle name="Percent 3 9 9 10" xfId="8695"/>
    <cellStyle name="Percent 3 9 9 10 2" xfId="8696"/>
    <cellStyle name="Percent 3 9 9 11" xfId="8697"/>
    <cellStyle name="Percent 3 9 9 2" xfId="8698"/>
    <cellStyle name="Percent 3 9 9 2 2" xfId="8699"/>
    <cellStyle name="Percent 3 9 9 2 2 2" xfId="8700"/>
    <cellStyle name="Percent 3 9 9 2 3" xfId="8701"/>
    <cellStyle name="Percent 3 9 9 2 3 2" xfId="8702"/>
    <cellStyle name="Percent 3 9 9 2 4" xfId="8703"/>
    <cellStyle name="Percent 3 9 9 3" xfId="8704"/>
    <cellStyle name="Percent 3 9 9 3 2" xfId="8705"/>
    <cellStyle name="Percent 3 9 9 3 2 2" xfId="8706"/>
    <cellStyle name="Percent 3 9 9 3 3" xfId="8707"/>
    <cellStyle name="Percent 3 9 9 3 3 2" xfId="8708"/>
    <cellStyle name="Percent 3 9 9 3 4" xfId="8709"/>
    <cellStyle name="Percent 3 9 9 4" xfId="8710"/>
    <cellStyle name="Percent 3 9 9 4 2" xfId="8711"/>
    <cellStyle name="Percent 3 9 9 4 2 2" xfId="8712"/>
    <cellStyle name="Percent 3 9 9 4 3" xfId="8713"/>
    <cellStyle name="Percent 3 9 9 4 3 2" xfId="8714"/>
    <cellStyle name="Percent 3 9 9 4 4" xfId="8715"/>
    <cellStyle name="Percent 3 9 9 5" xfId="8716"/>
    <cellStyle name="Percent 3 9 9 5 2" xfId="8717"/>
    <cellStyle name="Percent 3 9 9 5 2 2" xfId="8718"/>
    <cellStyle name="Percent 3 9 9 5 3" xfId="8719"/>
    <cellStyle name="Percent 3 9 9 5 3 2" xfId="8720"/>
    <cellStyle name="Percent 3 9 9 5 4" xfId="8721"/>
    <cellStyle name="Percent 3 9 9 5 4 2" xfId="8722"/>
    <cellStyle name="Percent 3 9 9 5 5" xfId="8723"/>
    <cellStyle name="Percent 3 9 9 6" xfId="8724"/>
    <cellStyle name="Percent 3 9 9 6 2" xfId="8725"/>
    <cellStyle name="Percent 3 9 9 6 2 2" xfId="8726"/>
    <cellStyle name="Percent 3 9 9 6 3" xfId="8727"/>
    <cellStyle name="Percent 3 9 9 6 3 2" xfId="8728"/>
    <cellStyle name="Percent 3 9 9 6 4" xfId="8729"/>
    <cellStyle name="Percent 3 9 9 7" xfId="8730"/>
    <cellStyle name="Percent 3 9 9 7 2" xfId="8731"/>
    <cellStyle name="Percent 3 9 9 8" xfId="8732"/>
    <cellStyle name="Percent 3 9 9 8 2" xfId="8733"/>
    <cellStyle name="Percent 3 9 9 9" xfId="8734"/>
    <cellStyle name="Percent 3 9 9 9 2" xfId="8735"/>
    <cellStyle name="Percent 31" xfId="8736"/>
    <cellStyle name="Percent 31 10" xfId="8737"/>
    <cellStyle name="Percent 31 10 2" xfId="8738"/>
    <cellStyle name="Percent 31 11" xfId="8739"/>
    <cellStyle name="Percent 31 2" xfId="8740"/>
    <cellStyle name="Percent 31 2 2" xfId="8741"/>
    <cellStyle name="Percent 31 2 2 2" xfId="8742"/>
    <cellStyle name="Percent 31 2 3" xfId="8743"/>
    <cellStyle name="Percent 31 2 3 2" xfId="8744"/>
    <cellStyle name="Percent 31 2 4" xfId="8745"/>
    <cellStyle name="Percent 31 3" xfId="8746"/>
    <cellStyle name="Percent 31 3 2" xfId="8747"/>
    <cellStyle name="Percent 31 3 2 2" xfId="8748"/>
    <cellStyle name="Percent 31 3 3" xfId="8749"/>
    <cellStyle name="Percent 31 3 3 2" xfId="8750"/>
    <cellStyle name="Percent 31 3 4" xfId="8751"/>
    <cellStyle name="Percent 31 4" xfId="8752"/>
    <cellStyle name="Percent 31 4 2" xfId="8753"/>
    <cellStyle name="Percent 31 4 2 2" xfId="8754"/>
    <cellStyle name="Percent 31 4 3" xfId="8755"/>
    <cellStyle name="Percent 31 4 3 2" xfId="8756"/>
    <cellStyle name="Percent 31 4 4" xfId="8757"/>
    <cellStyle name="Percent 31 5" xfId="8758"/>
    <cellStyle name="Percent 31 5 2" xfId="8759"/>
    <cellStyle name="Percent 31 5 2 2" xfId="8760"/>
    <cellStyle name="Percent 31 5 3" xfId="8761"/>
    <cellStyle name="Percent 31 5 3 2" xfId="8762"/>
    <cellStyle name="Percent 31 5 4" xfId="8763"/>
    <cellStyle name="Percent 31 5 4 2" xfId="8764"/>
    <cellStyle name="Percent 31 5 5" xfId="8765"/>
    <cellStyle name="Percent 31 6" xfId="8766"/>
    <cellStyle name="Percent 31 6 2" xfId="8767"/>
    <cellStyle name="Percent 31 6 2 2" xfId="8768"/>
    <cellStyle name="Percent 31 6 3" xfId="8769"/>
    <cellStyle name="Percent 31 6 3 2" xfId="8770"/>
    <cellStyle name="Percent 31 6 4" xfId="8771"/>
    <cellStyle name="Percent 31 7" xfId="8772"/>
    <cellStyle name="Percent 31 7 2" xfId="8773"/>
    <cellStyle name="Percent 31 8" xfId="8774"/>
    <cellStyle name="Percent 31 8 2" xfId="8775"/>
    <cellStyle name="Percent 31 9" xfId="8776"/>
    <cellStyle name="Percent 31 9 2" xfId="8777"/>
    <cellStyle name="Percent 4" xfId="8778"/>
    <cellStyle name="Percent 4 10" xfId="8779"/>
    <cellStyle name="Percent 4 10 10" xfId="8780"/>
    <cellStyle name="Percent 4 10 10 2" xfId="8781"/>
    <cellStyle name="Percent 4 10 11" xfId="8782"/>
    <cellStyle name="Percent 4 10 2" xfId="8783"/>
    <cellStyle name="Percent 4 10 2 2" xfId="8784"/>
    <cellStyle name="Percent 4 10 2 2 2" xfId="8785"/>
    <cellStyle name="Percent 4 10 2 3" xfId="8786"/>
    <cellStyle name="Percent 4 10 2 3 2" xfId="8787"/>
    <cellStyle name="Percent 4 10 2 4" xfId="8788"/>
    <cellStyle name="Percent 4 10 3" xfId="8789"/>
    <cellStyle name="Percent 4 10 3 2" xfId="8790"/>
    <cellStyle name="Percent 4 10 3 2 2" xfId="8791"/>
    <cellStyle name="Percent 4 10 3 3" xfId="8792"/>
    <cellStyle name="Percent 4 10 3 3 2" xfId="8793"/>
    <cellStyle name="Percent 4 10 3 4" xfId="8794"/>
    <cellStyle name="Percent 4 10 4" xfId="8795"/>
    <cellStyle name="Percent 4 10 4 2" xfId="8796"/>
    <cellStyle name="Percent 4 10 4 2 2" xfId="8797"/>
    <cellStyle name="Percent 4 10 4 3" xfId="8798"/>
    <cellStyle name="Percent 4 10 4 3 2" xfId="8799"/>
    <cellStyle name="Percent 4 10 4 4" xfId="8800"/>
    <cellStyle name="Percent 4 10 5" xfId="8801"/>
    <cellStyle name="Percent 4 10 5 2" xfId="8802"/>
    <cellStyle name="Percent 4 10 5 2 2" xfId="8803"/>
    <cellStyle name="Percent 4 10 5 3" xfId="8804"/>
    <cellStyle name="Percent 4 10 5 3 2" xfId="8805"/>
    <cellStyle name="Percent 4 10 5 4" xfId="8806"/>
    <cellStyle name="Percent 4 10 5 4 2" xfId="8807"/>
    <cellStyle name="Percent 4 10 5 5" xfId="8808"/>
    <cellStyle name="Percent 4 10 6" xfId="8809"/>
    <cellStyle name="Percent 4 10 6 2" xfId="8810"/>
    <cellStyle name="Percent 4 10 6 2 2" xfId="8811"/>
    <cellStyle name="Percent 4 10 6 3" xfId="8812"/>
    <cellStyle name="Percent 4 10 6 3 2" xfId="8813"/>
    <cellStyle name="Percent 4 10 6 4" xfId="8814"/>
    <cellStyle name="Percent 4 10 7" xfId="8815"/>
    <cellStyle name="Percent 4 10 7 2" xfId="8816"/>
    <cellStyle name="Percent 4 10 8" xfId="8817"/>
    <cellStyle name="Percent 4 10 8 2" xfId="8818"/>
    <cellStyle name="Percent 4 10 9" xfId="8819"/>
    <cellStyle name="Percent 4 10 9 2" xfId="8820"/>
    <cellStyle name="Percent 4 11" xfId="8821"/>
    <cellStyle name="Percent 4 11 10" xfId="8822"/>
    <cellStyle name="Percent 4 11 10 2" xfId="8823"/>
    <cellStyle name="Percent 4 11 11" xfId="8824"/>
    <cellStyle name="Percent 4 11 2" xfId="8825"/>
    <cellStyle name="Percent 4 11 2 2" xfId="8826"/>
    <cellStyle name="Percent 4 11 2 2 2" xfId="8827"/>
    <cellStyle name="Percent 4 11 2 3" xfId="8828"/>
    <cellStyle name="Percent 4 11 2 3 2" xfId="8829"/>
    <cellStyle name="Percent 4 11 2 4" xfId="8830"/>
    <cellStyle name="Percent 4 11 3" xfId="8831"/>
    <cellStyle name="Percent 4 11 3 2" xfId="8832"/>
    <cellStyle name="Percent 4 11 3 2 2" xfId="8833"/>
    <cellStyle name="Percent 4 11 3 3" xfId="8834"/>
    <cellStyle name="Percent 4 11 3 3 2" xfId="8835"/>
    <cellStyle name="Percent 4 11 3 4" xfId="8836"/>
    <cellStyle name="Percent 4 11 4" xfId="8837"/>
    <cellStyle name="Percent 4 11 4 2" xfId="8838"/>
    <cellStyle name="Percent 4 11 4 2 2" xfId="8839"/>
    <cellStyle name="Percent 4 11 4 3" xfId="8840"/>
    <cellStyle name="Percent 4 11 4 3 2" xfId="8841"/>
    <cellStyle name="Percent 4 11 4 4" xfId="8842"/>
    <cellStyle name="Percent 4 11 5" xfId="8843"/>
    <cellStyle name="Percent 4 11 5 2" xfId="8844"/>
    <cellStyle name="Percent 4 11 5 2 2" xfId="8845"/>
    <cellStyle name="Percent 4 11 5 3" xfId="8846"/>
    <cellStyle name="Percent 4 11 5 3 2" xfId="8847"/>
    <cellStyle name="Percent 4 11 5 4" xfId="8848"/>
    <cellStyle name="Percent 4 11 5 4 2" xfId="8849"/>
    <cellStyle name="Percent 4 11 5 5" xfId="8850"/>
    <cellStyle name="Percent 4 11 6" xfId="8851"/>
    <cellStyle name="Percent 4 11 6 2" xfId="8852"/>
    <cellStyle name="Percent 4 11 6 2 2" xfId="8853"/>
    <cellStyle name="Percent 4 11 6 3" xfId="8854"/>
    <cellStyle name="Percent 4 11 6 3 2" xfId="8855"/>
    <cellStyle name="Percent 4 11 6 4" xfId="8856"/>
    <cellStyle name="Percent 4 11 7" xfId="8857"/>
    <cellStyle name="Percent 4 11 7 2" xfId="8858"/>
    <cellStyle name="Percent 4 11 8" xfId="8859"/>
    <cellStyle name="Percent 4 11 8 2" xfId="8860"/>
    <cellStyle name="Percent 4 11 9" xfId="8861"/>
    <cellStyle name="Percent 4 11 9 2" xfId="8862"/>
    <cellStyle name="Percent 4 12" xfId="8863"/>
    <cellStyle name="Percent 4 12 10" xfId="8864"/>
    <cellStyle name="Percent 4 12 10 2" xfId="8865"/>
    <cellStyle name="Percent 4 12 11" xfId="8866"/>
    <cellStyle name="Percent 4 12 2" xfId="8867"/>
    <cellStyle name="Percent 4 12 2 2" xfId="8868"/>
    <cellStyle name="Percent 4 12 2 2 2" xfId="8869"/>
    <cellStyle name="Percent 4 12 2 3" xfId="8870"/>
    <cellStyle name="Percent 4 12 2 3 2" xfId="8871"/>
    <cellStyle name="Percent 4 12 2 4" xfId="8872"/>
    <cellStyle name="Percent 4 12 3" xfId="8873"/>
    <cellStyle name="Percent 4 12 3 2" xfId="8874"/>
    <cellStyle name="Percent 4 12 3 2 2" xfId="8875"/>
    <cellStyle name="Percent 4 12 3 3" xfId="8876"/>
    <cellStyle name="Percent 4 12 3 3 2" xfId="8877"/>
    <cellStyle name="Percent 4 12 3 4" xfId="8878"/>
    <cellStyle name="Percent 4 12 4" xfId="8879"/>
    <cellStyle name="Percent 4 12 4 2" xfId="8880"/>
    <cellStyle name="Percent 4 12 4 2 2" xfId="8881"/>
    <cellStyle name="Percent 4 12 4 3" xfId="8882"/>
    <cellStyle name="Percent 4 12 4 3 2" xfId="8883"/>
    <cellStyle name="Percent 4 12 4 4" xfId="8884"/>
    <cellStyle name="Percent 4 12 5" xfId="8885"/>
    <cellStyle name="Percent 4 12 5 2" xfId="8886"/>
    <cellStyle name="Percent 4 12 5 2 2" xfId="8887"/>
    <cellStyle name="Percent 4 12 5 3" xfId="8888"/>
    <cellStyle name="Percent 4 12 5 3 2" xfId="8889"/>
    <cellStyle name="Percent 4 12 5 4" xfId="8890"/>
    <cellStyle name="Percent 4 12 5 4 2" xfId="8891"/>
    <cellStyle name="Percent 4 12 5 5" xfId="8892"/>
    <cellStyle name="Percent 4 12 6" xfId="8893"/>
    <cellStyle name="Percent 4 12 6 2" xfId="8894"/>
    <cellStyle name="Percent 4 12 6 2 2" xfId="8895"/>
    <cellStyle name="Percent 4 12 6 3" xfId="8896"/>
    <cellStyle name="Percent 4 12 6 3 2" xfId="8897"/>
    <cellStyle name="Percent 4 12 6 4" xfId="8898"/>
    <cellStyle name="Percent 4 12 7" xfId="8899"/>
    <cellStyle name="Percent 4 12 7 2" xfId="8900"/>
    <cellStyle name="Percent 4 12 8" xfId="8901"/>
    <cellStyle name="Percent 4 12 8 2" xfId="8902"/>
    <cellStyle name="Percent 4 12 9" xfId="8903"/>
    <cellStyle name="Percent 4 12 9 2" xfId="8904"/>
    <cellStyle name="Percent 4 13" xfId="8905"/>
    <cellStyle name="Percent 4 13 10" xfId="8906"/>
    <cellStyle name="Percent 4 13 10 2" xfId="8907"/>
    <cellStyle name="Percent 4 13 11" xfId="8908"/>
    <cellStyle name="Percent 4 13 2" xfId="8909"/>
    <cellStyle name="Percent 4 13 2 2" xfId="8910"/>
    <cellStyle name="Percent 4 13 2 2 2" xfId="8911"/>
    <cellStyle name="Percent 4 13 2 3" xfId="8912"/>
    <cellStyle name="Percent 4 13 2 3 2" xfId="8913"/>
    <cellStyle name="Percent 4 13 2 4" xfId="8914"/>
    <cellStyle name="Percent 4 13 3" xfId="8915"/>
    <cellStyle name="Percent 4 13 3 2" xfId="8916"/>
    <cellStyle name="Percent 4 13 3 2 2" xfId="8917"/>
    <cellStyle name="Percent 4 13 3 3" xfId="8918"/>
    <cellStyle name="Percent 4 13 3 3 2" xfId="8919"/>
    <cellStyle name="Percent 4 13 3 4" xfId="8920"/>
    <cellStyle name="Percent 4 13 4" xfId="8921"/>
    <cellStyle name="Percent 4 13 4 2" xfId="8922"/>
    <cellStyle name="Percent 4 13 4 2 2" xfId="8923"/>
    <cellStyle name="Percent 4 13 4 3" xfId="8924"/>
    <cellStyle name="Percent 4 13 4 3 2" xfId="8925"/>
    <cellStyle name="Percent 4 13 4 4" xfId="8926"/>
    <cellStyle name="Percent 4 13 5" xfId="8927"/>
    <cellStyle name="Percent 4 13 5 2" xfId="8928"/>
    <cellStyle name="Percent 4 13 5 2 2" xfId="8929"/>
    <cellStyle name="Percent 4 13 5 3" xfId="8930"/>
    <cellStyle name="Percent 4 13 5 3 2" xfId="8931"/>
    <cellStyle name="Percent 4 13 5 4" xfId="8932"/>
    <cellStyle name="Percent 4 13 5 4 2" xfId="8933"/>
    <cellStyle name="Percent 4 13 5 5" xfId="8934"/>
    <cellStyle name="Percent 4 13 6" xfId="8935"/>
    <cellStyle name="Percent 4 13 6 2" xfId="8936"/>
    <cellStyle name="Percent 4 13 6 2 2" xfId="8937"/>
    <cellStyle name="Percent 4 13 6 3" xfId="8938"/>
    <cellStyle name="Percent 4 13 6 3 2" xfId="8939"/>
    <cellStyle name="Percent 4 13 6 4" xfId="8940"/>
    <cellStyle name="Percent 4 13 7" xfId="8941"/>
    <cellStyle name="Percent 4 13 7 2" xfId="8942"/>
    <cellStyle name="Percent 4 13 8" xfId="8943"/>
    <cellStyle name="Percent 4 13 8 2" xfId="8944"/>
    <cellStyle name="Percent 4 13 9" xfId="8945"/>
    <cellStyle name="Percent 4 13 9 2" xfId="8946"/>
    <cellStyle name="Percent 4 14" xfId="8947"/>
    <cellStyle name="Percent 4 14 10" xfId="8948"/>
    <cellStyle name="Percent 4 14 10 2" xfId="8949"/>
    <cellStyle name="Percent 4 14 11" xfId="8950"/>
    <cellStyle name="Percent 4 14 11 2" xfId="8951"/>
    <cellStyle name="Percent 4 14 12" xfId="8952"/>
    <cellStyle name="Percent 4 14 2" xfId="8953"/>
    <cellStyle name="Percent 4 14 2 2" xfId="8954"/>
    <cellStyle name="Percent 4 14 2 2 2" xfId="8955"/>
    <cellStyle name="Percent 4 14 2 2 2 2" xfId="8956"/>
    <cellStyle name="Percent 4 14 2 2 3" xfId="8957"/>
    <cellStyle name="Percent 4 14 2 2 3 2" xfId="8958"/>
    <cellStyle name="Percent 4 14 2 2 4" xfId="8959"/>
    <cellStyle name="Percent 4 14 2 3" xfId="8960"/>
    <cellStyle name="Percent 4 14 2 3 2" xfId="8961"/>
    <cellStyle name="Percent 4 14 2 3 2 2" xfId="8962"/>
    <cellStyle name="Percent 4 14 2 3 3" xfId="8963"/>
    <cellStyle name="Percent 4 14 2 3 3 2" xfId="8964"/>
    <cellStyle name="Percent 4 14 2 3 4" xfId="8965"/>
    <cellStyle name="Percent 4 14 2 4" xfId="8966"/>
    <cellStyle name="Percent 4 14 2 4 2" xfId="8967"/>
    <cellStyle name="Percent 4 14 2 4 2 2" xfId="8968"/>
    <cellStyle name="Percent 4 14 2 4 3" xfId="8969"/>
    <cellStyle name="Percent 4 14 2 4 3 2" xfId="8970"/>
    <cellStyle name="Percent 4 14 2 4 4" xfId="8971"/>
    <cellStyle name="Percent 4 14 2 4 4 2" xfId="8972"/>
    <cellStyle name="Percent 4 14 2 4 5" xfId="8973"/>
    <cellStyle name="Percent 4 14 2 5" xfId="8974"/>
    <cellStyle name="Percent 4 14 2 5 2" xfId="8975"/>
    <cellStyle name="Percent 4 14 2 5 2 2" xfId="8976"/>
    <cellStyle name="Percent 4 14 2 5 3" xfId="8977"/>
    <cellStyle name="Percent 4 14 2 5 3 2" xfId="8978"/>
    <cellStyle name="Percent 4 14 2 5 4" xfId="8979"/>
    <cellStyle name="Percent 4 14 2 6" xfId="8980"/>
    <cellStyle name="Percent 4 14 2 6 2" xfId="8981"/>
    <cellStyle name="Percent 4 14 2 7" xfId="8982"/>
    <cellStyle name="Percent 4 14 2 7 2" xfId="8983"/>
    <cellStyle name="Percent 4 14 2 8" xfId="8984"/>
    <cellStyle name="Percent 4 14 2 8 2" xfId="8985"/>
    <cellStyle name="Percent 4 14 2 9" xfId="8986"/>
    <cellStyle name="Percent 4 14 3" xfId="8987"/>
    <cellStyle name="Percent 4 14 3 2" xfId="8988"/>
    <cellStyle name="Percent 4 14 3 2 2" xfId="8989"/>
    <cellStyle name="Percent 4 14 3 3" xfId="8990"/>
    <cellStyle name="Percent 4 14 3 3 2" xfId="8991"/>
    <cellStyle name="Percent 4 14 3 4" xfId="8992"/>
    <cellStyle name="Percent 4 14 4" xfId="8993"/>
    <cellStyle name="Percent 4 14 4 2" xfId="8994"/>
    <cellStyle name="Percent 4 14 4 2 2" xfId="8995"/>
    <cellStyle name="Percent 4 14 4 3" xfId="8996"/>
    <cellStyle name="Percent 4 14 4 3 2" xfId="8997"/>
    <cellStyle name="Percent 4 14 4 4" xfId="8998"/>
    <cellStyle name="Percent 4 14 5" xfId="8999"/>
    <cellStyle name="Percent 4 14 5 2" xfId="9000"/>
    <cellStyle name="Percent 4 14 5 2 2" xfId="9001"/>
    <cellStyle name="Percent 4 14 5 3" xfId="9002"/>
    <cellStyle name="Percent 4 14 5 3 2" xfId="9003"/>
    <cellStyle name="Percent 4 14 5 4" xfId="9004"/>
    <cellStyle name="Percent 4 14 6" xfId="9005"/>
    <cellStyle name="Percent 4 14 6 2" xfId="9006"/>
    <cellStyle name="Percent 4 14 6 2 2" xfId="9007"/>
    <cellStyle name="Percent 4 14 6 3" xfId="9008"/>
    <cellStyle name="Percent 4 14 6 3 2" xfId="9009"/>
    <cellStyle name="Percent 4 14 6 4" xfId="9010"/>
    <cellStyle name="Percent 4 14 6 4 2" xfId="9011"/>
    <cellStyle name="Percent 4 14 6 5" xfId="9012"/>
    <cellStyle name="Percent 4 14 7" xfId="9013"/>
    <cellStyle name="Percent 4 14 7 2" xfId="9014"/>
    <cellStyle name="Percent 4 14 7 2 2" xfId="9015"/>
    <cellStyle name="Percent 4 14 7 3" xfId="9016"/>
    <cellStyle name="Percent 4 14 7 3 2" xfId="9017"/>
    <cellStyle name="Percent 4 14 7 4" xfId="9018"/>
    <cellStyle name="Percent 4 14 8" xfId="9019"/>
    <cellStyle name="Percent 4 14 8 2" xfId="9020"/>
    <cellStyle name="Percent 4 14 9" xfId="9021"/>
    <cellStyle name="Percent 4 14 9 2" xfId="9022"/>
    <cellStyle name="Percent 4 15" xfId="9023"/>
    <cellStyle name="Percent 4 15 10" xfId="9024"/>
    <cellStyle name="Percent 4 15 10 2" xfId="9025"/>
    <cellStyle name="Percent 4 15 11" xfId="9026"/>
    <cellStyle name="Percent 4 15 2" xfId="9027"/>
    <cellStyle name="Percent 4 15 2 2" xfId="9028"/>
    <cellStyle name="Percent 4 15 2 2 2" xfId="9029"/>
    <cellStyle name="Percent 4 15 2 3" xfId="9030"/>
    <cellStyle name="Percent 4 15 2 3 2" xfId="9031"/>
    <cellStyle name="Percent 4 15 2 4" xfId="9032"/>
    <cellStyle name="Percent 4 15 3" xfId="9033"/>
    <cellStyle name="Percent 4 15 3 2" xfId="9034"/>
    <cellStyle name="Percent 4 15 3 2 2" xfId="9035"/>
    <cellStyle name="Percent 4 15 3 3" xfId="9036"/>
    <cellStyle name="Percent 4 15 3 3 2" xfId="9037"/>
    <cellStyle name="Percent 4 15 3 4" xfId="9038"/>
    <cellStyle name="Percent 4 15 4" xfId="9039"/>
    <cellStyle name="Percent 4 15 4 2" xfId="9040"/>
    <cellStyle name="Percent 4 15 4 2 2" xfId="9041"/>
    <cellStyle name="Percent 4 15 4 3" xfId="9042"/>
    <cellStyle name="Percent 4 15 4 3 2" xfId="9043"/>
    <cellStyle name="Percent 4 15 4 4" xfId="9044"/>
    <cellStyle name="Percent 4 15 5" xfId="9045"/>
    <cellStyle name="Percent 4 15 5 2" xfId="9046"/>
    <cellStyle name="Percent 4 15 5 2 2" xfId="9047"/>
    <cellStyle name="Percent 4 15 5 3" xfId="9048"/>
    <cellStyle name="Percent 4 15 5 3 2" xfId="9049"/>
    <cellStyle name="Percent 4 15 5 4" xfId="9050"/>
    <cellStyle name="Percent 4 15 5 4 2" xfId="9051"/>
    <cellStyle name="Percent 4 15 5 5" xfId="9052"/>
    <cellStyle name="Percent 4 15 6" xfId="9053"/>
    <cellStyle name="Percent 4 15 6 2" xfId="9054"/>
    <cellStyle name="Percent 4 15 6 2 2" xfId="9055"/>
    <cellStyle name="Percent 4 15 6 3" xfId="9056"/>
    <cellStyle name="Percent 4 15 6 3 2" xfId="9057"/>
    <cellStyle name="Percent 4 15 6 4" xfId="9058"/>
    <cellStyle name="Percent 4 15 7" xfId="9059"/>
    <cellStyle name="Percent 4 15 7 2" xfId="9060"/>
    <cellStyle name="Percent 4 15 8" xfId="9061"/>
    <cellStyle name="Percent 4 15 8 2" xfId="9062"/>
    <cellStyle name="Percent 4 15 9" xfId="9063"/>
    <cellStyle name="Percent 4 15 9 2" xfId="9064"/>
    <cellStyle name="Percent 4 16" xfId="9065"/>
    <cellStyle name="Percent 4 16 10" xfId="9066"/>
    <cellStyle name="Percent 4 16 10 2" xfId="9067"/>
    <cellStyle name="Percent 4 16 11" xfId="9068"/>
    <cellStyle name="Percent 4 16 2" xfId="9069"/>
    <cellStyle name="Percent 4 16 2 2" xfId="9070"/>
    <cellStyle name="Percent 4 16 2 2 2" xfId="9071"/>
    <cellStyle name="Percent 4 16 2 3" xfId="9072"/>
    <cellStyle name="Percent 4 16 2 3 2" xfId="9073"/>
    <cellStyle name="Percent 4 16 2 4" xfId="9074"/>
    <cellStyle name="Percent 4 16 3" xfId="9075"/>
    <cellStyle name="Percent 4 16 3 2" xfId="9076"/>
    <cellStyle name="Percent 4 16 3 2 2" xfId="9077"/>
    <cellStyle name="Percent 4 16 3 3" xfId="9078"/>
    <cellStyle name="Percent 4 16 3 3 2" xfId="9079"/>
    <cellStyle name="Percent 4 16 3 4" xfId="9080"/>
    <cellStyle name="Percent 4 16 4" xfId="9081"/>
    <cellStyle name="Percent 4 16 4 2" xfId="9082"/>
    <cellStyle name="Percent 4 16 4 2 2" xfId="9083"/>
    <cellStyle name="Percent 4 16 4 3" xfId="9084"/>
    <cellStyle name="Percent 4 16 4 3 2" xfId="9085"/>
    <cellStyle name="Percent 4 16 4 4" xfId="9086"/>
    <cellStyle name="Percent 4 16 5" xfId="9087"/>
    <cellStyle name="Percent 4 16 5 2" xfId="9088"/>
    <cellStyle name="Percent 4 16 5 2 2" xfId="9089"/>
    <cellStyle name="Percent 4 16 5 3" xfId="9090"/>
    <cellStyle name="Percent 4 16 5 3 2" xfId="9091"/>
    <cellStyle name="Percent 4 16 5 4" xfId="9092"/>
    <cellStyle name="Percent 4 16 5 4 2" xfId="9093"/>
    <cellStyle name="Percent 4 16 5 5" xfId="9094"/>
    <cellStyle name="Percent 4 16 6" xfId="9095"/>
    <cellStyle name="Percent 4 16 6 2" xfId="9096"/>
    <cellStyle name="Percent 4 16 6 2 2" xfId="9097"/>
    <cellStyle name="Percent 4 16 6 3" xfId="9098"/>
    <cellStyle name="Percent 4 16 6 3 2" xfId="9099"/>
    <cellStyle name="Percent 4 16 6 4" xfId="9100"/>
    <cellStyle name="Percent 4 16 7" xfId="9101"/>
    <cellStyle name="Percent 4 16 7 2" xfId="9102"/>
    <cellStyle name="Percent 4 16 8" xfId="9103"/>
    <cellStyle name="Percent 4 16 8 2" xfId="9104"/>
    <cellStyle name="Percent 4 16 9" xfId="9105"/>
    <cellStyle name="Percent 4 16 9 2" xfId="9106"/>
    <cellStyle name="Percent 4 17" xfId="9107"/>
    <cellStyle name="Percent 4 17 10" xfId="9108"/>
    <cellStyle name="Percent 4 17 10 2" xfId="9109"/>
    <cellStyle name="Percent 4 17 11" xfId="9110"/>
    <cellStyle name="Percent 4 17 2" xfId="9111"/>
    <cellStyle name="Percent 4 17 2 2" xfId="9112"/>
    <cellStyle name="Percent 4 17 2 2 2" xfId="9113"/>
    <cellStyle name="Percent 4 17 2 3" xfId="9114"/>
    <cellStyle name="Percent 4 17 2 3 2" xfId="9115"/>
    <cellStyle name="Percent 4 17 2 4" xfId="9116"/>
    <cellStyle name="Percent 4 17 3" xfId="9117"/>
    <cellStyle name="Percent 4 17 3 2" xfId="9118"/>
    <cellStyle name="Percent 4 17 3 2 2" xfId="9119"/>
    <cellStyle name="Percent 4 17 3 3" xfId="9120"/>
    <cellStyle name="Percent 4 17 3 3 2" xfId="9121"/>
    <cellStyle name="Percent 4 17 3 4" xfId="9122"/>
    <cellStyle name="Percent 4 17 4" xfId="9123"/>
    <cellStyle name="Percent 4 17 4 2" xfId="9124"/>
    <cellStyle name="Percent 4 17 4 2 2" xfId="9125"/>
    <cellStyle name="Percent 4 17 4 3" xfId="9126"/>
    <cellStyle name="Percent 4 17 4 3 2" xfId="9127"/>
    <cellStyle name="Percent 4 17 4 4" xfId="9128"/>
    <cellStyle name="Percent 4 17 5" xfId="9129"/>
    <cellStyle name="Percent 4 17 5 2" xfId="9130"/>
    <cellStyle name="Percent 4 17 5 2 2" xfId="9131"/>
    <cellStyle name="Percent 4 17 5 3" xfId="9132"/>
    <cellStyle name="Percent 4 17 5 3 2" xfId="9133"/>
    <cellStyle name="Percent 4 17 5 4" xfId="9134"/>
    <cellStyle name="Percent 4 17 5 4 2" xfId="9135"/>
    <cellStyle name="Percent 4 17 5 5" xfId="9136"/>
    <cellStyle name="Percent 4 17 6" xfId="9137"/>
    <cellStyle name="Percent 4 17 6 2" xfId="9138"/>
    <cellStyle name="Percent 4 17 6 2 2" xfId="9139"/>
    <cellStyle name="Percent 4 17 6 3" xfId="9140"/>
    <cellStyle name="Percent 4 17 6 3 2" xfId="9141"/>
    <cellStyle name="Percent 4 17 6 4" xfId="9142"/>
    <cellStyle name="Percent 4 17 7" xfId="9143"/>
    <cellStyle name="Percent 4 17 7 2" xfId="9144"/>
    <cellStyle name="Percent 4 17 8" xfId="9145"/>
    <cellStyle name="Percent 4 17 8 2" xfId="9146"/>
    <cellStyle name="Percent 4 17 9" xfId="9147"/>
    <cellStyle name="Percent 4 17 9 2" xfId="9148"/>
    <cellStyle name="Percent 4 18" xfId="9149"/>
    <cellStyle name="Percent 4 18 10" xfId="9150"/>
    <cellStyle name="Percent 4 18 10 2" xfId="9151"/>
    <cellStyle name="Percent 4 18 11" xfId="9152"/>
    <cellStyle name="Percent 4 18 2" xfId="9153"/>
    <cellStyle name="Percent 4 18 2 2" xfId="9154"/>
    <cellStyle name="Percent 4 18 2 2 2" xfId="9155"/>
    <cellStyle name="Percent 4 18 2 3" xfId="9156"/>
    <cellStyle name="Percent 4 18 2 3 2" xfId="9157"/>
    <cellStyle name="Percent 4 18 2 4" xfId="9158"/>
    <cellStyle name="Percent 4 18 3" xfId="9159"/>
    <cellStyle name="Percent 4 18 3 2" xfId="9160"/>
    <cellStyle name="Percent 4 18 3 2 2" xfId="9161"/>
    <cellStyle name="Percent 4 18 3 3" xfId="9162"/>
    <cellStyle name="Percent 4 18 3 3 2" xfId="9163"/>
    <cellStyle name="Percent 4 18 3 4" xfId="9164"/>
    <cellStyle name="Percent 4 18 4" xfId="9165"/>
    <cellStyle name="Percent 4 18 4 2" xfId="9166"/>
    <cellStyle name="Percent 4 18 4 2 2" xfId="9167"/>
    <cellStyle name="Percent 4 18 4 3" xfId="9168"/>
    <cellStyle name="Percent 4 18 4 3 2" xfId="9169"/>
    <cellStyle name="Percent 4 18 4 4" xfId="9170"/>
    <cellStyle name="Percent 4 18 5" xfId="9171"/>
    <cellStyle name="Percent 4 18 5 2" xfId="9172"/>
    <cellStyle name="Percent 4 18 5 2 2" xfId="9173"/>
    <cellStyle name="Percent 4 18 5 3" xfId="9174"/>
    <cellStyle name="Percent 4 18 5 3 2" xfId="9175"/>
    <cellStyle name="Percent 4 18 5 4" xfId="9176"/>
    <cellStyle name="Percent 4 18 5 4 2" xfId="9177"/>
    <cellStyle name="Percent 4 18 5 5" xfId="9178"/>
    <cellStyle name="Percent 4 18 6" xfId="9179"/>
    <cellStyle name="Percent 4 18 6 2" xfId="9180"/>
    <cellStyle name="Percent 4 18 6 2 2" xfId="9181"/>
    <cellStyle name="Percent 4 18 6 3" xfId="9182"/>
    <cellStyle name="Percent 4 18 6 3 2" xfId="9183"/>
    <cellStyle name="Percent 4 18 6 4" xfId="9184"/>
    <cellStyle name="Percent 4 18 7" xfId="9185"/>
    <cellStyle name="Percent 4 18 7 2" xfId="9186"/>
    <cellStyle name="Percent 4 18 8" xfId="9187"/>
    <cellStyle name="Percent 4 18 8 2" xfId="9188"/>
    <cellStyle name="Percent 4 18 9" xfId="9189"/>
    <cellStyle name="Percent 4 18 9 2" xfId="9190"/>
    <cellStyle name="Percent 4 19" xfId="9191"/>
    <cellStyle name="Percent 4 19 10" xfId="9192"/>
    <cellStyle name="Percent 4 19 10 2" xfId="9193"/>
    <cellStyle name="Percent 4 19 11" xfId="9194"/>
    <cellStyle name="Percent 4 19 2" xfId="9195"/>
    <cellStyle name="Percent 4 19 2 2" xfId="9196"/>
    <cellStyle name="Percent 4 19 2 2 2" xfId="9197"/>
    <cellStyle name="Percent 4 19 2 3" xfId="9198"/>
    <cellStyle name="Percent 4 19 2 3 2" xfId="9199"/>
    <cellStyle name="Percent 4 19 2 4" xfId="9200"/>
    <cellStyle name="Percent 4 19 3" xfId="9201"/>
    <cellStyle name="Percent 4 19 3 2" xfId="9202"/>
    <cellStyle name="Percent 4 19 3 2 2" xfId="9203"/>
    <cellStyle name="Percent 4 19 3 3" xfId="9204"/>
    <cellStyle name="Percent 4 19 3 3 2" xfId="9205"/>
    <cellStyle name="Percent 4 19 3 4" xfId="9206"/>
    <cellStyle name="Percent 4 19 4" xfId="9207"/>
    <cellStyle name="Percent 4 19 4 2" xfId="9208"/>
    <cellStyle name="Percent 4 19 4 2 2" xfId="9209"/>
    <cellStyle name="Percent 4 19 4 3" xfId="9210"/>
    <cellStyle name="Percent 4 19 4 3 2" xfId="9211"/>
    <cellStyle name="Percent 4 19 4 4" xfId="9212"/>
    <cellStyle name="Percent 4 19 5" xfId="9213"/>
    <cellStyle name="Percent 4 19 5 2" xfId="9214"/>
    <cellStyle name="Percent 4 19 5 2 2" xfId="9215"/>
    <cellStyle name="Percent 4 19 5 3" xfId="9216"/>
    <cellStyle name="Percent 4 19 5 3 2" xfId="9217"/>
    <cellStyle name="Percent 4 19 5 4" xfId="9218"/>
    <cellStyle name="Percent 4 19 5 4 2" xfId="9219"/>
    <cellStyle name="Percent 4 19 5 5" xfId="9220"/>
    <cellStyle name="Percent 4 19 6" xfId="9221"/>
    <cellStyle name="Percent 4 19 6 2" xfId="9222"/>
    <cellStyle name="Percent 4 19 6 2 2" xfId="9223"/>
    <cellStyle name="Percent 4 19 6 3" xfId="9224"/>
    <cellStyle name="Percent 4 19 6 3 2" xfId="9225"/>
    <cellStyle name="Percent 4 19 6 4" xfId="9226"/>
    <cellStyle name="Percent 4 19 7" xfId="9227"/>
    <cellStyle name="Percent 4 19 7 2" xfId="9228"/>
    <cellStyle name="Percent 4 19 8" xfId="9229"/>
    <cellStyle name="Percent 4 19 8 2" xfId="9230"/>
    <cellStyle name="Percent 4 19 9" xfId="9231"/>
    <cellStyle name="Percent 4 19 9 2" xfId="9232"/>
    <cellStyle name="Percent 4 2" xfId="9233"/>
    <cellStyle name="Percent 4 2 10" xfId="9234"/>
    <cellStyle name="Percent 4 2 10 2" xfId="9235"/>
    <cellStyle name="Percent 4 2 10 2 2" xfId="9236"/>
    <cellStyle name="Percent 4 2 10 3" xfId="9237"/>
    <cellStyle name="Percent 4 2 10 3 2" xfId="9238"/>
    <cellStyle name="Percent 4 2 10 4" xfId="9239"/>
    <cellStyle name="Percent 4 2 11" xfId="9240"/>
    <cellStyle name="Percent 4 2 11 2" xfId="9241"/>
    <cellStyle name="Percent 4 2 11 2 2" xfId="9242"/>
    <cellStyle name="Percent 4 2 11 3" xfId="9243"/>
    <cellStyle name="Percent 4 2 11 3 2" xfId="9244"/>
    <cellStyle name="Percent 4 2 11 4" xfId="9245"/>
    <cellStyle name="Percent 4 2 12" xfId="9246"/>
    <cellStyle name="Percent 4 2 12 2" xfId="9247"/>
    <cellStyle name="Percent 4 2 12 2 2" xfId="9248"/>
    <cellStyle name="Percent 4 2 12 3" xfId="9249"/>
    <cellStyle name="Percent 4 2 12 3 2" xfId="9250"/>
    <cellStyle name="Percent 4 2 12 4" xfId="9251"/>
    <cellStyle name="Percent 4 2 12 4 2" xfId="9252"/>
    <cellStyle name="Percent 4 2 12 5" xfId="9253"/>
    <cellStyle name="Percent 4 2 13" xfId="9254"/>
    <cellStyle name="Percent 4 2 13 2" xfId="9255"/>
    <cellStyle name="Percent 4 2 13 2 2" xfId="9256"/>
    <cellStyle name="Percent 4 2 13 3" xfId="9257"/>
    <cellStyle name="Percent 4 2 13 3 2" xfId="9258"/>
    <cellStyle name="Percent 4 2 13 4" xfId="9259"/>
    <cellStyle name="Percent 4 2 14" xfId="9260"/>
    <cellStyle name="Percent 4 2 14 2" xfId="9261"/>
    <cellStyle name="Percent 4 2 15" xfId="9262"/>
    <cellStyle name="Percent 4 2 15 2" xfId="9263"/>
    <cellStyle name="Percent 4 2 16" xfId="9264"/>
    <cellStyle name="Percent 4 2 16 2" xfId="9265"/>
    <cellStyle name="Percent 4 2 17" xfId="9266"/>
    <cellStyle name="Percent 4 2 17 2" xfId="9267"/>
    <cellStyle name="Percent 4 2 18" xfId="9268"/>
    <cellStyle name="Percent 4 2 19" xfId="9269"/>
    <cellStyle name="Percent 4 2 2" xfId="9270"/>
    <cellStyle name="Percent 4 2 2 10" xfId="9271"/>
    <cellStyle name="Percent 4 2 2 2" xfId="9272"/>
    <cellStyle name="Percent 4 2 2 2 2" xfId="9273"/>
    <cellStyle name="Percent 4 2 2 2 2 2" xfId="9274"/>
    <cellStyle name="Percent 4 2 2 2 3" xfId="9275"/>
    <cellStyle name="Percent 4 2 2 2 3 2" xfId="9276"/>
    <cellStyle name="Percent 4 2 2 2 4" xfId="9277"/>
    <cellStyle name="Percent 4 2 2 3" xfId="9278"/>
    <cellStyle name="Percent 4 2 2 3 2" xfId="9279"/>
    <cellStyle name="Percent 4 2 2 3 2 2" xfId="9280"/>
    <cellStyle name="Percent 4 2 2 3 3" xfId="9281"/>
    <cellStyle name="Percent 4 2 2 3 3 2" xfId="9282"/>
    <cellStyle name="Percent 4 2 2 3 4" xfId="9283"/>
    <cellStyle name="Percent 4 2 2 4" xfId="9284"/>
    <cellStyle name="Percent 4 2 2 4 2" xfId="9285"/>
    <cellStyle name="Percent 4 2 2 4 2 2" xfId="9286"/>
    <cellStyle name="Percent 4 2 2 4 3" xfId="9287"/>
    <cellStyle name="Percent 4 2 2 4 3 2" xfId="9288"/>
    <cellStyle name="Percent 4 2 2 4 4" xfId="9289"/>
    <cellStyle name="Percent 4 2 2 4 4 2" xfId="9290"/>
    <cellStyle name="Percent 4 2 2 4 5" xfId="9291"/>
    <cellStyle name="Percent 4 2 2 5" xfId="9292"/>
    <cellStyle name="Percent 4 2 2 5 2" xfId="9293"/>
    <cellStyle name="Percent 4 2 2 5 2 2" xfId="9294"/>
    <cellStyle name="Percent 4 2 2 5 3" xfId="9295"/>
    <cellStyle name="Percent 4 2 2 5 3 2" xfId="9296"/>
    <cellStyle name="Percent 4 2 2 5 4" xfId="9297"/>
    <cellStyle name="Percent 4 2 2 6" xfId="9298"/>
    <cellStyle name="Percent 4 2 2 6 2" xfId="9299"/>
    <cellStyle name="Percent 4 2 2 7" xfId="9300"/>
    <cellStyle name="Percent 4 2 2 7 2" xfId="9301"/>
    <cellStyle name="Percent 4 2 2 8" xfId="9302"/>
    <cellStyle name="Percent 4 2 2 8 2" xfId="9303"/>
    <cellStyle name="Percent 4 2 2 9" xfId="9304"/>
    <cellStyle name="Percent 4 2 2 9 2" xfId="9305"/>
    <cellStyle name="Percent 4 2 3" xfId="9306"/>
    <cellStyle name="Percent 4 2 3 10" xfId="9307"/>
    <cellStyle name="Percent 4 2 3 2" xfId="9308"/>
    <cellStyle name="Percent 4 2 3 2 2" xfId="9309"/>
    <cellStyle name="Percent 4 2 3 2 2 2" xfId="9310"/>
    <cellStyle name="Percent 4 2 3 2 3" xfId="9311"/>
    <cellStyle name="Percent 4 2 3 2 3 2" xfId="9312"/>
    <cellStyle name="Percent 4 2 3 2 4" xfId="9313"/>
    <cellStyle name="Percent 4 2 3 3" xfId="9314"/>
    <cellStyle name="Percent 4 2 3 3 2" xfId="9315"/>
    <cellStyle name="Percent 4 2 3 3 2 2" xfId="9316"/>
    <cellStyle name="Percent 4 2 3 3 3" xfId="9317"/>
    <cellStyle name="Percent 4 2 3 3 3 2" xfId="9318"/>
    <cellStyle name="Percent 4 2 3 3 4" xfId="9319"/>
    <cellStyle name="Percent 4 2 3 4" xfId="9320"/>
    <cellStyle name="Percent 4 2 3 4 2" xfId="9321"/>
    <cellStyle name="Percent 4 2 3 4 2 2" xfId="9322"/>
    <cellStyle name="Percent 4 2 3 4 3" xfId="9323"/>
    <cellStyle name="Percent 4 2 3 4 3 2" xfId="9324"/>
    <cellStyle name="Percent 4 2 3 4 4" xfId="9325"/>
    <cellStyle name="Percent 4 2 3 4 4 2" xfId="9326"/>
    <cellStyle name="Percent 4 2 3 4 5" xfId="9327"/>
    <cellStyle name="Percent 4 2 3 5" xfId="9328"/>
    <cellStyle name="Percent 4 2 3 5 2" xfId="9329"/>
    <cellStyle name="Percent 4 2 3 5 2 2" xfId="9330"/>
    <cellStyle name="Percent 4 2 3 5 3" xfId="9331"/>
    <cellStyle name="Percent 4 2 3 5 3 2" xfId="9332"/>
    <cellStyle name="Percent 4 2 3 5 4" xfId="9333"/>
    <cellStyle name="Percent 4 2 3 6" xfId="9334"/>
    <cellStyle name="Percent 4 2 3 6 2" xfId="9335"/>
    <cellStyle name="Percent 4 2 3 7" xfId="9336"/>
    <cellStyle name="Percent 4 2 3 7 2" xfId="9337"/>
    <cellStyle name="Percent 4 2 3 8" xfId="9338"/>
    <cellStyle name="Percent 4 2 3 8 2" xfId="9339"/>
    <cellStyle name="Percent 4 2 3 9" xfId="9340"/>
    <cellStyle name="Percent 4 2 3 9 2" xfId="9341"/>
    <cellStyle name="Percent 4 2 4" xfId="9342"/>
    <cellStyle name="Percent 4 2 4 10" xfId="9343"/>
    <cellStyle name="Percent 4 2 4 2" xfId="9344"/>
    <cellStyle name="Percent 4 2 4 2 2" xfId="9345"/>
    <cellStyle name="Percent 4 2 4 2 2 2" xfId="9346"/>
    <cellStyle name="Percent 4 2 4 2 3" xfId="9347"/>
    <cellStyle name="Percent 4 2 4 2 3 2" xfId="9348"/>
    <cellStyle name="Percent 4 2 4 2 4" xfId="9349"/>
    <cellStyle name="Percent 4 2 4 3" xfId="9350"/>
    <cellStyle name="Percent 4 2 4 3 2" xfId="9351"/>
    <cellStyle name="Percent 4 2 4 3 2 2" xfId="9352"/>
    <cellStyle name="Percent 4 2 4 3 3" xfId="9353"/>
    <cellStyle name="Percent 4 2 4 3 3 2" xfId="9354"/>
    <cellStyle name="Percent 4 2 4 3 4" xfId="9355"/>
    <cellStyle name="Percent 4 2 4 4" xfId="9356"/>
    <cellStyle name="Percent 4 2 4 4 2" xfId="9357"/>
    <cellStyle name="Percent 4 2 4 4 2 2" xfId="9358"/>
    <cellStyle name="Percent 4 2 4 4 3" xfId="9359"/>
    <cellStyle name="Percent 4 2 4 4 3 2" xfId="9360"/>
    <cellStyle name="Percent 4 2 4 4 4" xfId="9361"/>
    <cellStyle name="Percent 4 2 4 4 4 2" xfId="9362"/>
    <cellStyle name="Percent 4 2 4 4 5" xfId="9363"/>
    <cellStyle name="Percent 4 2 4 5" xfId="9364"/>
    <cellStyle name="Percent 4 2 4 5 2" xfId="9365"/>
    <cellStyle name="Percent 4 2 4 5 2 2" xfId="9366"/>
    <cellStyle name="Percent 4 2 4 5 3" xfId="9367"/>
    <cellStyle name="Percent 4 2 4 5 3 2" xfId="9368"/>
    <cellStyle name="Percent 4 2 4 5 4" xfId="9369"/>
    <cellStyle name="Percent 4 2 4 6" xfId="9370"/>
    <cellStyle name="Percent 4 2 4 6 2" xfId="9371"/>
    <cellStyle name="Percent 4 2 4 7" xfId="9372"/>
    <cellStyle name="Percent 4 2 4 7 2" xfId="9373"/>
    <cellStyle name="Percent 4 2 4 8" xfId="9374"/>
    <cellStyle name="Percent 4 2 4 8 2" xfId="9375"/>
    <cellStyle name="Percent 4 2 4 9" xfId="9376"/>
    <cellStyle name="Percent 4 2 4 9 2" xfId="9377"/>
    <cellStyle name="Percent 4 2 5" xfId="9378"/>
    <cellStyle name="Percent 4 2 5 2" xfId="9379"/>
    <cellStyle name="Percent 4 2 5 2 2" xfId="9380"/>
    <cellStyle name="Percent 4 2 5 2 2 2" xfId="9381"/>
    <cellStyle name="Percent 4 2 5 2 3" xfId="9382"/>
    <cellStyle name="Percent 4 2 5 2 3 2" xfId="9383"/>
    <cellStyle name="Percent 4 2 5 2 4" xfId="9384"/>
    <cellStyle name="Percent 4 2 5 3" xfId="9385"/>
    <cellStyle name="Percent 4 2 5 3 2" xfId="9386"/>
    <cellStyle name="Percent 4 2 5 3 2 2" xfId="9387"/>
    <cellStyle name="Percent 4 2 5 3 3" xfId="9388"/>
    <cellStyle name="Percent 4 2 5 3 3 2" xfId="9389"/>
    <cellStyle name="Percent 4 2 5 3 4" xfId="9390"/>
    <cellStyle name="Percent 4 2 5 4" xfId="9391"/>
    <cellStyle name="Percent 4 2 5 4 2" xfId="9392"/>
    <cellStyle name="Percent 4 2 5 4 2 2" xfId="9393"/>
    <cellStyle name="Percent 4 2 5 4 3" xfId="9394"/>
    <cellStyle name="Percent 4 2 5 4 3 2" xfId="9395"/>
    <cellStyle name="Percent 4 2 5 4 4" xfId="9396"/>
    <cellStyle name="Percent 4 2 5 4 4 2" xfId="9397"/>
    <cellStyle name="Percent 4 2 5 4 5" xfId="9398"/>
    <cellStyle name="Percent 4 2 5 5" xfId="9399"/>
    <cellStyle name="Percent 4 2 5 5 2" xfId="9400"/>
    <cellStyle name="Percent 4 2 5 5 2 2" xfId="9401"/>
    <cellStyle name="Percent 4 2 5 5 3" xfId="9402"/>
    <cellStyle name="Percent 4 2 5 5 3 2" xfId="9403"/>
    <cellStyle name="Percent 4 2 5 5 4" xfId="9404"/>
    <cellStyle name="Percent 4 2 5 6" xfId="9405"/>
    <cellStyle name="Percent 4 2 5 6 2" xfId="9406"/>
    <cellStyle name="Percent 4 2 5 7" xfId="9407"/>
    <cellStyle name="Percent 4 2 5 7 2" xfId="9408"/>
    <cellStyle name="Percent 4 2 5 8" xfId="9409"/>
    <cellStyle name="Percent 4 2 5 8 2" xfId="9410"/>
    <cellStyle name="Percent 4 2 5 9" xfId="9411"/>
    <cellStyle name="Percent 4 2 6" xfId="9412"/>
    <cellStyle name="Percent 4 2 6 2" xfId="9413"/>
    <cellStyle name="Percent 4 2 6 2 2" xfId="9414"/>
    <cellStyle name="Percent 4 2 6 2 2 2" xfId="9415"/>
    <cellStyle name="Percent 4 2 6 2 3" xfId="9416"/>
    <cellStyle name="Percent 4 2 6 2 3 2" xfId="9417"/>
    <cellStyle name="Percent 4 2 6 2 4" xfId="9418"/>
    <cellStyle name="Percent 4 2 6 3" xfId="9419"/>
    <cellStyle name="Percent 4 2 6 3 2" xfId="9420"/>
    <cellStyle name="Percent 4 2 6 3 2 2" xfId="9421"/>
    <cellStyle name="Percent 4 2 6 3 3" xfId="9422"/>
    <cellStyle name="Percent 4 2 6 3 3 2" xfId="9423"/>
    <cellStyle name="Percent 4 2 6 3 4" xfId="9424"/>
    <cellStyle name="Percent 4 2 6 4" xfId="9425"/>
    <cellStyle name="Percent 4 2 6 4 2" xfId="9426"/>
    <cellStyle name="Percent 4 2 6 4 2 2" xfId="9427"/>
    <cellStyle name="Percent 4 2 6 4 3" xfId="9428"/>
    <cellStyle name="Percent 4 2 6 4 3 2" xfId="9429"/>
    <cellStyle name="Percent 4 2 6 4 4" xfId="9430"/>
    <cellStyle name="Percent 4 2 6 4 4 2" xfId="9431"/>
    <cellStyle name="Percent 4 2 6 4 5" xfId="9432"/>
    <cellStyle name="Percent 4 2 6 5" xfId="9433"/>
    <cellStyle name="Percent 4 2 6 5 2" xfId="9434"/>
    <cellStyle name="Percent 4 2 6 5 2 2" xfId="9435"/>
    <cellStyle name="Percent 4 2 6 5 3" xfId="9436"/>
    <cellStyle name="Percent 4 2 6 5 3 2" xfId="9437"/>
    <cellStyle name="Percent 4 2 6 5 4" xfId="9438"/>
    <cellStyle name="Percent 4 2 6 6" xfId="9439"/>
    <cellStyle name="Percent 4 2 6 6 2" xfId="9440"/>
    <cellStyle name="Percent 4 2 6 7" xfId="9441"/>
    <cellStyle name="Percent 4 2 6 7 2" xfId="9442"/>
    <cellStyle name="Percent 4 2 6 8" xfId="9443"/>
    <cellStyle name="Percent 4 2 6 8 2" xfId="9444"/>
    <cellStyle name="Percent 4 2 6 9" xfId="9445"/>
    <cellStyle name="Percent 4 2 7" xfId="9446"/>
    <cellStyle name="Percent 4 2 7 2" xfId="9447"/>
    <cellStyle name="Percent 4 2 7 2 2" xfId="9448"/>
    <cellStyle name="Percent 4 2 7 2 2 2" xfId="9449"/>
    <cellStyle name="Percent 4 2 7 2 3" xfId="9450"/>
    <cellStyle name="Percent 4 2 7 2 3 2" xfId="9451"/>
    <cellStyle name="Percent 4 2 7 2 4" xfId="9452"/>
    <cellStyle name="Percent 4 2 7 3" xfId="9453"/>
    <cellStyle name="Percent 4 2 7 3 2" xfId="9454"/>
    <cellStyle name="Percent 4 2 7 3 2 2" xfId="9455"/>
    <cellStyle name="Percent 4 2 7 3 3" xfId="9456"/>
    <cellStyle name="Percent 4 2 7 3 3 2" xfId="9457"/>
    <cellStyle name="Percent 4 2 7 3 4" xfId="9458"/>
    <cellStyle name="Percent 4 2 7 4" xfId="9459"/>
    <cellStyle name="Percent 4 2 7 4 2" xfId="9460"/>
    <cellStyle name="Percent 4 2 7 4 2 2" xfId="9461"/>
    <cellStyle name="Percent 4 2 7 4 3" xfId="9462"/>
    <cellStyle name="Percent 4 2 7 4 3 2" xfId="9463"/>
    <cellStyle name="Percent 4 2 7 4 4" xfId="9464"/>
    <cellStyle name="Percent 4 2 7 4 4 2" xfId="9465"/>
    <cellStyle name="Percent 4 2 7 4 5" xfId="9466"/>
    <cellStyle name="Percent 4 2 7 5" xfId="9467"/>
    <cellStyle name="Percent 4 2 7 5 2" xfId="9468"/>
    <cellStyle name="Percent 4 2 7 5 2 2" xfId="9469"/>
    <cellStyle name="Percent 4 2 7 5 3" xfId="9470"/>
    <cellStyle name="Percent 4 2 7 5 3 2" xfId="9471"/>
    <cellStyle name="Percent 4 2 7 5 4" xfId="9472"/>
    <cellStyle name="Percent 4 2 7 6" xfId="9473"/>
    <cellStyle name="Percent 4 2 7 6 2" xfId="9474"/>
    <cellStyle name="Percent 4 2 7 7" xfId="9475"/>
    <cellStyle name="Percent 4 2 7 7 2" xfId="9476"/>
    <cellStyle name="Percent 4 2 7 8" xfId="9477"/>
    <cellStyle name="Percent 4 2 7 8 2" xfId="9478"/>
    <cellStyle name="Percent 4 2 7 9" xfId="9479"/>
    <cellStyle name="Percent 4 2 8" xfId="9480"/>
    <cellStyle name="Percent 4 2 8 2" xfId="9481"/>
    <cellStyle name="Percent 4 2 8 2 2" xfId="9482"/>
    <cellStyle name="Percent 4 2 8 2 2 2" xfId="9483"/>
    <cellStyle name="Percent 4 2 8 2 3" xfId="9484"/>
    <cellStyle name="Percent 4 2 8 2 3 2" xfId="9485"/>
    <cellStyle name="Percent 4 2 8 2 4" xfId="9486"/>
    <cellStyle name="Percent 4 2 8 3" xfId="9487"/>
    <cellStyle name="Percent 4 2 8 3 2" xfId="9488"/>
    <cellStyle name="Percent 4 2 8 3 2 2" xfId="9489"/>
    <cellStyle name="Percent 4 2 8 3 3" xfId="9490"/>
    <cellStyle name="Percent 4 2 8 3 3 2" xfId="9491"/>
    <cellStyle name="Percent 4 2 8 3 4" xfId="9492"/>
    <cellStyle name="Percent 4 2 8 4" xfId="9493"/>
    <cellStyle name="Percent 4 2 8 4 2" xfId="9494"/>
    <cellStyle name="Percent 4 2 8 4 2 2" xfId="9495"/>
    <cellStyle name="Percent 4 2 8 4 3" xfId="9496"/>
    <cellStyle name="Percent 4 2 8 4 3 2" xfId="9497"/>
    <cellStyle name="Percent 4 2 8 4 4" xfId="9498"/>
    <cellStyle name="Percent 4 2 8 4 4 2" xfId="9499"/>
    <cellStyle name="Percent 4 2 8 4 5" xfId="9500"/>
    <cellStyle name="Percent 4 2 8 5" xfId="9501"/>
    <cellStyle name="Percent 4 2 8 5 2" xfId="9502"/>
    <cellStyle name="Percent 4 2 8 5 2 2" xfId="9503"/>
    <cellStyle name="Percent 4 2 8 5 3" xfId="9504"/>
    <cellStyle name="Percent 4 2 8 5 3 2" xfId="9505"/>
    <cellStyle name="Percent 4 2 8 5 4" xfId="9506"/>
    <cellStyle name="Percent 4 2 8 6" xfId="9507"/>
    <cellStyle name="Percent 4 2 8 6 2" xfId="9508"/>
    <cellStyle name="Percent 4 2 8 7" xfId="9509"/>
    <cellStyle name="Percent 4 2 8 7 2" xfId="9510"/>
    <cellStyle name="Percent 4 2 8 8" xfId="9511"/>
    <cellStyle name="Percent 4 2 8 8 2" xfId="9512"/>
    <cellStyle name="Percent 4 2 8 9" xfId="9513"/>
    <cellStyle name="Percent 4 2 9" xfId="9514"/>
    <cellStyle name="Percent 4 2 9 2" xfId="9515"/>
    <cellStyle name="Percent 4 2 9 2 2" xfId="9516"/>
    <cellStyle name="Percent 4 2 9 3" xfId="9517"/>
    <cellStyle name="Percent 4 2 9 3 2" xfId="9518"/>
    <cellStyle name="Percent 4 2 9 4" xfId="9519"/>
    <cellStyle name="Percent 4 20" xfId="9520"/>
    <cellStyle name="Percent 4 20 10" xfId="9521"/>
    <cellStyle name="Percent 4 20 10 2" xfId="9522"/>
    <cellStyle name="Percent 4 20 11" xfId="9523"/>
    <cellStyle name="Percent 4 20 2" xfId="9524"/>
    <cellStyle name="Percent 4 20 2 2" xfId="9525"/>
    <cellStyle name="Percent 4 20 2 2 2" xfId="9526"/>
    <cellStyle name="Percent 4 20 2 3" xfId="9527"/>
    <cellStyle name="Percent 4 20 2 3 2" xfId="9528"/>
    <cellStyle name="Percent 4 20 2 4" xfId="9529"/>
    <cellStyle name="Percent 4 20 3" xfId="9530"/>
    <cellStyle name="Percent 4 20 3 2" xfId="9531"/>
    <cellStyle name="Percent 4 20 3 2 2" xfId="9532"/>
    <cellStyle name="Percent 4 20 3 3" xfId="9533"/>
    <cellStyle name="Percent 4 20 3 3 2" xfId="9534"/>
    <cellStyle name="Percent 4 20 3 4" xfId="9535"/>
    <cellStyle name="Percent 4 20 4" xfId="9536"/>
    <cellStyle name="Percent 4 20 4 2" xfId="9537"/>
    <cellStyle name="Percent 4 20 4 2 2" xfId="9538"/>
    <cellStyle name="Percent 4 20 4 3" xfId="9539"/>
    <cellStyle name="Percent 4 20 4 3 2" xfId="9540"/>
    <cellStyle name="Percent 4 20 4 4" xfId="9541"/>
    <cellStyle name="Percent 4 20 5" xfId="9542"/>
    <cellStyle name="Percent 4 20 5 2" xfId="9543"/>
    <cellStyle name="Percent 4 20 5 2 2" xfId="9544"/>
    <cellStyle name="Percent 4 20 5 3" xfId="9545"/>
    <cellStyle name="Percent 4 20 5 3 2" xfId="9546"/>
    <cellStyle name="Percent 4 20 5 4" xfId="9547"/>
    <cellStyle name="Percent 4 20 5 4 2" xfId="9548"/>
    <cellStyle name="Percent 4 20 5 5" xfId="9549"/>
    <cellStyle name="Percent 4 20 6" xfId="9550"/>
    <cellStyle name="Percent 4 20 6 2" xfId="9551"/>
    <cellStyle name="Percent 4 20 6 2 2" xfId="9552"/>
    <cellStyle name="Percent 4 20 6 3" xfId="9553"/>
    <cellStyle name="Percent 4 20 6 3 2" xfId="9554"/>
    <cellStyle name="Percent 4 20 6 4" xfId="9555"/>
    <cellStyle name="Percent 4 20 7" xfId="9556"/>
    <cellStyle name="Percent 4 20 7 2" xfId="9557"/>
    <cellStyle name="Percent 4 20 8" xfId="9558"/>
    <cellStyle name="Percent 4 20 8 2" xfId="9559"/>
    <cellStyle name="Percent 4 20 9" xfId="9560"/>
    <cellStyle name="Percent 4 20 9 2" xfId="9561"/>
    <cellStyle name="Percent 4 21" xfId="9562"/>
    <cellStyle name="Percent 4 21 10" xfId="9563"/>
    <cellStyle name="Percent 4 21 10 2" xfId="9564"/>
    <cellStyle name="Percent 4 21 11" xfId="9565"/>
    <cellStyle name="Percent 4 21 2" xfId="9566"/>
    <cellStyle name="Percent 4 21 2 2" xfId="9567"/>
    <cellStyle name="Percent 4 21 2 2 2" xfId="9568"/>
    <cellStyle name="Percent 4 21 2 3" xfId="9569"/>
    <cellStyle name="Percent 4 21 2 3 2" xfId="9570"/>
    <cellStyle name="Percent 4 21 2 4" xfId="9571"/>
    <cellStyle name="Percent 4 21 3" xfId="9572"/>
    <cellStyle name="Percent 4 21 3 2" xfId="9573"/>
    <cellStyle name="Percent 4 21 3 2 2" xfId="9574"/>
    <cellStyle name="Percent 4 21 3 3" xfId="9575"/>
    <cellStyle name="Percent 4 21 3 3 2" xfId="9576"/>
    <cellStyle name="Percent 4 21 3 4" xfId="9577"/>
    <cellStyle name="Percent 4 21 4" xfId="9578"/>
    <cellStyle name="Percent 4 21 4 2" xfId="9579"/>
    <cellStyle name="Percent 4 21 4 2 2" xfId="9580"/>
    <cellStyle name="Percent 4 21 4 3" xfId="9581"/>
    <cellStyle name="Percent 4 21 4 3 2" xfId="9582"/>
    <cellStyle name="Percent 4 21 4 4" xfId="9583"/>
    <cellStyle name="Percent 4 21 5" xfId="9584"/>
    <cellStyle name="Percent 4 21 5 2" xfId="9585"/>
    <cellStyle name="Percent 4 21 5 2 2" xfId="9586"/>
    <cellStyle name="Percent 4 21 5 3" xfId="9587"/>
    <cellStyle name="Percent 4 21 5 3 2" xfId="9588"/>
    <cellStyle name="Percent 4 21 5 4" xfId="9589"/>
    <cellStyle name="Percent 4 21 5 4 2" xfId="9590"/>
    <cellStyle name="Percent 4 21 5 5" xfId="9591"/>
    <cellStyle name="Percent 4 21 6" xfId="9592"/>
    <cellStyle name="Percent 4 21 6 2" xfId="9593"/>
    <cellStyle name="Percent 4 21 6 2 2" xfId="9594"/>
    <cellStyle name="Percent 4 21 6 3" xfId="9595"/>
    <cellStyle name="Percent 4 21 6 3 2" xfId="9596"/>
    <cellStyle name="Percent 4 21 6 4" xfId="9597"/>
    <cellStyle name="Percent 4 21 7" xfId="9598"/>
    <cellStyle name="Percent 4 21 7 2" xfId="9599"/>
    <cellStyle name="Percent 4 21 8" xfId="9600"/>
    <cellStyle name="Percent 4 21 8 2" xfId="9601"/>
    <cellStyle name="Percent 4 21 9" xfId="9602"/>
    <cellStyle name="Percent 4 21 9 2" xfId="9603"/>
    <cellStyle name="Percent 4 22" xfId="9604"/>
    <cellStyle name="Percent 4 22 10" xfId="9605"/>
    <cellStyle name="Percent 4 22 10 2" xfId="9606"/>
    <cellStyle name="Percent 4 22 11" xfId="9607"/>
    <cellStyle name="Percent 4 22 2" xfId="9608"/>
    <cellStyle name="Percent 4 22 2 2" xfId="9609"/>
    <cellStyle name="Percent 4 22 2 2 2" xfId="9610"/>
    <cellStyle name="Percent 4 22 2 3" xfId="9611"/>
    <cellStyle name="Percent 4 22 2 3 2" xfId="9612"/>
    <cellStyle name="Percent 4 22 2 4" xfId="9613"/>
    <cellStyle name="Percent 4 22 3" xfId="9614"/>
    <cellStyle name="Percent 4 22 3 2" xfId="9615"/>
    <cellStyle name="Percent 4 22 3 2 2" xfId="9616"/>
    <cellStyle name="Percent 4 22 3 3" xfId="9617"/>
    <cellStyle name="Percent 4 22 3 3 2" xfId="9618"/>
    <cellStyle name="Percent 4 22 3 4" xfId="9619"/>
    <cellStyle name="Percent 4 22 4" xfId="9620"/>
    <cellStyle name="Percent 4 22 4 2" xfId="9621"/>
    <cellStyle name="Percent 4 22 4 2 2" xfId="9622"/>
    <cellStyle name="Percent 4 22 4 3" xfId="9623"/>
    <cellStyle name="Percent 4 22 4 3 2" xfId="9624"/>
    <cellStyle name="Percent 4 22 4 4" xfId="9625"/>
    <cellStyle name="Percent 4 22 5" xfId="9626"/>
    <cellStyle name="Percent 4 22 5 2" xfId="9627"/>
    <cellStyle name="Percent 4 22 5 2 2" xfId="9628"/>
    <cellStyle name="Percent 4 22 5 3" xfId="9629"/>
    <cellStyle name="Percent 4 22 5 3 2" xfId="9630"/>
    <cellStyle name="Percent 4 22 5 4" xfId="9631"/>
    <cellStyle name="Percent 4 22 5 4 2" xfId="9632"/>
    <cellStyle name="Percent 4 22 5 5" xfId="9633"/>
    <cellStyle name="Percent 4 22 6" xfId="9634"/>
    <cellStyle name="Percent 4 22 6 2" xfId="9635"/>
    <cellStyle name="Percent 4 22 6 2 2" xfId="9636"/>
    <cellStyle name="Percent 4 22 6 3" xfId="9637"/>
    <cellStyle name="Percent 4 22 6 3 2" xfId="9638"/>
    <cellStyle name="Percent 4 22 6 4" xfId="9639"/>
    <cellStyle name="Percent 4 22 7" xfId="9640"/>
    <cellStyle name="Percent 4 22 7 2" xfId="9641"/>
    <cellStyle name="Percent 4 22 8" xfId="9642"/>
    <cellStyle name="Percent 4 22 8 2" xfId="9643"/>
    <cellStyle name="Percent 4 22 9" xfId="9644"/>
    <cellStyle name="Percent 4 22 9 2" xfId="9645"/>
    <cellStyle name="Percent 4 23" xfId="9646"/>
    <cellStyle name="Percent 4 23 10" xfId="9647"/>
    <cellStyle name="Percent 4 23 10 2" xfId="9648"/>
    <cellStyle name="Percent 4 23 11" xfId="9649"/>
    <cellStyle name="Percent 4 23 2" xfId="9650"/>
    <cellStyle name="Percent 4 23 2 2" xfId="9651"/>
    <cellStyle name="Percent 4 23 2 2 2" xfId="9652"/>
    <cellStyle name="Percent 4 23 2 3" xfId="9653"/>
    <cellStyle name="Percent 4 23 2 3 2" xfId="9654"/>
    <cellStyle name="Percent 4 23 2 4" xfId="9655"/>
    <cellStyle name="Percent 4 23 3" xfId="9656"/>
    <cellStyle name="Percent 4 23 3 2" xfId="9657"/>
    <cellStyle name="Percent 4 23 3 2 2" xfId="9658"/>
    <cellStyle name="Percent 4 23 3 3" xfId="9659"/>
    <cellStyle name="Percent 4 23 3 3 2" xfId="9660"/>
    <cellStyle name="Percent 4 23 3 4" xfId="9661"/>
    <cellStyle name="Percent 4 23 4" xfId="9662"/>
    <cellStyle name="Percent 4 23 4 2" xfId="9663"/>
    <cellStyle name="Percent 4 23 4 2 2" xfId="9664"/>
    <cellStyle name="Percent 4 23 4 3" xfId="9665"/>
    <cellStyle name="Percent 4 23 4 3 2" xfId="9666"/>
    <cellStyle name="Percent 4 23 4 4" xfId="9667"/>
    <cellStyle name="Percent 4 23 5" xfId="9668"/>
    <cellStyle name="Percent 4 23 5 2" xfId="9669"/>
    <cellStyle name="Percent 4 23 5 2 2" xfId="9670"/>
    <cellStyle name="Percent 4 23 5 3" xfId="9671"/>
    <cellStyle name="Percent 4 23 5 3 2" xfId="9672"/>
    <cellStyle name="Percent 4 23 5 4" xfId="9673"/>
    <cellStyle name="Percent 4 23 5 4 2" xfId="9674"/>
    <cellStyle name="Percent 4 23 5 5" xfId="9675"/>
    <cellStyle name="Percent 4 23 6" xfId="9676"/>
    <cellStyle name="Percent 4 23 6 2" xfId="9677"/>
    <cellStyle name="Percent 4 23 6 2 2" xfId="9678"/>
    <cellStyle name="Percent 4 23 6 3" xfId="9679"/>
    <cellStyle name="Percent 4 23 6 3 2" xfId="9680"/>
    <cellStyle name="Percent 4 23 6 4" xfId="9681"/>
    <cellStyle name="Percent 4 23 7" xfId="9682"/>
    <cellStyle name="Percent 4 23 7 2" xfId="9683"/>
    <cellStyle name="Percent 4 23 8" xfId="9684"/>
    <cellStyle name="Percent 4 23 8 2" xfId="9685"/>
    <cellStyle name="Percent 4 23 9" xfId="9686"/>
    <cellStyle name="Percent 4 23 9 2" xfId="9687"/>
    <cellStyle name="Percent 4 24" xfId="9688"/>
    <cellStyle name="Percent 4 24 10" xfId="9689"/>
    <cellStyle name="Percent 4 24 10 2" xfId="9690"/>
    <cellStyle name="Percent 4 24 11" xfId="9691"/>
    <cellStyle name="Percent 4 24 2" xfId="9692"/>
    <cellStyle name="Percent 4 24 2 2" xfId="9693"/>
    <cellStyle name="Percent 4 24 2 2 2" xfId="9694"/>
    <cellStyle name="Percent 4 24 2 3" xfId="9695"/>
    <cellStyle name="Percent 4 24 2 3 2" xfId="9696"/>
    <cellStyle name="Percent 4 24 2 4" xfId="9697"/>
    <cellStyle name="Percent 4 24 3" xfId="9698"/>
    <cellStyle name="Percent 4 24 3 2" xfId="9699"/>
    <cellStyle name="Percent 4 24 3 2 2" xfId="9700"/>
    <cellStyle name="Percent 4 24 3 3" xfId="9701"/>
    <cellStyle name="Percent 4 24 3 3 2" xfId="9702"/>
    <cellStyle name="Percent 4 24 3 4" xfId="9703"/>
    <cellStyle name="Percent 4 24 4" xfId="9704"/>
    <cellStyle name="Percent 4 24 4 2" xfId="9705"/>
    <cellStyle name="Percent 4 24 4 2 2" xfId="9706"/>
    <cellStyle name="Percent 4 24 4 3" xfId="9707"/>
    <cellStyle name="Percent 4 24 4 3 2" xfId="9708"/>
    <cellStyle name="Percent 4 24 4 4" xfId="9709"/>
    <cellStyle name="Percent 4 24 5" xfId="9710"/>
    <cellStyle name="Percent 4 24 5 2" xfId="9711"/>
    <cellStyle name="Percent 4 24 5 2 2" xfId="9712"/>
    <cellStyle name="Percent 4 24 5 3" xfId="9713"/>
    <cellStyle name="Percent 4 24 5 3 2" xfId="9714"/>
    <cellStyle name="Percent 4 24 5 4" xfId="9715"/>
    <cellStyle name="Percent 4 24 5 4 2" xfId="9716"/>
    <cellStyle name="Percent 4 24 5 5" xfId="9717"/>
    <cellStyle name="Percent 4 24 6" xfId="9718"/>
    <cellStyle name="Percent 4 24 6 2" xfId="9719"/>
    <cellStyle name="Percent 4 24 6 2 2" xfId="9720"/>
    <cellStyle name="Percent 4 24 6 3" xfId="9721"/>
    <cellStyle name="Percent 4 24 6 3 2" xfId="9722"/>
    <cellStyle name="Percent 4 24 6 4" xfId="9723"/>
    <cellStyle name="Percent 4 24 7" xfId="9724"/>
    <cellStyle name="Percent 4 24 7 2" xfId="9725"/>
    <cellStyle name="Percent 4 24 8" xfId="9726"/>
    <cellStyle name="Percent 4 24 8 2" xfId="9727"/>
    <cellStyle name="Percent 4 24 9" xfId="9728"/>
    <cellStyle name="Percent 4 24 9 2" xfId="9729"/>
    <cellStyle name="Percent 4 25" xfId="9730"/>
    <cellStyle name="Percent 4 25 10" xfId="9731"/>
    <cellStyle name="Percent 4 25 10 2" xfId="9732"/>
    <cellStyle name="Percent 4 25 11" xfId="9733"/>
    <cellStyle name="Percent 4 25 2" xfId="9734"/>
    <cellStyle name="Percent 4 25 2 2" xfId="9735"/>
    <cellStyle name="Percent 4 25 2 2 2" xfId="9736"/>
    <cellStyle name="Percent 4 25 2 3" xfId="9737"/>
    <cellStyle name="Percent 4 25 2 3 2" xfId="9738"/>
    <cellStyle name="Percent 4 25 2 4" xfId="9739"/>
    <cellStyle name="Percent 4 25 3" xfId="9740"/>
    <cellStyle name="Percent 4 25 3 2" xfId="9741"/>
    <cellStyle name="Percent 4 25 3 2 2" xfId="9742"/>
    <cellStyle name="Percent 4 25 3 3" xfId="9743"/>
    <cellStyle name="Percent 4 25 3 3 2" xfId="9744"/>
    <cellStyle name="Percent 4 25 3 4" xfId="9745"/>
    <cellStyle name="Percent 4 25 4" xfId="9746"/>
    <cellStyle name="Percent 4 25 4 2" xfId="9747"/>
    <cellStyle name="Percent 4 25 4 2 2" xfId="9748"/>
    <cellStyle name="Percent 4 25 4 3" xfId="9749"/>
    <cellStyle name="Percent 4 25 4 3 2" xfId="9750"/>
    <cellStyle name="Percent 4 25 4 4" xfId="9751"/>
    <cellStyle name="Percent 4 25 5" xfId="9752"/>
    <cellStyle name="Percent 4 25 5 2" xfId="9753"/>
    <cellStyle name="Percent 4 25 5 2 2" xfId="9754"/>
    <cellStyle name="Percent 4 25 5 3" xfId="9755"/>
    <cellStyle name="Percent 4 25 5 3 2" xfId="9756"/>
    <cellStyle name="Percent 4 25 5 4" xfId="9757"/>
    <cellStyle name="Percent 4 25 5 4 2" xfId="9758"/>
    <cellStyle name="Percent 4 25 5 5" xfId="9759"/>
    <cellStyle name="Percent 4 25 6" xfId="9760"/>
    <cellStyle name="Percent 4 25 6 2" xfId="9761"/>
    <cellStyle name="Percent 4 25 6 2 2" xfId="9762"/>
    <cellStyle name="Percent 4 25 6 3" xfId="9763"/>
    <cellStyle name="Percent 4 25 6 3 2" xfId="9764"/>
    <cellStyle name="Percent 4 25 6 4" xfId="9765"/>
    <cellStyle name="Percent 4 25 7" xfId="9766"/>
    <cellStyle name="Percent 4 25 7 2" xfId="9767"/>
    <cellStyle name="Percent 4 25 8" xfId="9768"/>
    <cellStyle name="Percent 4 25 8 2" xfId="9769"/>
    <cellStyle name="Percent 4 25 9" xfId="9770"/>
    <cellStyle name="Percent 4 25 9 2" xfId="9771"/>
    <cellStyle name="Percent 4 26" xfId="9772"/>
    <cellStyle name="Percent 4 26 10" xfId="9773"/>
    <cellStyle name="Percent 4 26 10 2" xfId="9774"/>
    <cellStyle name="Percent 4 26 11" xfId="9775"/>
    <cellStyle name="Percent 4 26 2" xfId="9776"/>
    <cellStyle name="Percent 4 26 2 2" xfId="9777"/>
    <cellStyle name="Percent 4 26 2 2 2" xfId="9778"/>
    <cellStyle name="Percent 4 26 2 3" xfId="9779"/>
    <cellStyle name="Percent 4 26 2 3 2" xfId="9780"/>
    <cellStyle name="Percent 4 26 2 4" xfId="9781"/>
    <cellStyle name="Percent 4 26 3" xfId="9782"/>
    <cellStyle name="Percent 4 26 3 2" xfId="9783"/>
    <cellStyle name="Percent 4 26 3 2 2" xfId="9784"/>
    <cellStyle name="Percent 4 26 3 3" xfId="9785"/>
    <cellStyle name="Percent 4 26 3 3 2" xfId="9786"/>
    <cellStyle name="Percent 4 26 3 4" xfId="9787"/>
    <cellStyle name="Percent 4 26 4" xfId="9788"/>
    <cellStyle name="Percent 4 26 4 2" xfId="9789"/>
    <cellStyle name="Percent 4 26 4 2 2" xfId="9790"/>
    <cellStyle name="Percent 4 26 4 3" xfId="9791"/>
    <cellStyle name="Percent 4 26 4 3 2" xfId="9792"/>
    <cellStyle name="Percent 4 26 4 4" xfId="9793"/>
    <cellStyle name="Percent 4 26 5" xfId="9794"/>
    <cellStyle name="Percent 4 26 5 2" xfId="9795"/>
    <cellStyle name="Percent 4 26 5 2 2" xfId="9796"/>
    <cellStyle name="Percent 4 26 5 3" xfId="9797"/>
    <cellStyle name="Percent 4 26 5 3 2" xfId="9798"/>
    <cellStyle name="Percent 4 26 5 4" xfId="9799"/>
    <cellStyle name="Percent 4 26 5 4 2" xfId="9800"/>
    <cellStyle name="Percent 4 26 5 5" xfId="9801"/>
    <cellStyle name="Percent 4 26 6" xfId="9802"/>
    <cellStyle name="Percent 4 26 6 2" xfId="9803"/>
    <cellStyle name="Percent 4 26 6 2 2" xfId="9804"/>
    <cellStyle name="Percent 4 26 6 3" xfId="9805"/>
    <cellStyle name="Percent 4 26 6 3 2" xfId="9806"/>
    <cellStyle name="Percent 4 26 6 4" xfId="9807"/>
    <cellStyle name="Percent 4 26 7" xfId="9808"/>
    <cellStyle name="Percent 4 26 7 2" xfId="9809"/>
    <cellStyle name="Percent 4 26 8" xfId="9810"/>
    <cellStyle name="Percent 4 26 8 2" xfId="9811"/>
    <cellStyle name="Percent 4 26 9" xfId="9812"/>
    <cellStyle name="Percent 4 26 9 2" xfId="9813"/>
    <cellStyle name="Percent 4 27" xfId="9814"/>
    <cellStyle name="Percent 4 27 10" xfId="9815"/>
    <cellStyle name="Percent 4 27 10 2" xfId="9816"/>
    <cellStyle name="Percent 4 27 11" xfId="9817"/>
    <cellStyle name="Percent 4 27 2" xfId="9818"/>
    <cellStyle name="Percent 4 27 2 2" xfId="9819"/>
    <cellStyle name="Percent 4 27 2 2 2" xfId="9820"/>
    <cellStyle name="Percent 4 27 2 3" xfId="9821"/>
    <cellStyle name="Percent 4 27 2 3 2" xfId="9822"/>
    <cellStyle name="Percent 4 27 2 4" xfId="9823"/>
    <cellStyle name="Percent 4 27 3" xfId="9824"/>
    <cellStyle name="Percent 4 27 3 2" xfId="9825"/>
    <cellStyle name="Percent 4 27 3 2 2" xfId="9826"/>
    <cellStyle name="Percent 4 27 3 3" xfId="9827"/>
    <cellStyle name="Percent 4 27 3 3 2" xfId="9828"/>
    <cellStyle name="Percent 4 27 3 4" xfId="9829"/>
    <cellStyle name="Percent 4 27 4" xfId="9830"/>
    <cellStyle name="Percent 4 27 4 2" xfId="9831"/>
    <cellStyle name="Percent 4 27 4 2 2" xfId="9832"/>
    <cellStyle name="Percent 4 27 4 3" xfId="9833"/>
    <cellStyle name="Percent 4 27 4 3 2" xfId="9834"/>
    <cellStyle name="Percent 4 27 4 4" xfId="9835"/>
    <cellStyle name="Percent 4 27 5" xfId="9836"/>
    <cellStyle name="Percent 4 27 5 2" xfId="9837"/>
    <cellStyle name="Percent 4 27 5 2 2" xfId="9838"/>
    <cellStyle name="Percent 4 27 5 3" xfId="9839"/>
    <cellStyle name="Percent 4 27 5 3 2" xfId="9840"/>
    <cellStyle name="Percent 4 27 5 4" xfId="9841"/>
    <cellStyle name="Percent 4 27 5 4 2" xfId="9842"/>
    <cellStyle name="Percent 4 27 5 5" xfId="9843"/>
    <cellStyle name="Percent 4 27 6" xfId="9844"/>
    <cellStyle name="Percent 4 27 6 2" xfId="9845"/>
    <cellStyle name="Percent 4 27 6 2 2" xfId="9846"/>
    <cellStyle name="Percent 4 27 6 3" xfId="9847"/>
    <cellStyle name="Percent 4 27 6 3 2" xfId="9848"/>
    <cellStyle name="Percent 4 27 6 4" xfId="9849"/>
    <cellStyle name="Percent 4 27 7" xfId="9850"/>
    <cellStyle name="Percent 4 27 7 2" xfId="9851"/>
    <cellStyle name="Percent 4 27 8" xfId="9852"/>
    <cellStyle name="Percent 4 27 8 2" xfId="9853"/>
    <cellStyle name="Percent 4 27 9" xfId="9854"/>
    <cellStyle name="Percent 4 27 9 2" xfId="9855"/>
    <cellStyle name="Percent 4 28" xfId="9856"/>
    <cellStyle name="Percent 4 28 10" xfId="9857"/>
    <cellStyle name="Percent 4 28 10 2" xfId="9858"/>
    <cellStyle name="Percent 4 28 11" xfId="9859"/>
    <cellStyle name="Percent 4 28 2" xfId="9860"/>
    <cellStyle name="Percent 4 28 2 2" xfId="9861"/>
    <cellStyle name="Percent 4 28 2 2 2" xfId="9862"/>
    <cellStyle name="Percent 4 28 2 3" xfId="9863"/>
    <cellStyle name="Percent 4 28 2 3 2" xfId="9864"/>
    <cellStyle name="Percent 4 28 2 4" xfId="9865"/>
    <cellStyle name="Percent 4 28 3" xfId="9866"/>
    <cellStyle name="Percent 4 28 3 2" xfId="9867"/>
    <cellStyle name="Percent 4 28 3 2 2" xfId="9868"/>
    <cellStyle name="Percent 4 28 3 3" xfId="9869"/>
    <cellStyle name="Percent 4 28 3 3 2" xfId="9870"/>
    <cellStyle name="Percent 4 28 3 4" xfId="9871"/>
    <cellStyle name="Percent 4 28 4" xfId="9872"/>
    <cellStyle name="Percent 4 28 4 2" xfId="9873"/>
    <cellStyle name="Percent 4 28 4 2 2" xfId="9874"/>
    <cellStyle name="Percent 4 28 4 3" xfId="9875"/>
    <cellStyle name="Percent 4 28 4 3 2" xfId="9876"/>
    <cellStyle name="Percent 4 28 4 4" xfId="9877"/>
    <cellStyle name="Percent 4 28 5" xfId="9878"/>
    <cellStyle name="Percent 4 28 5 2" xfId="9879"/>
    <cellStyle name="Percent 4 28 5 2 2" xfId="9880"/>
    <cellStyle name="Percent 4 28 5 3" xfId="9881"/>
    <cellStyle name="Percent 4 28 5 3 2" xfId="9882"/>
    <cellStyle name="Percent 4 28 5 4" xfId="9883"/>
    <cellStyle name="Percent 4 28 5 4 2" xfId="9884"/>
    <cellStyle name="Percent 4 28 5 5" xfId="9885"/>
    <cellStyle name="Percent 4 28 6" xfId="9886"/>
    <cellStyle name="Percent 4 28 6 2" xfId="9887"/>
    <cellStyle name="Percent 4 28 6 2 2" xfId="9888"/>
    <cellStyle name="Percent 4 28 6 3" xfId="9889"/>
    <cellStyle name="Percent 4 28 6 3 2" xfId="9890"/>
    <cellStyle name="Percent 4 28 6 4" xfId="9891"/>
    <cellStyle name="Percent 4 28 7" xfId="9892"/>
    <cellStyle name="Percent 4 28 7 2" xfId="9893"/>
    <cellStyle name="Percent 4 28 8" xfId="9894"/>
    <cellStyle name="Percent 4 28 8 2" xfId="9895"/>
    <cellStyle name="Percent 4 28 9" xfId="9896"/>
    <cellStyle name="Percent 4 28 9 2" xfId="9897"/>
    <cellStyle name="Percent 4 29" xfId="9898"/>
    <cellStyle name="Percent 4 29 10" xfId="9899"/>
    <cellStyle name="Percent 4 29 10 2" xfId="9900"/>
    <cellStyle name="Percent 4 29 11" xfId="9901"/>
    <cellStyle name="Percent 4 29 2" xfId="9902"/>
    <cellStyle name="Percent 4 29 2 2" xfId="9903"/>
    <cellStyle name="Percent 4 29 2 2 2" xfId="9904"/>
    <cellStyle name="Percent 4 29 2 2 2 2" xfId="9905"/>
    <cellStyle name="Percent 4 29 2 2 3" xfId="9906"/>
    <cellStyle name="Percent 4 29 2 3" xfId="9907"/>
    <cellStyle name="Percent 4 29 2 3 2" xfId="9908"/>
    <cellStyle name="Percent 4 29 2 4" xfId="9909"/>
    <cellStyle name="Percent 4 29 2 4 2" xfId="9910"/>
    <cellStyle name="Percent 4 29 2 5" xfId="9911"/>
    <cellStyle name="Percent 4 29 3" xfId="9912"/>
    <cellStyle name="Percent 4 29 3 2" xfId="9913"/>
    <cellStyle name="Percent 4 29 3 2 2" xfId="9914"/>
    <cellStyle name="Percent 4 29 3 3" xfId="9915"/>
    <cellStyle name="Percent 4 29 3 3 2" xfId="9916"/>
    <cellStyle name="Percent 4 29 3 4" xfId="9917"/>
    <cellStyle name="Percent 4 29 3 4 2" xfId="9918"/>
    <cellStyle name="Percent 4 29 3 5" xfId="9919"/>
    <cellStyle name="Percent 4 29 4" xfId="9920"/>
    <cellStyle name="Percent 4 29 4 2" xfId="9921"/>
    <cellStyle name="Percent 4 29 4 2 2" xfId="9922"/>
    <cellStyle name="Percent 4 29 4 3" xfId="9923"/>
    <cellStyle name="Percent 4 29 4 3 2" xfId="9924"/>
    <cellStyle name="Percent 4 29 4 4" xfId="9925"/>
    <cellStyle name="Percent 4 29 5" xfId="9926"/>
    <cellStyle name="Percent 4 29 5 2" xfId="9927"/>
    <cellStyle name="Percent 4 29 5 2 2" xfId="9928"/>
    <cellStyle name="Percent 4 29 5 3" xfId="9929"/>
    <cellStyle name="Percent 4 29 5 3 2" xfId="9930"/>
    <cellStyle name="Percent 4 29 5 4" xfId="9931"/>
    <cellStyle name="Percent 4 29 5 4 2" xfId="9932"/>
    <cellStyle name="Percent 4 29 5 5" xfId="9933"/>
    <cellStyle name="Percent 4 29 6" xfId="9934"/>
    <cellStyle name="Percent 4 29 6 2" xfId="9935"/>
    <cellStyle name="Percent 4 29 6 2 2" xfId="9936"/>
    <cellStyle name="Percent 4 29 6 3" xfId="9937"/>
    <cellStyle name="Percent 4 29 6 3 2" xfId="9938"/>
    <cellStyle name="Percent 4 29 6 4" xfId="9939"/>
    <cellStyle name="Percent 4 29 7" xfId="9940"/>
    <cellStyle name="Percent 4 29 7 2" xfId="9941"/>
    <cellStyle name="Percent 4 29 8" xfId="9942"/>
    <cellStyle name="Percent 4 29 8 2" xfId="9943"/>
    <cellStyle name="Percent 4 29 9" xfId="9944"/>
    <cellStyle name="Percent 4 29 9 2" xfId="9945"/>
    <cellStyle name="Percent 4 3" xfId="9946"/>
    <cellStyle name="Percent 4 3 10" xfId="9947"/>
    <cellStyle name="Percent 4 3 10 2" xfId="9948"/>
    <cellStyle name="Percent 4 3 10 2 2" xfId="9949"/>
    <cellStyle name="Percent 4 3 10 3" xfId="9950"/>
    <cellStyle name="Percent 4 3 10 3 2" xfId="9951"/>
    <cellStyle name="Percent 4 3 10 4" xfId="9952"/>
    <cellStyle name="Percent 4 3 11" xfId="9953"/>
    <cellStyle name="Percent 4 3 11 2" xfId="9954"/>
    <cellStyle name="Percent 4 3 11 2 2" xfId="9955"/>
    <cellStyle name="Percent 4 3 11 3" xfId="9956"/>
    <cellStyle name="Percent 4 3 11 3 2" xfId="9957"/>
    <cellStyle name="Percent 4 3 11 4" xfId="9958"/>
    <cellStyle name="Percent 4 3 12" xfId="9959"/>
    <cellStyle name="Percent 4 3 12 2" xfId="9960"/>
    <cellStyle name="Percent 4 3 12 2 2" xfId="9961"/>
    <cellStyle name="Percent 4 3 12 3" xfId="9962"/>
    <cellStyle name="Percent 4 3 12 3 2" xfId="9963"/>
    <cellStyle name="Percent 4 3 12 4" xfId="9964"/>
    <cellStyle name="Percent 4 3 12 4 2" xfId="9965"/>
    <cellStyle name="Percent 4 3 12 5" xfId="9966"/>
    <cellStyle name="Percent 4 3 13" xfId="9967"/>
    <cellStyle name="Percent 4 3 13 2" xfId="9968"/>
    <cellStyle name="Percent 4 3 13 2 2" xfId="9969"/>
    <cellStyle name="Percent 4 3 13 3" xfId="9970"/>
    <cellStyle name="Percent 4 3 13 3 2" xfId="9971"/>
    <cellStyle name="Percent 4 3 13 4" xfId="9972"/>
    <cellStyle name="Percent 4 3 14" xfId="9973"/>
    <cellStyle name="Percent 4 3 14 2" xfId="9974"/>
    <cellStyle name="Percent 4 3 15" xfId="9975"/>
    <cellStyle name="Percent 4 3 15 2" xfId="9976"/>
    <cellStyle name="Percent 4 3 16" xfId="9977"/>
    <cellStyle name="Percent 4 3 16 2" xfId="9978"/>
    <cellStyle name="Percent 4 3 17" xfId="9979"/>
    <cellStyle name="Percent 4 3 17 2" xfId="9980"/>
    <cellStyle name="Percent 4 3 18" xfId="9981"/>
    <cellStyle name="Percent 4 3 2" xfId="9982"/>
    <cellStyle name="Percent 4 3 2 2" xfId="9983"/>
    <cellStyle name="Percent 4 3 2 2 2" xfId="9984"/>
    <cellStyle name="Percent 4 3 2 2 2 2" xfId="9985"/>
    <cellStyle name="Percent 4 3 2 2 3" xfId="9986"/>
    <cellStyle name="Percent 4 3 2 2 3 2" xfId="9987"/>
    <cellStyle name="Percent 4 3 2 2 4" xfId="9988"/>
    <cellStyle name="Percent 4 3 2 3" xfId="9989"/>
    <cellStyle name="Percent 4 3 2 3 2" xfId="9990"/>
    <cellStyle name="Percent 4 3 2 3 2 2" xfId="9991"/>
    <cellStyle name="Percent 4 3 2 3 3" xfId="9992"/>
    <cellStyle name="Percent 4 3 2 3 3 2" xfId="9993"/>
    <cellStyle name="Percent 4 3 2 3 4" xfId="9994"/>
    <cellStyle name="Percent 4 3 2 4" xfId="9995"/>
    <cellStyle name="Percent 4 3 2 4 2" xfId="9996"/>
    <cellStyle name="Percent 4 3 2 4 2 2" xfId="9997"/>
    <cellStyle name="Percent 4 3 2 4 3" xfId="9998"/>
    <cellStyle name="Percent 4 3 2 4 3 2" xfId="9999"/>
    <cellStyle name="Percent 4 3 2 4 4" xfId="10000"/>
    <cellStyle name="Percent 4 3 2 4 4 2" xfId="10001"/>
    <cellStyle name="Percent 4 3 2 4 5" xfId="10002"/>
    <cellStyle name="Percent 4 3 2 5" xfId="10003"/>
    <cellStyle name="Percent 4 3 2 5 2" xfId="10004"/>
    <cellStyle name="Percent 4 3 2 5 2 2" xfId="10005"/>
    <cellStyle name="Percent 4 3 2 5 3" xfId="10006"/>
    <cellStyle name="Percent 4 3 2 5 3 2" xfId="10007"/>
    <cellStyle name="Percent 4 3 2 5 4" xfId="10008"/>
    <cellStyle name="Percent 4 3 2 6" xfId="10009"/>
    <cellStyle name="Percent 4 3 2 6 2" xfId="10010"/>
    <cellStyle name="Percent 4 3 2 7" xfId="10011"/>
    <cellStyle name="Percent 4 3 2 7 2" xfId="10012"/>
    <cellStyle name="Percent 4 3 2 8" xfId="10013"/>
    <cellStyle name="Percent 4 3 2 8 2" xfId="10014"/>
    <cellStyle name="Percent 4 3 2 9" xfId="10015"/>
    <cellStyle name="Percent 4 3 3" xfId="10016"/>
    <cellStyle name="Percent 4 3 3 2" xfId="10017"/>
    <cellStyle name="Percent 4 3 3 2 2" xfId="10018"/>
    <cellStyle name="Percent 4 3 3 2 2 2" xfId="10019"/>
    <cellStyle name="Percent 4 3 3 2 3" xfId="10020"/>
    <cellStyle name="Percent 4 3 3 2 3 2" xfId="10021"/>
    <cellStyle name="Percent 4 3 3 2 4" xfId="10022"/>
    <cellStyle name="Percent 4 3 3 3" xfId="10023"/>
    <cellStyle name="Percent 4 3 3 3 2" xfId="10024"/>
    <cellStyle name="Percent 4 3 3 3 2 2" xfId="10025"/>
    <cellStyle name="Percent 4 3 3 3 3" xfId="10026"/>
    <cellStyle name="Percent 4 3 3 3 3 2" xfId="10027"/>
    <cellStyle name="Percent 4 3 3 3 4" xfId="10028"/>
    <cellStyle name="Percent 4 3 3 4" xfId="10029"/>
    <cellStyle name="Percent 4 3 3 4 2" xfId="10030"/>
    <cellStyle name="Percent 4 3 3 4 2 2" xfId="10031"/>
    <cellStyle name="Percent 4 3 3 4 3" xfId="10032"/>
    <cellStyle name="Percent 4 3 3 4 3 2" xfId="10033"/>
    <cellStyle name="Percent 4 3 3 4 4" xfId="10034"/>
    <cellStyle name="Percent 4 3 3 4 4 2" xfId="10035"/>
    <cellStyle name="Percent 4 3 3 4 5" xfId="10036"/>
    <cellStyle name="Percent 4 3 3 5" xfId="10037"/>
    <cellStyle name="Percent 4 3 3 5 2" xfId="10038"/>
    <cellStyle name="Percent 4 3 3 5 2 2" xfId="10039"/>
    <cellStyle name="Percent 4 3 3 5 3" xfId="10040"/>
    <cellStyle name="Percent 4 3 3 5 3 2" xfId="10041"/>
    <cellStyle name="Percent 4 3 3 5 4" xfId="10042"/>
    <cellStyle name="Percent 4 3 3 6" xfId="10043"/>
    <cellStyle name="Percent 4 3 3 6 2" xfId="10044"/>
    <cellStyle name="Percent 4 3 3 7" xfId="10045"/>
    <cellStyle name="Percent 4 3 3 7 2" xfId="10046"/>
    <cellStyle name="Percent 4 3 3 8" xfId="10047"/>
    <cellStyle name="Percent 4 3 3 8 2" xfId="10048"/>
    <cellStyle name="Percent 4 3 3 9" xfId="10049"/>
    <cellStyle name="Percent 4 3 4" xfId="10050"/>
    <cellStyle name="Percent 4 3 4 2" xfId="10051"/>
    <cellStyle name="Percent 4 3 4 2 2" xfId="10052"/>
    <cellStyle name="Percent 4 3 4 2 2 2" xfId="10053"/>
    <cellStyle name="Percent 4 3 4 2 3" xfId="10054"/>
    <cellStyle name="Percent 4 3 4 2 3 2" xfId="10055"/>
    <cellStyle name="Percent 4 3 4 2 4" xfId="10056"/>
    <cellStyle name="Percent 4 3 4 3" xfId="10057"/>
    <cellStyle name="Percent 4 3 4 3 2" xfId="10058"/>
    <cellStyle name="Percent 4 3 4 3 2 2" xfId="10059"/>
    <cellStyle name="Percent 4 3 4 3 3" xfId="10060"/>
    <cellStyle name="Percent 4 3 4 3 3 2" xfId="10061"/>
    <cellStyle name="Percent 4 3 4 3 4" xfId="10062"/>
    <cellStyle name="Percent 4 3 4 4" xfId="10063"/>
    <cellStyle name="Percent 4 3 4 4 2" xfId="10064"/>
    <cellStyle name="Percent 4 3 4 4 2 2" xfId="10065"/>
    <cellStyle name="Percent 4 3 4 4 3" xfId="10066"/>
    <cellStyle name="Percent 4 3 4 4 3 2" xfId="10067"/>
    <cellStyle name="Percent 4 3 4 4 4" xfId="10068"/>
    <cellStyle name="Percent 4 3 4 4 4 2" xfId="10069"/>
    <cellStyle name="Percent 4 3 4 4 5" xfId="10070"/>
    <cellStyle name="Percent 4 3 4 5" xfId="10071"/>
    <cellStyle name="Percent 4 3 4 5 2" xfId="10072"/>
    <cellStyle name="Percent 4 3 4 5 2 2" xfId="10073"/>
    <cellStyle name="Percent 4 3 4 5 3" xfId="10074"/>
    <cellStyle name="Percent 4 3 4 5 3 2" xfId="10075"/>
    <cellStyle name="Percent 4 3 4 5 4" xfId="10076"/>
    <cellStyle name="Percent 4 3 4 6" xfId="10077"/>
    <cellStyle name="Percent 4 3 4 6 2" xfId="10078"/>
    <cellStyle name="Percent 4 3 4 7" xfId="10079"/>
    <cellStyle name="Percent 4 3 4 7 2" xfId="10080"/>
    <cellStyle name="Percent 4 3 4 8" xfId="10081"/>
    <cellStyle name="Percent 4 3 4 8 2" xfId="10082"/>
    <cellStyle name="Percent 4 3 4 9" xfId="10083"/>
    <cellStyle name="Percent 4 3 5" xfId="10084"/>
    <cellStyle name="Percent 4 3 5 2" xfId="10085"/>
    <cellStyle name="Percent 4 3 5 2 2" xfId="10086"/>
    <cellStyle name="Percent 4 3 5 2 2 2" xfId="10087"/>
    <cellStyle name="Percent 4 3 5 2 3" xfId="10088"/>
    <cellStyle name="Percent 4 3 5 2 3 2" xfId="10089"/>
    <cellStyle name="Percent 4 3 5 2 4" xfId="10090"/>
    <cellStyle name="Percent 4 3 5 3" xfId="10091"/>
    <cellStyle name="Percent 4 3 5 3 2" xfId="10092"/>
    <cellStyle name="Percent 4 3 5 3 2 2" xfId="10093"/>
    <cellStyle name="Percent 4 3 5 3 3" xfId="10094"/>
    <cellStyle name="Percent 4 3 5 3 3 2" xfId="10095"/>
    <cellStyle name="Percent 4 3 5 3 4" xfId="10096"/>
    <cellStyle name="Percent 4 3 5 4" xfId="10097"/>
    <cellStyle name="Percent 4 3 5 4 2" xfId="10098"/>
    <cellStyle name="Percent 4 3 5 4 2 2" xfId="10099"/>
    <cellStyle name="Percent 4 3 5 4 3" xfId="10100"/>
    <cellStyle name="Percent 4 3 5 4 3 2" xfId="10101"/>
    <cellStyle name="Percent 4 3 5 4 4" xfId="10102"/>
    <cellStyle name="Percent 4 3 5 4 4 2" xfId="10103"/>
    <cellStyle name="Percent 4 3 5 4 5" xfId="10104"/>
    <cellStyle name="Percent 4 3 5 5" xfId="10105"/>
    <cellStyle name="Percent 4 3 5 5 2" xfId="10106"/>
    <cellStyle name="Percent 4 3 5 5 2 2" xfId="10107"/>
    <cellStyle name="Percent 4 3 5 5 3" xfId="10108"/>
    <cellStyle name="Percent 4 3 5 5 3 2" xfId="10109"/>
    <cellStyle name="Percent 4 3 5 5 4" xfId="10110"/>
    <cellStyle name="Percent 4 3 5 6" xfId="10111"/>
    <cellStyle name="Percent 4 3 5 6 2" xfId="10112"/>
    <cellStyle name="Percent 4 3 5 7" xfId="10113"/>
    <cellStyle name="Percent 4 3 5 7 2" xfId="10114"/>
    <cellStyle name="Percent 4 3 5 8" xfId="10115"/>
    <cellStyle name="Percent 4 3 5 8 2" xfId="10116"/>
    <cellStyle name="Percent 4 3 5 9" xfId="10117"/>
    <cellStyle name="Percent 4 3 6" xfId="10118"/>
    <cellStyle name="Percent 4 3 6 2" xfId="10119"/>
    <cellStyle name="Percent 4 3 6 2 2" xfId="10120"/>
    <cellStyle name="Percent 4 3 6 2 2 2" xfId="10121"/>
    <cellStyle name="Percent 4 3 6 2 3" xfId="10122"/>
    <cellStyle name="Percent 4 3 6 2 3 2" xfId="10123"/>
    <cellStyle name="Percent 4 3 6 2 4" xfId="10124"/>
    <cellStyle name="Percent 4 3 6 3" xfId="10125"/>
    <cellStyle name="Percent 4 3 6 3 2" xfId="10126"/>
    <cellStyle name="Percent 4 3 6 3 2 2" xfId="10127"/>
    <cellStyle name="Percent 4 3 6 3 3" xfId="10128"/>
    <cellStyle name="Percent 4 3 6 3 3 2" xfId="10129"/>
    <cellStyle name="Percent 4 3 6 3 4" xfId="10130"/>
    <cellStyle name="Percent 4 3 6 4" xfId="10131"/>
    <cellStyle name="Percent 4 3 6 4 2" xfId="10132"/>
    <cellStyle name="Percent 4 3 6 4 2 2" xfId="10133"/>
    <cellStyle name="Percent 4 3 6 4 3" xfId="10134"/>
    <cellStyle name="Percent 4 3 6 4 3 2" xfId="10135"/>
    <cellStyle name="Percent 4 3 6 4 4" xfId="10136"/>
    <cellStyle name="Percent 4 3 6 4 4 2" xfId="10137"/>
    <cellStyle name="Percent 4 3 6 4 5" xfId="10138"/>
    <cellStyle name="Percent 4 3 6 5" xfId="10139"/>
    <cellStyle name="Percent 4 3 6 5 2" xfId="10140"/>
    <cellStyle name="Percent 4 3 6 5 2 2" xfId="10141"/>
    <cellStyle name="Percent 4 3 6 5 3" xfId="10142"/>
    <cellStyle name="Percent 4 3 6 5 3 2" xfId="10143"/>
    <cellStyle name="Percent 4 3 6 5 4" xfId="10144"/>
    <cellStyle name="Percent 4 3 6 6" xfId="10145"/>
    <cellStyle name="Percent 4 3 6 6 2" xfId="10146"/>
    <cellStyle name="Percent 4 3 6 7" xfId="10147"/>
    <cellStyle name="Percent 4 3 6 7 2" xfId="10148"/>
    <cellStyle name="Percent 4 3 6 8" xfId="10149"/>
    <cellStyle name="Percent 4 3 6 8 2" xfId="10150"/>
    <cellStyle name="Percent 4 3 6 9" xfId="10151"/>
    <cellStyle name="Percent 4 3 7" xfId="10152"/>
    <cellStyle name="Percent 4 3 7 2" xfId="10153"/>
    <cellStyle name="Percent 4 3 7 2 2" xfId="10154"/>
    <cellStyle name="Percent 4 3 7 2 2 2" xfId="10155"/>
    <cellStyle name="Percent 4 3 7 2 3" xfId="10156"/>
    <cellStyle name="Percent 4 3 7 2 3 2" xfId="10157"/>
    <cellStyle name="Percent 4 3 7 2 4" xfId="10158"/>
    <cellStyle name="Percent 4 3 7 3" xfId="10159"/>
    <cellStyle name="Percent 4 3 7 3 2" xfId="10160"/>
    <cellStyle name="Percent 4 3 7 3 2 2" xfId="10161"/>
    <cellStyle name="Percent 4 3 7 3 3" xfId="10162"/>
    <cellStyle name="Percent 4 3 7 3 3 2" xfId="10163"/>
    <cellStyle name="Percent 4 3 7 3 4" xfId="10164"/>
    <cellStyle name="Percent 4 3 7 4" xfId="10165"/>
    <cellStyle name="Percent 4 3 7 4 2" xfId="10166"/>
    <cellStyle name="Percent 4 3 7 4 2 2" xfId="10167"/>
    <cellStyle name="Percent 4 3 7 4 3" xfId="10168"/>
    <cellStyle name="Percent 4 3 7 4 3 2" xfId="10169"/>
    <cellStyle name="Percent 4 3 7 4 4" xfId="10170"/>
    <cellStyle name="Percent 4 3 7 4 4 2" xfId="10171"/>
    <cellStyle name="Percent 4 3 7 4 5" xfId="10172"/>
    <cellStyle name="Percent 4 3 7 5" xfId="10173"/>
    <cellStyle name="Percent 4 3 7 5 2" xfId="10174"/>
    <cellStyle name="Percent 4 3 7 5 2 2" xfId="10175"/>
    <cellStyle name="Percent 4 3 7 5 3" xfId="10176"/>
    <cellStyle name="Percent 4 3 7 5 3 2" xfId="10177"/>
    <cellStyle name="Percent 4 3 7 5 4" xfId="10178"/>
    <cellStyle name="Percent 4 3 7 6" xfId="10179"/>
    <cellStyle name="Percent 4 3 7 6 2" xfId="10180"/>
    <cellStyle name="Percent 4 3 7 7" xfId="10181"/>
    <cellStyle name="Percent 4 3 7 7 2" xfId="10182"/>
    <cellStyle name="Percent 4 3 7 8" xfId="10183"/>
    <cellStyle name="Percent 4 3 7 8 2" xfId="10184"/>
    <cellStyle name="Percent 4 3 7 9" xfId="10185"/>
    <cellStyle name="Percent 4 3 8" xfId="10186"/>
    <cellStyle name="Percent 4 3 8 2" xfId="10187"/>
    <cellStyle name="Percent 4 3 8 2 2" xfId="10188"/>
    <cellStyle name="Percent 4 3 8 2 2 2" xfId="10189"/>
    <cellStyle name="Percent 4 3 8 2 3" xfId="10190"/>
    <cellStyle name="Percent 4 3 8 2 3 2" xfId="10191"/>
    <cellStyle name="Percent 4 3 8 2 4" xfId="10192"/>
    <cellStyle name="Percent 4 3 8 3" xfId="10193"/>
    <cellStyle name="Percent 4 3 8 3 2" xfId="10194"/>
    <cellStyle name="Percent 4 3 8 3 2 2" xfId="10195"/>
    <cellStyle name="Percent 4 3 8 3 3" xfId="10196"/>
    <cellStyle name="Percent 4 3 8 3 3 2" xfId="10197"/>
    <cellStyle name="Percent 4 3 8 3 4" xfId="10198"/>
    <cellStyle name="Percent 4 3 8 4" xfId="10199"/>
    <cellStyle name="Percent 4 3 8 4 2" xfId="10200"/>
    <cellStyle name="Percent 4 3 8 4 2 2" xfId="10201"/>
    <cellStyle name="Percent 4 3 8 4 3" xfId="10202"/>
    <cellStyle name="Percent 4 3 8 4 3 2" xfId="10203"/>
    <cellStyle name="Percent 4 3 8 4 4" xfId="10204"/>
    <cellStyle name="Percent 4 3 8 4 4 2" xfId="10205"/>
    <cellStyle name="Percent 4 3 8 4 5" xfId="10206"/>
    <cellStyle name="Percent 4 3 8 5" xfId="10207"/>
    <cellStyle name="Percent 4 3 8 5 2" xfId="10208"/>
    <cellStyle name="Percent 4 3 8 5 2 2" xfId="10209"/>
    <cellStyle name="Percent 4 3 8 5 3" xfId="10210"/>
    <cellStyle name="Percent 4 3 8 5 3 2" xfId="10211"/>
    <cellStyle name="Percent 4 3 8 5 4" xfId="10212"/>
    <cellStyle name="Percent 4 3 8 6" xfId="10213"/>
    <cellStyle name="Percent 4 3 8 6 2" xfId="10214"/>
    <cellStyle name="Percent 4 3 8 7" xfId="10215"/>
    <cellStyle name="Percent 4 3 8 7 2" xfId="10216"/>
    <cellStyle name="Percent 4 3 8 8" xfId="10217"/>
    <cellStyle name="Percent 4 3 8 8 2" xfId="10218"/>
    <cellStyle name="Percent 4 3 8 9" xfId="10219"/>
    <cellStyle name="Percent 4 3 9" xfId="10220"/>
    <cellStyle name="Percent 4 3 9 2" xfId="10221"/>
    <cellStyle name="Percent 4 3 9 2 2" xfId="10222"/>
    <cellStyle name="Percent 4 3 9 3" xfId="10223"/>
    <cellStyle name="Percent 4 3 9 3 2" xfId="10224"/>
    <cellStyle name="Percent 4 3 9 4" xfId="10225"/>
    <cellStyle name="Percent 4 30" xfId="10226"/>
    <cellStyle name="Percent 4 30 2" xfId="10227"/>
    <cellStyle name="Percent 4 30 2 2" xfId="10228"/>
    <cellStyle name="Percent 4 30 3" xfId="10229"/>
    <cellStyle name="Percent 4 30 3 2" xfId="10230"/>
    <cellStyle name="Percent 4 30 4" xfId="10231"/>
    <cellStyle name="Percent 4 30 4 2" xfId="10232"/>
    <cellStyle name="Percent 4 30 5" xfId="10233"/>
    <cellStyle name="Percent 4 31" xfId="10234"/>
    <cellStyle name="Percent 4 31 2" xfId="10235"/>
    <cellStyle name="Percent 4 31 2 2" xfId="10236"/>
    <cellStyle name="Percent 4 31 3" xfId="10237"/>
    <cellStyle name="Percent 4 31 3 2" xfId="10238"/>
    <cellStyle name="Percent 4 31 4" xfId="10239"/>
    <cellStyle name="Percent 4 32" xfId="10240"/>
    <cellStyle name="Percent 4 32 2" xfId="10241"/>
    <cellStyle name="Percent 4 32 2 2" xfId="10242"/>
    <cellStyle name="Percent 4 32 3" xfId="10243"/>
    <cellStyle name="Percent 4 32 3 2" xfId="10244"/>
    <cellStyle name="Percent 4 32 4" xfId="10245"/>
    <cellStyle name="Percent 4 33" xfId="10246"/>
    <cellStyle name="Percent 4 33 2" xfId="10247"/>
    <cellStyle name="Percent 4 33 2 2" xfId="10248"/>
    <cellStyle name="Percent 4 33 3" xfId="10249"/>
    <cellStyle name="Percent 4 33 3 2" xfId="10250"/>
    <cellStyle name="Percent 4 33 4" xfId="10251"/>
    <cellStyle name="Percent 4 33 4 2" xfId="10252"/>
    <cellStyle name="Percent 4 33 5" xfId="10253"/>
    <cellStyle name="Percent 4 34" xfId="10254"/>
    <cellStyle name="Percent 4 34 2" xfId="10255"/>
    <cellStyle name="Percent 4 34 2 2" xfId="10256"/>
    <cellStyle name="Percent 4 34 3" xfId="10257"/>
    <cellStyle name="Percent 4 34 3 2" xfId="10258"/>
    <cellStyle name="Percent 4 34 4" xfId="10259"/>
    <cellStyle name="Percent 4 35" xfId="10260"/>
    <cellStyle name="Percent 4 35 2" xfId="10261"/>
    <cellStyle name="Percent 4 36" xfId="10262"/>
    <cellStyle name="Percent 4 36 2" xfId="10263"/>
    <cellStyle name="Percent 4 37" xfId="10264"/>
    <cellStyle name="Percent 4 37 2" xfId="10265"/>
    <cellStyle name="Percent 4 38" xfId="10266"/>
    <cellStyle name="Percent 4 38 2" xfId="10267"/>
    <cellStyle name="Percent 4 39" xfId="10268"/>
    <cellStyle name="Percent 4 4" xfId="10269"/>
    <cellStyle name="Percent 4 4 10" xfId="10270"/>
    <cellStyle name="Percent 4 4 10 2" xfId="10271"/>
    <cellStyle name="Percent 4 4 10 2 2" xfId="10272"/>
    <cellStyle name="Percent 4 4 10 3" xfId="10273"/>
    <cellStyle name="Percent 4 4 10 3 2" xfId="10274"/>
    <cellStyle name="Percent 4 4 10 4" xfId="10275"/>
    <cellStyle name="Percent 4 4 11" xfId="10276"/>
    <cellStyle name="Percent 4 4 11 2" xfId="10277"/>
    <cellStyle name="Percent 4 4 11 2 2" xfId="10278"/>
    <cellStyle name="Percent 4 4 11 3" xfId="10279"/>
    <cellStyle name="Percent 4 4 11 3 2" xfId="10280"/>
    <cellStyle name="Percent 4 4 11 4" xfId="10281"/>
    <cellStyle name="Percent 4 4 12" xfId="10282"/>
    <cellStyle name="Percent 4 4 12 2" xfId="10283"/>
    <cellStyle name="Percent 4 4 12 2 2" xfId="10284"/>
    <cellStyle name="Percent 4 4 12 3" xfId="10285"/>
    <cellStyle name="Percent 4 4 12 3 2" xfId="10286"/>
    <cellStyle name="Percent 4 4 12 4" xfId="10287"/>
    <cellStyle name="Percent 4 4 12 4 2" xfId="10288"/>
    <cellStyle name="Percent 4 4 12 5" xfId="10289"/>
    <cellStyle name="Percent 4 4 13" xfId="10290"/>
    <cellStyle name="Percent 4 4 13 2" xfId="10291"/>
    <cellStyle name="Percent 4 4 13 2 2" xfId="10292"/>
    <cellStyle name="Percent 4 4 13 3" xfId="10293"/>
    <cellStyle name="Percent 4 4 13 3 2" xfId="10294"/>
    <cellStyle name="Percent 4 4 13 4" xfId="10295"/>
    <cellStyle name="Percent 4 4 14" xfId="10296"/>
    <cellStyle name="Percent 4 4 14 2" xfId="10297"/>
    <cellStyle name="Percent 4 4 15" xfId="10298"/>
    <cellStyle name="Percent 4 4 15 2" xfId="10299"/>
    <cellStyle name="Percent 4 4 16" xfId="10300"/>
    <cellStyle name="Percent 4 4 16 2" xfId="10301"/>
    <cellStyle name="Percent 4 4 17" xfId="10302"/>
    <cellStyle name="Percent 4 4 17 2" xfId="10303"/>
    <cellStyle name="Percent 4 4 18" xfId="10304"/>
    <cellStyle name="Percent 4 4 2" xfId="10305"/>
    <cellStyle name="Percent 4 4 2 10" xfId="10306"/>
    <cellStyle name="Percent 4 4 2 2" xfId="10307"/>
    <cellStyle name="Percent 4 4 2 2 2" xfId="10308"/>
    <cellStyle name="Percent 4 4 2 2 2 2" xfId="10309"/>
    <cellStyle name="Percent 4 4 2 2 3" xfId="10310"/>
    <cellStyle name="Percent 4 4 2 2 3 2" xfId="10311"/>
    <cellStyle name="Percent 4 4 2 2 4" xfId="10312"/>
    <cellStyle name="Percent 4 4 2 3" xfId="10313"/>
    <cellStyle name="Percent 4 4 2 3 2" xfId="10314"/>
    <cellStyle name="Percent 4 4 2 3 2 2" xfId="10315"/>
    <cellStyle name="Percent 4 4 2 3 3" xfId="10316"/>
    <cellStyle name="Percent 4 4 2 3 3 2" xfId="10317"/>
    <cellStyle name="Percent 4 4 2 3 4" xfId="10318"/>
    <cellStyle name="Percent 4 4 2 4" xfId="10319"/>
    <cellStyle name="Percent 4 4 2 4 2" xfId="10320"/>
    <cellStyle name="Percent 4 4 2 4 2 2" xfId="10321"/>
    <cellStyle name="Percent 4 4 2 4 3" xfId="10322"/>
    <cellStyle name="Percent 4 4 2 4 3 2" xfId="10323"/>
    <cellStyle name="Percent 4 4 2 4 4" xfId="10324"/>
    <cellStyle name="Percent 4 4 2 4 4 2" xfId="10325"/>
    <cellStyle name="Percent 4 4 2 4 5" xfId="10326"/>
    <cellStyle name="Percent 4 4 2 5" xfId="10327"/>
    <cellStyle name="Percent 4 4 2 5 2" xfId="10328"/>
    <cellStyle name="Percent 4 4 2 5 2 2" xfId="10329"/>
    <cellStyle name="Percent 4 4 2 5 3" xfId="10330"/>
    <cellStyle name="Percent 4 4 2 5 3 2" xfId="10331"/>
    <cellStyle name="Percent 4 4 2 5 4" xfId="10332"/>
    <cellStyle name="Percent 4 4 2 6" xfId="10333"/>
    <cellStyle name="Percent 4 4 2 6 2" xfId="10334"/>
    <cellStyle name="Percent 4 4 2 7" xfId="10335"/>
    <cellStyle name="Percent 4 4 2 7 2" xfId="10336"/>
    <cellStyle name="Percent 4 4 2 8" xfId="10337"/>
    <cellStyle name="Percent 4 4 2 8 2" xfId="10338"/>
    <cellStyle name="Percent 4 4 2 9" xfId="10339"/>
    <cellStyle name="Percent 4 4 2 9 2" xfId="10340"/>
    <cellStyle name="Percent 4 4 3" xfId="10341"/>
    <cellStyle name="Percent 4 4 3 2" xfId="10342"/>
    <cellStyle name="Percent 4 4 3 2 2" xfId="10343"/>
    <cellStyle name="Percent 4 4 3 2 2 2" xfId="10344"/>
    <cellStyle name="Percent 4 4 3 2 3" xfId="10345"/>
    <cellStyle name="Percent 4 4 3 2 3 2" xfId="10346"/>
    <cellStyle name="Percent 4 4 3 2 4" xfId="10347"/>
    <cellStyle name="Percent 4 4 3 3" xfId="10348"/>
    <cellStyle name="Percent 4 4 3 3 2" xfId="10349"/>
    <cellStyle name="Percent 4 4 3 3 2 2" xfId="10350"/>
    <cellStyle name="Percent 4 4 3 3 3" xfId="10351"/>
    <cellStyle name="Percent 4 4 3 3 3 2" xfId="10352"/>
    <cellStyle name="Percent 4 4 3 3 4" xfId="10353"/>
    <cellStyle name="Percent 4 4 3 4" xfId="10354"/>
    <cellStyle name="Percent 4 4 3 4 2" xfId="10355"/>
    <cellStyle name="Percent 4 4 3 4 2 2" xfId="10356"/>
    <cellStyle name="Percent 4 4 3 4 3" xfId="10357"/>
    <cellStyle name="Percent 4 4 3 4 3 2" xfId="10358"/>
    <cellStyle name="Percent 4 4 3 4 4" xfId="10359"/>
    <cellStyle name="Percent 4 4 3 4 4 2" xfId="10360"/>
    <cellStyle name="Percent 4 4 3 4 5" xfId="10361"/>
    <cellStyle name="Percent 4 4 3 5" xfId="10362"/>
    <cellStyle name="Percent 4 4 3 5 2" xfId="10363"/>
    <cellStyle name="Percent 4 4 3 5 2 2" xfId="10364"/>
    <cellStyle name="Percent 4 4 3 5 3" xfId="10365"/>
    <cellStyle name="Percent 4 4 3 5 3 2" xfId="10366"/>
    <cellStyle name="Percent 4 4 3 5 4" xfId="10367"/>
    <cellStyle name="Percent 4 4 3 6" xfId="10368"/>
    <cellStyle name="Percent 4 4 3 6 2" xfId="10369"/>
    <cellStyle name="Percent 4 4 3 7" xfId="10370"/>
    <cellStyle name="Percent 4 4 3 7 2" xfId="10371"/>
    <cellStyle name="Percent 4 4 3 8" xfId="10372"/>
    <cellStyle name="Percent 4 4 3 8 2" xfId="10373"/>
    <cellStyle name="Percent 4 4 3 9" xfId="10374"/>
    <cellStyle name="Percent 4 4 4" xfId="10375"/>
    <cellStyle name="Percent 4 4 4 2" xfId="10376"/>
    <cellStyle name="Percent 4 4 4 2 2" xfId="10377"/>
    <cellStyle name="Percent 4 4 4 2 2 2" xfId="10378"/>
    <cellStyle name="Percent 4 4 4 2 3" xfId="10379"/>
    <cellStyle name="Percent 4 4 4 2 3 2" xfId="10380"/>
    <cellStyle name="Percent 4 4 4 2 4" xfId="10381"/>
    <cellStyle name="Percent 4 4 4 3" xfId="10382"/>
    <cellStyle name="Percent 4 4 4 3 2" xfId="10383"/>
    <cellStyle name="Percent 4 4 4 3 2 2" xfId="10384"/>
    <cellStyle name="Percent 4 4 4 3 3" xfId="10385"/>
    <cellStyle name="Percent 4 4 4 3 3 2" xfId="10386"/>
    <cellStyle name="Percent 4 4 4 3 4" xfId="10387"/>
    <cellStyle name="Percent 4 4 4 4" xfId="10388"/>
    <cellStyle name="Percent 4 4 4 4 2" xfId="10389"/>
    <cellStyle name="Percent 4 4 4 4 2 2" xfId="10390"/>
    <cellStyle name="Percent 4 4 4 4 3" xfId="10391"/>
    <cellStyle name="Percent 4 4 4 4 3 2" xfId="10392"/>
    <cellStyle name="Percent 4 4 4 4 4" xfId="10393"/>
    <cellStyle name="Percent 4 4 4 4 4 2" xfId="10394"/>
    <cellStyle name="Percent 4 4 4 4 5" xfId="10395"/>
    <cellStyle name="Percent 4 4 4 5" xfId="10396"/>
    <cellStyle name="Percent 4 4 4 5 2" xfId="10397"/>
    <cellStyle name="Percent 4 4 4 5 2 2" xfId="10398"/>
    <cellStyle name="Percent 4 4 4 5 3" xfId="10399"/>
    <cellStyle name="Percent 4 4 4 5 3 2" xfId="10400"/>
    <cellStyle name="Percent 4 4 4 5 4" xfId="10401"/>
    <cellStyle name="Percent 4 4 4 6" xfId="10402"/>
    <cellStyle name="Percent 4 4 4 6 2" xfId="10403"/>
    <cellStyle name="Percent 4 4 4 7" xfId="10404"/>
    <cellStyle name="Percent 4 4 4 7 2" xfId="10405"/>
    <cellStyle name="Percent 4 4 4 8" xfId="10406"/>
    <cellStyle name="Percent 4 4 4 8 2" xfId="10407"/>
    <cellStyle name="Percent 4 4 4 9" xfId="10408"/>
    <cellStyle name="Percent 4 4 5" xfId="10409"/>
    <cellStyle name="Percent 4 4 5 2" xfId="10410"/>
    <cellStyle name="Percent 4 4 5 2 2" xfId="10411"/>
    <cellStyle name="Percent 4 4 5 2 2 2" xfId="10412"/>
    <cellStyle name="Percent 4 4 5 2 3" xfId="10413"/>
    <cellStyle name="Percent 4 4 5 2 3 2" xfId="10414"/>
    <cellStyle name="Percent 4 4 5 2 4" xfId="10415"/>
    <cellStyle name="Percent 4 4 5 3" xfId="10416"/>
    <cellStyle name="Percent 4 4 5 3 2" xfId="10417"/>
    <cellStyle name="Percent 4 4 5 3 2 2" xfId="10418"/>
    <cellStyle name="Percent 4 4 5 3 3" xfId="10419"/>
    <cellStyle name="Percent 4 4 5 3 3 2" xfId="10420"/>
    <cellStyle name="Percent 4 4 5 3 4" xfId="10421"/>
    <cellStyle name="Percent 4 4 5 4" xfId="10422"/>
    <cellStyle name="Percent 4 4 5 4 2" xfId="10423"/>
    <cellStyle name="Percent 4 4 5 4 2 2" xfId="10424"/>
    <cellStyle name="Percent 4 4 5 4 3" xfId="10425"/>
    <cellStyle name="Percent 4 4 5 4 3 2" xfId="10426"/>
    <cellStyle name="Percent 4 4 5 4 4" xfId="10427"/>
    <cellStyle name="Percent 4 4 5 4 4 2" xfId="10428"/>
    <cellStyle name="Percent 4 4 5 4 5" xfId="10429"/>
    <cellStyle name="Percent 4 4 5 5" xfId="10430"/>
    <cellStyle name="Percent 4 4 5 5 2" xfId="10431"/>
    <cellStyle name="Percent 4 4 5 5 2 2" xfId="10432"/>
    <cellStyle name="Percent 4 4 5 5 3" xfId="10433"/>
    <cellStyle name="Percent 4 4 5 5 3 2" xfId="10434"/>
    <cellStyle name="Percent 4 4 5 5 4" xfId="10435"/>
    <cellStyle name="Percent 4 4 5 6" xfId="10436"/>
    <cellStyle name="Percent 4 4 5 6 2" xfId="10437"/>
    <cellStyle name="Percent 4 4 5 7" xfId="10438"/>
    <cellStyle name="Percent 4 4 5 7 2" xfId="10439"/>
    <cellStyle name="Percent 4 4 5 8" xfId="10440"/>
    <cellStyle name="Percent 4 4 5 8 2" xfId="10441"/>
    <cellStyle name="Percent 4 4 5 9" xfId="10442"/>
    <cellStyle name="Percent 4 4 6" xfId="10443"/>
    <cellStyle name="Percent 4 4 6 2" xfId="10444"/>
    <cellStyle name="Percent 4 4 6 2 2" xfId="10445"/>
    <cellStyle name="Percent 4 4 6 2 2 2" xfId="10446"/>
    <cellStyle name="Percent 4 4 6 2 3" xfId="10447"/>
    <cellStyle name="Percent 4 4 6 2 3 2" xfId="10448"/>
    <cellStyle name="Percent 4 4 6 2 4" xfId="10449"/>
    <cellStyle name="Percent 4 4 6 3" xfId="10450"/>
    <cellStyle name="Percent 4 4 6 3 2" xfId="10451"/>
    <cellStyle name="Percent 4 4 6 3 2 2" xfId="10452"/>
    <cellStyle name="Percent 4 4 6 3 3" xfId="10453"/>
    <cellStyle name="Percent 4 4 6 3 3 2" xfId="10454"/>
    <cellStyle name="Percent 4 4 6 3 4" xfId="10455"/>
    <cellStyle name="Percent 4 4 6 4" xfId="10456"/>
    <cellStyle name="Percent 4 4 6 4 2" xfId="10457"/>
    <cellStyle name="Percent 4 4 6 4 2 2" xfId="10458"/>
    <cellStyle name="Percent 4 4 6 4 3" xfId="10459"/>
    <cellStyle name="Percent 4 4 6 4 3 2" xfId="10460"/>
    <cellStyle name="Percent 4 4 6 4 4" xfId="10461"/>
    <cellStyle name="Percent 4 4 6 4 4 2" xfId="10462"/>
    <cellStyle name="Percent 4 4 6 4 5" xfId="10463"/>
    <cellStyle name="Percent 4 4 6 5" xfId="10464"/>
    <cellStyle name="Percent 4 4 6 5 2" xfId="10465"/>
    <cellStyle name="Percent 4 4 6 5 2 2" xfId="10466"/>
    <cellStyle name="Percent 4 4 6 5 3" xfId="10467"/>
    <cellStyle name="Percent 4 4 6 5 3 2" xfId="10468"/>
    <cellStyle name="Percent 4 4 6 5 4" xfId="10469"/>
    <cellStyle name="Percent 4 4 6 6" xfId="10470"/>
    <cellStyle name="Percent 4 4 6 6 2" xfId="10471"/>
    <cellStyle name="Percent 4 4 6 7" xfId="10472"/>
    <cellStyle name="Percent 4 4 6 7 2" xfId="10473"/>
    <cellStyle name="Percent 4 4 6 8" xfId="10474"/>
    <cellStyle name="Percent 4 4 6 8 2" xfId="10475"/>
    <cellStyle name="Percent 4 4 6 9" xfId="10476"/>
    <cellStyle name="Percent 4 4 7" xfId="10477"/>
    <cellStyle name="Percent 4 4 7 2" xfId="10478"/>
    <cellStyle name="Percent 4 4 7 2 2" xfId="10479"/>
    <cellStyle name="Percent 4 4 7 2 2 2" xfId="10480"/>
    <cellStyle name="Percent 4 4 7 2 3" xfId="10481"/>
    <cellStyle name="Percent 4 4 7 2 3 2" xfId="10482"/>
    <cellStyle name="Percent 4 4 7 2 4" xfId="10483"/>
    <cellStyle name="Percent 4 4 7 3" xfId="10484"/>
    <cellStyle name="Percent 4 4 7 3 2" xfId="10485"/>
    <cellStyle name="Percent 4 4 7 3 2 2" xfId="10486"/>
    <cellStyle name="Percent 4 4 7 3 3" xfId="10487"/>
    <cellStyle name="Percent 4 4 7 3 3 2" xfId="10488"/>
    <cellStyle name="Percent 4 4 7 3 4" xfId="10489"/>
    <cellStyle name="Percent 4 4 7 4" xfId="10490"/>
    <cellStyle name="Percent 4 4 7 4 2" xfId="10491"/>
    <cellStyle name="Percent 4 4 7 4 2 2" xfId="10492"/>
    <cellStyle name="Percent 4 4 7 4 3" xfId="10493"/>
    <cellStyle name="Percent 4 4 7 4 3 2" xfId="10494"/>
    <cellStyle name="Percent 4 4 7 4 4" xfId="10495"/>
    <cellStyle name="Percent 4 4 7 4 4 2" xfId="10496"/>
    <cellStyle name="Percent 4 4 7 4 5" xfId="10497"/>
    <cellStyle name="Percent 4 4 7 5" xfId="10498"/>
    <cellStyle name="Percent 4 4 7 5 2" xfId="10499"/>
    <cellStyle name="Percent 4 4 7 5 2 2" xfId="10500"/>
    <cellStyle name="Percent 4 4 7 5 3" xfId="10501"/>
    <cellStyle name="Percent 4 4 7 5 3 2" xfId="10502"/>
    <cellStyle name="Percent 4 4 7 5 4" xfId="10503"/>
    <cellStyle name="Percent 4 4 7 6" xfId="10504"/>
    <cellStyle name="Percent 4 4 7 6 2" xfId="10505"/>
    <cellStyle name="Percent 4 4 7 7" xfId="10506"/>
    <cellStyle name="Percent 4 4 7 7 2" xfId="10507"/>
    <cellStyle name="Percent 4 4 7 8" xfId="10508"/>
    <cellStyle name="Percent 4 4 7 8 2" xfId="10509"/>
    <cellStyle name="Percent 4 4 7 9" xfId="10510"/>
    <cellStyle name="Percent 4 4 8" xfId="10511"/>
    <cellStyle name="Percent 4 4 8 2" xfId="10512"/>
    <cellStyle name="Percent 4 4 8 2 2" xfId="10513"/>
    <cellStyle name="Percent 4 4 8 2 2 2" xfId="10514"/>
    <cellStyle name="Percent 4 4 8 2 3" xfId="10515"/>
    <cellStyle name="Percent 4 4 8 2 3 2" xfId="10516"/>
    <cellStyle name="Percent 4 4 8 2 4" xfId="10517"/>
    <cellStyle name="Percent 4 4 8 3" xfId="10518"/>
    <cellStyle name="Percent 4 4 8 3 2" xfId="10519"/>
    <cellStyle name="Percent 4 4 8 3 2 2" xfId="10520"/>
    <cellStyle name="Percent 4 4 8 3 3" xfId="10521"/>
    <cellStyle name="Percent 4 4 8 3 3 2" xfId="10522"/>
    <cellStyle name="Percent 4 4 8 3 4" xfId="10523"/>
    <cellStyle name="Percent 4 4 8 4" xfId="10524"/>
    <cellStyle name="Percent 4 4 8 4 2" xfId="10525"/>
    <cellStyle name="Percent 4 4 8 4 2 2" xfId="10526"/>
    <cellStyle name="Percent 4 4 8 4 3" xfId="10527"/>
    <cellStyle name="Percent 4 4 8 4 3 2" xfId="10528"/>
    <cellStyle name="Percent 4 4 8 4 4" xfId="10529"/>
    <cellStyle name="Percent 4 4 8 4 4 2" xfId="10530"/>
    <cellStyle name="Percent 4 4 8 4 5" xfId="10531"/>
    <cellStyle name="Percent 4 4 8 5" xfId="10532"/>
    <cellStyle name="Percent 4 4 8 5 2" xfId="10533"/>
    <cellStyle name="Percent 4 4 8 5 2 2" xfId="10534"/>
    <cellStyle name="Percent 4 4 8 5 3" xfId="10535"/>
    <cellStyle name="Percent 4 4 8 5 3 2" xfId="10536"/>
    <cellStyle name="Percent 4 4 8 5 4" xfId="10537"/>
    <cellStyle name="Percent 4 4 8 6" xfId="10538"/>
    <cellStyle name="Percent 4 4 8 6 2" xfId="10539"/>
    <cellStyle name="Percent 4 4 8 7" xfId="10540"/>
    <cellStyle name="Percent 4 4 8 7 2" xfId="10541"/>
    <cellStyle name="Percent 4 4 8 8" xfId="10542"/>
    <cellStyle name="Percent 4 4 8 8 2" xfId="10543"/>
    <cellStyle name="Percent 4 4 8 9" xfId="10544"/>
    <cellStyle name="Percent 4 4 9" xfId="10545"/>
    <cellStyle name="Percent 4 4 9 2" xfId="10546"/>
    <cellStyle name="Percent 4 4 9 2 2" xfId="10547"/>
    <cellStyle name="Percent 4 4 9 3" xfId="10548"/>
    <cellStyle name="Percent 4 4 9 3 2" xfId="10549"/>
    <cellStyle name="Percent 4 4 9 4" xfId="10550"/>
    <cellStyle name="Percent 4 40" xfId="10551"/>
    <cellStyle name="Percent 4 5" xfId="10552"/>
    <cellStyle name="Percent 4 5 10" xfId="10553"/>
    <cellStyle name="Percent 4 5 10 2" xfId="10554"/>
    <cellStyle name="Percent 4 5 10 2 2" xfId="10555"/>
    <cellStyle name="Percent 4 5 10 3" xfId="10556"/>
    <cellStyle name="Percent 4 5 10 3 2" xfId="10557"/>
    <cellStyle name="Percent 4 5 10 4" xfId="10558"/>
    <cellStyle name="Percent 4 5 11" xfId="10559"/>
    <cellStyle name="Percent 4 5 11 2" xfId="10560"/>
    <cellStyle name="Percent 4 5 11 2 2" xfId="10561"/>
    <cellStyle name="Percent 4 5 11 3" xfId="10562"/>
    <cellStyle name="Percent 4 5 11 3 2" xfId="10563"/>
    <cellStyle name="Percent 4 5 11 4" xfId="10564"/>
    <cellStyle name="Percent 4 5 12" xfId="10565"/>
    <cellStyle name="Percent 4 5 12 2" xfId="10566"/>
    <cellStyle name="Percent 4 5 12 2 2" xfId="10567"/>
    <cellStyle name="Percent 4 5 12 3" xfId="10568"/>
    <cellStyle name="Percent 4 5 12 3 2" xfId="10569"/>
    <cellStyle name="Percent 4 5 12 4" xfId="10570"/>
    <cellStyle name="Percent 4 5 12 4 2" xfId="10571"/>
    <cellStyle name="Percent 4 5 12 5" xfId="10572"/>
    <cellStyle name="Percent 4 5 13" xfId="10573"/>
    <cellStyle name="Percent 4 5 13 2" xfId="10574"/>
    <cellStyle name="Percent 4 5 13 2 2" xfId="10575"/>
    <cellStyle name="Percent 4 5 13 3" xfId="10576"/>
    <cellStyle name="Percent 4 5 13 3 2" xfId="10577"/>
    <cellStyle name="Percent 4 5 13 4" xfId="10578"/>
    <cellStyle name="Percent 4 5 14" xfId="10579"/>
    <cellStyle name="Percent 4 5 14 2" xfId="10580"/>
    <cellStyle name="Percent 4 5 15" xfId="10581"/>
    <cellStyle name="Percent 4 5 15 2" xfId="10582"/>
    <cellStyle name="Percent 4 5 16" xfId="10583"/>
    <cellStyle name="Percent 4 5 16 2" xfId="10584"/>
    <cellStyle name="Percent 4 5 17" xfId="10585"/>
    <cellStyle name="Percent 4 5 17 2" xfId="10586"/>
    <cellStyle name="Percent 4 5 18" xfId="10587"/>
    <cellStyle name="Percent 4 5 2" xfId="10588"/>
    <cellStyle name="Percent 4 5 2 10" xfId="10589"/>
    <cellStyle name="Percent 4 5 2 2" xfId="10590"/>
    <cellStyle name="Percent 4 5 2 2 2" xfId="10591"/>
    <cellStyle name="Percent 4 5 2 2 2 2" xfId="10592"/>
    <cellStyle name="Percent 4 5 2 2 3" xfId="10593"/>
    <cellStyle name="Percent 4 5 2 2 3 2" xfId="10594"/>
    <cellStyle name="Percent 4 5 2 2 4" xfId="10595"/>
    <cellStyle name="Percent 4 5 2 3" xfId="10596"/>
    <cellStyle name="Percent 4 5 2 3 2" xfId="10597"/>
    <cellStyle name="Percent 4 5 2 3 2 2" xfId="10598"/>
    <cellStyle name="Percent 4 5 2 3 3" xfId="10599"/>
    <cellStyle name="Percent 4 5 2 3 3 2" xfId="10600"/>
    <cellStyle name="Percent 4 5 2 3 4" xfId="10601"/>
    <cellStyle name="Percent 4 5 2 4" xfId="10602"/>
    <cellStyle name="Percent 4 5 2 4 2" xfId="10603"/>
    <cellStyle name="Percent 4 5 2 4 2 2" xfId="10604"/>
    <cellStyle name="Percent 4 5 2 4 3" xfId="10605"/>
    <cellStyle name="Percent 4 5 2 4 3 2" xfId="10606"/>
    <cellStyle name="Percent 4 5 2 4 4" xfId="10607"/>
    <cellStyle name="Percent 4 5 2 4 4 2" xfId="10608"/>
    <cellStyle name="Percent 4 5 2 4 5" xfId="10609"/>
    <cellStyle name="Percent 4 5 2 5" xfId="10610"/>
    <cellStyle name="Percent 4 5 2 5 2" xfId="10611"/>
    <cellStyle name="Percent 4 5 2 5 2 2" xfId="10612"/>
    <cellStyle name="Percent 4 5 2 5 3" xfId="10613"/>
    <cellStyle name="Percent 4 5 2 5 3 2" xfId="10614"/>
    <cellStyle name="Percent 4 5 2 5 4" xfId="10615"/>
    <cellStyle name="Percent 4 5 2 6" xfId="10616"/>
    <cellStyle name="Percent 4 5 2 6 2" xfId="10617"/>
    <cellStyle name="Percent 4 5 2 7" xfId="10618"/>
    <cellStyle name="Percent 4 5 2 7 2" xfId="10619"/>
    <cellStyle name="Percent 4 5 2 8" xfId="10620"/>
    <cellStyle name="Percent 4 5 2 8 2" xfId="10621"/>
    <cellStyle name="Percent 4 5 2 9" xfId="10622"/>
    <cellStyle name="Percent 4 5 2 9 2" xfId="10623"/>
    <cellStyle name="Percent 4 5 3" xfId="10624"/>
    <cellStyle name="Percent 4 5 3 2" xfId="10625"/>
    <cellStyle name="Percent 4 5 3 2 2" xfId="10626"/>
    <cellStyle name="Percent 4 5 3 2 2 2" xfId="10627"/>
    <cellStyle name="Percent 4 5 3 2 3" xfId="10628"/>
    <cellStyle name="Percent 4 5 3 2 3 2" xfId="10629"/>
    <cellStyle name="Percent 4 5 3 2 4" xfId="10630"/>
    <cellStyle name="Percent 4 5 3 3" xfId="10631"/>
    <cellStyle name="Percent 4 5 3 3 2" xfId="10632"/>
    <cellStyle name="Percent 4 5 3 3 2 2" xfId="10633"/>
    <cellStyle name="Percent 4 5 3 3 3" xfId="10634"/>
    <cellStyle name="Percent 4 5 3 3 3 2" xfId="10635"/>
    <cellStyle name="Percent 4 5 3 3 4" xfId="10636"/>
    <cellStyle name="Percent 4 5 3 4" xfId="10637"/>
    <cellStyle name="Percent 4 5 3 4 2" xfId="10638"/>
    <cellStyle name="Percent 4 5 3 4 2 2" xfId="10639"/>
    <cellStyle name="Percent 4 5 3 4 3" xfId="10640"/>
    <cellStyle name="Percent 4 5 3 4 3 2" xfId="10641"/>
    <cellStyle name="Percent 4 5 3 4 4" xfId="10642"/>
    <cellStyle name="Percent 4 5 3 4 4 2" xfId="10643"/>
    <cellStyle name="Percent 4 5 3 4 5" xfId="10644"/>
    <cellStyle name="Percent 4 5 3 5" xfId="10645"/>
    <cellStyle name="Percent 4 5 3 5 2" xfId="10646"/>
    <cellStyle name="Percent 4 5 3 5 2 2" xfId="10647"/>
    <cellStyle name="Percent 4 5 3 5 3" xfId="10648"/>
    <cellStyle name="Percent 4 5 3 5 3 2" xfId="10649"/>
    <cellStyle name="Percent 4 5 3 5 4" xfId="10650"/>
    <cellStyle name="Percent 4 5 3 6" xfId="10651"/>
    <cellStyle name="Percent 4 5 3 6 2" xfId="10652"/>
    <cellStyle name="Percent 4 5 3 7" xfId="10653"/>
    <cellStyle name="Percent 4 5 3 7 2" xfId="10654"/>
    <cellStyle name="Percent 4 5 3 8" xfId="10655"/>
    <cellStyle name="Percent 4 5 3 8 2" xfId="10656"/>
    <cellStyle name="Percent 4 5 3 9" xfId="10657"/>
    <cellStyle name="Percent 4 5 4" xfId="10658"/>
    <cellStyle name="Percent 4 5 4 2" xfId="10659"/>
    <cellStyle name="Percent 4 5 4 2 2" xfId="10660"/>
    <cellStyle name="Percent 4 5 4 2 2 2" xfId="10661"/>
    <cellStyle name="Percent 4 5 4 2 3" xfId="10662"/>
    <cellStyle name="Percent 4 5 4 2 3 2" xfId="10663"/>
    <cellStyle name="Percent 4 5 4 2 4" xfId="10664"/>
    <cellStyle name="Percent 4 5 4 3" xfId="10665"/>
    <cellStyle name="Percent 4 5 4 3 2" xfId="10666"/>
    <cellStyle name="Percent 4 5 4 3 2 2" xfId="10667"/>
    <cellStyle name="Percent 4 5 4 3 3" xfId="10668"/>
    <cellStyle name="Percent 4 5 4 3 3 2" xfId="10669"/>
    <cellStyle name="Percent 4 5 4 3 4" xfId="10670"/>
    <cellStyle name="Percent 4 5 4 4" xfId="10671"/>
    <cellStyle name="Percent 4 5 4 4 2" xfId="10672"/>
    <cellStyle name="Percent 4 5 4 4 2 2" xfId="10673"/>
    <cellStyle name="Percent 4 5 4 4 3" xfId="10674"/>
    <cellStyle name="Percent 4 5 4 4 3 2" xfId="10675"/>
    <cellStyle name="Percent 4 5 4 4 4" xfId="10676"/>
    <cellStyle name="Percent 4 5 4 4 4 2" xfId="10677"/>
    <cellStyle name="Percent 4 5 4 4 5" xfId="10678"/>
    <cellStyle name="Percent 4 5 4 5" xfId="10679"/>
    <cellStyle name="Percent 4 5 4 5 2" xfId="10680"/>
    <cellStyle name="Percent 4 5 4 5 2 2" xfId="10681"/>
    <cellStyle name="Percent 4 5 4 5 3" xfId="10682"/>
    <cellStyle name="Percent 4 5 4 5 3 2" xfId="10683"/>
    <cellStyle name="Percent 4 5 4 5 4" xfId="10684"/>
    <cellStyle name="Percent 4 5 4 6" xfId="10685"/>
    <cellStyle name="Percent 4 5 4 6 2" xfId="10686"/>
    <cellStyle name="Percent 4 5 4 7" xfId="10687"/>
    <cellStyle name="Percent 4 5 4 7 2" xfId="10688"/>
    <cellStyle name="Percent 4 5 4 8" xfId="10689"/>
    <cellStyle name="Percent 4 5 4 8 2" xfId="10690"/>
    <cellStyle name="Percent 4 5 4 9" xfId="10691"/>
    <cellStyle name="Percent 4 5 5" xfId="10692"/>
    <cellStyle name="Percent 4 5 5 2" xfId="10693"/>
    <cellStyle name="Percent 4 5 5 2 2" xfId="10694"/>
    <cellStyle name="Percent 4 5 5 2 2 2" xfId="10695"/>
    <cellStyle name="Percent 4 5 5 2 3" xfId="10696"/>
    <cellStyle name="Percent 4 5 5 2 3 2" xfId="10697"/>
    <cellStyle name="Percent 4 5 5 2 4" xfId="10698"/>
    <cellStyle name="Percent 4 5 5 3" xfId="10699"/>
    <cellStyle name="Percent 4 5 5 3 2" xfId="10700"/>
    <cellStyle name="Percent 4 5 5 3 2 2" xfId="10701"/>
    <cellStyle name="Percent 4 5 5 3 3" xfId="10702"/>
    <cellStyle name="Percent 4 5 5 3 3 2" xfId="10703"/>
    <cellStyle name="Percent 4 5 5 3 4" xfId="10704"/>
    <cellStyle name="Percent 4 5 5 4" xfId="10705"/>
    <cellStyle name="Percent 4 5 5 4 2" xfId="10706"/>
    <cellStyle name="Percent 4 5 5 4 2 2" xfId="10707"/>
    <cellStyle name="Percent 4 5 5 4 3" xfId="10708"/>
    <cellStyle name="Percent 4 5 5 4 3 2" xfId="10709"/>
    <cellStyle name="Percent 4 5 5 4 4" xfId="10710"/>
    <cellStyle name="Percent 4 5 5 4 4 2" xfId="10711"/>
    <cellStyle name="Percent 4 5 5 4 5" xfId="10712"/>
    <cellStyle name="Percent 4 5 5 5" xfId="10713"/>
    <cellStyle name="Percent 4 5 5 5 2" xfId="10714"/>
    <cellStyle name="Percent 4 5 5 5 2 2" xfId="10715"/>
    <cellStyle name="Percent 4 5 5 5 3" xfId="10716"/>
    <cellStyle name="Percent 4 5 5 5 3 2" xfId="10717"/>
    <cellStyle name="Percent 4 5 5 5 4" xfId="10718"/>
    <cellStyle name="Percent 4 5 5 6" xfId="10719"/>
    <cellStyle name="Percent 4 5 5 6 2" xfId="10720"/>
    <cellStyle name="Percent 4 5 5 7" xfId="10721"/>
    <cellStyle name="Percent 4 5 5 7 2" xfId="10722"/>
    <cellStyle name="Percent 4 5 5 8" xfId="10723"/>
    <cellStyle name="Percent 4 5 5 8 2" xfId="10724"/>
    <cellStyle name="Percent 4 5 5 9" xfId="10725"/>
    <cellStyle name="Percent 4 5 6" xfId="10726"/>
    <cellStyle name="Percent 4 5 6 2" xfId="10727"/>
    <cellStyle name="Percent 4 5 6 2 2" xfId="10728"/>
    <cellStyle name="Percent 4 5 6 2 2 2" xfId="10729"/>
    <cellStyle name="Percent 4 5 6 2 3" xfId="10730"/>
    <cellStyle name="Percent 4 5 6 2 3 2" xfId="10731"/>
    <cellStyle name="Percent 4 5 6 2 4" xfId="10732"/>
    <cellStyle name="Percent 4 5 6 3" xfId="10733"/>
    <cellStyle name="Percent 4 5 6 3 2" xfId="10734"/>
    <cellStyle name="Percent 4 5 6 3 2 2" xfId="10735"/>
    <cellStyle name="Percent 4 5 6 3 3" xfId="10736"/>
    <cellStyle name="Percent 4 5 6 3 3 2" xfId="10737"/>
    <cellStyle name="Percent 4 5 6 3 4" xfId="10738"/>
    <cellStyle name="Percent 4 5 6 4" xfId="10739"/>
    <cellStyle name="Percent 4 5 6 4 2" xfId="10740"/>
    <cellStyle name="Percent 4 5 6 4 2 2" xfId="10741"/>
    <cellStyle name="Percent 4 5 6 4 3" xfId="10742"/>
    <cellStyle name="Percent 4 5 6 4 3 2" xfId="10743"/>
    <cellStyle name="Percent 4 5 6 4 4" xfId="10744"/>
    <cellStyle name="Percent 4 5 6 4 4 2" xfId="10745"/>
    <cellStyle name="Percent 4 5 6 4 5" xfId="10746"/>
    <cellStyle name="Percent 4 5 6 5" xfId="10747"/>
    <cellStyle name="Percent 4 5 6 5 2" xfId="10748"/>
    <cellStyle name="Percent 4 5 6 5 2 2" xfId="10749"/>
    <cellStyle name="Percent 4 5 6 5 3" xfId="10750"/>
    <cellStyle name="Percent 4 5 6 5 3 2" xfId="10751"/>
    <cellStyle name="Percent 4 5 6 5 4" xfId="10752"/>
    <cellStyle name="Percent 4 5 6 6" xfId="10753"/>
    <cellStyle name="Percent 4 5 6 6 2" xfId="10754"/>
    <cellStyle name="Percent 4 5 6 7" xfId="10755"/>
    <cellStyle name="Percent 4 5 6 7 2" xfId="10756"/>
    <cellStyle name="Percent 4 5 6 8" xfId="10757"/>
    <cellStyle name="Percent 4 5 6 8 2" xfId="10758"/>
    <cellStyle name="Percent 4 5 6 9" xfId="10759"/>
    <cellStyle name="Percent 4 5 7" xfId="10760"/>
    <cellStyle name="Percent 4 5 7 2" xfId="10761"/>
    <cellStyle name="Percent 4 5 7 2 2" xfId="10762"/>
    <cellStyle name="Percent 4 5 7 2 2 2" xfId="10763"/>
    <cellStyle name="Percent 4 5 7 2 3" xfId="10764"/>
    <cellStyle name="Percent 4 5 7 2 3 2" xfId="10765"/>
    <cellStyle name="Percent 4 5 7 2 4" xfId="10766"/>
    <cellStyle name="Percent 4 5 7 3" xfId="10767"/>
    <cellStyle name="Percent 4 5 7 3 2" xfId="10768"/>
    <cellStyle name="Percent 4 5 7 3 2 2" xfId="10769"/>
    <cellStyle name="Percent 4 5 7 3 3" xfId="10770"/>
    <cellStyle name="Percent 4 5 7 3 3 2" xfId="10771"/>
    <cellStyle name="Percent 4 5 7 3 4" xfId="10772"/>
    <cellStyle name="Percent 4 5 7 4" xfId="10773"/>
    <cellStyle name="Percent 4 5 7 4 2" xfId="10774"/>
    <cellStyle name="Percent 4 5 7 4 2 2" xfId="10775"/>
    <cellStyle name="Percent 4 5 7 4 3" xfId="10776"/>
    <cellStyle name="Percent 4 5 7 4 3 2" xfId="10777"/>
    <cellStyle name="Percent 4 5 7 4 4" xfId="10778"/>
    <cellStyle name="Percent 4 5 7 4 4 2" xfId="10779"/>
    <cellStyle name="Percent 4 5 7 4 5" xfId="10780"/>
    <cellStyle name="Percent 4 5 7 5" xfId="10781"/>
    <cellStyle name="Percent 4 5 7 5 2" xfId="10782"/>
    <cellStyle name="Percent 4 5 7 5 2 2" xfId="10783"/>
    <cellStyle name="Percent 4 5 7 5 3" xfId="10784"/>
    <cellStyle name="Percent 4 5 7 5 3 2" xfId="10785"/>
    <cellStyle name="Percent 4 5 7 5 4" xfId="10786"/>
    <cellStyle name="Percent 4 5 7 6" xfId="10787"/>
    <cellStyle name="Percent 4 5 7 6 2" xfId="10788"/>
    <cellStyle name="Percent 4 5 7 7" xfId="10789"/>
    <cellStyle name="Percent 4 5 7 7 2" xfId="10790"/>
    <cellStyle name="Percent 4 5 7 8" xfId="10791"/>
    <cellStyle name="Percent 4 5 7 8 2" xfId="10792"/>
    <cellStyle name="Percent 4 5 7 9" xfId="10793"/>
    <cellStyle name="Percent 4 5 8" xfId="10794"/>
    <cellStyle name="Percent 4 5 8 2" xfId="10795"/>
    <cellStyle name="Percent 4 5 8 2 2" xfId="10796"/>
    <cellStyle name="Percent 4 5 8 2 2 2" xfId="10797"/>
    <cellStyle name="Percent 4 5 8 2 3" xfId="10798"/>
    <cellStyle name="Percent 4 5 8 2 3 2" xfId="10799"/>
    <cellStyle name="Percent 4 5 8 2 4" xfId="10800"/>
    <cellStyle name="Percent 4 5 8 3" xfId="10801"/>
    <cellStyle name="Percent 4 5 8 3 2" xfId="10802"/>
    <cellStyle name="Percent 4 5 8 3 2 2" xfId="10803"/>
    <cellStyle name="Percent 4 5 8 3 3" xfId="10804"/>
    <cellStyle name="Percent 4 5 8 3 3 2" xfId="10805"/>
    <cellStyle name="Percent 4 5 8 3 4" xfId="10806"/>
    <cellStyle name="Percent 4 5 8 4" xfId="10807"/>
    <cellStyle name="Percent 4 5 8 4 2" xfId="10808"/>
    <cellStyle name="Percent 4 5 8 4 2 2" xfId="10809"/>
    <cellStyle name="Percent 4 5 8 4 3" xfId="10810"/>
    <cellStyle name="Percent 4 5 8 4 3 2" xfId="10811"/>
    <cellStyle name="Percent 4 5 8 4 4" xfId="10812"/>
    <cellStyle name="Percent 4 5 8 4 4 2" xfId="10813"/>
    <cellStyle name="Percent 4 5 8 4 5" xfId="10814"/>
    <cellStyle name="Percent 4 5 8 5" xfId="10815"/>
    <cellStyle name="Percent 4 5 8 5 2" xfId="10816"/>
    <cellStyle name="Percent 4 5 8 5 2 2" xfId="10817"/>
    <cellStyle name="Percent 4 5 8 5 3" xfId="10818"/>
    <cellStyle name="Percent 4 5 8 5 3 2" xfId="10819"/>
    <cellStyle name="Percent 4 5 8 5 4" xfId="10820"/>
    <cellStyle name="Percent 4 5 8 6" xfId="10821"/>
    <cellStyle name="Percent 4 5 8 6 2" xfId="10822"/>
    <cellStyle name="Percent 4 5 8 7" xfId="10823"/>
    <cellStyle name="Percent 4 5 8 7 2" xfId="10824"/>
    <cellStyle name="Percent 4 5 8 8" xfId="10825"/>
    <cellStyle name="Percent 4 5 8 8 2" xfId="10826"/>
    <cellStyle name="Percent 4 5 8 9" xfId="10827"/>
    <cellStyle name="Percent 4 5 9" xfId="10828"/>
    <cellStyle name="Percent 4 5 9 2" xfId="10829"/>
    <cellStyle name="Percent 4 5 9 2 2" xfId="10830"/>
    <cellStyle name="Percent 4 5 9 3" xfId="10831"/>
    <cellStyle name="Percent 4 5 9 3 2" xfId="10832"/>
    <cellStyle name="Percent 4 5 9 4" xfId="10833"/>
    <cellStyle name="Percent 4 6" xfId="10834"/>
    <cellStyle name="Percent 4 6 10" xfId="10835"/>
    <cellStyle name="Percent 4 6 10 2" xfId="10836"/>
    <cellStyle name="Percent 4 6 10 2 2" xfId="10837"/>
    <cellStyle name="Percent 4 6 10 3" xfId="10838"/>
    <cellStyle name="Percent 4 6 10 3 2" xfId="10839"/>
    <cellStyle name="Percent 4 6 10 4" xfId="10840"/>
    <cellStyle name="Percent 4 6 11" xfId="10841"/>
    <cellStyle name="Percent 4 6 11 2" xfId="10842"/>
    <cellStyle name="Percent 4 6 11 2 2" xfId="10843"/>
    <cellStyle name="Percent 4 6 11 3" xfId="10844"/>
    <cellStyle name="Percent 4 6 11 3 2" xfId="10845"/>
    <cellStyle name="Percent 4 6 11 4" xfId="10846"/>
    <cellStyle name="Percent 4 6 12" xfId="10847"/>
    <cellStyle name="Percent 4 6 12 2" xfId="10848"/>
    <cellStyle name="Percent 4 6 12 2 2" xfId="10849"/>
    <cellStyle name="Percent 4 6 12 3" xfId="10850"/>
    <cellStyle name="Percent 4 6 12 3 2" xfId="10851"/>
    <cellStyle name="Percent 4 6 12 4" xfId="10852"/>
    <cellStyle name="Percent 4 6 12 4 2" xfId="10853"/>
    <cellStyle name="Percent 4 6 12 5" xfId="10854"/>
    <cellStyle name="Percent 4 6 13" xfId="10855"/>
    <cellStyle name="Percent 4 6 13 2" xfId="10856"/>
    <cellStyle name="Percent 4 6 13 2 2" xfId="10857"/>
    <cellStyle name="Percent 4 6 13 3" xfId="10858"/>
    <cellStyle name="Percent 4 6 13 3 2" xfId="10859"/>
    <cellStyle name="Percent 4 6 13 4" xfId="10860"/>
    <cellStyle name="Percent 4 6 14" xfId="10861"/>
    <cellStyle name="Percent 4 6 14 2" xfId="10862"/>
    <cellStyle name="Percent 4 6 15" xfId="10863"/>
    <cellStyle name="Percent 4 6 15 2" xfId="10864"/>
    <cellStyle name="Percent 4 6 16" xfId="10865"/>
    <cellStyle name="Percent 4 6 16 2" xfId="10866"/>
    <cellStyle name="Percent 4 6 17" xfId="10867"/>
    <cellStyle name="Percent 4 6 17 2" xfId="10868"/>
    <cellStyle name="Percent 4 6 18" xfId="10869"/>
    <cellStyle name="Percent 4 6 2" xfId="10870"/>
    <cellStyle name="Percent 4 6 2 2" xfId="10871"/>
    <cellStyle name="Percent 4 6 2 2 2" xfId="10872"/>
    <cellStyle name="Percent 4 6 2 2 2 2" xfId="10873"/>
    <cellStyle name="Percent 4 6 2 2 3" xfId="10874"/>
    <cellStyle name="Percent 4 6 2 2 3 2" xfId="10875"/>
    <cellStyle name="Percent 4 6 2 2 4" xfId="10876"/>
    <cellStyle name="Percent 4 6 2 3" xfId="10877"/>
    <cellStyle name="Percent 4 6 2 3 2" xfId="10878"/>
    <cellStyle name="Percent 4 6 2 3 2 2" xfId="10879"/>
    <cellStyle name="Percent 4 6 2 3 3" xfId="10880"/>
    <cellStyle name="Percent 4 6 2 3 3 2" xfId="10881"/>
    <cellStyle name="Percent 4 6 2 3 4" xfId="10882"/>
    <cellStyle name="Percent 4 6 2 4" xfId="10883"/>
    <cellStyle name="Percent 4 6 2 4 2" xfId="10884"/>
    <cellStyle name="Percent 4 6 2 4 2 2" xfId="10885"/>
    <cellStyle name="Percent 4 6 2 4 3" xfId="10886"/>
    <cellStyle name="Percent 4 6 2 4 3 2" xfId="10887"/>
    <cellStyle name="Percent 4 6 2 4 4" xfId="10888"/>
    <cellStyle name="Percent 4 6 2 4 4 2" xfId="10889"/>
    <cellStyle name="Percent 4 6 2 4 5" xfId="10890"/>
    <cellStyle name="Percent 4 6 2 5" xfId="10891"/>
    <cellStyle name="Percent 4 6 2 5 2" xfId="10892"/>
    <cellStyle name="Percent 4 6 2 5 2 2" xfId="10893"/>
    <cellStyle name="Percent 4 6 2 5 3" xfId="10894"/>
    <cellStyle name="Percent 4 6 2 5 3 2" xfId="10895"/>
    <cellStyle name="Percent 4 6 2 5 4" xfId="10896"/>
    <cellStyle name="Percent 4 6 2 6" xfId="10897"/>
    <cellStyle name="Percent 4 6 2 6 2" xfId="10898"/>
    <cellStyle name="Percent 4 6 2 7" xfId="10899"/>
    <cellStyle name="Percent 4 6 2 7 2" xfId="10900"/>
    <cellStyle name="Percent 4 6 2 8" xfId="10901"/>
    <cellStyle name="Percent 4 6 2 8 2" xfId="10902"/>
    <cellStyle name="Percent 4 6 2 9" xfId="10903"/>
    <cellStyle name="Percent 4 6 3" xfId="10904"/>
    <cellStyle name="Percent 4 6 3 2" xfId="10905"/>
    <cellStyle name="Percent 4 6 3 2 2" xfId="10906"/>
    <cellStyle name="Percent 4 6 3 2 2 2" xfId="10907"/>
    <cellStyle name="Percent 4 6 3 2 3" xfId="10908"/>
    <cellStyle name="Percent 4 6 3 2 3 2" xfId="10909"/>
    <cellStyle name="Percent 4 6 3 2 4" xfId="10910"/>
    <cellStyle name="Percent 4 6 3 3" xfId="10911"/>
    <cellStyle name="Percent 4 6 3 3 2" xfId="10912"/>
    <cellStyle name="Percent 4 6 3 3 2 2" xfId="10913"/>
    <cellStyle name="Percent 4 6 3 3 3" xfId="10914"/>
    <cellStyle name="Percent 4 6 3 3 3 2" xfId="10915"/>
    <cellStyle name="Percent 4 6 3 3 4" xfId="10916"/>
    <cellStyle name="Percent 4 6 3 4" xfId="10917"/>
    <cellStyle name="Percent 4 6 3 4 2" xfId="10918"/>
    <cellStyle name="Percent 4 6 3 4 2 2" xfId="10919"/>
    <cellStyle name="Percent 4 6 3 4 3" xfId="10920"/>
    <cellStyle name="Percent 4 6 3 4 3 2" xfId="10921"/>
    <cellStyle name="Percent 4 6 3 4 4" xfId="10922"/>
    <cellStyle name="Percent 4 6 3 4 4 2" xfId="10923"/>
    <cellStyle name="Percent 4 6 3 4 5" xfId="10924"/>
    <cellStyle name="Percent 4 6 3 5" xfId="10925"/>
    <cellStyle name="Percent 4 6 3 5 2" xfId="10926"/>
    <cellStyle name="Percent 4 6 3 5 2 2" xfId="10927"/>
    <cellStyle name="Percent 4 6 3 5 3" xfId="10928"/>
    <cellStyle name="Percent 4 6 3 5 3 2" xfId="10929"/>
    <cellStyle name="Percent 4 6 3 5 4" xfId="10930"/>
    <cellStyle name="Percent 4 6 3 6" xfId="10931"/>
    <cellStyle name="Percent 4 6 3 6 2" xfId="10932"/>
    <cellStyle name="Percent 4 6 3 7" xfId="10933"/>
    <cellStyle name="Percent 4 6 3 7 2" xfId="10934"/>
    <cellStyle name="Percent 4 6 3 8" xfId="10935"/>
    <cellStyle name="Percent 4 6 3 8 2" xfId="10936"/>
    <cellStyle name="Percent 4 6 3 9" xfId="10937"/>
    <cellStyle name="Percent 4 6 4" xfId="10938"/>
    <cellStyle name="Percent 4 6 4 2" xfId="10939"/>
    <cellStyle name="Percent 4 6 4 2 2" xfId="10940"/>
    <cellStyle name="Percent 4 6 4 2 2 2" xfId="10941"/>
    <cellStyle name="Percent 4 6 4 2 3" xfId="10942"/>
    <cellStyle name="Percent 4 6 4 2 3 2" xfId="10943"/>
    <cellStyle name="Percent 4 6 4 2 4" xfId="10944"/>
    <cellStyle name="Percent 4 6 4 3" xfId="10945"/>
    <cellStyle name="Percent 4 6 4 3 2" xfId="10946"/>
    <cellStyle name="Percent 4 6 4 3 2 2" xfId="10947"/>
    <cellStyle name="Percent 4 6 4 3 3" xfId="10948"/>
    <cellStyle name="Percent 4 6 4 3 3 2" xfId="10949"/>
    <cellStyle name="Percent 4 6 4 3 4" xfId="10950"/>
    <cellStyle name="Percent 4 6 4 4" xfId="10951"/>
    <cellStyle name="Percent 4 6 4 4 2" xfId="10952"/>
    <cellStyle name="Percent 4 6 4 4 2 2" xfId="10953"/>
    <cellStyle name="Percent 4 6 4 4 3" xfId="10954"/>
    <cellStyle name="Percent 4 6 4 4 3 2" xfId="10955"/>
    <cellStyle name="Percent 4 6 4 4 4" xfId="10956"/>
    <cellStyle name="Percent 4 6 4 4 4 2" xfId="10957"/>
    <cellStyle name="Percent 4 6 4 4 5" xfId="10958"/>
    <cellStyle name="Percent 4 6 4 5" xfId="10959"/>
    <cellStyle name="Percent 4 6 4 5 2" xfId="10960"/>
    <cellStyle name="Percent 4 6 4 5 2 2" xfId="10961"/>
    <cellStyle name="Percent 4 6 4 5 3" xfId="10962"/>
    <cellStyle name="Percent 4 6 4 5 3 2" xfId="10963"/>
    <cellStyle name="Percent 4 6 4 5 4" xfId="10964"/>
    <cellStyle name="Percent 4 6 4 6" xfId="10965"/>
    <cellStyle name="Percent 4 6 4 6 2" xfId="10966"/>
    <cellStyle name="Percent 4 6 4 7" xfId="10967"/>
    <cellStyle name="Percent 4 6 4 7 2" xfId="10968"/>
    <cellStyle name="Percent 4 6 4 8" xfId="10969"/>
    <cellStyle name="Percent 4 6 4 8 2" xfId="10970"/>
    <cellStyle name="Percent 4 6 4 9" xfId="10971"/>
    <cellStyle name="Percent 4 6 5" xfId="10972"/>
    <cellStyle name="Percent 4 6 5 2" xfId="10973"/>
    <cellStyle name="Percent 4 6 5 2 2" xfId="10974"/>
    <cellStyle name="Percent 4 6 5 2 2 2" xfId="10975"/>
    <cellStyle name="Percent 4 6 5 2 3" xfId="10976"/>
    <cellStyle name="Percent 4 6 5 2 3 2" xfId="10977"/>
    <cellStyle name="Percent 4 6 5 2 4" xfId="10978"/>
    <cellStyle name="Percent 4 6 5 3" xfId="10979"/>
    <cellStyle name="Percent 4 6 5 3 2" xfId="10980"/>
    <cellStyle name="Percent 4 6 5 3 2 2" xfId="10981"/>
    <cellStyle name="Percent 4 6 5 3 3" xfId="10982"/>
    <cellStyle name="Percent 4 6 5 3 3 2" xfId="10983"/>
    <cellStyle name="Percent 4 6 5 3 4" xfId="10984"/>
    <cellStyle name="Percent 4 6 5 4" xfId="10985"/>
    <cellStyle name="Percent 4 6 5 4 2" xfId="10986"/>
    <cellStyle name="Percent 4 6 5 4 2 2" xfId="10987"/>
    <cellStyle name="Percent 4 6 5 4 3" xfId="10988"/>
    <cellStyle name="Percent 4 6 5 4 3 2" xfId="10989"/>
    <cellStyle name="Percent 4 6 5 4 4" xfId="10990"/>
    <cellStyle name="Percent 4 6 5 4 4 2" xfId="10991"/>
    <cellStyle name="Percent 4 6 5 4 5" xfId="10992"/>
    <cellStyle name="Percent 4 6 5 5" xfId="10993"/>
    <cellStyle name="Percent 4 6 5 5 2" xfId="10994"/>
    <cellStyle name="Percent 4 6 5 5 2 2" xfId="10995"/>
    <cellStyle name="Percent 4 6 5 5 3" xfId="10996"/>
    <cellStyle name="Percent 4 6 5 5 3 2" xfId="10997"/>
    <cellStyle name="Percent 4 6 5 5 4" xfId="10998"/>
    <cellStyle name="Percent 4 6 5 6" xfId="10999"/>
    <cellStyle name="Percent 4 6 5 6 2" xfId="11000"/>
    <cellStyle name="Percent 4 6 5 7" xfId="11001"/>
    <cellStyle name="Percent 4 6 5 7 2" xfId="11002"/>
    <cellStyle name="Percent 4 6 5 8" xfId="11003"/>
    <cellStyle name="Percent 4 6 5 8 2" xfId="11004"/>
    <cellStyle name="Percent 4 6 5 9" xfId="11005"/>
    <cellStyle name="Percent 4 6 6" xfId="11006"/>
    <cellStyle name="Percent 4 6 6 2" xfId="11007"/>
    <cellStyle name="Percent 4 6 6 2 2" xfId="11008"/>
    <cellStyle name="Percent 4 6 6 2 2 2" xfId="11009"/>
    <cellStyle name="Percent 4 6 6 2 3" xfId="11010"/>
    <cellStyle name="Percent 4 6 6 2 3 2" xfId="11011"/>
    <cellStyle name="Percent 4 6 6 2 4" xfId="11012"/>
    <cellStyle name="Percent 4 6 6 3" xfId="11013"/>
    <cellStyle name="Percent 4 6 6 3 2" xfId="11014"/>
    <cellStyle name="Percent 4 6 6 3 2 2" xfId="11015"/>
    <cellStyle name="Percent 4 6 6 3 3" xfId="11016"/>
    <cellStyle name="Percent 4 6 6 3 3 2" xfId="11017"/>
    <cellStyle name="Percent 4 6 6 3 4" xfId="11018"/>
    <cellStyle name="Percent 4 6 6 4" xfId="11019"/>
    <cellStyle name="Percent 4 6 6 4 2" xfId="11020"/>
    <cellStyle name="Percent 4 6 6 4 2 2" xfId="11021"/>
    <cellStyle name="Percent 4 6 6 4 3" xfId="11022"/>
    <cellStyle name="Percent 4 6 6 4 3 2" xfId="11023"/>
    <cellStyle name="Percent 4 6 6 4 4" xfId="11024"/>
    <cellStyle name="Percent 4 6 6 4 4 2" xfId="11025"/>
    <cellStyle name="Percent 4 6 6 4 5" xfId="11026"/>
    <cellStyle name="Percent 4 6 6 5" xfId="11027"/>
    <cellStyle name="Percent 4 6 6 5 2" xfId="11028"/>
    <cellStyle name="Percent 4 6 6 5 2 2" xfId="11029"/>
    <cellStyle name="Percent 4 6 6 5 3" xfId="11030"/>
    <cellStyle name="Percent 4 6 6 5 3 2" xfId="11031"/>
    <cellStyle name="Percent 4 6 6 5 4" xfId="11032"/>
    <cellStyle name="Percent 4 6 6 6" xfId="11033"/>
    <cellStyle name="Percent 4 6 6 6 2" xfId="11034"/>
    <cellStyle name="Percent 4 6 6 7" xfId="11035"/>
    <cellStyle name="Percent 4 6 6 7 2" xfId="11036"/>
    <cellStyle name="Percent 4 6 6 8" xfId="11037"/>
    <cellStyle name="Percent 4 6 6 8 2" xfId="11038"/>
    <cellStyle name="Percent 4 6 6 9" xfId="11039"/>
    <cellStyle name="Percent 4 6 7" xfId="11040"/>
    <cellStyle name="Percent 4 6 7 2" xfId="11041"/>
    <cellStyle name="Percent 4 6 7 2 2" xfId="11042"/>
    <cellStyle name="Percent 4 6 7 2 2 2" xfId="11043"/>
    <cellStyle name="Percent 4 6 7 2 3" xfId="11044"/>
    <cellStyle name="Percent 4 6 7 2 3 2" xfId="11045"/>
    <cellStyle name="Percent 4 6 7 2 4" xfId="11046"/>
    <cellStyle name="Percent 4 6 7 3" xfId="11047"/>
    <cellStyle name="Percent 4 6 7 3 2" xfId="11048"/>
    <cellStyle name="Percent 4 6 7 3 2 2" xfId="11049"/>
    <cellStyle name="Percent 4 6 7 3 3" xfId="11050"/>
    <cellStyle name="Percent 4 6 7 3 3 2" xfId="11051"/>
    <cellStyle name="Percent 4 6 7 3 4" xfId="11052"/>
    <cellStyle name="Percent 4 6 7 4" xfId="11053"/>
    <cellStyle name="Percent 4 6 7 4 2" xfId="11054"/>
    <cellStyle name="Percent 4 6 7 4 2 2" xfId="11055"/>
    <cellStyle name="Percent 4 6 7 4 3" xfId="11056"/>
    <cellStyle name="Percent 4 6 7 4 3 2" xfId="11057"/>
    <cellStyle name="Percent 4 6 7 4 4" xfId="11058"/>
    <cellStyle name="Percent 4 6 7 4 4 2" xfId="11059"/>
    <cellStyle name="Percent 4 6 7 4 5" xfId="11060"/>
    <cellStyle name="Percent 4 6 7 5" xfId="11061"/>
    <cellStyle name="Percent 4 6 7 5 2" xfId="11062"/>
    <cellStyle name="Percent 4 6 7 5 2 2" xfId="11063"/>
    <cellStyle name="Percent 4 6 7 5 3" xfId="11064"/>
    <cellStyle name="Percent 4 6 7 5 3 2" xfId="11065"/>
    <cellStyle name="Percent 4 6 7 5 4" xfId="11066"/>
    <cellStyle name="Percent 4 6 7 6" xfId="11067"/>
    <cellStyle name="Percent 4 6 7 6 2" xfId="11068"/>
    <cellStyle name="Percent 4 6 7 7" xfId="11069"/>
    <cellStyle name="Percent 4 6 7 7 2" xfId="11070"/>
    <cellStyle name="Percent 4 6 7 8" xfId="11071"/>
    <cellStyle name="Percent 4 6 7 8 2" xfId="11072"/>
    <cellStyle name="Percent 4 6 7 9" xfId="11073"/>
    <cellStyle name="Percent 4 6 8" xfId="11074"/>
    <cellStyle name="Percent 4 6 8 2" xfId="11075"/>
    <cellStyle name="Percent 4 6 8 2 2" xfId="11076"/>
    <cellStyle name="Percent 4 6 8 2 2 2" xfId="11077"/>
    <cellStyle name="Percent 4 6 8 2 3" xfId="11078"/>
    <cellStyle name="Percent 4 6 8 2 3 2" xfId="11079"/>
    <cellStyle name="Percent 4 6 8 2 4" xfId="11080"/>
    <cellStyle name="Percent 4 6 8 3" xfId="11081"/>
    <cellStyle name="Percent 4 6 8 3 2" xfId="11082"/>
    <cellStyle name="Percent 4 6 8 3 2 2" xfId="11083"/>
    <cellStyle name="Percent 4 6 8 3 3" xfId="11084"/>
    <cellStyle name="Percent 4 6 8 3 3 2" xfId="11085"/>
    <cellStyle name="Percent 4 6 8 3 4" xfId="11086"/>
    <cellStyle name="Percent 4 6 8 4" xfId="11087"/>
    <cellStyle name="Percent 4 6 8 4 2" xfId="11088"/>
    <cellStyle name="Percent 4 6 8 4 2 2" xfId="11089"/>
    <cellStyle name="Percent 4 6 8 4 3" xfId="11090"/>
    <cellStyle name="Percent 4 6 8 4 3 2" xfId="11091"/>
    <cellStyle name="Percent 4 6 8 4 4" xfId="11092"/>
    <cellStyle name="Percent 4 6 8 4 4 2" xfId="11093"/>
    <cellStyle name="Percent 4 6 8 4 5" xfId="11094"/>
    <cellStyle name="Percent 4 6 8 5" xfId="11095"/>
    <cellStyle name="Percent 4 6 8 5 2" xfId="11096"/>
    <cellStyle name="Percent 4 6 8 5 2 2" xfId="11097"/>
    <cellStyle name="Percent 4 6 8 5 3" xfId="11098"/>
    <cellStyle name="Percent 4 6 8 5 3 2" xfId="11099"/>
    <cellStyle name="Percent 4 6 8 5 4" xfId="11100"/>
    <cellStyle name="Percent 4 6 8 6" xfId="11101"/>
    <cellStyle name="Percent 4 6 8 6 2" xfId="11102"/>
    <cellStyle name="Percent 4 6 8 7" xfId="11103"/>
    <cellStyle name="Percent 4 6 8 7 2" xfId="11104"/>
    <cellStyle name="Percent 4 6 8 8" xfId="11105"/>
    <cellStyle name="Percent 4 6 8 8 2" xfId="11106"/>
    <cellStyle name="Percent 4 6 8 9" xfId="11107"/>
    <cellStyle name="Percent 4 6 9" xfId="11108"/>
    <cellStyle name="Percent 4 6 9 2" xfId="11109"/>
    <cellStyle name="Percent 4 6 9 2 2" xfId="11110"/>
    <cellStyle name="Percent 4 6 9 3" xfId="11111"/>
    <cellStyle name="Percent 4 6 9 3 2" xfId="11112"/>
    <cellStyle name="Percent 4 6 9 4" xfId="11113"/>
    <cellStyle name="Percent 4 7" xfId="11114"/>
    <cellStyle name="Percent 4 7 10" xfId="11115"/>
    <cellStyle name="Percent 4 7 10 2" xfId="11116"/>
    <cellStyle name="Percent 4 7 11" xfId="11117"/>
    <cellStyle name="Percent 4 7 2" xfId="11118"/>
    <cellStyle name="Percent 4 7 2 2" xfId="11119"/>
    <cellStyle name="Percent 4 7 2 2 2" xfId="11120"/>
    <cellStyle name="Percent 4 7 2 3" xfId="11121"/>
    <cellStyle name="Percent 4 7 2 3 2" xfId="11122"/>
    <cellStyle name="Percent 4 7 2 4" xfId="11123"/>
    <cellStyle name="Percent 4 7 3" xfId="11124"/>
    <cellStyle name="Percent 4 7 3 2" xfId="11125"/>
    <cellStyle name="Percent 4 7 3 2 2" xfId="11126"/>
    <cellStyle name="Percent 4 7 3 3" xfId="11127"/>
    <cellStyle name="Percent 4 7 3 3 2" xfId="11128"/>
    <cellStyle name="Percent 4 7 3 4" xfId="11129"/>
    <cellStyle name="Percent 4 7 4" xfId="11130"/>
    <cellStyle name="Percent 4 7 4 2" xfId="11131"/>
    <cellStyle name="Percent 4 7 4 2 2" xfId="11132"/>
    <cellStyle name="Percent 4 7 4 3" xfId="11133"/>
    <cellStyle name="Percent 4 7 4 3 2" xfId="11134"/>
    <cellStyle name="Percent 4 7 4 4" xfId="11135"/>
    <cellStyle name="Percent 4 7 5" xfId="11136"/>
    <cellStyle name="Percent 4 7 5 2" xfId="11137"/>
    <cellStyle name="Percent 4 7 5 2 2" xfId="11138"/>
    <cellStyle name="Percent 4 7 5 3" xfId="11139"/>
    <cellStyle name="Percent 4 7 5 3 2" xfId="11140"/>
    <cellStyle name="Percent 4 7 5 4" xfId="11141"/>
    <cellStyle name="Percent 4 7 5 4 2" xfId="11142"/>
    <cellStyle name="Percent 4 7 5 5" xfId="11143"/>
    <cellStyle name="Percent 4 7 6" xfId="11144"/>
    <cellStyle name="Percent 4 7 6 2" xfId="11145"/>
    <cellStyle name="Percent 4 7 6 2 2" xfId="11146"/>
    <cellStyle name="Percent 4 7 6 3" xfId="11147"/>
    <cellStyle name="Percent 4 7 6 3 2" xfId="11148"/>
    <cellStyle name="Percent 4 7 6 4" xfId="11149"/>
    <cellStyle name="Percent 4 7 7" xfId="11150"/>
    <cellStyle name="Percent 4 7 7 2" xfId="11151"/>
    <cellStyle name="Percent 4 7 8" xfId="11152"/>
    <cellStyle name="Percent 4 7 8 2" xfId="11153"/>
    <cellStyle name="Percent 4 7 9" xfId="11154"/>
    <cellStyle name="Percent 4 7 9 2" xfId="11155"/>
    <cellStyle name="Percent 4 8" xfId="11156"/>
    <cellStyle name="Percent 4 8 10" xfId="11157"/>
    <cellStyle name="Percent 4 8 10 2" xfId="11158"/>
    <cellStyle name="Percent 4 8 11" xfId="11159"/>
    <cellStyle name="Percent 4 8 2" xfId="11160"/>
    <cellStyle name="Percent 4 8 2 2" xfId="11161"/>
    <cellStyle name="Percent 4 8 2 2 2" xfId="11162"/>
    <cellStyle name="Percent 4 8 2 3" xfId="11163"/>
    <cellStyle name="Percent 4 8 2 3 2" xfId="11164"/>
    <cellStyle name="Percent 4 8 2 4" xfId="11165"/>
    <cellStyle name="Percent 4 8 3" xfId="11166"/>
    <cellStyle name="Percent 4 8 3 2" xfId="11167"/>
    <cellStyle name="Percent 4 8 3 2 2" xfId="11168"/>
    <cellStyle name="Percent 4 8 3 3" xfId="11169"/>
    <cellStyle name="Percent 4 8 3 3 2" xfId="11170"/>
    <cellStyle name="Percent 4 8 3 4" xfId="11171"/>
    <cellStyle name="Percent 4 8 4" xfId="11172"/>
    <cellStyle name="Percent 4 8 4 2" xfId="11173"/>
    <cellStyle name="Percent 4 8 4 2 2" xfId="11174"/>
    <cellStyle name="Percent 4 8 4 3" xfId="11175"/>
    <cellStyle name="Percent 4 8 4 3 2" xfId="11176"/>
    <cellStyle name="Percent 4 8 4 4" xfId="11177"/>
    <cellStyle name="Percent 4 8 5" xfId="11178"/>
    <cellStyle name="Percent 4 8 5 2" xfId="11179"/>
    <cellStyle name="Percent 4 8 5 2 2" xfId="11180"/>
    <cellStyle name="Percent 4 8 5 3" xfId="11181"/>
    <cellStyle name="Percent 4 8 5 3 2" xfId="11182"/>
    <cellStyle name="Percent 4 8 5 4" xfId="11183"/>
    <cellStyle name="Percent 4 8 5 4 2" xfId="11184"/>
    <cellStyle name="Percent 4 8 5 5" xfId="11185"/>
    <cellStyle name="Percent 4 8 6" xfId="11186"/>
    <cellStyle name="Percent 4 8 6 2" xfId="11187"/>
    <cellStyle name="Percent 4 8 6 2 2" xfId="11188"/>
    <cellStyle name="Percent 4 8 6 3" xfId="11189"/>
    <cellStyle name="Percent 4 8 6 3 2" xfId="11190"/>
    <cellStyle name="Percent 4 8 6 4" xfId="11191"/>
    <cellStyle name="Percent 4 8 7" xfId="11192"/>
    <cellStyle name="Percent 4 8 7 2" xfId="11193"/>
    <cellStyle name="Percent 4 8 8" xfId="11194"/>
    <cellStyle name="Percent 4 8 8 2" xfId="11195"/>
    <cellStyle name="Percent 4 8 9" xfId="11196"/>
    <cellStyle name="Percent 4 8 9 2" xfId="11197"/>
    <cellStyle name="Percent 4 9" xfId="11198"/>
    <cellStyle name="Percent 4 9 10" xfId="11199"/>
    <cellStyle name="Percent 4 9 10 2" xfId="11200"/>
    <cellStyle name="Percent 4 9 11" xfId="11201"/>
    <cellStyle name="Percent 4 9 2" xfId="11202"/>
    <cellStyle name="Percent 4 9 2 2" xfId="11203"/>
    <cellStyle name="Percent 4 9 2 2 2" xfId="11204"/>
    <cellStyle name="Percent 4 9 2 3" xfId="11205"/>
    <cellStyle name="Percent 4 9 2 3 2" xfId="11206"/>
    <cellStyle name="Percent 4 9 2 4" xfId="11207"/>
    <cellStyle name="Percent 4 9 3" xfId="11208"/>
    <cellStyle name="Percent 4 9 3 2" xfId="11209"/>
    <cellStyle name="Percent 4 9 3 2 2" xfId="11210"/>
    <cellStyle name="Percent 4 9 3 3" xfId="11211"/>
    <cellStyle name="Percent 4 9 3 3 2" xfId="11212"/>
    <cellStyle name="Percent 4 9 3 4" xfId="11213"/>
    <cellStyle name="Percent 4 9 4" xfId="11214"/>
    <cellStyle name="Percent 4 9 4 2" xfId="11215"/>
    <cellStyle name="Percent 4 9 4 2 2" xfId="11216"/>
    <cellStyle name="Percent 4 9 4 3" xfId="11217"/>
    <cellStyle name="Percent 4 9 4 3 2" xfId="11218"/>
    <cellStyle name="Percent 4 9 4 4" xfId="11219"/>
    <cellStyle name="Percent 4 9 5" xfId="11220"/>
    <cellStyle name="Percent 4 9 5 2" xfId="11221"/>
    <cellStyle name="Percent 4 9 5 2 2" xfId="11222"/>
    <cellStyle name="Percent 4 9 5 3" xfId="11223"/>
    <cellStyle name="Percent 4 9 5 3 2" xfId="11224"/>
    <cellStyle name="Percent 4 9 5 4" xfId="11225"/>
    <cellStyle name="Percent 4 9 5 4 2" xfId="11226"/>
    <cellStyle name="Percent 4 9 5 5" xfId="11227"/>
    <cellStyle name="Percent 4 9 6" xfId="11228"/>
    <cellStyle name="Percent 4 9 6 2" xfId="11229"/>
    <cellStyle name="Percent 4 9 6 2 2" xfId="11230"/>
    <cellStyle name="Percent 4 9 6 3" xfId="11231"/>
    <cellStyle name="Percent 4 9 6 3 2" xfId="11232"/>
    <cellStyle name="Percent 4 9 6 4" xfId="11233"/>
    <cellStyle name="Percent 4 9 7" xfId="11234"/>
    <cellStyle name="Percent 4 9 7 2" xfId="11235"/>
    <cellStyle name="Percent 4 9 8" xfId="11236"/>
    <cellStyle name="Percent 4 9 8 2" xfId="11237"/>
    <cellStyle name="Percent 4 9 9" xfId="11238"/>
    <cellStyle name="Percent 4 9 9 2" xfId="11239"/>
    <cellStyle name="Percent 5" xfId="11240"/>
    <cellStyle name="Percent 5 10" xfId="11241"/>
    <cellStyle name="Percent 5 10 2" xfId="11242"/>
    <cellStyle name="Percent 5 10 2 2" xfId="11243"/>
    <cellStyle name="Percent 5 10 3" xfId="11244"/>
    <cellStyle name="Percent 5 10 3 2" xfId="11245"/>
    <cellStyle name="Percent 5 10 4" xfId="11246"/>
    <cellStyle name="Percent 5 11" xfId="11247"/>
    <cellStyle name="Percent 5 11 2" xfId="11248"/>
    <cellStyle name="Percent 5 11 2 2" xfId="11249"/>
    <cellStyle name="Percent 5 11 3" xfId="11250"/>
    <cellStyle name="Percent 5 11 3 2" xfId="11251"/>
    <cellStyle name="Percent 5 11 4" xfId="11252"/>
    <cellStyle name="Percent 5 12" xfId="11253"/>
    <cellStyle name="Percent 5 12 2" xfId="11254"/>
    <cellStyle name="Percent 5 12 2 2" xfId="11255"/>
    <cellStyle name="Percent 5 12 3" xfId="11256"/>
    <cellStyle name="Percent 5 12 3 2" xfId="11257"/>
    <cellStyle name="Percent 5 12 4" xfId="11258"/>
    <cellStyle name="Percent 5 13" xfId="11259"/>
    <cellStyle name="Percent 5 13 2" xfId="11260"/>
    <cellStyle name="Percent 5 13 2 2" xfId="11261"/>
    <cellStyle name="Percent 5 13 3" xfId="11262"/>
    <cellStyle name="Percent 5 13 3 2" xfId="11263"/>
    <cellStyle name="Percent 5 13 4" xfId="11264"/>
    <cellStyle name="Percent 5 13 4 2" xfId="11265"/>
    <cellStyle name="Percent 5 13 5" xfId="11266"/>
    <cellStyle name="Percent 5 14" xfId="11267"/>
    <cellStyle name="Percent 5 14 2" xfId="11268"/>
    <cellStyle name="Percent 5 14 2 2" xfId="11269"/>
    <cellStyle name="Percent 5 14 3" xfId="11270"/>
    <cellStyle name="Percent 5 14 3 2" xfId="11271"/>
    <cellStyle name="Percent 5 14 4" xfId="11272"/>
    <cellStyle name="Percent 5 15" xfId="11273"/>
    <cellStyle name="Percent 5 15 2" xfId="11274"/>
    <cellStyle name="Percent 5 16" xfId="11275"/>
    <cellStyle name="Percent 5 16 2" xfId="11276"/>
    <cellStyle name="Percent 5 17" xfId="11277"/>
    <cellStyle name="Percent 5 17 2" xfId="11278"/>
    <cellStyle name="Percent 5 18" xfId="11279"/>
    <cellStyle name="Percent 5 18 2" xfId="11280"/>
    <cellStyle name="Percent 5 19" xfId="11281"/>
    <cellStyle name="Percent 5 2" xfId="11282"/>
    <cellStyle name="Percent 5 2 10" xfId="11283"/>
    <cellStyle name="Percent 5 2 2" xfId="11284"/>
    <cellStyle name="Percent 5 2 2 2" xfId="11285"/>
    <cellStyle name="Percent 5 2 2 2 2" xfId="11286"/>
    <cellStyle name="Percent 5 2 2 3" xfId="11287"/>
    <cellStyle name="Percent 5 2 2 3 2" xfId="11288"/>
    <cellStyle name="Percent 5 2 2 4" xfId="11289"/>
    <cellStyle name="Percent 5 2 3" xfId="11290"/>
    <cellStyle name="Percent 5 2 3 2" xfId="11291"/>
    <cellStyle name="Percent 5 2 3 2 2" xfId="11292"/>
    <cellStyle name="Percent 5 2 3 3" xfId="11293"/>
    <cellStyle name="Percent 5 2 3 3 2" xfId="11294"/>
    <cellStyle name="Percent 5 2 3 4" xfId="11295"/>
    <cellStyle name="Percent 5 2 4" xfId="11296"/>
    <cellStyle name="Percent 5 2 4 2" xfId="11297"/>
    <cellStyle name="Percent 5 2 4 2 2" xfId="11298"/>
    <cellStyle name="Percent 5 2 4 3" xfId="11299"/>
    <cellStyle name="Percent 5 2 4 3 2" xfId="11300"/>
    <cellStyle name="Percent 5 2 4 4" xfId="11301"/>
    <cellStyle name="Percent 5 2 4 4 2" xfId="11302"/>
    <cellStyle name="Percent 5 2 4 5" xfId="11303"/>
    <cellStyle name="Percent 5 2 5" xfId="11304"/>
    <cellStyle name="Percent 5 2 5 2" xfId="11305"/>
    <cellStyle name="Percent 5 2 5 2 2" xfId="11306"/>
    <cellStyle name="Percent 5 2 5 3" xfId="11307"/>
    <cellStyle name="Percent 5 2 5 3 2" xfId="11308"/>
    <cellStyle name="Percent 5 2 5 4" xfId="11309"/>
    <cellStyle name="Percent 5 2 6" xfId="11310"/>
    <cellStyle name="Percent 5 2 6 2" xfId="11311"/>
    <cellStyle name="Percent 5 2 7" xfId="11312"/>
    <cellStyle name="Percent 5 2 7 2" xfId="11313"/>
    <cellStyle name="Percent 5 2 8" xfId="11314"/>
    <cellStyle name="Percent 5 2 8 2" xfId="11315"/>
    <cellStyle name="Percent 5 2 9" xfId="11316"/>
    <cellStyle name="Percent 5 2 9 2" xfId="11317"/>
    <cellStyle name="Percent 5 20" xfId="11318"/>
    <cellStyle name="Percent 5 3" xfId="11319"/>
    <cellStyle name="Percent 5 3 10" xfId="11320"/>
    <cellStyle name="Percent 5 3 10 2" xfId="11321"/>
    <cellStyle name="Percent 5 3 11" xfId="11322"/>
    <cellStyle name="Percent 5 3 2" xfId="11323"/>
    <cellStyle name="Percent 5 3 2 2" xfId="11324"/>
    <cellStyle name="Percent 5 3 2 2 2" xfId="11325"/>
    <cellStyle name="Percent 5 3 2 2 2 2" xfId="11326"/>
    <cellStyle name="Percent 5 3 2 2 3" xfId="11327"/>
    <cellStyle name="Percent 5 3 2 2 3 2" xfId="11328"/>
    <cellStyle name="Percent 5 3 2 2 4" xfId="11329"/>
    <cellStyle name="Percent 5 3 2 3" xfId="11330"/>
    <cellStyle name="Percent 5 3 2 3 2" xfId="11331"/>
    <cellStyle name="Percent 5 3 2 3 2 2" xfId="11332"/>
    <cellStyle name="Percent 5 3 2 3 3" xfId="11333"/>
    <cellStyle name="Percent 5 3 2 3 3 2" xfId="11334"/>
    <cellStyle name="Percent 5 3 2 3 4" xfId="11335"/>
    <cellStyle name="Percent 5 3 2 4" xfId="11336"/>
    <cellStyle name="Percent 5 3 2 4 2" xfId="11337"/>
    <cellStyle name="Percent 5 3 2 4 2 2" xfId="11338"/>
    <cellStyle name="Percent 5 3 2 4 3" xfId="11339"/>
    <cellStyle name="Percent 5 3 2 4 3 2" xfId="11340"/>
    <cellStyle name="Percent 5 3 2 4 4" xfId="11341"/>
    <cellStyle name="Percent 5 3 2 4 4 2" xfId="11342"/>
    <cellStyle name="Percent 5 3 2 4 5" xfId="11343"/>
    <cellStyle name="Percent 5 3 2 5" xfId="11344"/>
    <cellStyle name="Percent 5 3 2 5 2" xfId="11345"/>
    <cellStyle name="Percent 5 3 2 5 2 2" xfId="11346"/>
    <cellStyle name="Percent 5 3 2 5 3" xfId="11347"/>
    <cellStyle name="Percent 5 3 2 5 3 2" xfId="11348"/>
    <cellStyle name="Percent 5 3 2 5 4" xfId="11349"/>
    <cellStyle name="Percent 5 3 2 6" xfId="11350"/>
    <cellStyle name="Percent 5 3 2 6 2" xfId="11351"/>
    <cellStyle name="Percent 5 3 2 7" xfId="11352"/>
    <cellStyle name="Percent 5 3 2 7 2" xfId="11353"/>
    <cellStyle name="Percent 5 3 2 8" xfId="11354"/>
    <cellStyle name="Percent 5 3 2 8 2" xfId="11355"/>
    <cellStyle name="Percent 5 3 2 9" xfId="11356"/>
    <cellStyle name="Percent 5 3 3" xfId="11357"/>
    <cellStyle name="Percent 5 3 3 2" xfId="11358"/>
    <cellStyle name="Percent 5 3 3 2 2" xfId="11359"/>
    <cellStyle name="Percent 5 3 3 3" xfId="11360"/>
    <cellStyle name="Percent 5 3 3 3 2" xfId="11361"/>
    <cellStyle name="Percent 5 3 3 4" xfId="11362"/>
    <cellStyle name="Percent 5 3 4" xfId="11363"/>
    <cellStyle name="Percent 5 3 4 2" xfId="11364"/>
    <cellStyle name="Percent 5 3 4 2 2" xfId="11365"/>
    <cellStyle name="Percent 5 3 4 3" xfId="11366"/>
    <cellStyle name="Percent 5 3 4 3 2" xfId="11367"/>
    <cellStyle name="Percent 5 3 4 4" xfId="11368"/>
    <cellStyle name="Percent 5 3 5" xfId="11369"/>
    <cellStyle name="Percent 5 3 5 2" xfId="11370"/>
    <cellStyle name="Percent 5 3 5 2 2" xfId="11371"/>
    <cellStyle name="Percent 5 3 5 3" xfId="11372"/>
    <cellStyle name="Percent 5 3 5 3 2" xfId="11373"/>
    <cellStyle name="Percent 5 3 5 4" xfId="11374"/>
    <cellStyle name="Percent 5 3 5 4 2" xfId="11375"/>
    <cellStyle name="Percent 5 3 5 5" xfId="11376"/>
    <cellStyle name="Percent 5 3 6" xfId="11377"/>
    <cellStyle name="Percent 5 3 6 2" xfId="11378"/>
    <cellStyle name="Percent 5 3 6 2 2" xfId="11379"/>
    <cellStyle name="Percent 5 3 6 3" xfId="11380"/>
    <cellStyle name="Percent 5 3 6 3 2" xfId="11381"/>
    <cellStyle name="Percent 5 3 6 4" xfId="11382"/>
    <cellStyle name="Percent 5 3 7" xfId="11383"/>
    <cellStyle name="Percent 5 3 7 2" xfId="11384"/>
    <cellStyle name="Percent 5 3 8" xfId="11385"/>
    <cellStyle name="Percent 5 3 8 2" xfId="11386"/>
    <cellStyle name="Percent 5 3 9" xfId="11387"/>
    <cellStyle name="Percent 5 3 9 2" xfId="11388"/>
    <cellStyle name="Percent 5 4" xfId="11389"/>
    <cellStyle name="Percent 5 4 2" xfId="11390"/>
    <cellStyle name="Percent 5 4 2 2" xfId="11391"/>
    <cellStyle name="Percent 5 4 2 2 2" xfId="11392"/>
    <cellStyle name="Percent 5 4 2 3" xfId="11393"/>
    <cellStyle name="Percent 5 4 2 3 2" xfId="11394"/>
    <cellStyle name="Percent 5 4 2 4" xfId="11395"/>
    <cellStyle name="Percent 5 4 3" xfId="11396"/>
    <cellStyle name="Percent 5 4 3 2" xfId="11397"/>
    <cellStyle name="Percent 5 4 3 2 2" xfId="11398"/>
    <cellStyle name="Percent 5 4 3 3" xfId="11399"/>
    <cellStyle name="Percent 5 4 3 3 2" xfId="11400"/>
    <cellStyle name="Percent 5 4 3 4" xfId="11401"/>
    <cellStyle name="Percent 5 4 4" xfId="11402"/>
    <cellStyle name="Percent 5 4 4 2" xfId="11403"/>
    <cellStyle name="Percent 5 4 4 2 2" xfId="11404"/>
    <cellStyle name="Percent 5 4 4 3" xfId="11405"/>
    <cellStyle name="Percent 5 4 4 3 2" xfId="11406"/>
    <cellStyle name="Percent 5 4 4 4" xfId="11407"/>
    <cellStyle name="Percent 5 4 4 4 2" xfId="11408"/>
    <cellStyle name="Percent 5 4 4 5" xfId="11409"/>
    <cellStyle name="Percent 5 4 5" xfId="11410"/>
    <cellStyle name="Percent 5 4 5 2" xfId="11411"/>
    <cellStyle name="Percent 5 4 5 2 2" xfId="11412"/>
    <cellStyle name="Percent 5 4 5 3" xfId="11413"/>
    <cellStyle name="Percent 5 4 5 3 2" xfId="11414"/>
    <cellStyle name="Percent 5 4 5 4" xfId="11415"/>
    <cellStyle name="Percent 5 4 6" xfId="11416"/>
    <cellStyle name="Percent 5 4 6 2" xfId="11417"/>
    <cellStyle name="Percent 5 4 7" xfId="11418"/>
    <cellStyle name="Percent 5 4 7 2" xfId="11419"/>
    <cellStyle name="Percent 5 4 8" xfId="11420"/>
    <cellStyle name="Percent 5 4 8 2" xfId="11421"/>
    <cellStyle name="Percent 5 4 9" xfId="11422"/>
    <cellStyle name="Percent 5 5" xfId="11423"/>
    <cellStyle name="Percent 5 5 2" xfId="11424"/>
    <cellStyle name="Percent 5 5 2 2" xfId="11425"/>
    <cellStyle name="Percent 5 5 2 2 2" xfId="11426"/>
    <cellStyle name="Percent 5 5 2 3" xfId="11427"/>
    <cellStyle name="Percent 5 5 2 3 2" xfId="11428"/>
    <cellStyle name="Percent 5 5 2 4" xfId="11429"/>
    <cellStyle name="Percent 5 5 3" xfId="11430"/>
    <cellStyle name="Percent 5 5 3 2" xfId="11431"/>
    <cellStyle name="Percent 5 5 3 2 2" xfId="11432"/>
    <cellStyle name="Percent 5 5 3 3" xfId="11433"/>
    <cellStyle name="Percent 5 5 3 3 2" xfId="11434"/>
    <cellStyle name="Percent 5 5 3 4" xfId="11435"/>
    <cellStyle name="Percent 5 5 4" xfId="11436"/>
    <cellStyle name="Percent 5 5 4 2" xfId="11437"/>
    <cellStyle name="Percent 5 5 4 2 2" xfId="11438"/>
    <cellStyle name="Percent 5 5 4 3" xfId="11439"/>
    <cellStyle name="Percent 5 5 4 3 2" xfId="11440"/>
    <cellStyle name="Percent 5 5 4 4" xfId="11441"/>
    <cellStyle name="Percent 5 5 4 4 2" xfId="11442"/>
    <cellStyle name="Percent 5 5 4 5" xfId="11443"/>
    <cellStyle name="Percent 5 5 5" xfId="11444"/>
    <cellStyle name="Percent 5 5 5 2" xfId="11445"/>
    <cellStyle name="Percent 5 5 5 2 2" xfId="11446"/>
    <cellStyle name="Percent 5 5 5 3" xfId="11447"/>
    <cellStyle name="Percent 5 5 5 3 2" xfId="11448"/>
    <cellStyle name="Percent 5 5 5 4" xfId="11449"/>
    <cellStyle name="Percent 5 5 6" xfId="11450"/>
    <cellStyle name="Percent 5 5 6 2" xfId="11451"/>
    <cellStyle name="Percent 5 5 7" xfId="11452"/>
    <cellStyle name="Percent 5 5 7 2" xfId="11453"/>
    <cellStyle name="Percent 5 5 8" xfId="11454"/>
    <cellStyle name="Percent 5 5 8 2" xfId="11455"/>
    <cellStyle name="Percent 5 5 9" xfId="11456"/>
    <cellStyle name="Percent 5 6" xfId="11457"/>
    <cellStyle name="Percent 5 6 2" xfId="11458"/>
    <cellStyle name="Percent 5 6 2 2" xfId="11459"/>
    <cellStyle name="Percent 5 6 2 2 2" xfId="11460"/>
    <cellStyle name="Percent 5 6 2 3" xfId="11461"/>
    <cellStyle name="Percent 5 6 2 3 2" xfId="11462"/>
    <cellStyle name="Percent 5 6 2 4" xfId="11463"/>
    <cellStyle name="Percent 5 6 3" xfId="11464"/>
    <cellStyle name="Percent 5 6 3 2" xfId="11465"/>
    <cellStyle name="Percent 5 6 3 2 2" xfId="11466"/>
    <cellStyle name="Percent 5 6 3 3" xfId="11467"/>
    <cellStyle name="Percent 5 6 3 3 2" xfId="11468"/>
    <cellStyle name="Percent 5 6 3 4" xfId="11469"/>
    <cellStyle name="Percent 5 6 4" xfId="11470"/>
    <cellStyle name="Percent 5 6 4 2" xfId="11471"/>
    <cellStyle name="Percent 5 6 4 2 2" xfId="11472"/>
    <cellStyle name="Percent 5 6 4 3" xfId="11473"/>
    <cellStyle name="Percent 5 6 4 3 2" xfId="11474"/>
    <cellStyle name="Percent 5 6 4 4" xfId="11475"/>
    <cellStyle name="Percent 5 6 4 4 2" xfId="11476"/>
    <cellStyle name="Percent 5 6 4 5" xfId="11477"/>
    <cellStyle name="Percent 5 6 5" xfId="11478"/>
    <cellStyle name="Percent 5 6 5 2" xfId="11479"/>
    <cellStyle name="Percent 5 6 5 2 2" xfId="11480"/>
    <cellStyle name="Percent 5 6 5 3" xfId="11481"/>
    <cellStyle name="Percent 5 6 5 3 2" xfId="11482"/>
    <cellStyle name="Percent 5 6 5 4" xfId="11483"/>
    <cellStyle name="Percent 5 6 6" xfId="11484"/>
    <cellStyle name="Percent 5 6 6 2" xfId="11485"/>
    <cellStyle name="Percent 5 6 7" xfId="11486"/>
    <cellStyle name="Percent 5 6 7 2" xfId="11487"/>
    <cellStyle name="Percent 5 6 8" xfId="11488"/>
    <cellStyle name="Percent 5 6 8 2" xfId="11489"/>
    <cellStyle name="Percent 5 6 9" xfId="11490"/>
    <cellStyle name="Percent 5 7" xfId="11491"/>
    <cellStyle name="Percent 5 7 2" xfId="11492"/>
    <cellStyle name="Percent 5 7 2 2" xfId="11493"/>
    <cellStyle name="Percent 5 7 2 2 2" xfId="11494"/>
    <cellStyle name="Percent 5 7 2 3" xfId="11495"/>
    <cellStyle name="Percent 5 7 2 3 2" xfId="11496"/>
    <cellStyle name="Percent 5 7 2 4" xfId="11497"/>
    <cellStyle name="Percent 5 7 3" xfId="11498"/>
    <cellStyle name="Percent 5 7 3 2" xfId="11499"/>
    <cellStyle name="Percent 5 7 3 2 2" xfId="11500"/>
    <cellStyle name="Percent 5 7 3 3" xfId="11501"/>
    <cellStyle name="Percent 5 7 3 3 2" xfId="11502"/>
    <cellStyle name="Percent 5 7 3 4" xfId="11503"/>
    <cellStyle name="Percent 5 7 4" xfId="11504"/>
    <cellStyle name="Percent 5 7 4 2" xfId="11505"/>
    <cellStyle name="Percent 5 7 4 2 2" xfId="11506"/>
    <cellStyle name="Percent 5 7 4 3" xfId="11507"/>
    <cellStyle name="Percent 5 7 4 3 2" xfId="11508"/>
    <cellStyle name="Percent 5 7 4 4" xfId="11509"/>
    <cellStyle name="Percent 5 7 4 4 2" xfId="11510"/>
    <cellStyle name="Percent 5 7 4 5" xfId="11511"/>
    <cellStyle name="Percent 5 7 5" xfId="11512"/>
    <cellStyle name="Percent 5 7 5 2" xfId="11513"/>
    <cellStyle name="Percent 5 7 5 2 2" xfId="11514"/>
    <cellStyle name="Percent 5 7 5 3" xfId="11515"/>
    <cellStyle name="Percent 5 7 5 3 2" xfId="11516"/>
    <cellStyle name="Percent 5 7 5 4" xfId="11517"/>
    <cellStyle name="Percent 5 7 6" xfId="11518"/>
    <cellStyle name="Percent 5 7 6 2" xfId="11519"/>
    <cellStyle name="Percent 5 7 7" xfId="11520"/>
    <cellStyle name="Percent 5 7 7 2" xfId="11521"/>
    <cellStyle name="Percent 5 7 8" xfId="11522"/>
    <cellStyle name="Percent 5 7 8 2" xfId="11523"/>
    <cellStyle name="Percent 5 7 9" xfId="11524"/>
    <cellStyle name="Percent 5 8" xfId="11525"/>
    <cellStyle name="Percent 5 8 2" xfId="11526"/>
    <cellStyle name="Percent 5 8 2 2" xfId="11527"/>
    <cellStyle name="Percent 5 8 2 2 2" xfId="11528"/>
    <cellStyle name="Percent 5 8 2 3" xfId="11529"/>
    <cellStyle name="Percent 5 8 2 3 2" xfId="11530"/>
    <cellStyle name="Percent 5 8 2 4" xfId="11531"/>
    <cellStyle name="Percent 5 8 3" xfId="11532"/>
    <cellStyle name="Percent 5 8 3 2" xfId="11533"/>
    <cellStyle name="Percent 5 8 3 2 2" xfId="11534"/>
    <cellStyle name="Percent 5 8 3 3" xfId="11535"/>
    <cellStyle name="Percent 5 8 3 3 2" xfId="11536"/>
    <cellStyle name="Percent 5 8 3 4" xfId="11537"/>
    <cellStyle name="Percent 5 8 4" xfId="11538"/>
    <cellStyle name="Percent 5 8 4 2" xfId="11539"/>
    <cellStyle name="Percent 5 8 4 2 2" xfId="11540"/>
    <cellStyle name="Percent 5 8 4 3" xfId="11541"/>
    <cellStyle name="Percent 5 8 4 3 2" xfId="11542"/>
    <cellStyle name="Percent 5 8 4 4" xfId="11543"/>
    <cellStyle name="Percent 5 8 4 4 2" xfId="11544"/>
    <cellStyle name="Percent 5 8 4 5" xfId="11545"/>
    <cellStyle name="Percent 5 8 5" xfId="11546"/>
    <cellStyle name="Percent 5 8 5 2" xfId="11547"/>
    <cellStyle name="Percent 5 8 5 2 2" xfId="11548"/>
    <cellStyle name="Percent 5 8 5 3" xfId="11549"/>
    <cellStyle name="Percent 5 8 5 3 2" xfId="11550"/>
    <cellStyle name="Percent 5 8 5 4" xfId="11551"/>
    <cellStyle name="Percent 5 8 6" xfId="11552"/>
    <cellStyle name="Percent 5 8 6 2" xfId="11553"/>
    <cellStyle name="Percent 5 8 7" xfId="11554"/>
    <cellStyle name="Percent 5 8 7 2" xfId="11555"/>
    <cellStyle name="Percent 5 8 8" xfId="11556"/>
    <cellStyle name="Percent 5 8 8 2" xfId="11557"/>
    <cellStyle name="Percent 5 8 9" xfId="11558"/>
    <cellStyle name="Percent 5 9" xfId="11559"/>
    <cellStyle name="Percent 5 9 2" xfId="11560"/>
    <cellStyle name="Percent 5 9 2 2" xfId="11561"/>
    <cellStyle name="Percent 5 9 2 2 2" xfId="11562"/>
    <cellStyle name="Percent 5 9 2 3" xfId="11563"/>
    <cellStyle name="Percent 5 9 2 3 2" xfId="11564"/>
    <cellStyle name="Percent 5 9 2 4" xfId="11565"/>
    <cellStyle name="Percent 5 9 3" xfId="11566"/>
    <cellStyle name="Percent 5 9 3 2" xfId="11567"/>
    <cellStyle name="Percent 5 9 3 2 2" xfId="11568"/>
    <cellStyle name="Percent 5 9 3 3" xfId="11569"/>
    <cellStyle name="Percent 5 9 3 3 2" xfId="11570"/>
    <cellStyle name="Percent 5 9 3 4" xfId="11571"/>
    <cellStyle name="Percent 5 9 4" xfId="11572"/>
    <cellStyle name="Percent 5 9 4 2" xfId="11573"/>
    <cellStyle name="Percent 5 9 4 2 2" xfId="11574"/>
    <cellStyle name="Percent 5 9 4 3" xfId="11575"/>
    <cellStyle name="Percent 5 9 4 3 2" xfId="11576"/>
    <cellStyle name="Percent 5 9 4 4" xfId="11577"/>
    <cellStyle name="Percent 5 9 4 4 2" xfId="11578"/>
    <cellStyle name="Percent 5 9 4 5" xfId="11579"/>
    <cellStyle name="Percent 5 9 5" xfId="11580"/>
    <cellStyle name="Percent 5 9 5 2" xfId="11581"/>
    <cellStyle name="Percent 5 9 5 2 2" xfId="11582"/>
    <cellStyle name="Percent 5 9 5 3" xfId="11583"/>
    <cellStyle name="Percent 5 9 5 3 2" xfId="11584"/>
    <cellStyle name="Percent 5 9 5 4" xfId="11585"/>
    <cellStyle name="Percent 5 9 6" xfId="11586"/>
    <cellStyle name="Percent 5 9 6 2" xfId="11587"/>
    <cellStyle name="Percent 5 9 7" xfId="11588"/>
    <cellStyle name="Percent 5 9 7 2" xfId="11589"/>
    <cellStyle name="Percent 5 9 8" xfId="11590"/>
    <cellStyle name="Percent 5 9 8 2" xfId="11591"/>
    <cellStyle name="Percent 5 9 9" xfId="11592"/>
    <cellStyle name="Percent 6" xfId="11593"/>
    <cellStyle name="Percent 6 10" xfId="11594"/>
    <cellStyle name="Percent 6 10 2" xfId="11595"/>
    <cellStyle name="Percent 6 10 2 2" xfId="11596"/>
    <cellStyle name="Percent 6 10 3" xfId="11597"/>
    <cellStyle name="Percent 6 10 3 2" xfId="11598"/>
    <cellStyle name="Percent 6 10 4" xfId="11599"/>
    <cellStyle name="Percent 6 11" xfId="11600"/>
    <cellStyle name="Percent 6 11 2" xfId="11601"/>
    <cellStyle name="Percent 6 11 2 2" xfId="11602"/>
    <cellStyle name="Percent 6 11 3" xfId="11603"/>
    <cellStyle name="Percent 6 11 3 2" xfId="11604"/>
    <cellStyle name="Percent 6 11 4" xfId="11605"/>
    <cellStyle name="Percent 6 12" xfId="11606"/>
    <cellStyle name="Percent 6 12 2" xfId="11607"/>
    <cellStyle name="Percent 6 12 2 2" xfId="11608"/>
    <cellStyle name="Percent 6 12 3" xfId="11609"/>
    <cellStyle name="Percent 6 12 3 2" xfId="11610"/>
    <cellStyle name="Percent 6 12 4" xfId="11611"/>
    <cellStyle name="Percent 6 13" xfId="11612"/>
    <cellStyle name="Percent 6 13 2" xfId="11613"/>
    <cellStyle name="Percent 6 13 2 2" xfId="11614"/>
    <cellStyle name="Percent 6 13 3" xfId="11615"/>
    <cellStyle name="Percent 6 13 3 2" xfId="11616"/>
    <cellStyle name="Percent 6 13 4" xfId="11617"/>
    <cellStyle name="Percent 6 13 4 2" xfId="11618"/>
    <cellStyle name="Percent 6 13 5" xfId="11619"/>
    <cellStyle name="Percent 6 14" xfId="11620"/>
    <cellStyle name="Percent 6 14 2" xfId="11621"/>
    <cellStyle name="Percent 6 14 2 2" xfId="11622"/>
    <cellStyle name="Percent 6 14 3" xfId="11623"/>
    <cellStyle name="Percent 6 14 3 2" xfId="11624"/>
    <cellStyle name="Percent 6 14 4" xfId="11625"/>
    <cellStyle name="Percent 6 15" xfId="11626"/>
    <cellStyle name="Percent 6 15 2" xfId="11627"/>
    <cellStyle name="Percent 6 16" xfId="11628"/>
    <cellStyle name="Percent 6 16 2" xfId="11629"/>
    <cellStyle name="Percent 6 17" xfId="11630"/>
    <cellStyle name="Percent 6 17 2" xfId="11631"/>
    <cellStyle name="Percent 6 18" xfId="11632"/>
    <cellStyle name="Percent 6 18 2" xfId="11633"/>
    <cellStyle name="Percent 6 19" xfId="11634"/>
    <cellStyle name="Percent 6 2" xfId="11635"/>
    <cellStyle name="Percent 6 2 10" xfId="11636"/>
    <cellStyle name="Percent 6 2 2" xfId="11637"/>
    <cellStyle name="Percent 6 2 2 2" xfId="11638"/>
    <cellStyle name="Percent 6 2 2 2 2" xfId="11639"/>
    <cellStyle name="Percent 6 2 2 3" xfId="11640"/>
    <cellStyle name="Percent 6 2 2 3 2" xfId="11641"/>
    <cellStyle name="Percent 6 2 2 4" xfId="11642"/>
    <cellStyle name="Percent 6 2 3" xfId="11643"/>
    <cellStyle name="Percent 6 2 3 2" xfId="11644"/>
    <cellStyle name="Percent 6 2 3 2 2" xfId="11645"/>
    <cellStyle name="Percent 6 2 3 3" xfId="11646"/>
    <cellStyle name="Percent 6 2 3 3 2" xfId="11647"/>
    <cellStyle name="Percent 6 2 3 4" xfId="11648"/>
    <cellStyle name="Percent 6 2 4" xfId="11649"/>
    <cellStyle name="Percent 6 2 4 2" xfId="11650"/>
    <cellStyle name="Percent 6 2 4 2 2" xfId="11651"/>
    <cellStyle name="Percent 6 2 4 3" xfId="11652"/>
    <cellStyle name="Percent 6 2 4 3 2" xfId="11653"/>
    <cellStyle name="Percent 6 2 4 4" xfId="11654"/>
    <cellStyle name="Percent 6 2 4 4 2" xfId="11655"/>
    <cellStyle name="Percent 6 2 4 5" xfId="11656"/>
    <cellStyle name="Percent 6 2 5" xfId="11657"/>
    <cellStyle name="Percent 6 2 5 2" xfId="11658"/>
    <cellStyle name="Percent 6 2 5 2 2" xfId="11659"/>
    <cellStyle name="Percent 6 2 5 3" xfId="11660"/>
    <cellStyle name="Percent 6 2 5 3 2" xfId="11661"/>
    <cellStyle name="Percent 6 2 5 4" xfId="11662"/>
    <cellStyle name="Percent 6 2 6" xfId="11663"/>
    <cellStyle name="Percent 6 2 6 2" xfId="11664"/>
    <cellStyle name="Percent 6 2 7" xfId="11665"/>
    <cellStyle name="Percent 6 2 7 2" xfId="11666"/>
    <cellStyle name="Percent 6 2 8" xfId="11667"/>
    <cellStyle name="Percent 6 2 8 2" xfId="11668"/>
    <cellStyle name="Percent 6 2 9" xfId="11669"/>
    <cellStyle name="Percent 6 2 9 2" xfId="11670"/>
    <cellStyle name="Percent 6 3" xfId="11671"/>
    <cellStyle name="Percent 6 3 2" xfId="11672"/>
    <cellStyle name="Percent 6 3 2 2" xfId="11673"/>
    <cellStyle name="Percent 6 3 2 2 2" xfId="11674"/>
    <cellStyle name="Percent 6 3 2 3" xfId="11675"/>
    <cellStyle name="Percent 6 3 2 3 2" xfId="11676"/>
    <cellStyle name="Percent 6 3 2 4" xfId="11677"/>
    <cellStyle name="Percent 6 3 3" xfId="11678"/>
    <cellStyle name="Percent 6 3 3 2" xfId="11679"/>
    <cellStyle name="Percent 6 3 3 2 2" xfId="11680"/>
    <cellStyle name="Percent 6 3 3 3" xfId="11681"/>
    <cellStyle name="Percent 6 3 3 3 2" xfId="11682"/>
    <cellStyle name="Percent 6 3 3 4" xfId="11683"/>
    <cellStyle name="Percent 6 3 4" xfId="11684"/>
    <cellStyle name="Percent 6 3 4 2" xfId="11685"/>
    <cellStyle name="Percent 6 3 4 2 2" xfId="11686"/>
    <cellStyle name="Percent 6 3 4 3" xfId="11687"/>
    <cellStyle name="Percent 6 3 4 3 2" xfId="11688"/>
    <cellStyle name="Percent 6 3 4 4" xfId="11689"/>
    <cellStyle name="Percent 6 3 4 4 2" xfId="11690"/>
    <cellStyle name="Percent 6 3 4 5" xfId="11691"/>
    <cellStyle name="Percent 6 3 5" xfId="11692"/>
    <cellStyle name="Percent 6 3 5 2" xfId="11693"/>
    <cellStyle name="Percent 6 3 5 2 2" xfId="11694"/>
    <cellStyle name="Percent 6 3 5 3" xfId="11695"/>
    <cellStyle name="Percent 6 3 5 3 2" xfId="11696"/>
    <cellStyle name="Percent 6 3 5 4" xfId="11697"/>
    <cellStyle name="Percent 6 3 6" xfId="11698"/>
    <cellStyle name="Percent 6 3 6 2" xfId="11699"/>
    <cellStyle name="Percent 6 3 7" xfId="11700"/>
    <cellStyle name="Percent 6 3 7 2" xfId="11701"/>
    <cellStyle name="Percent 6 3 8" xfId="11702"/>
    <cellStyle name="Percent 6 3 8 2" xfId="11703"/>
    <cellStyle name="Percent 6 3 9" xfId="11704"/>
    <cellStyle name="Percent 6 4" xfId="11705"/>
    <cellStyle name="Percent 6 4 2" xfId="11706"/>
    <cellStyle name="Percent 6 4 2 2" xfId="11707"/>
    <cellStyle name="Percent 6 4 2 2 2" xfId="11708"/>
    <cellStyle name="Percent 6 4 2 3" xfId="11709"/>
    <cellStyle name="Percent 6 4 2 3 2" xfId="11710"/>
    <cellStyle name="Percent 6 4 2 4" xfId="11711"/>
    <cellStyle name="Percent 6 4 3" xfId="11712"/>
    <cellStyle name="Percent 6 4 3 2" xfId="11713"/>
    <cellStyle name="Percent 6 4 3 2 2" xfId="11714"/>
    <cellStyle name="Percent 6 4 3 3" xfId="11715"/>
    <cellStyle name="Percent 6 4 3 3 2" xfId="11716"/>
    <cellStyle name="Percent 6 4 3 4" xfId="11717"/>
    <cellStyle name="Percent 6 4 4" xfId="11718"/>
    <cellStyle name="Percent 6 4 4 2" xfId="11719"/>
    <cellStyle name="Percent 6 4 4 2 2" xfId="11720"/>
    <cellStyle name="Percent 6 4 4 3" xfId="11721"/>
    <cellStyle name="Percent 6 4 4 3 2" xfId="11722"/>
    <cellStyle name="Percent 6 4 4 4" xfId="11723"/>
    <cellStyle name="Percent 6 4 4 4 2" xfId="11724"/>
    <cellStyle name="Percent 6 4 4 5" xfId="11725"/>
    <cellStyle name="Percent 6 4 5" xfId="11726"/>
    <cellStyle name="Percent 6 4 5 2" xfId="11727"/>
    <cellStyle name="Percent 6 4 5 2 2" xfId="11728"/>
    <cellStyle name="Percent 6 4 5 3" xfId="11729"/>
    <cellStyle name="Percent 6 4 5 3 2" xfId="11730"/>
    <cellStyle name="Percent 6 4 5 4" xfId="11731"/>
    <cellStyle name="Percent 6 4 6" xfId="11732"/>
    <cellStyle name="Percent 6 4 6 2" xfId="11733"/>
    <cellStyle name="Percent 6 4 7" xfId="11734"/>
    <cellStyle name="Percent 6 4 7 2" xfId="11735"/>
    <cellStyle name="Percent 6 4 8" xfId="11736"/>
    <cellStyle name="Percent 6 4 8 2" xfId="11737"/>
    <cellStyle name="Percent 6 4 9" xfId="11738"/>
    <cellStyle name="Percent 6 5" xfId="11739"/>
    <cellStyle name="Percent 6 5 2" xfId="11740"/>
    <cellStyle name="Percent 6 5 2 2" xfId="11741"/>
    <cellStyle name="Percent 6 5 2 2 2" xfId="11742"/>
    <cellStyle name="Percent 6 5 2 3" xfId="11743"/>
    <cellStyle name="Percent 6 5 2 3 2" xfId="11744"/>
    <cellStyle name="Percent 6 5 2 4" xfId="11745"/>
    <cellStyle name="Percent 6 5 3" xfId="11746"/>
    <cellStyle name="Percent 6 5 3 2" xfId="11747"/>
    <cellStyle name="Percent 6 5 3 2 2" xfId="11748"/>
    <cellStyle name="Percent 6 5 3 3" xfId="11749"/>
    <cellStyle name="Percent 6 5 3 3 2" xfId="11750"/>
    <cellStyle name="Percent 6 5 3 4" xfId="11751"/>
    <cellStyle name="Percent 6 5 4" xfId="11752"/>
    <cellStyle name="Percent 6 5 4 2" xfId="11753"/>
    <cellStyle name="Percent 6 5 4 2 2" xfId="11754"/>
    <cellStyle name="Percent 6 5 4 3" xfId="11755"/>
    <cellStyle name="Percent 6 5 4 3 2" xfId="11756"/>
    <cellStyle name="Percent 6 5 4 4" xfId="11757"/>
    <cellStyle name="Percent 6 5 4 4 2" xfId="11758"/>
    <cellStyle name="Percent 6 5 4 5" xfId="11759"/>
    <cellStyle name="Percent 6 5 5" xfId="11760"/>
    <cellStyle name="Percent 6 5 5 2" xfId="11761"/>
    <cellStyle name="Percent 6 5 5 2 2" xfId="11762"/>
    <cellStyle name="Percent 6 5 5 3" xfId="11763"/>
    <cellStyle name="Percent 6 5 5 3 2" xfId="11764"/>
    <cellStyle name="Percent 6 5 5 4" xfId="11765"/>
    <cellStyle name="Percent 6 5 6" xfId="11766"/>
    <cellStyle name="Percent 6 5 6 2" xfId="11767"/>
    <cellStyle name="Percent 6 5 7" xfId="11768"/>
    <cellStyle name="Percent 6 5 7 2" xfId="11769"/>
    <cellStyle name="Percent 6 5 8" xfId="11770"/>
    <cellStyle name="Percent 6 5 8 2" xfId="11771"/>
    <cellStyle name="Percent 6 5 9" xfId="11772"/>
    <cellStyle name="Percent 6 6" xfId="11773"/>
    <cellStyle name="Percent 6 6 2" xfId="11774"/>
    <cellStyle name="Percent 6 6 2 2" xfId="11775"/>
    <cellStyle name="Percent 6 6 2 2 2" xfId="11776"/>
    <cellStyle name="Percent 6 6 2 3" xfId="11777"/>
    <cellStyle name="Percent 6 6 2 3 2" xfId="11778"/>
    <cellStyle name="Percent 6 6 2 4" xfId="11779"/>
    <cellStyle name="Percent 6 6 3" xfId="11780"/>
    <cellStyle name="Percent 6 6 3 2" xfId="11781"/>
    <cellStyle name="Percent 6 6 3 2 2" xfId="11782"/>
    <cellStyle name="Percent 6 6 3 3" xfId="11783"/>
    <cellStyle name="Percent 6 6 3 3 2" xfId="11784"/>
    <cellStyle name="Percent 6 6 3 4" xfId="11785"/>
    <cellStyle name="Percent 6 6 4" xfId="11786"/>
    <cellStyle name="Percent 6 6 4 2" xfId="11787"/>
    <cellStyle name="Percent 6 6 4 2 2" xfId="11788"/>
    <cellStyle name="Percent 6 6 4 3" xfId="11789"/>
    <cellStyle name="Percent 6 6 4 3 2" xfId="11790"/>
    <cellStyle name="Percent 6 6 4 4" xfId="11791"/>
    <cellStyle name="Percent 6 6 4 4 2" xfId="11792"/>
    <cellStyle name="Percent 6 6 4 5" xfId="11793"/>
    <cellStyle name="Percent 6 6 5" xfId="11794"/>
    <cellStyle name="Percent 6 6 5 2" xfId="11795"/>
    <cellStyle name="Percent 6 6 5 2 2" xfId="11796"/>
    <cellStyle name="Percent 6 6 5 3" xfId="11797"/>
    <cellStyle name="Percent 6 6 5 3 2" xfId="11798"/>
    <cellStyle name="Percent 6 6 5 4" xfId="11799"/>
    <cellStyle name="Percent 6 6 6" xfId="11800"/>
    <cellStyle name="Percent 6 6 6 2" xfId="11801"/>
    <cellStyle name="Percent 6 6 7" xfId="11802"/>
    <cellStyle name="Percent 6 6 7 2" xfId="11803"/>
    <cellStyle name="Percent 6 6 8" xfId="11804"/>
    <cellStyle name="Percent 6 6 8 2" xfId="11805"/>
    <cellStyle name="Percent 6 6 9" xfId="11806"/>
    <cellStyle name="Percent 6 7" xfId="11807"/>
    <cellStyle name="Percent 6 7 2" xfId="11808"/>
    <cellStyle name="Percent 6 7 2 2" xfId="11809"/>
    <cellStyle name="Percent 6 7 2 2 2" xfId="11810"/>
    <cellStyle name="Percent 6 7 2 3" xfId="11811"/>
    <cellStyle name="Percent 6 7 2 3 2" xfId="11812"/>
    <cellStyle name="Percent 6 7 2 4" xfId="11813"/>
    <cellStyle name="Percent 6 7 3" xfId="11814"/>
    <cellStyle name="Percent 6 7 3 2" xfId="11815"/>
    <cellStyle name="Percent 6 7 3 2 2" xfId="11816"/>
    <cellStyle name="Percent 6 7 3 3" xfId="11817"/>
    <cellStyle name="Percent 6 7 3 3 2" xfId="11818"/>
    <cellStyle name="Percent 6 7 3 4" xfId="11819"/>
    <cellStyle name="Percent 6 7 4" xfId="11820"/>
    <cellStyle name="Percent 6 7 4 2" xfId="11821"/>
    <cellStyle name="Percent 6 7 4 2 2" xfId="11822"/>
    <cellStyle name="Percent 6 7 4 3" xfId="11823"/>
    <cellStyle name="Percent 6 7 4 3 2" xfId="11824"/>
    <cellStyle name="Percent 6 7 4 4" xfId="11825"/>
    <cellStyle name="Percent 6 7 4 4 2" xfId="11826"/>
    <cellStyle name="Percent 6 7 4 5" xfId="11827"/>
    <cellStyle name="Percent 6 7 5" xfId="11828"/>
    <cellStyle name="Percent 6 7 5 2" xfId="11829"/>
    <cellStyle name="Percent 6 7 5 2 2" xfId="11830"/>
    <cellStyle name="Percent 6 7 5 3" xfId="11831"/>
    <cellStyle name="Percent 6 7 5 3 2" xfId="11832"/>
    <cellStyle name="Percent 6 7 5 4" xfId="11833"/>
    <cellStyle name="Percent 6 7 6" xfId="11834"/>
    <cellStyle name="Percent 6 7 6 2" xfId="11835"/>
    <cellStyle name="Percent 6 7 7" xfId="11836"/>
    <cellStyle name="Percent 6 7 7 2" xfId="11837"/>
    <cellStyle name="Percent 6 7 8" xfId="11838"/>
    <cellStyle name="Percent 6 7 8 2" xfId="11839"/>
    <cellStyle name="Percent 6 7 9" xfId="11840"/>
    <cellStyle name="Percent 6 8" xfId="11841"/>
    <cellStyle name="Percent 6 8 2" xfId="11842"/>
    <cellStyle name="Percent 6 8 2 2" xfId="11843"/>
    <cellStyle name="Percent 6 8 2 2 2" xfId="11844"/>
    <cellStyle name="Percent 6 8 2 3" xfId="11845"/>
    <cellStyle name="Percent 6 8 2 3 2" xfId="11846"/>
    <cellStyle name="Percent 6 8 2 4" xfId="11847"/>
    <cellStyle name="Percent 6 8 3" xfId="11848"/>
    <cellStyle name="Percent 6 8 3 2" xfId="11849"/>
    <cellStyle name="Percent 6 8 3 2 2" xfId="11850"/>
    <cellStyle name="Percent 6 8 3 3" xfId="11851"/>
    <cellStyle name="Percent 6 8 3 3 2" xfId="11852"/>
    <cellStyle name="Percent 6 8 3 4" xfId="11853"/>
    <cellStyle name="Percent 6 8 4" xfId="11854"/>
    <cellStyle name="Percent 6 8 4 2" xfId="11855"/>
    <cellStyle name="Percent 6 8 4 2 2" xfId="11856"/>
    <cellStyle name="Percent 6 8 4 3" xfId="11857"/>
    <cellStyle name="Percent 6 8 4 3 2" xfId="11858"/>
    <cellStyle name="Percent 6 8 4 4" xfId="11859"/>
    <cellStyle name="Percent 6 8 4 4 2" xfId="11860"/>
    <cellStyle name="Percent 6 8 4 5" xfId="11861"/>
    <cellStyle name="Percent 6 8 5" xfId="11862"/>
    <cellStyle name="Percent 6 8 5 2" xfId="11863"/>
    <cellStyle name="Percent 6 8 5 2 2" xfId="11864"/>
    <cellStyle name="Percent 6 8 5 3" xfId="11865"/>
    <cellStyle name="Percent 6 8 5 3 2" xfId="11866"/>
    <cellStyle name="Percent 6 8 5 4" xfId="11867"/>
    <cellStyle name="Percent 6 8 6" xfId="11868"/>
    <cellStyle name="Percent 6 8 6 2" xfId="11869"/>
    <cellStyle name="Percent 6 8 7" xfId="11870"/>
    <cellStyle name="Percent 6 8 7 2" xfId="11871"/>
    <cellStyle name="Percent 6 8 8" xfId="11872"/>
    <cellStyle name="Percent 6 8 8 2" xfId="11873"/>
    <cellStyle name="Percent 6 8 9" xfId="11874"/>
    <cellStyle name="Percent 6 9" xfId="11875"/>
    <cellStyle name="Percent 6 9 2" xfId="11876"/>
    <cellStyle name="Percent 6 9 2 2" xfId="11877"/>
    <cellStyle name="Percent 6 9 2 2 2" xfId="11878"/>
    <cellStyle name="Percent 6 9 2 3" xfId="11879"/>
    <cellStyle name="Percent 6 9 2 3 2" xfId="11880"/>
    <cellStyle name="Percent 6 9 2 4" xfId="11881"/>
    <cellStyle name="Percent 6 9 3" xfId="11882"/>
    <cellStyle name="Percent 6 9 3 2" xfId="11883"/>
    <cellStyle name="Percent 6 9 3 2 2" xfId="11884"/>
    <cellStyle name="Percent 6 9 3 3" xfId="11885"/>
    <cellStyle name="Percent 6 9 3 3 2" xfId="11886"/>
    <cellStyle name="Percent 6 9 3 4" xfId="11887"/>
    <cellStyle name="Percent 6 9 4" xfId="11888"/>
    <cellStyle name="Percent 6 9 4 2" xfId="11889"/>
    <cellStyle name="Percent 6 9 4 2 2" xfId="11890"/>
    <cellStyle name="Percent 6 9 4 3" xfId="11891"/>
    <cellStyle name="Percent 6 9 4 3 2" xfId="11892"/>
    <cellStyle name="Percent 6 9 4 4" xfId="11893"/>
    <cellStyle name="Percent 6 9 4 4 2" xfId="11894"/>
    <cellStyle name="Percent 6 9 4 5" xfId="11895"/>
    <cellStyle name="Percent 6 9 5" xfId="11896"/>
    <cellStyle name="Percent 6 9 5 2" xfId="11897"/>
    <cellStyle name="Percent 6 9 5 2 2" xfId="11898"/>
    <cellStyle name="Percent 6 9 5 3" xfId="11899"/>
    <cellStyle name="Percent 6 9 5 3 2" xfId="11900"/>
    <cellStyle name="Percent 6 9 5 4" xfId="11901"/>
    <cellStyle name="Percent 6 9 6" xfId="11902"/>
    <cellStyle name="Percent 6 9 6 2" xfId="11903"/>
    <cellStyle name="Percent 6 9 7" xfId="11904"/>
    <cellStyle name="Percent 6 9 7 2" xfId="11905"/>
    <cellStyle name="Percent 6 9 8" xfId="11906"/>
    <cellStyle name="Percent 6 9 8 2" xfId="11907"/>
    <cellStyle name="Percent 6 9 9" xfId="11908"/>
    <cellStyle name="Percent 7" xfId="11909"/>
    <cellStyle name="Percent 7 10" xfId="11910"/>
    <cellStyle name="Percent 7 10 2" xfId="11911"/>
    <cellStyle name="Percent 7 10 2 2" xfId="11912"/>
    <cellStyle name="Percent 7 10 3" xfId="11913"/>
    <cellStyle name="Percent 7 10 3 2" xfId="11914"/>
    <cellStyle name="Percent 7 10 4" xfId="11915"/>
    <cellStyle name="Percent 7 11" xfId="11916"/>
    <cellStyle name="Percent 7 11 2" xfId="11917"/>
    <cellStyle name="Percent 7 11 2 2" xfId="11918"/>
    <cellStyle name="Percent 7 11 3" xfId="11919"/>
    <cellStyle name="Percent 7 11 3 2" xfId="11920"/>
    <cellStyle name="Percent 7 11 4" xfId="11921"/>
    <cellStyle name="Percent 7 12" xfId="11922"/>
    <cellStyle name="Percent 7 12 2" xfId="11923"/>
    <cellStyle name="Percent 7 12 2 2" xfId="11924"/>
    <cellStyle name="Percent 7 12 3" xfId="11925"/>
    <cellStyle name="Percent 7 12 3 2" xfId="11926"/>
    <cellStyle name="Percent 7 12 4" xfId="11927"/>
    <cellStyle name="Percent 7 13" xfId="11928"/>
    <cellStyle name="Percent 7 13 2" xfId="11929"/>
    <cellStyle name="Percent 7 13 2 2" xfId="11930"/>
    <cellStyle name="Percent 7 13 3" xfId="11931"/>
    <cellStyle name="Percent 7 13 3 2" xfId="11932"/>
    <cellStyle name="Percent 7 13 4" xfId="11933"/>
    <cellStyle name="Percent 7 13 4 2" xfId="11934"/>
    <cellStyle name="Percent 7 13 5" xfId="11935"/>
    <cellStyle name="Percent 7 14" xfId="11936"/>
    <cellStyle name="Percent 7 14 2" xfId="11937"/>
    <cellStyle name="Percent 7 14 2 2" xfId="11938"/>
    <cellStyle name="Percent 7 14 3" xfId="11939"/>
    <cellStyle name="Percent 7 14 3 2" xfId="11940"/>
    <cellStyle name="Percent 7 14 4" xfId="11941"/>
    <cellStyle name="Percent 7 15" xfId="11942"/>
    <cellStyle name="Percent 7 15 2" xfId="11943"/>
    <cellStyle name="Percent 7 16" xfId="11944"/>
    <cellStyle name="Percent 7 16 2" xfId="11945"/>
    <cellStyle name="Percent 7 17" xfId="11946"/>
    <cellStyle name="Percent 7 17 2" xfId="11947"/>
    <cellStyle name="Percent 7 18" xfId="11948"/>
    <cellStyle name="Percent 7 2" xfId="11949"/>
    <cellStyle name="Percent 7 2 2" xfId="11950"/>
    <cellStyle name="Percent 7 2 2 2" xfId="11951"/>
    <cellStyle name="Percent 7 2 2 2 2" xfId="11952"/>
    <cellStyle name="Percent 7 2 2 3" xfId="11953"/>
    <cellStyle name="Percent 7 2 2 3 2" xfId="11954"/>
    <cellStyle name="Percent 7 2 2 4" xfId="11955"/>
    <cellStyle name="Percent 7 2 3" xfId="11956"/>
    <cellStyle name="Percent 7 2 3 2" xfId="11957"/>
    <cellStyle name="Percent 7 2 3 2 2" xfId="11958"/>
    <cellStyle name="Percent 7 2 3 3" xfId="11959"/>
    <cellStyle name="Percent 7 2 3 3 2" xfId="11960"/>
    <cellStyle name="Percent 7 2 3 4" xfId="11961"/>
    <cellStyle name="Percent 7 2 4" xfId="11962"/>
    <cellStyle name="Percent 7 2 4 2" xfId="11963"/>
    <cellStyle name="Percent 7 2 4 2 2" xfId="11964"/>
    <cellStyle name="Percent 7 2 4 3" xfId="11965"/>
    <cellStyle name="Percent 7 2 4 3 2" xfId="11966"/>
    <cellStyle name="Percent 7 2 4 4" xfId="11967"/>
    <cellStyle name="Percent 7 2 4 4 2" xfId="11968"/>
    <cellStyle name="Percent 7 2 4 5" xfId="11969"/>
    <cellStyle name="Percent 7 2 5" xfId="11970"/>
    <cellStyle name="Percent 7 2 5 2" xfId="11971"/>
    <cellStyle name="Percent 7 2 5 2 2" xfId="11972"/>
    <cellStyle name="Percent 7 2 5 3" xfId="11973"/>
    <cellStyle name="Percent 7 2 5 3 2" xfId="11974"/>
    <cellStyle name="Percent 7 2 5 4" xfId="11975"/>
    <cellStyle name="Percent 7 2 6" xfId="11976"/>
    <cellStyle name="Percent 7 2 6 2" xfId="11977"/>
    <cellStyle name="Percent 7 2 7" xfId="11978"/>
    <cellStyle name="Percent 7 2 7 2" xfId="11979"/>
    <cellStyle name="Percent 7 2 8" xfId="11980"/>
    <cellStyle name="Percent 7 2 8 2" xfId="11981"/>
    <cellStyle name="Percent 7 2 9" xfId="11982"/>
    <cellStyle name="Percent 7 3" xfId="11983"/>
    <cellStyle name="Percent 7 3 2" xfId="11984"/>
    <cellStyle name="Percent 7 3 2 2" xfId="11985"/>
    <cellStyle name="Percent 7 3 2 2 2" xfId="11986"/>
    <cellStyle name="Percent 7 3 2 3" xfId="11987"/>
    <cellStyle name="Percent 7 3 2 3 2" xfId="11988"/>
    <cellStyle name="Percent 7 3 2 4" xfId="11989"/>
    <cellStyle name="Percent 7 3 3" xfId="11990"/>
    <cellStyle name="Percent 7 3 3 2" xfId="11991"/>
    <cellStyle name="Percent 7 3 3 2 2" xfId="11992"/>
    <cellStyle name="Percent 7 3 3 3" xfId="11993"/>
    <cellStyle name="Percent 7 3 3 3 2" xfId="11994"/>
    <cellStyle name="Percent 7 3 3 4" xfId="11995"/>
    <cellStyle name="Percent 7 3 4" xfId="11996"/>
    <cellStyle name="Percent 7 3 4 2" xfId="11997"/>
    <cellStyle name="Percent 7 3 4 2 2" xfId="11998"/>
    <cellStyle name="Percent 7 3 4 3" xfId="11999"/>
    <cellStyle name="Percent 7 3 4 3 2" xfId="12000"/>
    <cellStyle name="Percent 7 3 4 4" xfId="12001"/>
    <cellStyle name="Percent 7 3 4 4 2" xfId="12002"/>
    <cellStyle name="Percent 7 3 4 5" xfId="12003"/>
    <cellStyle name="Percent 7 3 5" xfId="12004"/>
    <cellStyle name="Percent 7 3 5 2" xfId="12005"/>
    <cellStyle name="Percent 7 3 5 2 2" xfId="12006"/>
    <cellStyle name="Percent 7 3 5 3" xfId="12007"/>
    <cellStyle name="Percent 7 3 5 3 2" xfId="12008"/>
    <cellStyle name="Percent 7 3 5 4" xfId="12009"/>
    <cellStyle name="Percent 7 3 6" xfId="12010"/>
    <cellStyle name="Percent 7 3 6 2" xfId="12011"/>
    <cellStyle name="Percent 7 3 7" xfId="12012"/>
    <cellStyle name="Percent 7 3 7 2" xfId="12013"/>
    <cellStyle name="Percent 7 3 8" xfId="12014"/>
    <cellStyle name="Percent 7 3 8 2" xfId="12015"/>
    <cellStyle name="Percent 7 3 9" xfId="12016"/>
    <cellStyle name="Percent 7 4" xfId="12017"/>
    <cellStyle name="Percent 7 4 2" xfId="12018"/>
    <cellStyle name="Percent 7 4 2 2" xfId="12019"/>
    <cellStyle name="Percent 7 4 2 2 2" xfId="12020"/>
    <cellStyle name="Percent 7 4 2 3" xfId="12021"/>
    <cellStyle name="Percent 7 4 2 3 2" xfId="12022"/>
    <cellStyle name="Percent 7 4 2 4" xfId="12023"/>
    <cellStyle name="Percent 7 4 3" xfId="12024"/>
    <cellStyle name="Percent 7 4 3 2" xfId="12025"/>
    <cellStyle name="Percent 7 4 3 2 2" xfId="12026"/>
    <cellStyle name="Percent 7 4 3 3" xfId="12027"/>
    <cellStyle name="Percent 7 4 3 3 2" xfId="12028"/>
    <cellStyle name="Percent 7 4 3 4" xfId="12029"/>
    <cellStyle name="Percent 7 4 4" xfId="12030"/>
    <cellStyle name="Percent 7 4 4 2" xfId="12031"/>
    <cellStyle name="Percent 7 4 4 2 2" xfId="12032"/>
    <cellStyle name="Percent 7 4 4 3" xfId="12033"/>
    <cellStyle name="Percent 7 4 4 3 2" xfId="12034"/>
    <cellStyle name="Percent 7 4 4 4" xfId="12035"/>
    <cellStyle name="Percent 7 4 4 4 2" xfId="12036"/>
    <cellStyle name="Percent 7 4 4 5" xfId="12037"/>
    <cellStyle name="Percent 7 4 5" xfId="12038"/>
    <cellStyle name="Percent 7 4 5 2" xfId="12039"/>
    <cellStyle name="Percent 7 4 5 2 2" xfId="12040"/>
    <cellStyle name="Percent 7 4 5 3" xfId="12041"/>
    <cellStyle name="Percent 7 4 5 3 2" xfId="12042"/>
    <cellStyle name="Percent 7 4 5 4" xfId="12043"/>
    <cellStyle name="Percent 7 4 6" xfId="12044"/>
    <cellStyle name="Percent 7 4 6 2" xfId="12045"/>
    <cellStyle name="Percent 7 4 7" xfId="12046"/>
    <cellStyle name="Percent 7 4 7 2" xfId="12047"/>
    <cellStyle name="Percent 7 4 8" xfId="12048"/>
    <cellStyle name="Percent 7 4 8 2" xfId="12049"/>
    <cellStyle name="Percent 7 4 9" xfId="12050"/>
    <cellStyle name="Percent 7 5" xfId="12051"/>
    <cellStyle name="Percent 7 5 2" xfId="12052"/>
    <cellStyle name="Percent 7 5 2 2" xfId="12053"/>
    <cellStyle name="Percent 7 5 2 2 2" xfId="12054"/>
    <cellStyle name="Percent 7 5 2 3" xfId="12055"/>
    <cellStyle name="Percent 7 5 2 3 2" xfId="12056"/>
    <cellStyle name="Percent 7 5 2 4" xfId="12057"/>
    <cellStyle name="Percent 7 5 3" xfId="12058"/>
    <cellStyle name="Percent 7 5 3 2" xfId="12059"/>
    <cellStyle name="Percent 7 5 3 2 2" xfId="12060"/>
    <cellStyle name="Percent 7 5 3 3" xfId="12061"/>
    <cellStyle name="Percent 7 5 3 3 2" xfId="12062"/>
    <cellStyle name="Percent 7 5 3 4" xfId="12063"/>
    <cellStyle name="Percent 7 5 4" xfId="12064"/>
    <cellStyle name="Percent 7 5 4 2" xfId="12065"/>
    <cellStyle name="Percent 7 5 4 2 2" xfId="12066"/>
    <cellStyle name="Percent 7 5 4 3" xfId="12067"/>
    <cellStyle name="Percent 7 5 4 3 2" xfId="12068"/>
    <cellStyle name="Percent 7 5 4 4" xfId="12069"/>
    <cellStyle name="Percent 7 5 4 4 2" xfId="12070"/>
    <cellStyle name="Percent 7 5 4 5" xfId="12071"/>
    <cellStyle name="Percent 7 5 5" xfId="12072"/>
    <cellStyle name="Percent 7 5 5 2" xfId="12073"/>
    <cellStyle name="Percent 7 5 5 2 2" xfId="12074"/>
    <cellStyle name="Percent 7 5 5 3" xfId="12075"/>
    <cellStyle name="Percent 7 5 5 3 2" xfId="12076"/>
    <cellStyle name="Percent 7 5 5 4" xfId="12077"/>
    <cellStyle name="Percent 7 5 6" xfId="12078"/>
    <cellStyle name="Percent 7 5 6 2" xfId="12079"/>
    <cellStyle name="Percent 7 5 7" xfId="12080"/>
    <cellStyle name="Percent 7 5 7 2" xfId="12081"/>
    <cellStyle name="Percent 7 5 8" xfId="12082"/>
    <cellStyle name="Percent 7 5 8 2" xfId="12083"/>
    <cellStyle name="Percent 7 5 9" xfId="12084"/>
    <cellStyle name="Percent 7 6" xfId="12085"/>
    <cellStyle name="Percent 7 6 2" xfId="12086"/>
    <cellStyle name="Percent 7 6 2 2" xfId="12087"/>
    <cellStyle name="Percent 7 6 2 2 2" xfId="12088"/>
    <cellStyle name="Percent 7 6 2 3" xfId="12089"/>
    <cellStyle name="Percent 7 6 2 3 2" xfId="12090"/>
    <cellStyle name="Percent 7 6 2 4" xfId="12091"/>
    <cellStyle name="Percent 7 6 3" xfId="12092"/>
    <cellStyle name="Percent 7 6 3 2" xfId="12093"/>
    <cellStyle name="Percent 7 6 3 2 2" xfId="12094"/>
    <cellStyle name="Percent 7 6 3 3" xfId="12095"/>
    <cellStyle name="Percent 7 6 3 3 2" xfId="12096"/>
    <cellStyle name="Percent 7 6 3 4" xfId="12097"/>
    <cellStyle name="Percent 7 6 4" xfId="12098"/>
    <cellStyle name="Percent 7 6 4 2" xfId="12099"/>
    <cellStyle name="Percent 7 6 4 2 2" xfId="12100"/>
    <cellStyle name="Percent 7 6 4 3" xfId="12101"/>
    <cellStyle name="Percent 7 6 4 3 2" xfId="12102"/>
    <cellStyle name="Percent 7 6 4 4" xfId="12103"/>
    <cellStyle name="Percent 7 6 4 4 2" xfId="12104"/>
    <cellStyle name="Percent 7 6 4 5" xfId="12105"/>
    <cellStyle name="Percent 7 6 5" xfId="12106"/>
    <cellStyle name="Percent 7 6 5 2" xfId="12107"/>
    <cellStyle name="Percent 7 6 5 2 2" xfId="12108"/>
    <cellStyle name="Percent 7 6 5 3" xfId="12109"/>
    <cellStyle name="Percent 7 6 5 3 2" xfId="12110"/>
    <cellStyle name="Percent 7 6 5 4" xfId="12111"/>
    <cellStyle name="Percent 7 6 6" xfId="12112"/>
    <cellStyle name="Percent 7 6 6 2" xfId="12113"/>
    <cellStyle name="Percent 7 6 7" xfId="12114"/>
    <cellStyle name="Percent 7 6 7 2" xfId="12115"/>
    <cellStyle name="Percent 7 6 8" xfId="12116"/>
    <cellStyle name="Percent 7 6 8 2" xfId="12117"/>
    <cellStyle name="Percent 7 6 9" xfId="12118"/>
    <cellStyle name="Percent 7 7" xfId="12119"/>
    <cellStyle name="Percent 7 7 2" xfId="12120"/>
    <cellStyle name="Percent 7 7 2 2" xfId="12121"/>
    <cellStyle name="Percent 7 7 2 2 2" xfId="12122"/>
    <cellStyle name="Percent 7 7 2 3" xfId="12123"/>
    <cellStyle name="Percent 7 7 2 3 2" xfId="12124"/>
    <cellStyle name="Percent 7 7 2 4" xfId="12125"/>
    <cellStyle name="Percent 7 7 3" xfId="12126"/>
    <cellStyle name="Percent 7 7 3 2" xfId="12127"/>
    <cellStyle name="Percent 7 7 3 2 2" xfId="12128"/>
    <cellStyle name="Percent 7 7 3 3" xfId="12129"/>
    <cellStyle name="Percent 7 7 3 3 2" xfId="12130"/>
    <cellStyle name="Percent 7 7 3 4" xfId="12131"/>
    <cellStyle name="Percent 7 7 4" xfId="12132"/>
    <cellStyle name="Percent 7 7 4 2" xfId="12133"/>
    <cellStyle name="Percent 7 7 4 2 2" xfId="12134"/>
    <cellStyle name="Percent 7 7 4 3" xfId="12135"/>
    <cellStyle name="Percent 7 7 4 3 2" xfId="12136"/>
    <cellStyle name="Percent 7 7 4 4" xfId="12137"/>
    <cellStyle name="Percent 7 7 4 4 2" xfId="12138"/>
    <cellStyle name="Percent 7 7 4 5" xfId="12139"/>
    <cellStyle name="Percent 7 7 5" xfId="12140"/>
    <cellStyle name="Percent 7 7 5 2" xfId="12141"/>
    <cellStyle name="Percent 7 7 5 2 2" xfId="12142"/>
    <cellStyle name="Percent 7 7 5 3" xfId="12143"/>
    <cellStyle name="Percent 7 7 5 3 2" xfId="12144"/>
    <cellStyle name="Percent 7 7 5 4" xfId="12145"/>
    <cellStyle name="Percent 7 7 6" xfId="12146"/>
    <cellStyle name="Percent 7 7 6 2" xfId="12147"/>
    <cellStyle name="Percent 7 7 7" xfId="12148"/>
    <cellStyle name="Percent 7 7 7 2" xfId="12149"/>
    <cellStyle name="Percent 7 7 8" xfId="12150"/>
    <cellStyle name="Percent 7 7 8 2" xfId="12151"/>
    <cellStyle name="Percent 7 7 9" xfId="12152"/>
    <cellStyle name="Percent 7 8" xfId="12153"/>
    <cellStyle name="Percent 7 8 2" xfId="12154"/>
    <cellStyle name="Percent 7 8 2 2" xfId="12155"/>
    <cellStyle name="Percent 7 8 2 2 2" xfId="12156"/>
    <cellStyle name="Percent 7 8 2 3" xfId="12157"/>
    <cellStyle name="Percent 7 8 2 3 2" xfId="12158"/>
    <cellStyle name="Percent 7 8 2 4" xfId="12159"/>
    <cellStyle name="Percent 7 8 3" xfId="12160"/>
    <cellStyle name="Percent 7 8 3 2" xfId="12161"/>
    <cellStyle name="Percent 7 8 3 2 2" xfId="12162"/>
    <cellStyle name="Percent 7 8 3 3" xfId="12163"/>
    <cellStyle name="Percent 7 8 3 3 2" xfId="12164"/>
    <cellStyle name="Percent 7 8 3 4" xfId="12165"/>
    <cellStyle name="Percent 7 8 4" xfId="12166"/>
    <cellStyle name="Percent 7 8 4 2" xfId="12167"/>
    <cellStyle name="Percent 7 8 4 2 2" xfId="12168"/>
    <cellStyle name="Percent 7 8 4 3" xfId="12169"/>
    <cellStyle name="Percent 7 8 4 3 2" xfId="12170"/>
    <cellStyle name="Percent 7 8 4 4" xfId="12171"/>
    <cellStyle name="Percent 7 8 4 4 2" xfId="12172"/>
    <cellStyle name="Percent 7 8 4 5" xfId="12173"/>
    <cellStyle name="Percent 7 8 5" xfId="12174"/>
    <cellStyle name="Percent 7 8 5 2" xfId="12175"/>
    <cellStyle name="Percent 7 8 5 2 2" xfId="12176"/>
    <cellStyle name="Percent 7 8 5 3" xfId="12177"/>
    <cellStyle name="Percent 7 8 5 3 2" xfId="12178"/>
    <cellStyle name="Percent 7 8 5 4" xfId="12179"/>
    <cellStyle name="Percent 7 8 6" xfId="12180"/>
    <cellStyle name="Percent 7 8 6 2" xfId="12181"/>
    <cellStyle name="Percent 7 8 7" xfId="12182"/>
    <cellStyle name="Percent 7 8 7 2" xfId="12183"/>
    <cellStyle name="Percent 7 8 8" xfId="12184"/>
    <cellStyle name="Percent 7 8 8 2" xfId="12185"/>
    <cellStyle name="Percent 7 8 9" xfId="12186"/>
    <cellStyle name="Percent 7 9" xfId="12187"/>
    <cellStyle name="Percent 7 9 2" xfId="12188"/>
    <cellStyle name="Percent 7 9 2 2" xfId="12189"/>
    <cellStyle name="Percent 7 9 2 2 2" xfId="12190"/>
    <cellStyle name="Percent 7 9 2 3" xfId="12191"/>
    <cellStyle name="Percent 7 9 2 3 2" xfId="12192"/>
    <cellStyle name="Percent 7 9 2 4" xfId="12193"/>
    <cellStyle name="Percent 7 9 3" xfId="12194"/>
    <cellStyle name="Percent 7 9 3 2" xfId="12195"/>
    <cellStyle name="Percent 7 9 3 2 2" xfId="12196"/>
    <cellStyle name="Percent 7 9 3 3" xfId="12197"/>
    <cellStyle name="Percent 7 9 3 3 2" xfId="12198"/>
    <cellStyle name="Percent 7 9 3 4" xfId="12199"/>
    <cellStyle name="Percent 7 9 4" xfId="12200"/>
    <cellStyle name="Percent 7 9 4 2" xfId="12201"/>
    <cellStyle name="Percent 7 9 4 2 2" xfId="12202"/>
    <cellStyle name="Percent 7 9 4 3" xfId="12203"/>
    <cellStyle name="Percent 7 9 4 3 2" xfId="12204"/>
    <cellStyle name="Percent 7 9 4 4" xfId="12205"/>
    <cellStyle name="Percent 7 9 4 4 2" xfId="12206"/>
    <cellStyle name="Percent 7 9 4 5" xfId="12207"/>
    <cellStyle name="Percent 7 9 5" xfId="12208"/>
    <cellStyle name="Percent 7 9 5 2" xfId="12209"/>
    <cellStyle name="Percent 7 9 5 2 2" xfId="12210"/>
    <cellStyle name="Percent 7 9 5 3" xfId="12211"/>
    <cellStyle name="Percent 7 9 5 3 2" xfId="12212"/>
    <cellStyle name="Percent 7 9 5 4" xfId="12213"/>
    <cellStyle name="Percent 7 9 6" xfId="12214"/>
    <cellStyle name="Percent 7 9 6 2" xfId="12215"/>
    <cellStyle name="Percent 7 9 7" xfId="12216"/>
    <cellStyle name="Percent 7 9 7 2" xfId="12217"/>
    <cellStyle name="Percent 7 9 8" xfId="12218"/>
    <cellStyle name="Percent 7 9 8 2" xfId="12219"/>
    <cellStyle name="Percent 7 9 9" xfId="12220"/>
    <cellStyle name="Percent 8" xfId="12221"/>
    <cellStyle name="Percent 8 10" xfId="12222"/>
    <cellStyle name="Percent 8 10 2" xfId="12223"/>
    <cellStyle name="Percent 8 10 2 2" xfId="12224"/>
    <cellStyle name="Percent 8 10 3" xfId="12225"/>
    <cellStyle name="Percent 8 10 3 2" xfId="12226"/>
    <cellStyle name="Percent 8 10 4" xfId="12227"/>
    <cellStyle name="Percent 8 11" xfId="12228"/>
    <cellStyle name="Percent 8 11 2" xfId="12229"/>
    <cellStyle name="Percent 8 11 2 2" xfId="12230"/>
    <cellStyle name="Percent 8 11 3" xfId="12231"/>
    <cellStyle name="Percent 8 11 3 2" xfId="12232"/>
    <cellStyle name="Percent 8 11 4" xfId="12233"/>
    <cellStyle name="Percent 8 11 4 2" xfId="12234"/>
    <cellStyle name="Percent 8 11 5" xfId="12235"/>
    <cellStyle name="Percent 8 12" xfId="12236"/>
    <cellStyle name="Percent 8 12 2" xfId="12237"/>
    <cellStyle name="Percent 8 12 2 2" xfId="12238"/>
    <cellStyle name="Percent 8 12 3" xfId="12239"/>
    <cellStyle name="Percent 8 12 3 2" xfId="12240"/>
    <cellStyle name="Percent 8 12 4" xfId="12241"/>
    <cellStyle name="Percent 8 13" xfId="12242"/>
    <cellStyle name="Percent 8 13 2" xfId="12243"/>
    <cellStyle name="Percent 8 14" xfId="12244"/>
    <cellStyle name="Percent 8 14 2" xfId="12245"/>
    <cellStyle name="Percent 8 15" xfId="12246"/>
    <cellStyle name="Percent 8 15 2" xfId="12247"/>
    <cellStyle name="Percent 8 16" xfId="12248"/>
    <cellStyle name="Percent 8 2" xfId="12249"/>
    <cellStyle name="Percent 8 2 2" xfId="12250"/>
    <cellStyle name="Percent 8 2 2 2" xfId="12251"/>
    <cellStyle name="Percent 8 2 2 2 2" xfId="12252"/>
    <cellStyle name="Percent 8 2 2 3" xfId="12253"/>
    <cellStyle name="Percent 8 2 2 3 2" xfId="12254"/>
    <cellStyle name="Percent 8 2 2 4" xfId="12255"/>
    <cellStyle name="Percent 8 2 3" xfId="12256"/>
    <cellStyle name="Percent 8 2 3 2" xfId="12257"/>
    <cellStyle name="Percent 8 2 3 2 2" xfId="12258"/>
    <cellStyle name="Percent 8 2 3 3" xfId="12259"/>
    <cellStyle name="Percent 8 2 3 3 2" xfId="12260"/>
    <cellStyle name="Percent 8 2 3 4" xfId="12261"/>
    <cellStyle name="Percent 8 2 4" xfId="12262"/>
    <cellStyle name="Percent 8 2 4 2" xfId="12263"/>
    <cellStyle name="Percent 8 2 4 2 2" xfId="12264"/>
    <cellStyle name="Percent 8 2 4 3" xfId="12265"/>
    <cellStyle name="Percent 8 2 4 3 2" xfId="12266"/>
    <cellStyle name="Percent 8 2 4 4" xfId="12267"/>
    <cellStyle name="Percent 8 2 4 4 2" xfId="12268"/>
    <cellStyle name="Percent 8 2 4 5" xfId="12269"/>
    <cellStyle name="Percent 8 2 5" xfId="12270"/>
    <cellStyle name="Percent 8 2 5 2" xfId="12271"/>
    <cellStyle name="Percent 8 2 5 2 2" xfId="12272"/>
    <cellStyle name="Percent 8 2 5 3" xfId="12273"/>
    <cellStyle name="Percent 8 2 5 3 2" xfId="12274"/>
    <cellStyle name="Percent 8 2 5 4" xfId="12275"/>
    <cellStyle name="Percent 8 2 6" xfId="12276"/>
    <cellStyle name="Percent 8 2 6 2" xfId="12277"/>
    <cellStyle name="Percent 8 2 7" xfId="12278"/>
    <cellStyle name="Percent 8 2 7 2" xfId="12279"/>
    <cellStyle name="Percent 8 2 8" xfId="12280"/>
    <cellStyle name="Percent 8 2 8 2" xfId="12281"/>
    <cellStyle name="Percent 8 2 9" xfId="12282"/>
    <cellStyle name="Percent 8 3" xfId="12283"/>
    <cellStyle name="Percent 8 3 2" xfId="12284"/>
    <cellStyle name="Percent 8 3 2 2" xfId="12285"/>
    <cellStyle name="Percent 8 3 2 2 2" xfId="12286"/>
    <cellStyle name="Percent 8 3 2 3" xfId="12287"/>
    <cellStyle name="Percent 8 3 2 3 2" xfId="12288"/>
    <cellStyle name="Percent 8 3 2 4" xfId="12289"/>
    <cellStyle name="Percent 8 3 3" xfId="12290"/>
    <cellStyle name="Percent 8 3 3 2" xfId="12291"/>
    <cellStyle name="Percent 8 3 3 2 2" xfId="12292"/>
    <cellStyle name="Percent 8 3 3 3" xfId="12293"/>
    <cellStyle name="Percent 8 3 3 3 2" xfId="12294"/>
    <cellStyle name="Percent 8 3 3 4" xfId="12295"/>
    <cellStyle name="Percent 8 3 4" xfId="12296"/>
    <cellStyle name="Percent 8 3 4 2" xfId="12297"/>
    <cellStyle name="Percent 8 3 4 2 2" xfId="12298"/>
    <cellStyle name="Percent 8 3 4 3" xfId="12299"/>
    <cellStyle name="Percent 8 3 4 3 2" xfId="12300"/>
    <cellStyle name="Percent 8 3 4 4" xfId="12301"/>
    <cellStyle name="Percent 8 3 4 4 2" xfId="12302"/>
    <cellStyle name="Percent 8 3 4 5" xfId="12303"/>
    <cellStyle name="Percent 8 3 5" xfId="12304"/>
    <cellStyle name="Percent 8 3 5 2" xfId="12305"/>
    <cellStyle name="Percent 8 3 5 2 2" xfId="12306"/>
    <cellStyle name="Percent 8 3 5 3" xfId="12307"/>
    <cellStyle name="Percent 8 3 5 3 2" xfId="12308"/>
    <cellStyle name="Percent 8 3 5 4" xfId="12309"/>
    <cellStyle name="Percent 8 3 6" xfId="12310"/>
    <cellStyle name="Percent 8 3 6 2" xfId="12311"/>
    <cellStyle name="Percent 8 3 7" xfId="12312"/>
    <cellStyle name="Percent 8 3 7 2" xfId="12313"/>
    <cellStyle name="Percent 8 3 8" xfId="12314"/>
    <cellStyle name="Percent 8 3 8 2" xfId="12315"/>
    <cellStyle name="Percent 8 3 9" xfId="12316"/>
    <cellStyle name="Percent 8 4" xfId="12317"/>
    <cellStyle name="Percent 8 4 2" xfId="12318"/>
    <cellStyle name="Percent 8 4 2 2" xfId="12319"/>
    <cellStyle name="Percent 8 4 2 2 2" xfId="12320"/>
    <cellStyle name="Percent 8 4 2 3" xfId="12321"/>
    <cellStyle name="Percent 8 4 2 3 2" xfId="12322"/>
    <cellStyle name="Percent 8 4 2 4" xfId="12323"/>
    <cellStyle name="Percent 8 4 3" xfId="12324"/>
    <cellStyle name="Percent 8 4 3 2" xfId="12325"/>
    <cellStyle name="Percent 8 4 3 2 2" xfId="12326"/>
    <cellStyle name="Percent 8 4 3 3" xfId="12327"/>
    <cellStyle name="Percent 8 4 3 3 2" xfId="12328"/>
    <cellStyle name="Percent 8 4 3 4" xfId="12329"/>
    <cellStyle name="Percent 8 4 4" xfId="12330"/>
    <cellStyle name="Percent 8 4 4 2" xfId="12331"/>
    <cellStyle name="Percent 8 4 4 2 2" xfId="12332"/>
    <cellStyle name="Percent 8 4 4 3" xfId="12333"/>
    <cellStyle name="Percent 8 4 4 3 2" xfId="12334"/>
    <cellStyle name="Percent 8 4 4 4" xfId="12335"/>
    <cellStyle name="Percent 8 4 4 4 2" xfId="12336"/>
    <cellStyle name="Percent 8 4 4 5" xfId="12337"/>
    <cellStyle name="Percent 8 4 5" xfId="12338"/>
    <cellStyle name="Percent 8 4 5 2" xfId="12339"/>
    <cellStyle name="Percent 8 4 5 2 2" xfId="12340"/>
    <cellStyle name="Percent 8 4 5 3" xfId="12341"/>
    <cellStyle name="Percent 8 4 5 3 2" xfId="12342"/>
    <cellStyle name="Percent 8 4 5 4" xfId="12343"/>
    <cellStyle name="Percent 8 4 6" xfId="12344"/>
    <cellStyle name="Percent 8 4 6 2" xfId="12345"/>
    <cellStyle name="Percent 8 4 7" xfId="12346"/>
    <cellStyle name="Percent 8 4 7 2" xfId="12347"/>
    <cellStyle name="Percent 8 4 8" xfId="12348"/>
    <cellStyle name="Percent 8 4 8 2" xfId="12349"/>
    <cellStyle name="Percent 8 4 9" xfId="12350"/>
    <cellStyle name="Percent 8 5" xfId="12351"/>
    <cellStyle name="Percent 8 5 2" xfId="12352"/>
    <cellStyle name="Percent 8 5 2 2" xfId="12353"/>
    <cellStyle name="Percent 8 5 2 2 2" xfId="12354"/>
    <cellStyle name="Percent 8 5 2 3" xfId="12355"/>
    <cellStyle name="Percent 8 5 2 3 2" xfId="12356"/>
    <cellStyle name="Percent 8 5 2 4" xfId="12357"/>
    <cellStyle name="Percent 8 5 3" xfId="12358"/>
    <cellStyle name="Percent 8 5 3 2" xfId="12359"/>
    <cellStyle name="Percent 8 5 3 2 2" xfId="12360"/>
    <cellStyle name="Percent 8 5 3 3" xfId="12361"/>
    <cellStyle name="Percent 8 5 3 3 2" xfId="12362"/>
    <cellStyle name="Percent 8 5 3 4" xfId="12363"/>
    <cellStyle name="Percent 8 5 4" xfId="12364"/>
    <cellStyle name="Percent 8 5 4 2" xfId="12365"/>
    <cellStyle name="Percent 8 5 4 2 2" xfId="12366"/>
    <cellStyle name="Percent 8 5 4 3" xfId="12367"/>
    <cellStyle name="Percent 8 5 4 3 2" xfId="12368"/>
    <cellStyle name="Percent 8 5 4 4" xfId="12369"/>
    <cellStyle name="Percent 8 5 4 4 2" xfId="12370"/>
    <cellStyle name="Percent 8 5 4 5" xfId="12371"/>
    <cellStyle name="Percent 8 5 5" xfId="12372"/>
    <cellStyle name="Percent 8 5 5 2" xfId="12373"/>
    <cellStyle name="Percent 8 5 5 2 2" xfId="12374"/>
    <cellStyle name="Percent 8 5 5 3" xfId="12375"/>
    <cellStyle name="Percent 8 5 5 3 2" xfId="12376"/>
    <cellStyle name="Percent 8 5 5 4" xfId="12377"/>
    <cellStyle name="Percent 8 5 6" xfId="12378"/>
    <cellStyle name="Percent 8 5 6 2" xfId="12379"/>
    <cellStyle name="Percent 8 5 7" xfId="12380"/>
    <cellStyle name="Percent 8 5 7 2" xfId="12381"/>
    <cellStyle name="Percent 8 5 8" xfId="12382"/>
    <cellStyle name="Percent 8 5 8 2" xfId="12383"/>
    <cellStyle name="Percent 8 5 9" xfId="12384"/>
    <cellStyle name="Percent 8 6" xfId="12385"/>
    <cellStyle name="Percent 8 6 2" xfId="12386"/>
    <cellStyle name="Percent 8 6 2 2" xfId="12387"/>
    <cellStyle name="Percent 8 6 2 2 2" xfId="12388"/>
    <cellStyle name="Percent 8 6 2 3" xfId="12389"/>
    <cellStyle name="Percent 8 6 2 3 2" xfId="12390"/>
    <cellStyle name="Percent 8 6 2 4" xfId="12391"/>
    <cellStyle name="Percent 8 6 3" xfId="12392"/>
    <cellStyle name="Percent 8 6 3 2" xfId="12393"/>
    <cellStyle name="Percent 8 6 3 2 2" xfId="12394"/>
    <cellStyle name="Percent 8 6 3 3" xfId="12395"/>
    <cellStyle name="Percent 8 6 3 3 2" xfId="12396"/>
    <cellStyle name="Percent 8 6 3 4" xfId="12397"/>
    <cellStyle name="Percent 8 6 4" xfId="12398"/>
    <cellStyle name="Percent 8 6 4 2" xfId="12399"/>
    <cellStyle name="Percent 8 6 4 2 2" xfId="12400"/>
    <cellStyle name="Percent 8 6 4 3" xfId="12401"/>
    <cellStyle name="Percent 8 6 4 3 2" xfId="12402"/>
    <cellStyle name="Percent 8 6 4 4" xfId="12403"/>
    <cellStyle name="Percent 8 6 4 4 2" xfId="12404"/>
    <cellStyle name="Percent 8 6 4 5" xfId="12405"/>
    <cellStyle name="Percent 8 6 5" xfId="12406"/>
    <cellStyle name="Percent 8 6 5 2" xfId="12407"/>
    <cellStyle name="Percent 8 6 5 2 2" xfId="12408"/>
    <cellStyle name="Percent 8 6 5 3" xfId="12409"/>
    <cellStyle name="Percent 8 6 5 3 2" xfId="12410"/>
    <cellStyle name="Percent 8 6 5 4" xfId="12411"/>
    <cellStyle name="Percent 8 6 6" xfId="12412"/>
    <cellStyle name="Percent 8 6 6 2" xfId="12413"/>
    <cellStyle name="Percent 8 6 7" xfId="12414"/>
    <cellStyle name="Percent 8 6 7 2" xfId="12415"/>
    <cellStyle name="Percent 8 6 8" xfId="12416"/>
    <cellStyle name="Percent 8 6 8 2" xfId="12417"/>
    <cellStyle name="Percent 8 6 9" xfId="12418"/>
    <cellStyle name="Percent 8 7" xfId="12419"/>
    <cellStyle name="Percent 8 7 2" xfId="12420"/>
    <cellStyle name="Percent 8 7 2 2" xfId="12421"/>
    <cellStyle name="Percent 8 7 2 2 2" xfId="12422"/>
    <cellStyle name="Percent 8 7 2 3" xfId="12423"/>
    <cellStyle name="Percent 8 7 2 3 2" xfId="12424"/>
    <cellStyle name="Percent 8 7 2 4" xfId="12425"/>
    <cellStyle name="Percent 8 7 3" xfId="12426"/>
    <cellStyle name="Percent 8 7 3 2" xfId="12427"/>
    <cellStyle name="Percent 8 7 3 2 2" xfId="12428"/>
    <cellStyle name="Percent 8 7 3 3" xfId="12429"/>
    <cellStyle name="Percent 8 7 3 3 2" xfId="12430"/>
    <cellStyle name="Percent 8 7 3 4" xfId="12431"/>
    <cellStyle name="Percent 8 7 4" xfId="12432"/>
    <cellStyle name="Percent 8 7 4 2" xfId="12433"/>
    <cellStyle name="Percent 8 7 4 2 2" xfId="12434"/>
    <cellStyle name="Percent 8 7 4 3" xfId="12435"/>
    <cellStyle name="Percent 8 7 4 3 2" xfId="12436"/>
    <cellStyle name="Percent 8 7 4 4" xfId="12437"/>
    <cellStyle name="Percent 8 7 4 4 2" xfId="12438"/>
    <cellStyle name="Percent 8 7 4 5" xfId="12439"/>
    <cellStyle name="Percent 8 7 5" xfId="12440"/>
    <cellStyle name="Percent 8 7 5 2" xfId="12441"/>
    <cellStyle name="Percent 8 7 5 2 2" xfId="12442"/>
    <cellStyle name="Percent 8 7 5 3" xfId="12443"/>
    <cellStyle name="Percent 8 7 5 3 2" xfId="12444"/>
    <cellStyle name="Percent 8 7 5 4" xfId="12445"/>
    <cellStyle name="Percent 8 7 6" xfId="12446"/>
    <cellStyle name="Percent 8 7 6 2" xfId="12447"/>
    <cellStyle name="Percent 8 7 7" xfId="12448"/>
    <cellStyle name="Percent 8 7 7 2" xfId="12449"/>
    <cellStyle name="Percent 8 7 8" xfId="12450"/>
    <cellStyle name="Percent 8 7 8 2" xfId="12451"/>
    <cellStyle name="Percent 8 7 9" xfId="12452"/>
    <cellStyle name="Percent 8 8" xfId="12453"/>
    <cellStyle name="Percent 8 8 2" xfId="12454"/>
    <cellStyle name="Percent 8 8 2 2" xfId="12455"/>
    <cellStyle name="Percent 8 8 2 2 2" xfId="12456"/>
    <cellStyle name="Percent 8 8 2 3" xfId="12457"/>
    <cellStyle name="Percent 8 8 2 3 2" xfId="12458"/>
    <cellStyle name="Percent 8 8 2 4" xfId="12459"/>
    <cellStyle name="Percent 8 8 3" xfId="12460"/>
    <cellStyle name="Percent 8 8 3 2" xfId="12461"/>
    <cellStyle name="Percent 8 8 3 2 2" xfId="12462"/>
    <cellStyle name="Percent 8 8 3 3" xfId="12463"/>
    <cellStyle name="Percent 8 8 3 3 2" xfId="12464"/>
    <cellStyle name="Percent 8 8 3 4" xfId="12465"/>
    <cellStyle name="Percent 8 8 4" xfId="12466"/>
    <cellStyle name="Percent 8 8 4 2" xfId="12467"/>
    <cellStyle name="Percent 8 8 4 2 2" xfId="12468"/>
    <cellStyle name="Percent 8 8 4 3" xfId="12469"/>
    <cellStyle name="Percent 8 8 4 3 2" xfId="12470"/>
    <cellStyle name="Percent 8 8 4 4" xfId="12471"/>
    <cellStyle name="Percent 8 8 4 4 2" xfId="12472"/>
    <cellStyle name="Percent 8 8 4 5" xfId="12473"/>
    <cellStyle name="Percent 8 8 5" xfId="12474"/>
    <cellStyle name="Percent 8 8 5 2" xfId="12475"/>
    <cellStyle name="Percent 8 8 5 2 2" xfId="12476"/>
    <cellStyle name="Percent 8 8 5 3" xfId="12477"/>
    <cellStyle name="Percent 8 8 5 3 2" xfId="12478"/>
    <cellStyle name="Percent 8 8 5 4" xfId="12479"/>
    <cellStyle name="Percent 8 8 6" xfId="12480"/>
    <cellStyle name="Percent 8 8 6 2" xfId="12481"/>
    <cellStyle name="Percent 8 8 7" xfId="12482"/>
    <cellStyle name="Percent 8 8 7 2" xfId="12483"/>
    <cellStyle name="Percent 8 8 8" xfId="12484"/>
    <cellStyle name="Percent 8 8 8 2" xfId="12485"/>
    <cellStyle name="Percent 8 8 9" xfId="12486"/>
    <cellStyle name="Percent 8 9" xfId="12487"/>
    <cellStyle name="Percent 8 9 2" xfId="12488"/>
    <cellStyle name="Percent 8 9 2 2" xfId="12489"/>
    <cellStyle name="Percent 8 9 3" xfId="12490"/>
    <cellStyle name="Percent 8 9 3 2" xfId="12491"/>
    <cellStyle name="Percent 8 9 4" xfId="12492"/>
    <cellStyle name="Percent 9" xfId="12493"/>
    <cellStyle name="Percent 9 10" xfId="12494"/>
    <cellStyle name="Percent 9 10 10" xfId="12495"/>
    <cellStyle name="Percent 9 10 10 2" xfId="12496"/>
    <cellStyle name="Percent 9 10 11" xfId="12497"/>
    <cellStyle name="Percent 9 10 2" xfId="12498"/>
    <cellStyle name="Percent 9 10 2 2" xfId="12499"/>
    <cellStyle name="Percent 9 10 2 2 2" xfId="12500"/>
    <cellStyle name="Percent 9 10 2 3" xfId="12501"/>
    <cellStyle name="Percent 9 10 2 3 2" xfId="12502"/>
    <cellStyle name="Percent 9 10 2 4" xfId="12503"/>
    <cellStyle name="Percent 9 10 3" xfId="12504"/>
    <cellStyle name="Percent 9 10 3 2" xfId="12505"/>
    <cellStyle name="Percent 9 10 3 2 2" xfId="12506"/>
    <cellStyle name="Percent 9 10 3 3" xfId="12507"/>
    <cellStyle name="Percent 9 10 3 3 2" xfId="12508"/>
    <cellStyle name="Percent 9 10 3 4" xfId="12509"/>
    <cellStyle name="Percent 9 10 4" xfId="12510"/>
    <cellStyle name="Percent 9 10 4 2" xfId="12511"/>
    <cellStyle name="Percent 9 10 4 2 2" xfId="12512"/>
    <cellStyle name="Percent 9 10 4 3" xfId="12513"/>
    <cellStyle name="Percent 9 10 4 3 2" xfId="12514"/>
    <cellStyle name="Percent 9 10 4 4" xfId="12515"/>
    <cellStyle name="Percent 9 10 5" xfId="12516"/>
    <cellStyle name="Percent 9 10 5 2" xfId="12517"/>
    <cellStyle name="Percent 9 10 5 2 2" xfId="12518"/>
    <cellStyle name="Percent 9 10 5 3" xfId="12519"/>
    <cellStyle name="Percent 9 10 5 3 2" xfId="12520"/>
    <cellStyle name="Percent 9 10 5 4" xfId="12521"/>
    <cellStyle name="Percent 9 10 5 4 2" xfId="12522"/>
    <cellStyle name="Percent 9 10 5 5" xfId="12523"/>
    <cellStyle name="Percent 9 10 6" xfId="12524"/>
    <cellStyle name="Percent 9 10 6 2" xfId="12525"/>
    <cellStyle name="Percent 9 10 6 2 2" xfId="12526"/>
    <cellStyle name="Percent 9 10 6 3" xfId="12527"/>
    <cellStyle name="Percent 9 10 6 3 2" xfId="12528"/>
    <cellStyle name="Percent 9 10 6 4" xfId="12529"/>
    <cellStyle name="Percent 9 10 7" xfId="12530"/>
    <cellStyle name="Percent 9 10 7 2" xfId="12531"/>
    <cellStyle name="Percent 9 10 8" xfId="12532"/>
    <cellStyle name="Percent 9 10 8 2" xfId="12533"/>
    <cellStyle name="Percent 9 10 9" xfId="12534"/>
    <cellStyle name="Percent 9 10 9 2" xfId="12535"/>
    <cellStyle name="Percent 9 11" xfId="12536"/>
    <cellStyle name="Percent 9 11 10" xfId="12537"/>
    <cellStyle name="Percent 9 11 10 2" xfId="12538"/>
    <cellStyle name="Percent 9 11 11" xfId="12539"/>
    <cellStyle name="Percent 9 11 2" xfId="12540"/>
    <cellStyle name="Percent 9 11 2 2" xfId="12541"/>
    <cellStyle name="Percent 9 11 2 2 2" xfId="12542"/>
    <cellStyle name="Percent 9 11 2 3" xfId="12543"/>
    <cellStyle name="Percent 9 11 2 3 2" xfId="12544"/>
    <cellStyle name="Percent 9 11 2 4" xfId="12545"/>
    <cellStyle name="Percent 9 11 3" xfId="12546"/>
    <cellStyle name="Percent 9 11 3 2" xfId="12547"/>
    <cellStyle name="Percent 9 11 3 2 2" xfId="12548"/>
    <cellStyle name="Percent 9 11 3 3" xfId="12549"/>
    <cellStyle name="Percent 9 11 3 3 2" xfId="12550"/>
    <cellStyle name="Percent 9 11 3 4" xfId="12551"/>
    <cellStyle name="Percent 9 11 4" xfId="12552"/>
    <cellStyle name="Percent 9 11 4 2" xfId="12553"/>
    <cellStyle name="Percent 9 11 4 2 2" xfId="12554"/>
    <cellStyle name="Percent 9 11 4 3" xfId="12555"/>
    <cellStyle name="Percent 9 11 4 3 2" xfId="12556"/>
    <cellStyle name="Percent 9 11 4 4" xfId="12557"/>
    <cellStyle name="Percent 9 11 5" xfId="12558"/>
    <cellStyle name="Percent 9 11 5 2" xfId="12559"/>
    <cellStyle name="Percent 9 11 5 2 2" xfId="12560"/>
    <cellStyle name="Percent 9 11 5 3" xfId="12561"/>
    <cellStyle name="Percent 9 11 5 3 2" xfId="12562"/>
    <cellStyle name="Percent 9 11 5 4" xfId="12563"/>
    <cellStyle name="Percent 9 11 5 4 2" xfId="12564"/>
    <cellStyle name="Percent 9 11 5 5" xfId="12565"/>
    <cellStyle name="Percent 9 11 6" xfId="12566"/>
    <cellStyle name="Percent 9 11 6 2" xfId="12567"/>
    <cellStyle name="Percent 9 11 6 2 2" xfId="12568"/>
    <cellStyle name="Percent 9 11 6 3" xfId="12569"/>
    <cellStyle name="Percent 9 11 6 3 2" xfId="12570"/>
    <cellStyle name="Percent 9 11 6 4" xfId="12571"/>
    <cellStyle name="Percent 9 11 7" xfId="12572"/>
    <cellStyle name="Percent 9 11 7 2" xfId="12573"/>
    <cellStyle name="Percent 9 11 8" xfId="12574"/>
    <cellStyle name="Percent 9 11 8 2" xfId="12575"/>
    <cellStyle name="Percent 9 11 9" xfId="12576"/>
    <cellStyle name="Percent 9 11 9 2" xfId="12577"/>
    <cellStyle name="Percent 9 12" xfId="12578"/>
    <cellStyle name="Percent 9 12 10" xfId="12579"/>
    <cellStyle name="Percent 9 12 10 2" xfId="12580"/>
    <cellStyle name="Percent 9 12 11" xfId="12581"/>
    <cellStyle name="Percent 9 12 2" xfId="12582"/>
    <cellStyle name="Percent 9 12 2 2" xfId="12583"/>
    <cellStyle name="Percent 9 12 2 2 2" xfId="12584"/>
    <cellStyle name="Percent 9 12 2 3" xfId="12585"/>
    <cellStyle name="Percent 9 12 2 3 2" xfId="12586"/>
    <cellStyle name="Percent 9 12 2 4" xfId="12587"/>
    <cellStyle name="Percent 9 12 3" xfId="12588"/>
    <cellStyle name="Percent 9 12 3 2" xfId="12589"/>
    <cellStyle name="Percent 9 12 3 2 2" xfId="12590"/>
    <cellStyle name="Percent 9 12 3 3" xfId="12591"/>
    <cellStyle name="Percent 9 12 3 3 2" xfId="12592"/>
    <cellStyle name="Percent 9 12 3 4" xfId="12593"/>
    <cellStyle name="Percent 9 12 4" xfId="12594"/>
    <cellStyle name="Percent 9 12 4 2" xfId="12595"/>
    <cellStyle name="Percent 9 12 4 2 2" xfId="12596"/>
    <cellStyle name="Percent 9 12 4 3" xfId="12597"/>
    <cellStyle name="Percent 9 12 4 3 2" xfId="12598"/>
    <cellStyle name="Percent 9 12 4 4" xfId="12599"/>
    <cellStyle name="Percent 9 12 5" xfId="12600"/>
    <cellStyle name="Percent 9 12 5 2" xfId="12601"/>
    <cellStyle name="Percent 9 12 5 2 2" xfId="12602"/>
    <cellStyle name="Percent 9 12 5 3" xfId="12603"/>
    <cellStyle name="Percent 9 12 5 3 2" xfId="12604"/>
    <cellStyle name="Percent 9 12 5 4" xfId="12605"/>
    <cellStyle name="Percent 9 12 5 4 2" xfId="12606"/>
    <cellStyle name="Percent 9 12 5 5" xfId="12607"/>
    <cellStyle name="Percent 9 12 6" xfId="12608"/>
    <cellStyle name="Percent 9 12 6 2" xfId="12609"/>
    <cellStyle name="Percent 9 12 6 2 2" xfId="12610"/>
    <cellStyle name="Percent 9 12 6 3" xfId="12611"/>
    <cellStyle name="Percent 9 12 6 3 2" xfId="12612"/>
    <cellStyle name="Percent 9 12 6 4" xfId="12613"/>
    <cellStyle name="Percent 9 12 7" xfId="12614"/>
    <cellStyle name="Percent 9 12 7 2" xfId="12615"/>
    <cellStyle name="Percent 9 12 8" xfId="12616"/>
    <cellStyle name="Percent 9 12 8 2" xfId="12617"/>
    <cellStyle name="Percent 9 12 9" xfId="12618"/>
    <cellStyle name="Percent 9 12 9 2" xfId="12619"/>
    <cellStyle name="Percent 9 13" xfId="12620"/>
    <cellStyle name="Percent 9 13 10" xfId="12621"/>
    <cellStyle name="Percent 9 13 10 2" xfId="12622"/>
    <cellStyle name="Percent 9 13 11" xfId="12623"/>
    <cellStyle name="Percent 9 13 2" xfId="12624"/>
    <cellStyle name="Percent 9 13 2 2" xfId="12625"/>
    <cellStyle name="Percent 9 13 2 2 2" xfId="12626"/>
    <cellStyle name="Percent 9 13 2 3" xfId="12627"/>
    <cellStyle name="Percent 9 13 2 3 2" xfId="12628"/>
    <cellStyle name="Percent 9 13 2 4" xfId="12629"/>
    <cellStyle name="Percent 9 13 3" xfId="12630"/>
    <cellStyle name="Percent 9 13 3 2" xfId="12631"/>
    <cellStyle name="Percent 9 13 3 2 2" xfId="12632"/>
    <cellStyle name="Percent 9 13 3 3" xfId="12633"/>
    <cellStyle name="Percent 9 13 3 3 2" xfId="12634"/>
    <cellStyle name="Percent 9 13 3 4" xfId="12635"/>
    <cellStyle name="Percent 9 13 4" xfId="12636"/>
    <cellStyle name="Percent 9 13 4 2" xfId="12637"/>
    <cellStyle name="Percent 9 13 4 2 2" xfId="12638"/>
    <cellStyle name="Percent 9 13 4 3" xfId="12639"/>
    <cellStyle name="Percent 9 13 4 3 2" xfId="12640"/>
    <cellStyle name="Percent 9 13 4 4" xfId="12641"/>
    <cellStyle name="Percent 9 13 5" xfId="12642"/>
    <cellStyle name="Percent 9 13 5 2" xfId="12643"/>
    <cellStyle name="Percent 9 13 5 2 2" xfId="12644"/>
    <cellStyle name="Percent 9 13 5 3" xfId="12645"/>
    <cellStyle name="Percent 9 13 5 3 2" xfId="12646"/>
    <cellStyle name="Percent 9 13 5 4" xfId="12647"/>
    <cellStyle name="Percent 9 13 5 4 2" xfId="12648"/>
    <cellStyle name="Percent 9 13 5 5" xfId="12649"/>
    <cellStyle name="Percent 9 13 6" xfId="12650"/>
    <cellStyle name="Percent 9 13 6 2" xfId="12651"/>
    <cellStyle name="Percent 9 13 6 2 2" xfId="12652"/>
    <cellStyle name="Percent 9 13 6 3" xfId="12653"/>
    <cellStyle name="Percent 9 13 6 3 2" xfId="12654"/>
    <cellStyle name="Percent 9 13 6 4" xfId="12655"/>
    <cellStyle name="Percent 9 13 7" xfId="12656"/>
    <cellStyle name="Percent 9 13 7 2" xfId="12657"/>
    <cellStyle name="Percent 9 13 8" xfId="12658"/>
    <cellStyle name="Percent 9 13 8 2" xfId="12659"/>
    <cellStyle name="Percent 9 13 9" xfId="12660"/>
    <cellStyle name="Percent 9 13 9 2" xfId="12661"/>
    <cellStyle name="Percent 9 14" xfId="12662"/>
    <cellStyle name="Percent 9 14 10" xfId="12663"/>
    <cellStyle name="Percent 9 14 10 2" xfId="12664"/>
    <cellStyle name="Percent 9 14 11" xfId="12665"/>
    <cellStyle name="Percent 9 14 2" xfId="12666"/>
    <cellStyle name="Percent 9 14 2 2" xfId="12667"/>
    <cellStyle name="Percent 9 14 2 2 2" xfId="12668"/>
    <cellStyle name="Percent 9 14 2 3" xfId="12669"/>
    <cellStyle name="Percent 9 14 2 3 2" xfId="12670"/>
    <cellStyle name="Percent 9 14 2 4" xfId="12671"/>
    <cellStyle name="Percent 9 14 3" xfId="12672"/>
    <cellStyle name="Percent 9 14 3 2" xfId="12673"/>
    <cellStyle name="Percent 9 14 3 2 2" xfId="12674"/>
    <cellStyle name="Percent 9 14 3 3" xfId="12675"/>
    <cellStyle name="Percent 9 14 3 3 2" xfId="12676"/>
    <cellStyle name="Percent 9 14 3 4" xfId="12677"/>
    <cellStyle name="Percent 9 14 4" xfId="12678"/>
    <cellStyle name="Percent 9 14 4 2" xfId="12679"/>
    <cellStyle name="Percent 9 14 4 2 2" xfId="12680"/>
    <cellStyle name="Percent 9 14 4 3" xfId="12681"/>
    <cellStyle name="Percent 9 14 4 3 2" xfId="12682"/>
    <cellStyle name="Percent 9 14 4 4" xfId="12683"/>
    <cellStyle name="Percent 9 14 5" xfId="12684"/>
    <cellStyle name="Percent 9 14 5 2" xfId="12685"/>
    <cellStyle name="Percent 9 14 5 2 2" xfId="12686"/>
    <cellStyle name="Percent 9 14 5 3" xfId="12687"/>
    <cellStyle name="Percent 9 14 5 3 2" xfId="12688"/>
    <cellStyle name="Percent 9 14 5 4" xfId="12689"/>
    <cellStyle name="Percent 9 14 5 4 2" xfId="12690"/>
    <cellStyle name="Percent 9 14 5 5" xfId="12691"/>
    <cellStyle name="Percent 9 14 6" xfId="12692"/>
    <cellStyle name="Percent 9 14 6 2" xfId="12693"/>
    <cellStyle name="Percent 9 14 6 2 2" xfId="12694"/>
    <cellStyle name="Percent 9 14 6 3" xfId="12695"/>
    <cellStyle name="Percent 9 14 6 3 2" xfId="12696"/>
    <cellStyle name="Percent 9 14 6 4" xfId="12697"/>
    <cellStyle name="Percent 9 14 7" xfId="12698"/>
    <cellStyle name="Percent 9 14 7 2" xfId="12699"/>
    <cellStyle name="Percent 9 14 8" xfId="12700"/>
    <cellStyle name="Percent 9 14 8 2" xfId="12701"/>
    <cellStyle name="Percent 9 14 9" xfId="12702"/>
    <cellStyle name="Percent 9 14 9 2" xfId="12703"/>
    <cellStyle name="Percent 9 15" xfId="12704"/>
    <cellStyle name="Percent 9 15 10" xfId="12705"/>
    <cellStyle name="Percent 9 15 10 2" xfId="12706"/>
    <cellStyle name="Percent 9 15 11" xfId="12707"/>
    <cellStyle name="Percent 9 15 2" xfId="12708"/>
    <cellStyle name="Percent 9 15 2 2" xfId="12709"/>
    <cellStyle name="Percent 9 15 2 2 2" xfId="12710"/>
    <cellStyle name="Percent 9 15 2 3" xfId="12711"/>
    <cellStyle name="Percent 9 15 2 3 2" xfId="12712"/>
    <cellStyle name="Percent 9 15 2 4" xfId="12713"/>
    <cellStyle name="Percent 9 15 3" xfId="12714"/>
    <cellStyle name="Percent 9 15 3 2" xfId="12715"/>
    <cellStyle name="Percent 9 15 3 2 2" xfId="12716"/>
    <cellStyle name="Percent 9 15 3 3" xfId="12717"/>
    <cellStyle name="Percent 9 15 3 3 2" xfId="12718"/>
    <cellStyle name="Percent 9 15 3 4" xfId="12719"/>
    <cellStyle name="Percent 9 15 4" xfId="12720"/>
    <cellStyle name="Percent 9 15 4 2" xfId="12721"/>
    <cellStyle name="Percent 9 15 4 2 2" xfId="12722"/>
    <cellStyle name="Percent 9 15 4 3" xfId="12723"/>
    <cellStyle name="Percent 9 15 4 3 2" xfId="12724"/>
    <cellStyle name="Percent 9 15 4 4" xfId="12725"/>
    <cellStyle name="Percent 9 15 5" xfId="12726"/>
    <cellStyle name="Percent 9 15 5 2" xfId="12727"/>
    <cellStyle name="Percent 9 15 5 2 2" xfId="12728"/>
    <cellStyle name="Percent 9 15 5 3" xfId="12729"/>
    <cellStyle name="Percent 9 15 5 3 2" xfId="12730"/>
    <cellStyle name="Percent 9 15 5 4" xfId="12731"/>
    <cellStyle name="Percent 9 15 5 4 2" xfId="12732"/>
    <cellStyle name="Percent 9 15 5 5" xfId="12733"/>
    <cellStyle name="Percent 9 15 6" xfId="12734"/>
    <cellStyle name="Percent 9 15 6 2" xfId="12735"/>
    <cellStyle name="Percent 9 15 6 2 2" xfId="12736"/>
    <cellStyle name="Percent 9 15 6 3" xfId="12737"/>
    <cellStyle name="Percent 9 15 6 3 2" xfId="12738"/>
    <cellStyle name="Percent 9 15 6 4" xfId="12739"/>
    <cellStyle name="Percent 9 15 7" xfId="12740"/>
    <cellStyle name="Percent 9 15 7 2" xfId="12741"/>
    <cellStyle name="Percent 9 15 8" xfId="12742"/>
    <cellStyle name="Percent 9 15 8 2" xfId="12743"/>
    <cellStyle name="Percent 9 15 9" xfId="12744"/>
    <cellStyle name="Percent 9 15 9 2" xfId="12745"/>
    <cellStyle name="Percent 9 16" xfId="12746"/>
    <cellStyle name="Percent 9 16 10" xfId="12747"/>
    <cellStyle name="Percent 9 16 10 2" xfId="12748"/>
    <cellStyle name="Percent 9 16 11" xfId="12749"/>
    <cellStyle name="Percent 9 16 2" xfId="12750"/>
    <cellStyle name="Percent 9 16 2 2" xfId="12751"/>
    <cellStyle name="Percent 9 16 2 2 2" xfId="12752"/>
    <cellStyle name="Percent 9 16 2 3" xfId="12753"/>
    <cellStyle name="Percent 9 16 2 3 2" xfId="12754"/>
    <cellStyle name="Percent 9 16 2 4" xfId="12755"/>
    <cellStyle name="Percent 9 16 3" xfId="12756"/>
    <cellStyle name="Percent 9 16 3 2" xfId="12757"/>
    <cellStyle name="Percent 9 16 3 2 2" xfId="12758"/>
    <cellStyle name="Percent 9 16 3 3" xfId="12759"/>
    <cellStyle name="Percent 9 16 3 3 2" xfId="12760"/>
    <cellStyle name="Percent 9 16 3 4" xfId="12761"/>
    <cellStyle name="Percent 9 16 4" xfId="12762"/>
    <cellStyle name="Percent 9 16 4 2" xfId="12763"/>
    <cellStyle name="Percent 9 16 4 2 2" xfId="12764"/>
    <cellStyle name="Percent 9 16 4 3" xfId="12765"/>
    <cellStyle name="Percent 9 16 4 3 2" xfId="12766"/>
    <cellStyle name="Percent 9 16 4 4" xfId="12767"/>
    <cellStyle name="Percent 9 16 5" xfId="12768"/>
    <cellStyle name="Percent 9 16 5 2" xfId="12769"/>
    <cellStyle name="Percent 9 16 5 2 2" xfId="12770"/>
    <cellStyle name="Percent 9 16 5 3" xfId="12771"/>
    <cellStyle name="Percent 9 16 5 3 2" xfId="12772"/>
    <cellStyle name="Percent 9 16 5 4" xfId="12773"/>
    <cellStyle name="Percent 9 16 5 4 2" xfId="12774"/>
    <cellStyle name="Percent 9 16 5 5" xfId="12775"/>
    <cellStyle name="Percent 9 16 6" xfId="12776"/>
    <cellStyle name="Percent 9 16 6 2" xfId="12777"/>
    <cellStyle name="Percent 9 16 6 2 2" xfId="12778"/>
    <cellStyle name="Percent 9 16 6 3" xfId="12779"/>
    <cellStyle name="Percent 9 16 6 3 2" xfId="12780"/>
    <cellStyle name="Percent 9 16 6 4" xfId="12781"/>
    <cellStyle name="Percent 9 16 7" xfId="12782"/>
    <cellStyle name="Percent 9 16 7 2" xfId="12783"/>
    <cellStyle name="Percent 9 16 8" xfId="12784"/>
    <cellStyle name="Percent 9 16 8 2" xfId="12785"/>
    <cellStyle name="Percent 9 16 9" xfId="12786"/>
    <cellStyle name="Percent 9 16 9 2" xfId="12787"/>
    <cellStyle name="Percent 9 17" xfId="12788"/>
    <cellStyle name="Percent 9 17 10" xfId="12789"/>
    <cellStyle name="Percent 9 17 10 2" xfId="12790"/>
    <cellStyle name="Percent 9 17 11" xfId="12791"/>
    <cellStyle name="Percent 9 17 2" xfId="12792"/>
    <cellStyle name="Percent 9 17 2 2" xfId="12793"/>
    <cellStyle name="Percent 9 17 2 2 2" xfId="12794"/>
    <cellStyle name="Percent 9 17 2 3" xfId="12795"/>
    <cellStyle name="Percent 9 17 2 3 2" xfId="12796"/>
    <cellStyle name="Percent 9 17 2 4" xfId="12797"/>
    <cellStyle name="Percent 9 17 3" xfId="12798"/>
    <cellStyle name="Percent 9 17 3 2" xfId="12799"/>
    <cellStyle name="Percent 9 17 3 2 2" xfId="12800"/>
    <cellStyle name="Percent 9 17 3 3" xfId="12801"/>
    <cellStyle name="Percent 9 17 3 3 2" xfId="12802"/>
    <cellStyle name="Percent 9 17 3 4" xfId="12803"/>
    <cellStyle name="Percent 9 17 4" xfId="12804"/>
    <cellStyle name="Percent 9 17 4 2" xfId="12805"/>
    <cellStyle name="Percent 9 17 4 2 2" xfId="12806"/>
    <cellStyle name="Percent 9 17 4 3" xfId="12807"/>
    <cellStyle name="Percent 9 17 4 3 2" xfId="12808"/>
    <cellStyle name="Percent 9 17 4 4" xfId="12809"/>
    <cellStyle name="Percent 9 17 5" xfId="12810"/>
    <cellStyle name="Percent 9 17 5 2" xfId="12811"/>
    <cellStyle name="Percent 9 17 5 2 2" xfId="12812"/>
    <cellStyle name="Percent 9 17 5 3" xfId="12813"/>
    <cellStyle name="Percent 9 17 5 3 2" xfId="12814"/>
    <cellStyle name="Percent 9 17 5 4" xfId="12815"/>
    <cellStyle name="Percent 9 17 5 4 2" xfId="12816"/>
    <cellStyle name="Percent 9 17 5 5" xfId="12817"/>
    <cellStyle name="Percent 9 17 6" xfId="12818"/>
    <cellStyle name="Percent 9 17 6 2" xfId="12819"/>
    <cellStyle name="Percent 9 17 6 2 2" xfId="12820"/>
    <cellStyle name="Percent 9 17 6 3" xfId="12821"/>
    <cellStyle name="Percent 9 17 6 3 2" xfId="12822"/>
    <cellStyle name="Percent 9 17 6 4" xfId="12823"/>
    <cellStyle name="Percent 9 17 7" xfId="12824"/>
    <cellStyle name="Percent 9 17 7 2" xfId="12825"/>
    <cellStyle name="Percent 9 17 8" xfId="12826"/>
    <cellStyle name="Percent 9 17 8 2" xfId="12827"/>
    <cellStyle name="Percent 9 17 9" xfId="12828"/>
    <cellStyle name="Percent 9 17 9 2" xfId="12829"/>
    <cellStyle name="Percent 9 18" xfId="12830"/>
    <cellStyle name="Percent 9 18 10" xfId="12831"/>
    <cellStyle name="Percent 9 18 10 2" xfId="12832"/>
    <cellStyle name="Percent 9 18 11" xfId="12833"/>
    <cellStyle name="Percent 9 18 2" xfId="12834"/>
    <cellStyle name="Percent 9 18 2 2" xfId="12835"/>
    <cellStyle name="Percent 9 18 2 2 2" xfId="12836"/>
    <cellStyle name="Percent 9 18 2 3" xfId="12837"/>
    <cellStyle name="Percent 9 18 2 3 2" xfId="12838"/>
    <cellStyle name="Percent 9 18 2 4" xfId="12839"/>
    <cellStyle name="Percent 9 18 3" xfId="12840"/>
    <cellStyle name="Percent 9 18 3 2" xfId="12841"/>
    <cellStyle name="Percent 9 18 3 2 2" xfId="12842"/>
    <cellStyle name="Percent 9 18 3 3" xfId="12843"/>
    <cellStyle name="Percent 9 18 3 3 2" xfId="12844"/>
    <cellStyle name="Percent 9 18 3 4" xfId="12845"/>
    <cellStyle name="Percent 9 18 4" xfId="12846"/>
    <cellStyle name="Percent 9 18 4 2" xfId="12847"/>
    <cellStyle name="Percent 9 18 4 2 2" xfId="12848"/>
    <cellStyle name="Percent 9 18 4 3" xfId="12849"/>
    <cellStyle name="Percent 9 18 4 3 2" xfId="12850"/>
    <cellStyle name="Percent 9 18 4 4" xfId="12851"/>
    <cellStyle name="Percent 9 18 5" xfId="12852"/>
    <cellStyle name="Percent 9 18 5 2" xfId="12853"/>
    <cellStyle name="Percent 9 18 5 2 2" xfId="12854"/>
    <cellStyle name="Percent 9 18 5 3" xfId="12855"/>
    <cellStyle name="Percent 9 18 5 3 2" xfId="12856"/>
    <cellStyle name="Percent 9 18 5 4" xfId="12857"/>
    <cellStyle name="Percent 9 18 5 4 2" xfId="12858"/>
    <cellStyle name="Percent 9 18 5 5" xfId="12859"/>
    <cellStyle name="Percent 9 18 6" xfId="12860"/>
    <cellStyle name="Percent 9 18 6 2" xfId="12861"/>
    <cellStyle name="Percent 9 18 6 2 2" xfId="12862"/>
    <cellStyle name="Percent 9 18 6 3" xfId="12863"/>
    <cellStyle name="Percent 9 18 6 3 2" xfId="12864"/>
    <cellStyle name="Percent 9 18 6 4" xfId="12865"/>
    <cellStyle name="Percent 9 18 7" xfId="12866"/>
    <cellStyle name="Percent 9 18 7 2" xfId="12867"/>
    <cellStyle name="Percent 9 18 8" xfId="12868"/>
    <cellStyle name="Percent 9 18 8 2" xfId="12869"/>
    <cellStyle name="Percent 9 18 9" xfId="12870"/>
    <cellStyle name="Percent 9 18 9 2" xfId="12871"/>
    <cellStyle name="Percent 9 19" xfId="12872"/>
    <cellStyle name="Percent 9 19 10" xfId="12873"/>
    <cellStyle name="Percent 9 19 10 2" xfId="12874"/>
    <cellStyle name="Percent 9 19 11" xfId="12875"/>
    <cellStyle name="Percent 9 19 2" xfId="12876"/>
    <cellStyle name="Percent 9 19 2 2" xfId="12877"/>
    <cellStyle name="Percent 9 19 2 2 2" xfId="12878"/>
    <cellStyle name="Percent 9 19 2 3" xfId="12879"/>
    <cellStyle name="Percent 9 19 2 3 2" xfId="12880"/>
    <cellStyle name="Percent 9 19 2 4" xfId="12881"/>
    <cellStyle name="Percent 9 19 3" xfId="12882"/>
    <cellStyle name="Percent 9 19 3 2" xfId="12883"/>
    <cellStyle name="Percent 9 19 3 2 2" xfId="12884"/>
    <cellStyle name="Percent 9 19 3 3" xfId="12885"/>
    <cellStyle name="Percent 9 19 3 3 2" xfId="12886"/>
    <cellStyle name="Percent 9 19 3 4" xfId="12887"/>
    <cellStyle name="Percent 9 19 4" xfId="12888"/>
    <cellStyle name="Percent 9 19 4 2" xfId="12889"/>
    <cellStyle name="Percent 9 19 4 2 2" xfId="12890"/>
    <cellStyle name="Percent 9 19 4 3" xfId="12891"/>
    <cellStyle name="Percent 9 19 4 3 2" xfId="12892"/>
    <cellStyle name="Percent 9 19 4 4" xfId="12893"/>
    <cellStyle name="Percent 9 19 5" xfId="12894"/>
    <cellStyle name="Percent 9 19 5 2" xfId="12895"/>
    <cellStyle name="Percent 9 19 5 2 2" xfId="12896"/>
    <cellStyle name="Percent 9 19 5 3" xfId="12897"/>
    <cellStyle name="Percent 9 19 5 3 2" xfId="12898"/>
    <cellStyle name="Percent 9 19 5 4" xfId="12899"/>
    <cellStyle name="Percent 9 19 5 4 2" xfId="12900"/>
    <cellStyle name="Percent 9 19 5 5" xfId="12901"/>
    <cellStyle name="Percent 9 19 6" xfId="12902"/>
    <cellStyle name="Percent 9 19 6 2" xfId="12903"/>
    <cellStyle name="Percent 9 19 6 2 2" xfId="12904"/>
    <cellStyle name="Percent 9 19 6 3" xfId="12905"/>
    <cellStyle name="Percent 9 19 6 3 2" xfId="12906"/>
    <cellStyle name="Percent 9 19 6 4" xfId="12907"/>
    <cellStyle name="Percent 9 19 7" xfId="12908"/>
    <cellStyle name="Percent 9 19 7 2" xfId="12909"/>
    <cellStyle name="Percent 9 19 8" xfId="12910"/>
    <cellStyle name="Percent 9 19 8 2" xfId="12911"/>
    <cellStyle name="Percent 9 19 9" xfId="12912"/>
    <cellStyle name="Percent 9 19 9 2" xfId="12913"/>
    <cellStyle name="Percent 9 2" xfId="12914"/>
    <cellStyle name="Percent 9 2 10" xfId="12915"/>
    <cellStyle name="Percent 9 2 10 2" xfId="12916"/>
    <cellStyle name="Percent 9 2 11" xfId="12917"/>
    <cellStyle name="Percent 9 2 11 2" xfId="12918"/>
    <cellStyle name="Percent 9 2 12" xfId="12919"/>
    <cellStyle name="Percent 9 2 2" xfId="12920"/>
    <cellStyle name="Percent 9 2 2 2" xfId="12921"/>
    <cellStyle name="Percent 9 2 2 2 2" xfId="12922"/>
    <cellStyle name="Percent 9 2 2 2 2 2" xfId="12923"/>
    <cellStyle name="Percent 9 2 2 2 3" xfId="12924"/>
    <cellStyle name="Percent 9 2 2 2 3 2" xfId="12925"/>
    <cellStyle name="Percent 9 2 2 2 4" xfId="12926"/>
    <cellStyle name="Percent 9 2 2 3" xfId="12927"/>
    <cellStyle name="Percent 9 2 2 3 2" xfId="12928"/>
    <cellStyle name="Percent 9 2 2 3 2 2" xfId="12929"/>
    <cellStyle name="Percent 9 2 2 3 3" xfId="12930"/>
    <cellStyle name="Percent 9 2 2 3 3 2" xfId="12931"/>
    <cellStyle name="Percent 9 2 2 3 4" xfId="12932"/>
    <cellStyle name="Percent 9 2 2 4" xfId="12933"/>
    <cellStyle name="Percent 9 2 2 4 2" xfId="12934"/>
    <cellStyle name="Percent 9 2 2 4 2 2" xfId="12935"/>
    <cellStyle name="Percent 9 2 2 4 3" xfId="12936"/>
    <cellStyle name="Percent 9 2 2 4 3 2" xfId="12937"/>
    <cellStyle name="Percent 9 2 2 4 4" xfId="12938"/>
    <cellStyle name="Percent 9 2 2 4 4 2" xfId="12939"/>
    <cellStyle name="Percent 9 2 2 4 5" xfId="12940"/>
    <cellStyle name="Percent 9 2 2 5" xfId="12941"/>
    <cellStyle name="Percent 9 2 2 5 2" xfId="12942"/>
    <cellStyle name="Percent 9 2 2 5 2 2" xfId="12943"/>
    <cellStyle name="Percent 9 2 2 5 3" xfId="12944"/>
    <cellStyle name="Percent 9 2 2 5 3 2" xfId="12945"/>
    <cellStyle name="Percent 9 2 2 5 4" xfId="12946"/>
    <cellStyle name="Percent 9 2 2 6" xfId="12947"/>
    <cellStyle name="Percent 9 2 2 6 2" xfId="12948"/>
    <cellStyle name="Percent 9 2 2 7" xfId="12949"/>
    <cellStyle name="Percent 9 2 2 7 2" xfId="12950"/>
    <cellStyle name="Percent 9 2 2 8" xfId="12951"/>
    <cellStyle name="Percent 9 2 2 8 2" xfId="12952"/>
    <cellStyle name="Percent 9 2 2 9" xfId="12953"/>
    <cellStyle name="Percent 9 2 3" xfId="12954"/>
    <cellStyle name="Percent 9 2 3 2" xfId="12955"/>
    <cellStyle name="Percent 9 2 3 2 2" xfId="12956"/>
    <cellStyle name="Percent 9 2 3 3" xfId="12957"/>
    <cellStyle name="Percent 9 2 3 3 2" xfId="12958"/>
    <cellStyle name="Percent 9 2 3 4" xfId="12959"/>
    <cellStyle name="Percent 9 2 4" xfId="12960"/>
    <cellStyle name="Percent 9 2 4 2" xfId="12961"/>
    <cellStyle name="Percent 9 2 4 2 2" xfId="12962"/>
    <cellStyle name="Percent 9 2 4 3" xfId="12963"/>
    <cellStyle name="Percent 9 2 4 3 2" xfId="12964"/>
    <cellStyle name="Percent 9 2 4 4" xfId="12965"/>
    <cellStyle name="Percent 9 2 5" xfId="12966"/>
    <cellStyle name="Percent 9 2 5 2" xfId="12967"/>
    <cellStyle name="Percent 9 2 5 2 2" xfId="12968"/>
    <cellStyle name="Percent 9 2 5 3" xfId="12969"/>
    <cellStyle name="Percent 9 2 5 3 2" xfId="12970"/>
    <cellStyle name="Percent 9 2 5 4" xfId="12971"/>
    <cellStyle name="Percent 9 2 6" xfId="12972"/>
    <cellStyle name="Percent 9 2 6 2" xfId="12973"/>
    <cellStyle name="Percent 9 2 6 2 2" xfId="12974"/>
    <cellStyle name="Percent 9 2 6 3" xfId="12975"/>
    <cellStyle name="Percent 9 2 6 3 2" xfId="12976"/>
    <cellStyle name="Percent 9 2 6 4" xfId="12977"/>
    <cellStyle name="Percent 9 2 6 4 2" xfId="12978"/>
    <cellStyle name="Percent 9 2 6 5" xfId="12979"/>
    <cellStyle name="Percent 9 2 7" xfId="12980"/>
    <cellStyle name="Percent 9 2 7 2" xfId="12981"/>
    <cellStyle name="Percent 9 2 7 2 2" xfId="12982"/>
    <cellStyle name="Percent 9 2 7 3" xfId="12983"/>
    <cellStyle name="Percent 9 2 7 3 2" xfId="12984"/>
    <cellStyle name="Percent 9 2 7 4" xfId="12985"/>
    <cellStyle name="Percent 9 2 8" xfId="12986"/>
    <cellStyle name="Percent 9 2 8 2" xfId="12987"/>
    <cellStyle name="Percent 9 2 9" xfId="12988"/>
    <cellStyle name="Percent 9 2 9 2" xfId="12989"/>
    <cellStyle name="Percent 9 20" xfId="12990"/>
    <cellStyle name="Percent 9 20 10" xfId="12991"/>
    <cellStyle name="Percent 9 20 10 2" xfId="12992"/>
    <cellStyle name="Percent 9 20 11" xfId="12993"/>
    <cellStyle name="Percent 9 20 2" xfId="12994"/>
    <cellStyle name="Percent 9 20 2 2" xfId="12995"/>
    <cellStyle name="Percent 9 20 2 2 2" xfId="12996"/>
    <cellStyle name="Percent 9 20 2 3" xfId="12997"/>
    <cellStyle name="Percent 9 20 2 3 2" xfId="12998"/>
    <cellStyle name="Percent 9 20 2 4" xfId="12999"/>
    <cellStyle name="Percent 9 20 3" xfId="13000"/>
    <cellStyle name="Percent 9 20 3 2" xfId="13001"/>
    <cellStyle name="Percent 9 20 3 2 2" xfId="13002"/>
    <cellStyle name="Percent 9 20 3 3" xfId="13003"/>
    <cellStyle name="Percent 9 20 3 3 2" xfId="13004"/>
    <cellStyle name="Percent 9 20 3 4" xfId="13005"/>
    <cellStyle name="Percent 9 20 4" xfId="13006"/>
    <cellStyle name="Percent 9 20 4 2" xfId="13007"/>
    <cellStyle name="Percent 9 20 4 2 2" xfId="13008"/>
    <cellStyle name="Percent 9 20 4 3" xfId="13009"/>
    <cellStyle name="Percent 9 20 4 3 2" xfId="13010"/>
    <cellStyle name="Percent 9 20 4 4" xfId="13011"/>
    <cellStyle name="Percent 9 20 5" xfId="13012"/>
    <cellStyle name="Percent 9 20 5 2" xfId="13013"/>
    <cellStyle name="Percent 9 20 5 2 2" xfId="13014"/>
    <cellStyle name="Percent 9 20 5 3" xfId="13015"/>
    <cellStyle name="Percent 9 20 5 3 2" xfId="13016"/>
    <cellStyle name="Percent 9 20 5 4" xfId="13017"/>
    <cellStyle name="Percent 9 20 5 4 2" xfId="13018"/>
    <cellStyle name="Percent 9 20 5 5" xfId="13019"/>
    <cellStyle name="Percent 9 20 6" xfId="13020"/>
    <cellStyle name="Percent 9 20 6 2" xfId="13021"/>
    <cellStyle name="Percent 9 20 6 2 2" xfId="13022"/>
    <cellStyle name="Percent 9 20 6 3" xfId="13023"/>
    <cellStyle name="Percent 9 20 6 3 2" xfId="13024"/>
    <cellStyle name="Percent 9 20 6 4" xfId="13025"/>
    <cellStyle name="Percent 9 20 7" xfId="13026"/>
    <cellStyle name="Percent 9 20 7 2" xfId="13027"/>
    <cellStyle name="Percent 9 20 8" xfId="13028"/>
    <cellStyle name="Percent 9 20 8 2" xfId="13029"/>
    <cellStyle name="Percent 9 20 9" xfId="13030"/>
    <cellStyle name="Percent 9 20 9 2" xfId="13031"/>
    <cellStyle name="Percent 9 21" xfId="13032"/>
    <cellStyle name="Percent 9 21 2" xfId="13033"/>
    <cellStyle name="Percent 9 21 2 2" xfId="13034"/>
    <cellStyle name="Percent 9 21 3" xfId="13035"/>
    <cellStyle name="Percent 9 21 3 2" xfId="13036"/>
    <cellStyle name="Percent 9 21 4" xfId="13037"/>
    <cellStyle name="Percent 9 22" xfId="13038"/>
    <cellStyle name="Percent 9 22 2" xfId="13039"/>
    <cellStyle name="Percent 9 22 2 2" xfId="13040"/>
    <cellStyle name="Percent 9 22 3" xfId="13041"/>
    <cellStyle name="Percent 9 22 3 2" xfId="13042"/>
    <cellStyle name="Percent 9 22 4" xfId="13043"/>
    <cellStyle name="Percent 9 23" xfId="13044"/>
    <cellStyle name="Percent 9 23 2" xfId="13045"/>
    <cellStyle name="Percent 9 23 2 2" xfId="13046"/>
    <cellStyle name="Percent 9 23 3" xfId="13047"/>
    <cellStyle name="Percent 9 23 3 2" xfId="13048"/>
    <cellStyle name="Percent 9 23 4" xfId="13049"/>
    <cellStyle name="Percent 9 23 4 2" xfId="13050"/>
    <cellStyle name="Percent 9 23 5" xfId="13051"/>
    <cellStyle name="Percent 9 24" xfId="13052"/>
    <cellStyle name="Percent 9 24 2" xfId="13053"/>
    <cellStyle name="Percent 9 24 2 2" xfId="13054"/>
    <cellStyle name="Percent 9 24 3" xfId="13055"/>
    <cellStyle name="Percent 9 24 3 2" xfId="13056"/>
    <cellStyle name="Percent 9 24 4" xfId="13057"/>
    <cellStyle name="Percent 9 25" xfId="13058"/>
    <cellStyle name="Percent 9 25 2" xfId="13059"/>
    <cellStyle name="Percent 9 26" xfId="13060"/>
    <cellStyle name="Percent 9 26 2" xfId="13061"/>
    <cellStyle name="Percent 9 27" xfId="13062"/>
    <cellStyle name="Percent 9 27 2" xfId="13063"/>
    <cellStyle name="Percent 9 28" xfId="13064"/>
    <cellStyle name="Percent 9 3" xfId="13065"/>
    <cellStyle name="Percent 9 3 10" xfId="13066"/>
    <cellStyle name="Percent 9 3 10 2" xfId="13067"/>
    <cellStyle name="Percent 9 3 11" xfId="13068"/>
    <cellStyle name="Percent 9 3 11 2" xfId="13069"/>
    <cellStyle name="Percent 9 3 12" xfId="13070"/>
    <cellStyle name="Percent 9 3 2" xfId="13071"/>
    <cellStyle name="Percent 9 3 2 2" xfId="13072"/>
    <cellStyle name="Percent 9 3 2 2 2" xfId="13073"/>
    <cellStyle name="Percent 9 3 2 2 2 2" xfId="13074"/>
    <cellStyle name="Percent 9 3 2 2 3" xfId="13075"/>
    <cellStyle name="Percent 9 3 2 2 3 2" xfId="13076"/>
    <cellStyle name="Percent 9 3 2 2 4" xfId="13077"/>
    <cellStyle name="Percent 9 3 2 3" xfId="13078"/>
    <cellStyle name="Percent 9 3 2 3 2" xfId="13079"/>
    <cellStyle name="Percent 9 3 2 3 2 2" xfId="13080"/>
    <cellStyle name="Percent 9 3 2 3 3" xfId="13081"/>
    <cellStyle name="Percent 9 3 2 3 3 2" xfId="13082"/>
    <cellStyle name="Percent 9 3 2 3 4" xfId="13083"/>
    <cellStyle name="Percent 9 3 2 4" xfId="13084"/>
    <cellStyle name="Percent 9 3 2 4 2" xfId="13085"/>
    <cellStyle name="Percent 9 3 2 4 2 2" xfId="13086"/>
    <cellStyle name="Percent 9 3 2 4 3" xfId="13087"/>
    <cellStyle name="Percent 9 3 2 4 3 2" xfId="13088"/>
    <cellStyle name="Percent 9 3 2 4 4" xfId="13089"/>
    <cellStyle name="Percent 9 3 2 4 4 2" xfId="13090"/>
    <cellStyle name="Percent 9 3 2 4 5" xfId="13091"/>
    <cellStyle name="Percent 9 3 2 5" xfId="13092"/>
    <cellStyle name="Percent 9 3 2 5 2" xfId="13093"/>
    <cellStyle name="Percent 9 3 2 5 2 2" xfId="13094"/>
    <cellStyle name="Percent 9 3 2 5 3" xfId="13095"/>
    <cellStyle name="Percent 9 3 2 5 3 2" xfId="13096"/>
    <cellStyle name="Percent 9 3 2 5 4" xfId="13097"/>
    <cellStyle name="Percent 9 3 2 6" xfId="13098"/>
    <cellStyle name="Percent 9 3 2 6 2" xfId="13099"/>
    <cellStyle name="Percent 9 3 2 7" xfId="13100"/>
    <cellStyle name="Percent 9 3 2 7 2" xfId="13101"/>
    <cellStyle name="Percent 9 3 2 8" xfId="13102"/>
    <cellStyle name="Percent 9 3 2 8 2" xfId="13103"/>
    <cellStyle name="Percent 9 3 2 9" xfId="13104"/>
    <cellStyle name="Percent 9 3 3" xfId="13105"/>
    <cellStyle name="Percent 9 3 3 2" xfId="13106"/>
    <cellStyle name="Percent 9 3 3 2 2" xfId="13107"/>
    <cellStyle name="Percent 9 3 3 3" xfId="13108"/>
    <cellStyle name="Percent 9 3 3 3 2" xfId="13109"/>
    <cellStyle name="Percent 9 3 3 4" xfId="13110"/>
    <cellStyle name="Percent 9 3 4" xfId="13111"/>
    <cellStyle name="Percent 9 3 4 2" xfId="13112"/>
    <cellStyle name="Percent 9 3 4 2 2" xfId="13113"/>
    <cellStyle name="Percent 9 3 4 3" xfId="13114"/>
    <cellStyle name="Percent 9 3 4 3 2" xfId="13115"/>
    <cellStyle name="Percent 9 3 4 4" xfId="13116"/>
    <cellStyle name="Percent 9 3 5" xfId="13117"/>
    <cellStyle name="Percent 9 3 5 2" xfId="13118"/>
    <cellStyle name="Percent 9 3 5 2 2" xfId="13119"/>
    <cellStyle name="Percent 9 3 5 3" xfId="13120"/>
    <cellStyle name="Percent 9 3 5 3 2" xfId="13121"/>
    <cellStyle name="Percent 9 3 5 4" xfId="13122"/>
    <cellStyle name="Percent 9 3 6" xfId="13123"/>
    <cellStyle name="Percent 9 3 6 2" xfId="13124"/>
    <cellStyle name="Percent 9 3 6 2 2" xfId="13125"/>
    <cellStyle name="Percent 9 3 6 3" xfId="13126"/>
    <cellStyle name="Percent 9 3 6 3 2" xfId="13127"/>
    <cellStyle name="Percent 9 3 6 4" xfId="13128"/>
    <cellStyle name="Percent 9 3 6 4 2" xfId="13129"/>
    <cellStyle name="Percent 9 3 6 5" xfId="13130"/>
    <cellStyle name="Percent 9 3 7" xfId="13131"/>
    <cellStyle name="Percent 9 3 7 2" xfId="13132"/>
    <cellStyle name="Percent 9 3 7 2 2" xfId="13133"/>
    <cellStyle name="Percent 9 3 7 3" xfId="13134"/>
    <cellStyle name="Percent 9 3 7 3 2" xfId="13135"/>
    <cellStyle name="Percent 9 3 7 4" xfId="13136"/>
    <cellStyle name="Percent 9 3 8" xfId="13137"/>
    <cellStyle name="Percent 9 3 8 2" xfId="13138"/>
    <cellStyle name="Percent 9 3 9" xfId="13139"/>
    <cellStyle name="Percent 9 3 9 2" xfId="13140"/>
    <cellStyle name="Percent 9 4" xfId="13141"/>
    <cellStyle name="Percent 9 4 10" xfId="13142"/>
    <cellStyle name="Percent 9 4 10 2" xfId="13143"/>
    <cellStyle name="Percent 9 4 11" xfId="13144"/>
    <cellStyle name="Percent 9 4 11 2" xfId="13145"/>
    <cellStyle name="Percent 9 4 12" xfId="13146"/>
    <cellStyle name="Percent 9 4 2" xfId="13147"/>
    <cellStyle name="Percent 9 4 2 2" xfId="13148"/>
    <cellStyle name="Percent 9 4 2 2 2" xfId="13149"/>
    <cellStyle name="Percent 9 4 2 2 2 2" xfId="13150"/>
    <cellStyle name="Percent 9 4 2 2 3" xfId="13151"/>
    <cellStyle name="Percent 9 4 2 2 3 2" xfId="13152"/>
    <cellStyle name="Percent 9 4 2 2 4" xfId="13153"/>
    <cellStyle name="Percent 9 4 2 3" xfId="13154"/>
    <cellStyle name="Percent 9 4 2 3 2" xfId="13155"/>
    <cellStyle name="Percent 9 4 2 3 2 2" xfId="13156"/>
    <cellStyle name="Percent 9 4 2 3 3" xfId="13157"/>
    <cellStyle name="Percent 9 4 2 3 3 2" xfId="13158"/>
    <cellStyle name="Percent 9 4 2 3 4" xfId="13159"/>
    <cellStyle name="Percent 9 4 2 4" xfId="13160"/>
    <cellStyle name="Percent 9 4 2 4 2" xfId="13161"/>
    <cellStyle name="Percent 9 4 2 4 2 2" xfId="13162"/>
    <cellStyle name="Percent 9 4 2 4 3" xfId="13163"/>
    <cellStyle name="Percent 9 4 2 4 3 2" xfId="13164"/>
    <cellStyle name="Percent 9 4 2 4 4" xfId="13165"/>
    <cellStyle name="Percent 9 4 2 4 4 2" xfId="13166"/>
    <cellStyle name="Percent 9 4 2 4 5" xfId="13167"/>
    <cellStyle name="Percent 9 4 2 5" xfId="13168"/>
    <cellStyle name="Percent 9 4 2 5 2" xfId="13169"/>
    <cellStyle name="Percent 9 4 2 5 2 2" xfId="13170"/>
    <cellStyle name="Percent 9 4 2 5 3" xfId="13171"/>
    <cellStyle name="Percent 9 4 2 5 3 2" xfId="13172"/>
    <cellStyle name="Percent 9 4 2 5 4" xfId="13173"/>
    <cellStyle name="Percent 9 4 2 6" xfId="13174"/>
    <cellStyle name="Percent 9 4 2 6 2" xfId="13175"/>
    <cellStyle name="Percent 9 4 2 7" xfId="13176"/>
    <cellStyle name="Percent 9 4 2 7 2" xfId="13177"/>
    <cellStyle name="Percent 9 4 2 8" xfId="13178"/>
    <cellStyle name="Percent 9 4 2 8 2" xfId="13179"/>
    <cellStyle name="Percent 9 4 2 9" xfId="13180"/>
    <cellStyle name="Percent 9 4 3" xfId="13181"/>
    <cellStyle name="Percent 9 4 3 2" xfId="13182"/>
    <cellStyle name="Percent 9 4 3 2 2" xfId="13183"/>
    <cellStyle name="Percent 9 4 3 3" xfId="13184"/>
    <cellStyle name="Percent 9 4 3 3 2" xfId="13185"/>
    <cellStyle name="Percent 9 4 3 4" xfId="13186"/>
    <cellStyle name="Percent 9 4 4" xfId="13187"/>
    <cellStyle name="Percent 9 4 4 2" xfId="13188"/>
    <cellStyle name="Percent 9 4 4 2 2" xfId="13189"/>
    <cellStyle name="Percent 9 4 4 3" xfId="13190"/>
    <cellStyle name="Percent 9 4 4 3 2" xfId="13191"/>
    <cellStyle name="Percent 9 4 4 4" xfId="13192"/>
    <cellStyle name="Percent 9 4 5" xfId="13193"/>
    <cellStyle name="Percent 9 4 5 2" xfId="13194"/>
    <cellStyle name="Percent 9 4 5 2 2" xfId="13195"/>
    <cellStyle name="Percent 9 4 5 3" xfId="13196"/>
    <cellStyle name="Percent 9 4 5 3 2" xfId="13197"/>
    <cellStyle name="Percent 9 4 5 4" xfId="13198"/>
    <cellStyle name="Percent 9 4 6" xfId="13199"/>
    <cellStyle name="Percent 9 4 6 2" xfId="13200"/>
    <cellStyle name="Percent 9 4 6 2 2" xfId="13201"/>
    <cellStyle name="Percent 9 4 6 3" xfId="13202"/>
    <cellStyle name="Percent 9 4 6 3 2" xfId="13203"/>
    <cellStyle name="Percent 9 4 6 4" xfId="13204"/>
    <cellStyle name="Percent 9 4 6 4 2" xfId="13205"/>
    <cellStyle name="Percent 9 4 6 5" xfId="13206"/>
    <cellStyle name="Percent 9 4 7" xfId="13207"/>
    <cellStyle name="Percent 9 4 7 2" xfId="13208"/>
    <cellStyle name="Percent 9 4 7 2 2" xfId="13209"/>
    <cellStyle name="Percent 9 4 7 3" xfId="13210"/>
    <cellStyle name="Percent 9 4 7 3 2" xfId="13211"/>
    <cellStyle name="Percent 9 4 7 4" xfId="13212"/>
    <cellStyle name="Percent 9 4 8" xfId="13213"/>
    <cellStyle name="Percent 9 4 8 2" xfId="13214"/>
    <cellStyle name="Percent 9 4 9" xfId="13215"/>
    <cellStyle name="Percent 9 4 9 2" xfId="13216"/>
    <cellStyle name="Percent 9 5" xfId="13217"/>
    <cellStyle name="Percent 9 5 10" xfId="13218"/>
    <cellStyle name="Percent 9 5 10 2" xfId="13219"/>
    <cellStyle name="Percent 9 5 11" xfId="13220"/>
    <cellStyle name="Percent 9 5 11 2" xfId="13221"/>
    <cellStyle name="Percent 9 5 12" xfId="13222"/>
    <cellStyle name="Percent 9 5 2" xfId="13223"/>
    <cellStyle name="Percent 9 5 2 2" xfId="13224"/>
    <cellStyle name="Percent 9 5 2 2 2" xfId="13225"/>
    <cellStyle name="Percent 9 5 2 2 2 2" xfId="13226"/>
    <cellStyle name="Percent 9 5 2 2 3" xfId="13227"/>
    <cellStyle name="Percent 9 5 2 2 3 2" xfId="13228"/>
    <cellStyle name="Percent 9 5 2 2 4" xfId="13229"/>
    <cellStyle name="Percent 9 5 2 3" xfId="13230"/>
    <cellStyle name="Percent 9 5 2 3 2" xfId="13231"/>
    <cellStyle name="Percent 9 5 2 3 2 2" xfId="13232"/>
    <cellStyle name="Percent 9 5 2 3 3" xfId="13233"/>
    <cellStyle name="Percent 9 5 2 3 3 2" xfId="13234"/>
    <cellStyle name="Percent 9 5 2 3 4" xfId="13235"/>
    <cellStyle name="Percent 9 5 2 4" xfId="13236"/>
    <cellStyle name="Percent 9 5 2 4 2" xfId="13237"/>
    <cellStyle name="Percent 9 5 2 4 2 2" xfId="13238"/>
    <cellStyle name="Percent 9 5 2 4 3" xfId="13239"/>
    <cellStyle name="Percent 9 5 2 4 3 2" xfId="13240"/>
    <cellStyle name="Percent 9 5 2 4 4" xfId="13241"/>
    <cellStyle name="Percent 9 5 2 4 4 2" xfId="13242"/>
    <cellStyle name="Percent 9 5 2 4 5" xfId="13243"/>
    <cellStyle name="Percent 9 5 2 5" xfId="13244"/>
    <cellStyle name="Percent 9 5 2 5 2" xfId="13245"/>
    <cellStyle name="Percent 9 5 2 5 2 2" xfId="13246"/>
    <cellStyle name="Percent 9 5 2 5 3" xfId="13247"/>
    <cellStyle name="Percent 9 5 2 5 3 2" xfId="13248"/>
    <cellStyle name="Percent 9 5 2 5 4" xfId="13249"/>
    <cellStyle name="Percent 9 5 2 6" xfId="13250"/>
    <cellStyle name="Percent 9 5 2 6 2" xfId="13251"/>
    <cellStyle name="Percent 9 5 2 7" xfId="13252"/>
    <cellStyle name="Percent 9 5 2 7 2" xfId="13253"/>
    <cellStyle name="Percent 9 5 2 8" xfId="13254"/>
    <cellStyle name="Percent 9 5 2 8 2" xfId="13255"/>
    <cellStyle name="Percent 9 5 2 9" xfId="13256"/>
    <cellStyle name="Percent 9 5 3" xfId="13257"/>
    <cellStyle name="Percent 9 5 3 2" xfId="13258"/>
    <cellStyle name="Percent 9 5 3 2 2" xfId="13259"/>
    <cellStyle name="Percent 9 5 3 3" xfId="13260"/>
    <cellStyle name="Percent 9 5 3 3 2" xfId="13261"/>
    <cellStyle name="Percent 9 5 3 4" xfId="13262"/>
    <cellStyle name="Percent 9 5 4" xfId="13263"/>
    <cellStyle name="Percent 9 5 4 2" xfId="13264"/>
    <cellStyle name="Percent 9 5 4 2 2" xfId="13265"/>
    <cellStyle name="Percent 9 5 4 3" xfId="13266"/>
    <cellStyle name="Percent 9 5 4 3 2" xfId="13267"/>
    <cellStyle name="Percent 9 5 4 4" xfId="13268"/>
    <cellStyle name="Percent 9 5 5" xfId="13269"/>
    <cellStyle name="Percent 9 5 5 2" xfId="13270"/>
    <cellStyle name="Percent 9 5 5 2 2" xfId="13271"/>
    <cellStyle name="Percent 9 5 5 3" xfId="13272"/>
    <cellStyle name="Percent 9 5 5 3 2" xfId="13273"/>
    <cellStyle name="Percent 9 5 5 4" xfId="13274"/>
    <cellStyle name="Percent 9 5 6" xfId="13275"/>
    <cellStyle name="Percent 9 5 6 2" xfId="13276"/>
    <cellStyle name="Percent 9 5 6 2 2" xfId="13277"/>
    <cellStyle name="Percent 9 5 6 3" xfId="13278"/>
    <cellStyle name="Percent 9 5 6 3 2" xfId="13279"/>
    <cellStyle name="Percent 9 5 6 4" xfId="13280"/>
    <cellStyle name="Percent 9 5 6 4 2" xfId="13281"/>
    <cellStyle name="Percent 9 5 6 5" xfId="13282"/>
    <cellStyle name="Percent 9 5 7" xfId="13283"/>
    <cellStyle name="Percent 9 5 7 2" xfId="13284"/>
    <cellStyle name="Percent 9 5 7 2 2" xfId="13285"/>
    <cellStyle name="Percent 9 5 7 3" xfId="13286"/>
    <cellStyle name="Percent 9 5 7 3 2" xfId="13287"/>
    <cellStyle name="Percent 9 5 7 4" xfId="13288"/>
    <cellStyle name="Percent 9 5 8" xfId="13289"/>
    <cellStyle name="Percent 9 5 8 2" xfId="13290"/>
    <cellStyle name="Percent 9 5 9" xfId="13291"/>
    <cellStyle name="Percent 9 5 9 2" xfId="13292"/>
    <cellStyle name="Percent 9 6" xfId="13293"/>
    <cellStyle name="Percent 9 6 10" xfId="13294"/>
    <cellStyle name="Percent 9 6 10 2" xfId="13295"/>
    <cellStyle name="Percent 9 6 11" xfId="13296"/>
    <cellStyle name="Percent 9 6 11 2" xfId="13297"/>
    <cellStyle name="Percent 9 6 12" xfId="13298"/>
    <cellStyle name="Percent 9 6 2" xfId="13299"/>
    <cellStyle name="Percent 9 6 2 2" xfId="13300"/>
    <cellStyle name="Percent 9 6 2 2 2" xfId="13301"/>
    <cellStyle name="Percent 9 6 2 2 2 2" xfId="13302"/>
    <cellStyle name="Percent 9 6 2 2 3" xfId="13303"/>
    <cellStyle name="Percent 9 6 2 2 3 2" xfId="13304"/>
    <cellStyle name="Percent 9 6 2 2 4" xfId="13305"/>
    <cellStyle name="Percent 9 6 2 3" xfId="13306"/>
    <cellStyle name="Percent 9 6 2 3 2" xfId="13307"/>
    <cellStyle name="Percent 9 6 2 3 2 2" xfId="13308"/>
    <cellStyle name="Percent 9 6 2 3 3" xfId="13309"/>
    <cellStyle name="Percent 9 6 2 3 3 2" xfId="13310"/>
    <cellStyle name="Percent 9 6 2 3 4" xfId="13311"/>
    <cellStyle name="Percent 9 6 2 4" xfId="13312"/>
    <cellStyle name="Percent 9 6 2 4 2" xfId="13313"/>
    <cellStyle name="Percent 9 6 2 4 2 2" xfId="13314"/>
    <cellStyle name="Percent 9 6 2 4 3" xfId="13315"/>
    <cellStyle name="Percent 9 6 2 4 3 2" xfId="13316"/>
    <cellStyle name="Percent 9 6 2 4 4" xfId="13317"/>
    <cellStyle name="Percent 9 6 2 4 4 2" xfId="13318"/>
    <cellStyle name="Percent 9 6 2 4 5" xfId="13319"/>
    <cellStyle name="Percent 9 6 2 5" xfId="13320"/>
    <cellStyle name="Percent 9 6 2 5 2" xfId="13321"/>
    <cellStyle name="Percent 9 6 2 5 2 2" xfId="13322"/>
    <cellStyle name="Percent 9 6 2 5 3" xfId="13323"/>
    <cellStyle name="Percent 9 6 2 5 3 2" xfId="13324"/>
    <cellStyle name="Percent 9 6 2 5 4" xfId="13325"/>
    <cellStyle name="Percent 9 6 2 6" xfId="13326"/>
    <cellStyle name="Percent 9 6 2 6 2" xfId="13327"/>
    <cellStyle name="Percent 9 6 2 7" xfId="13328"/>
    <cellStyle name="Percent 9 6 2 7 2" xfId="13329"/>
    <cellStyle name="Percent 9 6 2 8" xfId="13330"/>
    <cellStyle name="Percent 9 6 2 8 2" xfId="13331"/>
    <cellStyle name="Percent 9 6 2 9" xfId="13332"/>
    <cellStyle name="Percent 9 6 3" xfId="13333"/>
    <cellStyle name="Percent 9 6 3 2" xfId="13334"/>
    <cellStyle name="Percent 9 6 3 2 2" xfId="13335"/>
    <cellStyle name="Percent 9 6 3 3" xfId="13336"/>
    <cellStyle name="Percent 9 6 3 3 2" xfId="13337"/>
    <cellStyle name="Percent 9 6 3 4" xfId="13338"/>
    <cellStyle name="Percent 9 6 4" xfId="13339"/>
    <cellStyle name="Percent 9 6 4 2" xfId="13340"/>
    <cellStyle name="Percent 9 6 4 2 2" xfId="13341"/>
    <cellStyle name="Percent 9 6 4 3" xfId="13342"/>
    <cellStyle name="Percent 9 6 4 3 2" xfId="13343"/>
    <cellStyle name="Percent 9 6 4 4" xfId="13344"/>
    <cellStyle name="Percent 9 6 5" xfId="13345"/>
    <cellStyle name="Percent 9 6 5 2" xfId="13346"/>
    <cellStyle name="Percent 9 6 5 2 2" xfId="13347"/>
    <cellStyle name="Percent 9 6 5 3" xfId="13348"/>
    <cellStyle name="Percent 9 6 5 3 2" xfId="13349"/>
    <cellStyle name="Percent 9 6 5 4" xfId="13350"/>
    <cellStyle name="Percent 9 6 6" xfId="13351"/>
    <cellStyle name="Percent 9 6 6 2" xfId="13352"/>
    <cellStyle name="Percent 9 6 6 2 2" xfId="13353"/>
    <cellStyle name="Percent 9 6 6 3" xfId="13354"/>
    <cellStyle name="Percent 9 6 6 3 2" xfId="13355"/>
    <cellStyle name="Percent 9 6 6 4" xfId="13356"/>
    <cellStyle name="Percent 9 6 6 4 2" xfId="13357"/>
    <cellStyle name="Percent 9 6 6 5" xfId="13358"/>
    <cellStyle name="Percent 9 6 7" xfId="13359"/>
    <cellStyle name="Percent 9 6 7 2" xfId="13360"/>
    <cellStyle name="Percent 9 6 7 2 2" xfId="13361"/>
    <cellStyle name="Percent 9 6 7 3" xfId="13362"/>
    <cellStyle name="Percent 9 6 7 3 2" xfId="13363"/>
    <cellStyle name="Percent 9 6 7 4" xfId="13364"/>
    <cellStyle name="Percent 9 6 8" xfId="13365"/>
    <cellStyle name="Percent 9 6 8 2" xfId="13366"/>
    <cellStyle name="Percent 9 6 9" xfId="13367"/>
    <cellStyle name="Percent 9 6 9 2" xfId="13368"/>
    <cellStyle name="Percent 9 7" xfId="13369"/>
    <cellStyle name="Percent 9 7 10" xfId="13370"/>
    <cellStyle name="Percent 9 7 10 2" xfId="13371"/>
    <cellStyle name="Percent 9 7 11" xfId="13372"/>
    <cellStyle name="Percent 9 7 11 2" xfId="13373"/>
    <cellStyle name="Percent 9 7 12" xfId="13374"/>
    <cellStyle name="Percent 9 7 12 2" xfId="13375"/>
    <cellStyle name="Percent 9 7 13" xfId="13376"/>
    <cellStyle name="Percent 9 7 13 2" xfId="13377"/>
    <cellStyle name="Percent 9 7 14" xfId="13378"/>
    <cellStyle name="Percent 9 7 2" xfId="13379"/>
    <cellStyle name="Percent 9 7 2 10" xfId="13380"/>
    <cellStyle name="Percent 9 7 2 10 2" xfId="13381"/>
    <cellStyle name="Percent 9 7 2 11" xfId="13382"/>
    <cellStyle name="Percent 9 7 2 2" xfId="13383"/>
    <cellStyle name="Percent 9 7 2 2 2" xfId="13384"/>
    <cellStyle name="Percent 9 7 2 2 2 2" xfId="13385"/>
    <cellStyle name="Percent 9 7 2 2 3" xfId="13386"/>
    <cellStyle name="Percent 9 7 2 2 3 2" xfId="13387"/>
    <cellStyle name="Percent 9 7 2 2 4" xfId="13388"/>
    <cellStyle name="Percent 9 7 2 3" xfId="13389"/>
    <cellStyle name="Percent 9 7 2 3 2" xfId="13390"/>
    <cellStyle name="Percent 9 7 2 3 2 2" xfId="13391"/>
    <cellStyle name="Percent 9 7 2 3 3" xfId="13392"/>
    <cellStyle name="Percent 9 7 2 3 3 2" xfId="13393"/>
    <cellStyle name="Percent 9 7 2 3 4" xfId="13394"/>
    <cellStyle name="Percent 9 7 2 4" xfId="13395"/>
    <cellStyle name="Percent 9 7 2 4 2" xfId="13396"/>
    <cellStyle name="Percent 9 7 2 4 2 2" xfId="13397"/>
    <cellStyle name="Percent 9 7 2 4 3" xfId="13398"/>
    <cellStyle name="Percent 9 7 2 4 3 2" xfId="13399"/>
    <cellStyle name="Percent 9 7 2 4 4" xfId="13400"/>
    <cellStyle name="Percent 9 7 2 5" xfId="13401"/>
    <cellStyle name="Percent 9 7 2 5 2" xfId="13402"/>
    <cellStyle name="Percent 9 7 2 5 2 2" xfId="13403"/>
    <cellStyle name="Percent 9 7 2 5 3" xfId="13404"/>
    <cellStyle name="Percent 9 7 2 5 3 2" xfId="13405"/>
    <cellStyle name="Percent 9 7 2 5 4" xfId="13406"/>
    <cellStyle name="Percent 9 7 2 5 4 2" xfId="13407"/>
    <cellStyle name="Percent 9 7 2 5 5" xfId="13408"/>
    <cellStyle name="Percent 9 7 2 6" xfId="13409"/>
    <cellStyle name="Percent 9 7 2 6 2" xfId="13410"/>
    <cellStyle name="Percent 9 7 2 6 2 2" xfId="13411"/>
    <cellStyle name="Percent 9 7 2 6 3" xfId="13412"/>
    <cellStyle name="Percent 9 7 2 6 3 2" xfId="13413"/>
    <cellStyle name="Percent 9 7 2 6 4" xfId="13414"/>
    <cellStyle name="Percent 9 7 2 7" xfId="13415"/>
    <cellStyle name="Percent 9 7 2 7 2" xfId="13416"/>
    <cellStyle name="Percent 9 7 2 8" xfId="13417"/>
    <cellStyle name="Percent 9 7 2 8 2" xfId="13418"/>
    <cellStyle name="Percent 9 7 2 9" xfId="13419"/>
    <cellStyle name="Percent 9 7 2 9 2" xfId="13420"/>
    <cellStyle name="Percent 9 7 3" xfId="13421"/>
    <cellStyle name="Percent 9 7 3 10" xfId="13422"/>
    <cellStyle name="Percent 9 7 3 10 2" xfId="13423"/>
    <cellStyle name="Percent 9 7 3 11" xfId="13424"/>
    <cellStyle name="Percent 9 7 3 2" xfId="13425"/>
    <cellStyle name="Percent 9 7 3 2 2" xfId="13426"/>
    <cellStyle name="Percent 9 7 3 2 2 2" xfId="13427"/>
    <cellStyle name="Percent 9 7 3 2 3" xfId="13428"/>
    <cellStyle name="Percent 9 7 3 2 3 2" xfId="13429"/>
    <cellStyle name="Percent 9 7 3 2 4" xfId="13430"/>
    <cellStyle name="Percent 9 7 3 3" xfId="13431"/>
    <cellStyle name="Percent 9 7 3 3 2" xfId="13432"/>
    <cellStyle name="Percent 9 7 3 3 2 2" xfId="13433"/>
    <cellStyle name="Percent 9 7 3 3 3" xfId="13434"/>
    <cellStyle name="Percent 9 7 3 3 3 2" xfId="13435"/>
    <cellStyle name="Percent 9 7 3 3 4" xfId="13436"/>
    <cellStyle name="Percent 9 7 3 4" xfId="13437"/>
    <cellStyle name="Percent 9 7 3 4 2" xfId="13438"/>
    <cellStyle name="Percent 9 7 3 4 2 2" xfId="13439"/>
    <cellStyle name="Percent 9 7 3 4 3" xfId="13440"/>
    <cellStyle name="Percent 9 7 3 4 3 2" xfId="13441"/>
    <cellStyle name="Percent 9 7 3 4 4" xfId="13442"/>
    <cellStyle name="Percent 9 7 3 5" xfId="13443"/>
    <cellStyle name="Percent 9 7 3 5 2" xfId="13444"/>
    <cellStyle name="Percent 9 7 3 5 2 2" xfId="13445"/>
    <cellStyle name="Percent 9 7 3 5 3" xfId="13446"/>
    <cellStyle name="Percent 9 7 3 5 3 2" xfId="13447"/>
    <cellStyle name="Percent 9 7 3 5 4" xfId="13448"/>
    <cellStyle name="Percent 9 7 3 5 4 2" xfId="13449"/>
    <cellStyle name="Percent 9 7 3 5 5" xfId="13450"/>
    <cellStyle name="Percent 9 7 3 6" xfId="13451"/>
    <cellStyle name="Percent 9 7 3 6 2" xfId="13452"/>
    <cellStyle name="Percent 9 7 3 6 2 2" xfId="13453"/>
    <cellStyle name="Percent 9 7 3 6 3" xfId="13454"/>
    <cellStyle name="Percent 9 7 3 6 3 2" xfId="13455"/>
    <cellStyle name="Percent 9 7 3 6 4" xfId="13456"/>
    <cellStyle name="Percent 9 7 3 7" xfId="13457"/>
    <cellStyle name="Percent 9 7 3 7 2" xfId="13458"/>
    <cellStyle name="Percent 9 7 3 8" xfId="13459"/>
    <cellStyle name="Percent 9 7 3 8 2" xfId="13460"/>
    <cellStyle name="Percent 9 7 3 9" xfId="13461"/>
    <cellStyle name="Percent 9 7 3 9 2" xfId="13462"/>
    <cellStyle name="Percent 9 7 4" xfId="13463"/>
    <cellStyle name="Percent 9 7 4 2" xfId="13464"/>
    <cellStyle name="Percent 9 7 4 2 2" xfId="13465"/>
    <cellStyle name="Percent 9 7 4 2 2 2" xfId="13466"/>
    <cellStyle name="Percent 9 7 4 2 3" xfId="13467"/>
    <cellStyle name="Percent 9 7 4 2 3 2" xfId="13468"/>
    <cellStyle name="Percent 9 7 4 2 4" xfId="13469"/>
    <cellStyle name="Percent 9 7 4 3" xfId="13470"/>
    <cellStyle name="Percent 9 7 4 3 2" xfId="13471"/>
    <cellStyle name="Percent 9 7 4 3 2 2" xfId="13472"/>
    <cellStyle name="Percent 9 7 4 3 3" xfId="13473"/>
    <cellStyle name="Percent 9 7 4 3 3 2" xfId="13474"/>
    <cellStyle name="Percent 9 7 4 3 4" xfId="13475"/>
    <cellStyle name="Percent 9 7 4 4" xfId="13476"/>
    <cellStyle name="Percent 9 7 4 4 2" xfId="13477"/>
    <cellStyle name="Percent 9 7 4 4 2 2" xfId="13478"/>
    <cellStyle name="Percent 9 7 4 4 3" xfId="13479"/>
    <cellStyle name="Percent 9 7 4 4 3 2" xfId="13480"/>
    <cellStyle name="Percent 9 7 4 4 4" xfId="13481"/>
    <cellStyle name="Percent 9 7 4 4 4 2" xfId="13482"/>
    <cellStyle name="Percent 9 7 4 4 5" xfId="13483"/>
    <cellStyle name="Percent 9 7 4 5" xfId="13484"/>
    <cellStyle name="Percent 9 7 4 5 2" xfId="13485"/>
    <cellStyle name="Percent 9 7 4 5 2 2" xfId="13486"/>
    <cellStyle name="Percent 9 7 4 5 3" xfId="13487"/>
    <cellStyle name="Percent 9 7 4 5 3 2" xfId="13488"/>
    <cellStyle name="Percent 9 7 4 5 4" xfId="13489"/>
    <cellStyle name="Percent 9 7 4 6" xfId="13490"/>
    <cellStyle name="Percent 9 7 4 6 2" xfId="13491"/>
    <cellStyle name="Percent 9 7 4 7" xfId="13492"/>
    <cellStyle name="Percent 9 7 4 7 2" xfId="13493"/>
    <cellStyle name="Percent 9 7 4 8" xfId="13494"/>
    <cellStyle name="Percent 9 7 4 8 2" xfId="13495"/>
    <cellStyle name="Percent 9 7 4 9" xfId="13496"/>
    <cellStyle name="Percent 9 7 5" xfId="13497"/>
    <cellStyle name="Percent 9 7 5 2" xfId="13498"/>
    <cellStyle name="Percent 9 7 5 2 2" xfId="13499"/>
    <cellStyle name="Percent 9 7 5 3" xfId="13500"/>
    <cellStyle name="Percent 9 7 5 3 2" xfId="13501"/>
    <cellStyle name="Percent 9 7 5 4" xfId="13502"/>
    <cellStyle name="Percent 9 7 6" xfId="13503"/>
    <cellStyle name="Percent 9 7 6 2" xfId="13504"/>
    <cellStyle name="Percent 9 7 6 2 2" xfId="13505"/>
    <cellStyle name="Percent 9 7 6 3" xfId="13506"/>
    <cellStyle name="Percent 9 7 6 3 2" xfId="13507"/>
    <cellStyle name="Percent 9 7 6 4" xfId="13508"/>
    <cellStyle name="Percent 9 7 7" xfId="13509"/>
    <cellStyle name="Percent 9 7 7 2" xfId="13510"/>
    <cellStyle name="Percent 9 7 7 2 2" xfId="13511"/>
    <cellStyle name="Percent 9 7 7 3" xfId="13512"/>
    <cellStyle name="Percent 9 7 7 3 2" xfId="13513"/>
    <cellStyle name="Percent 9 7 7 4" xfId="13514"/>
    <cellStyle name="Percent 9 7 8" xfId="13515"/>
    <cellStyle name="Percent 9 7 8 2" xfId="13516"/>
    <cellStyle name="Percent 9 7 8 2 2" xfId="13517"/>
    <cellStyle name="Percent 9 7 8 3" xfId="13518"/>
    <cellStyle name="Percent 9 7 8 3 2" xfId="13519"/>
    <cellStyle name="Percent 9 7 8 4" xfId="13520"/>
    <cellStyle name="Percent 9 7 8 4 2" xfId="13521"/>
    <cellStyle name="Percent 9 7 8 5" xfId="13522"/>
    <cellStyle name="Percent 9 7 9" xfId="13523"/>
    <cellStyle name="Percent 9 7 9 2" xfId="13524"/>
    <cellStyle name="Percent 9 7 9 2 2" xfId="13525"/>
    <cellStyle name="Percent 9 7 9 3" xfId="13526"/>
    <cellStyle name="Percent 9 7 9 3 2" xfId="13527"/>
    <cellStyle name="Percent 9 7 9 4" xfId="13528"/>
    <cellStyle name="Percent 9 8" xfId="13529"/>
    <cellStyle name="Percent 9 8 10" xfId="13530"/>
    <cellStyle name="Percent 9 8 10 2" xfId="13531"/>
    <cellStyle name="Percent 9 8 11" xfId="13532"/>
    <cellStyle name="Percent 9 8 11 2" xfId="13533"/>
    <cellStyle name="Percent 9 8 12" xfId="13534"/>
    <cellStyle name="Percent 9 8 2" xfId="13535"/>
    <cellStyle name="Percent 9 8 2 2" xfId="13536"/>
    <cellStyle name="Percent 9 8 2 2 2" xfId="13537"/>
    <cellStyle name="Percent 9 8 2 2 2 2" xfId="13538"/>
    <cellStyle name="Percent 9 8 2 2 3" xfId="13539"/>
    <cellStyle name="Percent 9 8 2 2 3 2" xfId="13540"/>
    <cellStyle name="Percent 9 8 2 2 4" xfId="13541"/>
    <cellStyle name="Percent 9 8 2 3" xfId="13542"/>
    <cellStyle name="Percent 9 8 2 3 2" xfId="13543"/>
    <cellStyle name="Percent 9 8 2 3 2 2" xfId="13544"/>
    <cellStyle name="Percent 9 8 2 3 3" xfId="13545"/>
    <cellStyle name="Percent 9 8 2 3 3 2" xfId="13546"/>
    <cellStyle name="Percent 9 8 2 3 4" xfId="13547"/>
    <cellStyle name="Percent 9 8 2 4" xfId="13548"/>
    <cellStyle name="Percent 9 8 2 4 2" xfId="13549"/>
    <cellStyle name="Percent 9 8 2 4 2 2" xfId="13550"/>
    <cellStyle name="Percent 9 8 2 4 3" xfId="13551"/>
    <cellStyle name="Percent 9 8 2 4 3 2" xfId="13552"/>
    <cellStyle name="Percent 9 8 2 4 4" xfId="13553"/>
    <cellStyle name="Percent 9 8 2 4 4 2" xfId="13554"/>
    <cellStyle name="Percent 9 8 2 4 5" xfId="13555"/>
    <cellStyle name="Percent 9 8 2 5" xfId="13556"/>
    <cellStyle name="Percent 9 8 2 5 2" xfId="13557"/>
    <cellStyle name="Percent 9 8 2 5 2 2" xfId="13558"/>
    <cellStyle name="Percent 9 8 2 5 3" xfId="13559"/>
    <cellStyle name="Percent 9 8 2 5 3 2" xfId="13560"/>
    <cellStyle name="Percent 9 8 2 5 4" xfId="13561"/>
    <cellStyle name="Percent 9 8 2 6" xfId="13562"/>
    <cellStyle name="Percent 9 8 2 6 2" xfId="13563"/>
    <cellStyle name="Percent 9 8 2 7" xfId="13564"/>
    <cellStyle name="Percent 9 8 2 7 2" xfId="13565"/>
    <cellStyle name="Percent 9 8 2 8" xfId="13566"/>
    <cellStyle name="Percent 9 8 2 8 2" xfId="13567"/>
    <cellStyle name="Percent 9 8 2 9" xfId="13568"/>
    <cellStyle name="Percent 9 8 3" xfId="13569"/>
    <cellStyle name="Percent 9 8 3 2" xfId="13570"/>
    <cellStyle name="Percent 9 8 3 2 2" xfId="13571"/>
    <cellStyle name="Percent 9 8 3 3" xfId="13572"/>
    <cellStyle name="Percent 9 8 3 3 2" xfId="13573"/>
    <cellStyle name="Percent 9 8 3 4" xfId="13574"/>
    <cellStyle name="Percent 9 8 4" xfId="13575"/>
    <cellStyle name="Percent 9 8 4 2" xfId="13576"/>
    <cellStyle name="Percent 9 8 4 2 2" xfId="13577"/>
    <cellStyle name="Percent 9 8 4 3" xfId="13578"/>
    <cellStyle name="Percent 9 8 4 3 2" xfId="13579"/>
    <cellStyle name="Percent 9 8 4 4" xfId="13580"/>
    <cellStyle name="Percent 9 8 5" xfId="13581"/>
    <cellStyle name="Percent 9 8 5 2" xfId="13582"/>
    <cellStyle name="Percent 9 8 5 2 2" xfId="13583"/>
    <cellStyle name="Percent 9 8 5 3" xfId="13584"/>
    <cellStyle name="Percent 9 8 5 3 2" xfId="13585"/>
    <cellStyle name="Percent 9 8 5 4" xfId="13586"/>
    <cellStyle name="Percent 9 8 6" xfId="13587"/>
    <cellStyle name="Percent 9 8 6 2" xfId="13588"/>
    <cellStyle name="Percent 9 8 6 2 2" xfId="13589"/>
    <cellStyle name="Percent 9 8 6 3" xfId="13590"/>
    <cellStyle name="Percent 9 8 6 3 2" xfId="13591"/>
    <cellStyle name="Percent 9 8 6 4" xfId="13592"/>
    <cellStyle name="Percent 9 8 6 4 2" xfId="13593"/>
    <cellStyle name="Percent 9 8 6 5" xfId="13594"/>
    <cellStyle name="Percent 9 8 7" xfId="13595"/>
    <cellStyle name="Percent 9 8 7 2" xfId="13596"/>
    <cellStyle name="Percent 9 8 7 2 2" xfId="13597"/>
    <cellStyle name="Percent 9 8 7 3" xfId="13598"/>
    <cellStyle name="Percent 9 8 7 3 2" xfId="13599"/>
    <cellStyle name="Percent 9 8 7 4" xfId="13600"/>
    <cellStyle name="Percent 9 8 8" xfId="13601"/>
    <cellStyle name="Percent 9 8 8 2" xfId="13602"/>
    <cellStyle name="Percent 9 8 9" xfId="13603"/>
    <cellStyle name="Percent 9 8 9 2" xfId="13604"/>
    <cellStyle name="Percent 9 9" xfId="13605"/>
    <cellStyle name="Percent 9 9 10" xfId="13606"/>
    <cellStyle name="Percent 9 9 10 2" xfId="13607"/>
    <cellStyle name="Percent 9 9 11" xfId="13608"/>
    <cellStyle name="Percent 9 9 2" xfId="13609"/>
    <cellStyle name="Percent 9 9 2 2" xfId="13610"/>
    <cellStyle name="Percent 9 9 2 2 2" xfId="13611"/>
    <cellStyle name="Percent 9 9 2 3" xfId="13612"/>
    <cellStyle name="Percent 9 9 2 3 2" xfId="13613"/>
    <cellStyle name="Percent 9 9 2 4" xfId="13614"/>
    <cellStyle name="Percent 9 9 3" xfId="13615"/>
    <cellStyle name="Percent 9 9 3 2" xfId="13616"/>
    <cellStyle name="Percent 9 9 3 2 2" xfId="13617"/>
    <cellStyle name="Percent 9 9 3 3" xfId="13618"/>
    <cellStyle name="Percent 9 9 3 3 2" xfId="13619"/>
    <cellStyle name="Percent 9 9 3 4" xfId="13620"/>
    <cellStyle name="Percent 9 9 4" xfId="13621"/>
    <cellStyle name="Percent 9 9 4 2" xfId="13622"/>
    <cellStyle name="Percent 9 9 4 2 2" xfId="13623"/>
    <cellStyle name="Percent 9 9 4 3" xfId="13624"/>
    <cellStyle name="Percent 9 9 4 3 2" xfId="13625"/>
    <cellStyle name="Percent 9 9 4 4" xfId="13626"/>
    <cellStyle name="Percent 9 9 5" xfId="13627"/>
    <cellStyle name="Percent 9 9 5 2" xfId="13628"/>
    <cellStyle name="Percent 9 9 5 2 2" xfId="13629"/>
    <cellStyle name="Percent 9 9 5 3" xfId="13630"/>
    <cellStyle name="Percent 9 9 5 3 2" xfId="13631"/>
    <cellStyle name="Percent 9 9 5 4" xfId="13632"/>
    <cellStyle name="Percent 9 9 5 4 2" xfId="13633"/>
    <cellStyle name="Percent 9 9 5 5" xfId="13634"/>
    <cellStyle name="Percent 9 9 6" xfId="13635"/>
    <cellStyle name="Percent 9 9 6 2" xfId="13636"/>
    <cellStyle name="Percent 9 9 6 2 2" xfId="13637"/>
    <cellStyle name="Percent 9 9 6 3" xfId="13638"/>
    <cellStyle name="Percent 9 9 6 3 2" xfId="13639"/>
    <cellStyle name="Percent 9 9 6 4" xfId="13640"/>
    <cellStyle name="Percent 9 9 7" xfId="13641"/>
    <cellStyle name="Percent 9 9 7 2" xfId="13642"/>
    <cellStyle name="Percent 9 9 8" xfId="13643"/>
    <cellStyle name="Percent 9 9 8 2" xfId="13644"/>
    <cellStyle name="Percent 9 9 9" xfId="13645"/>
    <cellStyle name="Percent 9 9 9 2" xfId="13646"/>
    <cellStyle name="Percentagem 2 2" xfId="13647"/>
    <cellStyle name="Percentagem 2 2 10" xfId="13648"/>
    <cellStyle name="Percentagem 2 2 10 2" xfId="13649"/>
    <cellStyle name="Percentagem 2 2 11" xfId="13650"/>
    <cellStyle name="Percentagem 2 2 2" xfId="13651"/>
    <cellStyle name="Percentagem 2 2 2 2" xfId="13652"/>
    <cellStyle name="Percentagem 2 2 2 2 2" xfId="13653"/>
    <cellStyle name="Percentagem 2 2 2 3" xfId="13654"/>
    <cellStyle name="Percentagem 2 2 2 3 2" xfId="13655"/>
    <cellStyle name="Percentagem 2 2 2 4" xfId="13656"/>
    <cellStyle name="Percentagem 2 2 3" xfId="13657"/>
    <cellStyle name="Percentagem 2 2 3 2" xfId="13658"/>
    <cellStyle name="Percentagem 2 2 3 2 2" xfId="13659"/>
    <cellStyle name="Percentagem 2 2 3 3" xfId="13660"/>
    <cellStyle name="Percentagem 2 2 3 3 2" xfId="13661"/>
    <cellStyle name="Percentagem 2 2 3 4" xfId="13662"/>
    <cellStyle name="Percentagem 2 2 4" xfId="13663"/>
    <cellStyle name="Percentagem 2 2 4 2" xfId="13664"/>
    <cellStyle name="Percentagem 2 2 4 2 2" xfId="13665"/>
    <cellStyle name="Percentagem 2 2 4 3" xfId="13666"/>
    <cellStyle name="Percentagem 2 2 4 3 2" xfId="13667"/>
    <cellStyle name="Percentagem 2 2 4 4" xfId="13668"/>
    <cellStyle name="Percentagem 2 2 5" xfId="13669"/>
    <cellStyle name="Percentagem 2 2 5 2" xfId="13670"/>
    <cellStyle name="Percentagem 2 2 5 2 2" xfId="13671"/>
    <cellStyle name="Percentagem 2 2 5 3" xfId="13672"/>
    <cellStyle name="Percentagem 2 2 5 3 2" xfId="13673"/>
    <cellStyle name="Percentagem 2 2 5 4" xfId="13674"/>
    <cellStyle name="Percentagem 2 2 5 4 2" xfId="13675"/>
    <cellStyle name="Percentagem 2 2 5 5" xfId="13676"/>
    <cellStyle name="Percentagem 2 2 6" xfId="13677"/>
    <cellStyle name="Percentagem 2 2 6 2" xfId="13678"/>
    <cellStyle name="Percentagem 2 2 6 2 2" xfId="13679"/>
    <cellStyle name="Percentagem 2 2 6 3" xfId="13680"/>
    <cellStyle name="Percentagem 2 2 6 3 2" xfId="13681"/>
    <cellStyle name="Percentagem 2 2 6 4" xfId="13682"/>
    <cellStyle name="Percentagem 2 2 7" xfId="13683"/>
    <cellStyle name="Percentagem 2 2 7 2" xfId="13684"/>
    <cellStyle name="Percentagem 2 2 8" xfId="13685"/>
    <cellStyle name="Percentagem 2 2 8 2" xfId="13686"/>
    <cellStyle name="Percentagem 2 2 9" xfId="13687"/>
    <cellStyle name="Percentagem 2 2 9 2" xfId="13688"/>
    <cellStyle name="Percentagem 2 3" xfId="13689"/>
    <cellStyle name="Percentagem 2 3 10" xfId="13690"/>
    <cellStyle name="Percentagem 2 3 10 2" xfId="13691"/>
    <cellStyle name="Percentagem 2 3 11" xfId="13692"/>
    <cellStyle name="Percentagem 2 3 2" xfId="13693"/>
    <cellStyle name="Percentagem 2 3 2 2" xfId="13694"/>
    <cellStyle name="Percentagem 2 3 2 2 2" xfId="13695"/>
    <cellStyle name="Percentagem 2 3 2 3" xfId="13696"/>
    <cellStyle name="Percentagem 2 3 2 3 2" xfId="13697"/>
    <cellStyle name="Percentagem 2 3 2 4" xfId="13698"/>
    <cellStyle name="Percentagem 2 3 3" xfId="13699"/>
    <cellStyle name="Percentagem 2 3 3 2" xfId="13700"/>
    <cellStyle name="Percentagem 2 3 3 2 2" xfId="13701"/>
    <cellStyle name="Percentagem 2 3 3 3" xfId="13702"/>
    <cellStyle name="Percentagem 2 3 3 3 2" xfId="13703"/>
    <cellStyle name="Percentagem 2 3 3 4" xfId="13704"/>
    <cellStyle name="Percentagem 2 3 4" xfId="13705"/>
    <cellStyle name="Percentagem 2 3 4 2" xfId="13706"/>
    <cellStyle name="Percentagem 2 3 4 2 2" xfId="13707"/>
    <cellStyle name="Percentagem 2 3 4 3" xfId="13708"/>
    <cellStyle name="Percentagem 2 3 4 3 2" xfId="13709"/>
    <cellStyle name="Percentagem 2 3 4 4" xfId="13710"/>
    <cellStyle name="Percentagem 2 3 5" xfId="13711"/>
    <cellStyle name="Percentagem 2 3 5 2" xfId="13712"/>
    <cellStyle name="Percentagem 2 3 5 2 2" xfId="13713"/>
    <cellStyle name="Percentagem 2 3 5 3" xfId="13714"/>
    <cellStyle name="Percentagem 2 3 5 3 2" xfId="13715"/>
    <cellStyle name="Percentagem 2 3 5 4" xfId="13716"/>
    <cellStyle name="Percentagem 2 3 5 4 2" xfId="13717"/>
    <cellStyle name="Percentagem 2 3 5 5" xfId="13718"/>
    <cellStyle name="Percentagem 2 3 6" xfId="13719"/>
    <cellStyle name="Percentagem 2 3 6 2" xfId="13720"/>
    <cellStyle name="Percentagem 2 3 6 2 2" xfId="13721"/>
    <cellStyle name="Percentagem 2 3 6 3" xfId="13722"/>
    <cellStyle name="Percentagem 2 3 6 3 2" xfId="13723"/>
    <cellStyle name="Percentagem 2 3 6 4" xfId="13724"/>
    <cellStyle name="Percentagem 2 3 7" xfId="13725"/>
    <cellStyle name="Percentagem 2 3 7 2" xfId="13726"/>
    <cellStyle name="Percentagem 2 3 8" xfId="13727"/>
    <cellStyle name="Percentagem 2 3 8 2" xfId="13728"/>
    <cellStyle name="Percentagem 2 3 9" xfId="13729"/>
    <cellStyle name="Percentagem 2 3 9 2" xfId="13730"/>
    <cellStyle name="Pilkku_Layo9704" xfId="13731"/>
    <cellStyle name="Pyör. luku_Layo9704" xfId="13732"/>
    <cellStyle name="Pyör. valuutta_Layo9704" xfId="13733"/>
    <cellStyle name="Schlecht" xfId="13734"/>
    <cellStyle name="Schlecht 10" xfId="13735"/>
    <cellStyle name="Schlecht 10 2" xfId="13736"/>
    <cellStyle name="Schlecht 11" xfId="13737"/>
    <cellStyle name="Schlecht 2" xfId="13738"/>
    <cellStyle name="Schlecht 2 2" xfId="13739"/>
    <cellStyle name="Schlecht 2 2 2" xfId="13740"/>
    <cellStyle name="Schlecht 2 3" xfId="13741"/>
    <cellStyle name="Schlecht 2 3 2" xfId="13742"/>
    <cellStyle name="Schlecht 2 4" xfId="13743"/>
    <cellStyle name="Schlecht 3" xfId="13744"/>
    <cellStyle name="Schlecht 3 2" xfId="13745"/>
    <cellStyle name="Schlecht 3 2 2" xfId="13746"/>
    <cellStyle name="Schlecht 3 3" xfId="13747"/>
    <cellStyle name="Schlecht 3 3 2" xfId="13748"/>
    <cellStyle name="Schlecht 3 4" xfId="13749"/>
    <cellStyle name="Schlecht 4" xfId="13750"/>
    <cellStyle name="Schlecht 4 2" xfId="13751"/>
    <cellStyle name="Schlecht 4 2 2" xfId="13752"/>
    <cellStyle name="Schlecht 4 3" xfId="13753"/>
    <cellStyle name="Schlecht 4 3 2" xfId="13754"/>
    <cellStyle name="Schlecht 4 4" xfId="13755"/>
    <cellStyle name="Schlecht 5" xfId="13756"/>
    <cellStyle name="Schlecht 5 2" xfId="13757"/>
    <cellStyle name="Schlecht 5 2 2" xfId="13758"/>
    <cellStyle name="Schlecht 5 3" xfId="13759"/>
    <cellStyle name="Schlecht 5 3 2" xfId="13760"/>
    <cellStyle name="Schlecht 5 4" xfId="13761"/>
    <cellStyle name="Schlecht 5 4 2" xfId="13762"/>
    <cellStyle name="Schlecht 5 5" xfId="13763"/>
    <cellStyle name="Schlecht 6" xfId="13764"/>
    <cellStyle name="Schlecht 6 2" xfId="13765"/>
    <cellStyle name="Schlecht 6 2 2" xfId="13766"/>
    <cellStyle name="Schlecht 6 3" xfId="13767"/>
    <cellStyle name="Schlecht 6 3 2" xfId="13768"/>
    <cellStyle name="Schlecht 6 4" xfId="13769"/>
    <cellStyle name="Schlecht 7" xfId="13770"/>
    <cellStyle name="Schlecht 7 2" xfId="13771"/>
    <cellStyle name="Schlecht 8" xfId="13772"/>
    <cellStyle name="Schlecht 8 2" xfId="13773"/>
    <cellStyle name="Schlecht 9" xfId="13774"/>
    <cellStyle name="Schlecht 9 2" xfId="13775"/>
    <cellStyle name="Shade" xfId="13776"/>
    <cellStyle name="Shade 10" xfId="13777"/>
    <cellStyle name="Shade 10 2" xfId="13778"/>
    <cellStyle name="Shade 11" xfId="13779"/>
    <cellStyle name="Shade 2" xfId="13780"/>
    <cellStyle name="Shade 2 2" xfId="13781"/>
    <cellStyle name="Shade 2 2 2" xfId="13782"/>
    <cellStyle name="Shade 2 3" xfId="13783"/>
    <cellStyle name="Shade 2 3 2" xfId="13784"/>
    <cellStyle name="Shade 2 4" xfId="13785"/>
    <cellStyle name="Shade 3" xfId="13786"/>
    <cellStyle name="Shade 3 2" xfId="13787"/>
    <cellStyle name="Shade 3 2 2" xfId="13788"/>
    <cellStyle name="Shade 3 3" xfId="13789"/>
    <cellStyle name="Shade 3 3 2" xfId="13790"/>
    <cellStyle name="Shade 3 4" xfId="13791"/>
    <cellStyle name="Shade 4" xfId="13792"/>
    <cellStyle name="Shade 4 2" xfId="13793"/>
    <cellStyle name="Shade 4 2 2" xfId="13794"/>
    <cellStyle name="Shade 4 3" xfId="13795"/>
    <cellStyle name="Shade 4 3 2" xfId="13796"/>
    <cellStyle name="Shade 4 4" xfId="13797"/>
    <cellStyle name="Shade 5" xfId="13798"/>
    <cellStyle name="Shade 5 2" xfId="13799"/>
    <cellStyle name="Shade 5 2 2" xfId="13800"/>
    <cellStyle name="Shade 5 3" xfId="13801"/>
    <cellStyle name="Shade 5 3 2" xfId="13802"/>
    <cellStyle name="Shade 5 4" xfId="13803"/>
    <cellStyle name="Shade 5 4 2" xfId="13804"/>
    <cellStyle name="Shade 5 5" xfId="13805"/>
    <cellStyle name="Shade 6" xfId="13806"/>
    <cellStyle name="Shade 6 2" xfId="13807"/>
    <cellStyle name="Shade 6 2 2" xfId="13808"/>
    <cellStyle name="Shade 6 3" xfId="13809"/>
    <cellStyle name="Shade 6 3 2" xfId="13810"/>
    <cellStyle name="Shade 6 4" xfId="13811"/>
    <cellStyle name="Shade 7" xfId="13812"/>
    <cellStyle name="Shade 7 2" xfId="13813"/>
    <cellStyle name="Shade 8" xfId="13814"/>
    <cellStyle name="Shade 8 2" xfId="13815"/>
    <cellStyle name="Shade 9" xfId="13816"/>
    <cellStyle name="Shade 9 2" xfId="13817"/>
    <cellStyle name="source" xfId="13818"/>
    <cellStyle name="source 10" xfId="13819"/>
    <cellStyle name="source 10 2" xfId="13820"/>
    <cellStyle name="source 11" xfId="13821"/>
    <cellStyle name="source 2" xfId="13822"/>
    <cellStyle name="source 2 2" xfId="13823"/>
    <cellStyle name="source 2 2 2" xfId="13824"/>
    <cellStyle name="source 2 3" xfId="13825"/>
    <cellStyle name="source 2 3 2" xfId="13826"/>
    <cellStyle name="source 2 4" xfId="13827"/>
    <cellStyle name="source 3" xfId="13828"/>
    <cellStyle name="source 3 2" xfId="13829"/>
    <cellStyle name="source 3 2 2" xfId="13830"/>
    <cellStyle name="source 3 3" xfId="13831"/>
    <cellStyle name="source 3 3 2" xfId="13832"/>
    <cellStyle name="source 3 4" xfId="13833"/>
    <cellStyle name="source 4" xfId="13834"/>
    <cellStyle name="source 4 2" xfId="13835"/>
    <cellStyle name="source 4 2 2" xfId="13836"/>
    <cellStyle name="source 4 3" xfId="13837"/>
    <cellStyle name="source 4 3 2" xfId="13838"/>
    <cellStyle name="source 4 4" xfId="13839"/>
    <cellStyle name="source 5" xfId="13840"/>
    <cellStyle name="source 5 2" xfId="13841"/>
    <cellStyle name="source 5 2 2" xfId="13842"/>
    <cellStyle name="source 5 3" xfId="13843"/>
    <cellStyle name="source 5 3 2" xfId="13844"/>
    <cellStyle name="source 5 4" xfId="13845"/>
    <cellStyle name="source 5 4 2" xfId="13846"/>
    <cellStyle name="source 5 5" xfId="13847"/>
    <cellStyle name="source 6" xfId="13848"/>
    <cellStyle name="source 6 2" xfId="13849"/>
    <cellStyle name="source 6 2 2" xfId="13850"/>
    <cellStyle name="source 6 3" xfId="13851"/>
    <cellStyle name="source 6 3 2" xfId="13852"/>
    <cellStyle name="source 6 4" xfId="13853"/>
    <cellStyle name="source 7" xfId="13854"/>
    <cellStyle name="source 7 2" xfId="13855"/>
    <cellStyle name="source 8" xfId="13856"/>
    <cellStyle name="source 8 2" xfId="13857"/>
    <cellStyle name="source 9" xfId="13858"/>
    <cellStyle name="source 9 2" xfId="13859"/>
    <cellStyle name="Standaard_Blad1" xfId="13860"/>
    <cellStyle name="Standard 2" xfId="13861"/>
    <cellStyle name="Standard 2 10" xfId="13862"/>
    <cellStyle name="Standard 2 2" xfId="13863"/>
    <cellStyle name="Standard 2 2 2" xfId="13864"/>
    <cellStyle name="Standard 2 2 2 2" xfId="13865"/>
    <cellStyle name="Standard 2 2 3" xfId="13866"/>
    <cellStyle name="Standard 2 2 3 2" xfId="13867"/>
    <cellStyle name="Standard 2 2 4" xfId="13868"/>
    <cellStyle name="Standard 2 3" xfId="13869"/>
    <cellStyle name="Standard 2 3 2" xfId="13870"/>
    <cellStyle name="Standard 2 3 2 2" xfId="13871"/>
    <cellStyle name="Standard 2 3 3" xfId="13872"/>
    <cellStyle name="Standard 2 3 3 2" xfId="13873"/>
    <cellStyle name="Standard 2 3 4" xfId="13874"/>
    <cellStyle name="Standard 2 4" xfId="13875"/>
    <cellStyle name="Standard 2 4 2" xfId="13876"/>
    <cellStyle name="Standard 2 4 2 2" xfId="13877"/>
    <cellStyle name="Standard 2 4 3" xfId="13878"/>
    <cellStyle name="Standard 2 4 3 2" xfId="13879"/>
    <cellStyle name="Standard 2 4 4" xfId="13880"/>
    <cellStyle name="Standard 2 4 4 2" xfId="13881"/>
    <cellStyle name="Standard 2 4 5" xfId="13882"/>
    <cellStyle name="Standard 2 5" xfId="13883"/>
    <cellStyle name="Standard 2 5 2" xfId="13884"/>
    <cellStyle name="Standard 2 5 2 2" xfId="13885"/>
    <cellStyle name="Standard 2 5 3" xfId="13886"/>
    <cellStyle name="Standard 2 5 3 2" xfId="13887"/>
    <cellStyle name="Standard 2 5 4" xfId="13888"/>
    <cellStyle name="Standard 2 6" xfId="13889"/>
    <cellStyle name="Standard 2 6 2" xfId="13890"/>
    <cellStyle name="Standard 2 7" xfId="13891"/>
    <cellStyle name="Standard 2 7 2" xfId="13892"/>
    <cellStyle name="Standard 2 8" xfId="13893"/>
    <cellStyle name="Standard 2 8 2" xfId="13894"/>
    <cellStyle name="Standard 2 9" xfId="13895"/>
    <cellStyle name="Standard 2 9 2" xfId="13896"/>
    <cellStyle name="Standard 3" xfId="13897"/>
    <cellStyle name="Standard 3 10" xfId="13898"/>
    <cellStyle name="Standard 3 2" xfId="13899"/>
    <cellStyle name="Standard 3 2 2" xfId="13900"/>
    <cellStyle name="Standard 3 2 2 2" xfId="13901"/>
    <cellStyle name="Standard 3 2 3" xfId="13902"/>
    <cellStyle name="Standard 3 2 3 2" xfId="13903"/>
    <cellStyle name="Standard 3 2 4" xfId="13904"/>
    <cellStyle name="Standard 3 3" xfId="13905"/>
    <cellStyle name="Standard 3 3 2" xfId="13906"/>
    <cellStyle name="Standard 3 3 2 2" xfId="13907"/>
    <cellStyle name="Standard 3 3 3" xfId="13908"/>
    <cellStyle name="Standard 3 3 3 2" xfId="13909"/>
    <cellStyle name="Standard 3 3 4" xfId="13910"/>
    <cellStyle name="Standard 3 4" xfId="13911"/>
    <cellStyle name="Standard 3 4 2" xfId="13912"/>
    <cellStyle name="Standard 3 4 2 2" xfId="13913"/>
    <cellStyle name="Standard 3 4 3" xfId="13914"/>
    <cellStyle name="Standard 3 4 3 2" xfId="13915"/>
    <cellStyle name="Standard 3 4 4" xfId="13916"/>
    <cellStyle name="Standard 3 4 4 2" xfId="13917"/>
    <cellStyle name="Standard 3 4 5" xfId="13918"/>
    <cellStyle name="Standard 3 5" xfId="13919"/>
    <cellStyle name="Standard 3 5 2" xfId="13920"/>
    <cellStyle name="Standard 3 5 2 2" xfId="13921"/>
    <cellStyle name="Standard 3 5 3" xfId="13922"/>
    <cellStyle name="Standard 3 5 3 2" xfId="13923"/>
    <cellStyle name="Standard 3 5 4" xfId="13924"/>
    <cellStyle name="Standard 3 6" xfId="13925"/>
    <cellStyle name="Standard 3 6 2" xfId="13926"/>
    <cellStyle name="Standard 3 7" xfId="13927"/>
    <cellStyle name="Standard 3 7 2" xfId="13928"/>
    <cellStyle name="Standard 3 8" xfId="13929"/>
    <cellStyle name="Standard 3 8 2" xfId="13930"/>
    <cellStyle name="Standard 3 9" xfId="13931"/>
    <cellStyle name="Standard 3 9 2" xfId="13932"/>
    <cellStyle name="Standard_Results_Pan_EU_OLGA_NUC" xfId="13933"/>
    <cellStyle name="Style 1" xfId="13934"/>
    <cellStyle name="Style 1 10" xfId="13935"/>
    <cellStyle name="Style 1 10 2" xfId="13936"/>
    <cellStyle name="Style 1 11" xfId="13937"/>
    <cellStyle name="Style 1 2" xfId="13938"/>
    <cellStyle name="Style 1 2 2" xfId="13939"/>
    <cellStyle name="Style 1 2 2 2" xfId="13940"/>
    <cellStyle name="Style 1 2 3" xfId="13941"/>
    <cellStyle name="Style 1 2 3 2" xfId="13942"/>
    <cellStyle name="Style 1 2 4" xfId="13943"/>
    <cellStyle name="Style 1 3" xfId="13944"/>
    <cellStyle name="Style 1 3 2" xfId="13945"/>
    <cellStyle name="Style 1 3 2 2" xfId="13946"/>
    <cellStyle name="Style 1 3 3" xfId="13947"/>
    <cellStyle name="Style 1 3 3 2" xfId="13948"/>
    <cellStyle name="Style 1 3 4" xfId="13949"/>
    <cellStyle name="Style 1 4" xfId="13950"/>
    <cellStyle name="Style 1 4 2" xfId="13951"/>
    <cellStyle name="Style 1 4 2 2" xfId="13952"/>
    <cellStyle name="Style 1 4 3" xfId="13953"/>
    <cellStyle name="Style 1 4 3 2" xfId="13954"/>
    <cellStyle name="Style 1 4 4" xfId="13955"/>
    <cellStyle name="Style 1 5" xfId="13956"/>
    <cellStyle name="Style 1 5 2" xfId="13957"/>
    <cellStyle name="Style 1 5 2 2" xfId="13958"/>
    <cellStyle name="Style 1 5 3" xfId="13959"/>
    <cellStyle name="Style 1 5 3 2" xfId="13960"/>
    <cellStyle name="Style 1 5 4" xfId="13961"/>
    <cellStyle name="Style 1 5 4 2" xfId="13962"/>
    <cellStyle name="Style 1 5 5" xfId="13963"/>
    <cellStyle name="Style 1 6" xfId="13964"/>
    <cellStyle name="Style 1 6 2" xfId="13965"/>
    <cellStyle name="Style 1 6 2 2" xfId="13966"/>
    <cellStyle name="Style 1 6 3" xfId="13967"/>
    <cellStyle name="Style 1 6 3 2" xfId="13968"/>
    <cellStyle name="Style 1 6 4" xfId="13969"/>
    <cellStyle name="Style 1 7" xfId="13970"/>
    <cellStyle name="Style 1 7 2" xfId="13971"/>
    <cellStyle name="Style 1 8" xfId="13972"/>
    <cellStyle name="Style 1 8 2" xfId="13973"/>
    <cellStyle name="Style 1 9" xfId="13974"/>
    <cellStyle name="Style 1 9 2" xfId="13975"/>
    <cellStyle name="Style 21" xfId="13976"/>
    <cellStyle name="Style 21 10" xfId="13977"/>
    <cellStyle name="Style 21 10 2" xfId="13978"/>
    <cellStyle name="Style 21 11" xfId="13979"/>
    <cellStyle name="Style 21 11 2" xfId="13980"/>
    <cellStyle name="Style 21 12" xfId="13981"/>
    <cellStyle name="Style 21 2" xfId="13982"/>
    <cellStyle name="Style 21 2 10" xfId="13983"/>
    <cellStyle name="Style 21 2 10 2" xfId="13984"/>
    <cellStyle name="Style 21 2 11" xfId="13985"/>
    <cellStyle name="Style 21 2 2" xfId="13986"/>
    <cellStyle name="Style 21 2 2 2" xfId="13987"/>
    <cellStyle name="Style 21 2 2 2 2" xfId="13988"/>
    <cellStyle name="Style 21 2 2 3" xfId="13989"/>
    <cellStyle name="Style 21 2 2 3 2" xfId="13990"/>
    <cellStyle name="Style 21 2 2 4" xfId="13991"/>
    <cellStyle name="Style 21 2 3" xfId="13992"/>
    <cellStyle name="Style 21 2 3 2" xfId="13993"/>
    <cellStyle name="Style 21 2 3 2 2" xfId="13994"/>
    <cellStyle name="Style 21 2 3 3" xfId="13995"/>
    <cellStyle name="Style 21 2 3 3 2" xfId="13996"/>
    <cellStyle name="Style 21 2 3 4" xfId="13997"/>
    <cellStyle name="Style 21 2 4" xfId="13998"/>
    <cellStyle name="Style 21 2 4 2" xfId="13999"/>
    <cellStyle name="Style 21 2 4 2 2" xfId="14000"/>
    <cellStyle name="Style 21 2 4 3" xfId="14001"/>
    <cellStyle name="Style 21 2 4 3 2" xfId="14002"/>
    <cellStyle name="Style 21 2 4 4" xfId="14003"/>
    <cellStyle name="Style 21 2 5" xfId="14004"/>
    <cellStyle name="Style 21 2 5 2" xfId="14005"/>
    <cellStyle name="Style 21 2 5 2 2" xfId="14006"/>
    <cellStyle name="Style 21 2 5 3" xfId="14007"/>
    <cellStyle name="Style 21 2 5 3 2" xfId="14008"/>
    <cellStyle name="Style 21 2 5 4" xfId="14009"/>
    <cellStyle name="Style 21 2 5 4 2" xfId="14010"/>
    <cellStyle name="Style 21 2 5 5" xfId="14011"/>
    <cellStyle name="Style 21 2 6" xfId="14012"/>
    <cellStyle name="Style 21 2 6 2" xfId="14013"/>
    <cellStyle name="Style 21 2 6 2 2" xfId="14014"/>
    <cellStyle name="Style 21 2 6 3" xfId="14015"/>
    <cellStyle name="Style 21 2 6 3 2" xfId="14016"/>
    <cellStyle name="Style 21 2 6 4" xfId="14017"/>
    <cellStyle name="Style 21 2 7" xfId="14018"/>
    <cellStyle name="Style 21 2 7 2" xfId="14019"/>
    <cellStyle name="Style 21 2 8" xfId="14020"/>
    <cellStyle name="Style 21 2 8 2" xfId="14021"/>
    <cellStyle name="Style 21 2 9" xfId="14022"/>
    <cellStyle name="Style 21 2 9 2" xfId="14023"/>
    <cellStyle name="Style 21 3" xfId="14024"/>
    <cellStyle name="Style 21 3 2" xfId="14025"/>
    <cellStyle name="Style 21 3 2 2" xfId="14026"/>
    <cellStyle name="Style 21 3 3" xfId="14027"/>
    <cellStyle name="Style 21 3 3 2" xfId="14028"/>
    <cellStyle name="Style 21 3 4" xfId="14029"/>
    <cellStyle name="Style 21 4" xfId="14030"/>
    <cellStyle name="Style 21 4 2" xfId="14031"/>
    <cellStyle name="Style 21 4 2 2" xfId="14032"/>
    <cellStyle name="Style 21 4 3" xfId="14033"/>
    <cellStyle name="Style 21 4 3 2" xfId="14034"/>
    <cellStyle name="Style 21 4 4" xfId="14035"/>
    <cellStyle name="Style 21 5" xfId="14036"/>
    <cellStyle name="Style 21 5 2" xfId="14037"/>
    <cellStyle name="Style 21 5 2 2" xfId="14038"/>
    <cellStyle name="Style 21 5 3" xfId="14039"/>
    <cellStyle name="Style 21 5 3 2" xfId="14040"/>
    <cellStyle name="Style 21 5 4" xfId="14041"/>
    <cellStyle name="Style 21 6" xfId="14042"/>
    <cellStyle name="Style 21 6 2" xfId="14043"/>
    <cellStyle name="Style 21 6 2 2" xfId="14044"/>
    <cellStyle name="Style 21 6 3" xfId="14045"/>
    <cellStyle name="Style 21 6 3 2" xfId="14046"/>
    <cellStyle name="Style 21 6 4" xfId="14047"/>
    <cellStyle name="Style 21 6 4 2" xfId="14048"/>
    <cellStyle name="Style 21 6 5" xfId="14049"/>
    <cellStyle name="Style 21 7" xfId="14050"/>
    <cellStyle name="Style 21 7 2" xfId="14051"/>
    <cellStyle name="Style 21 7 2 2" xfId="14052"/>
    <cellStyle name="Style 21 7 3" xfId="14053"/>
    <cellStyle name="Style 21 7 3 2" xfId="14054"/>
    <cellStyle name="Style 21 7 4" xfId="14055"/>
    <cellStyle name="Style 21 8" xfId="14056"/>
    <cellStyle name="Style 21 8 2" xfId="14057"/>
    <cellStyle name="Style 21 9" xfId="14058"/>
    <cellStyle name="Style 21 9 2" xfId="14059"/>
    <cellStyle name="Style 22" xfId="14060"/>
    <cellStyle name="Style 22 10" xfId="14061"/>
    <cellStyle name="Style 22 10 2" xfId="14062"/>
    <cellStyle name="Style 22 11" xfId="14063"/>
    <cellStyle name="Style 22 2" xfId="14064"/>
    <cellStyle name="Style 22 2 2" xfId="14065"/>
    <cellStyle name="Style 22 2 2 2" xfId="14066"/>
    <cellStyle name="Style 22 2 3" xfId="14067"/>
    <cellStyle name="Style 22 2 3 2" xfId="14068"/>
    <cellStyle name="Style 22 2 4" xfId="14069"/>
    <cellStyle name="Style 22 3" xfId="14070"/>
    <cellStyle name="Style 22 3 2" xfId="14071"/>
    <cellStyle name="Style 22 3 2 2" xfId="14072"/>
    <cellStyle name="Style 22 3 3" xfId="14073"/>
    <cellStyle name="Style 22 3 3 2" xfId="14074"/>
    <cellStyle name="Style 22 3 4" xfId="14075"/>
    <cellStyle name="Style 22 4" xfId="14076"/>
    <cellStyle name="Style 22 4 2" xfId="14077"/>
    <cellStyle name="Style 22 4 2 2" xfId="14078"/>
    <cellStyle name="Style 22 4 3" xfId="14079"/>
    <cellStyle name="Style 22 4 3 2" xfId="14080"/>
    <cellStyle name="Style 22 4 4" xfId="14081"/>
    <cellStyle name="Style 22 5" xfId="14082"/>
    <cellStyle name="Style 22 5 2" xfId="14083"/>
    <cellStyle name="Style 22 5 2 2" xfId="14084"/>
    <cellStyle name="Style 22 5 3" xfId="14085"/>
    <cellStyle name="Style 22 5 3 2" xfId="14086"/>
    <cellStyle name="Style 22 5 4" xfId="14087"/>
    <cellStyle name="Style 22 5 4 2" xfId="14088"/>
    <cellStyle name="Style 22 5 5" xfId="14089"/>
    <cellStyle name="Style 22 6" xfId="14090"/>
    <cellStyle name="Style 22 6 2" xfId="14091"/>
    <cellStyle name="Style 22 6 2 2" xfId="14092"/>
    <cellStyle name="Style 22 6 3" xfId="14093"/>
    <cellStyle name="Style 22 6 3 2" xfId="14094"/>
    <cellStyle name="Style 22 6 4" xfId="14095"/>
    <cellStyle name="Style 22 7" xfId="14096"/>
    <cellStyle name="Style 22 7 2" xfId="14097"/>
    <cellStyle name="Style 22 8" xfId="14098"/>
    <cellStyle name="Style 22 8 2" xfId="14099"/>
    <cellStyle name="Style 22 9" xfId="14100"/>
    <cellStyle name="Style 22 9 2" xfId="14101"/>
    <cellStyle name="Style 23" xfId="14102"/>
    <cellStyle name="Style 23 10" xfId="14103"/>
    <cellStyle name="Style 23 10 2" xfId="14104"/>
    <cellStyle name="Style 23 11" xfId="14105"/>
    <cellStyle name="Style 23 2" xfId="14106"/>
    <cellStyle name="Style 23 2 2" xfId="14107"/>
    <cellStyle name="Style 23 2 2 2" xfId="14108"/>
    <cellStyle name="Style 23 2 3" xfId="14109"/>
    <cellStyle name="Style 23 2 3 2" xfId="14110"/>
    <cellStyle name="Style 23 2 4" xfId="14111"/>
    <cellStyle name="Style 23 3" xfId="14112"/>
    <cellStyle name="Style 23 3 2" xfId="14113"/>
    <cellStyle name="Style 23 3 2 2" xfId="14114"/>
    <cellStyle name="Style 23 3 3" xfId="14115"/>
    <cellStyle name="Style 23 3 3 2" xfId="14116"/>
    <cellStyle name="Style 23 3 4" xfId="14117"/>
    <cellStyle name="Style 23 4" xfId="14118"/>
    <cellStyle name="Style 23 4 2" xfId="14119"/>
    <cellStyle name="Style 23 4 2 2" xfId="14120"/>
    <cellStyle name="Style 23 4 3" xfId="14121"/>
    <cellStyle name="Style 23 4 3 2" xfId="14122"/>
    <cellStyle name="Style 23 4 4" xfId="14123"/>
    <cellStyle name="Style 23 5" xfId="14124"/>
    <cellStyle name="Style 23 5 2" xfId="14125"/>
    <cellStyle name="Style 23 5 2 2" xfId="14126"/>
    <cellStyle name="Style 23 5 3" xfId="14127"/>
    <cellStyle name="Style 23 5 3 2" xfId="14128"/>
    <cellStyle name="Style 23 5 4" xfId="14129"/>
    <cellStyle name="Style 23 5 4 2" xfId="14130"/>
    <cellStyle name="Style 23 5 5" xfId="14131"/>
    <cellStyle name="Style 23 6" xfId="14132"/>
    <cellStyle name="Style 23 6 2" xfId="14133"/>
    <cellStyle name="Style 23 6 2 2" xfId="14134"/>
    <cellStyle name="Style 23 6 3" xfId="14135"/>
    <cellStyle name="Style 23 6 3 2" xfId="14136"/>
    <cellStyle name="Style 23 6 4" xfId="14137"/>
    <cellStyle name="Style 23 7" xfId="14138"/>
    <cellStyle name="Style 23 7 2" xfId="14139"/>
    <cellStyle name="Style 23 8" xfId="14140"/>
    <cellStyle name="Style 23 8 2" xfId="14141"/>
    <cellStyle name="Style 23 9" xfId="14142"/>
    <cellStyle name="Style 23 9 2" xfId="14143"/>
    <cellStyle name="Style 24" xfId="14144"/>
    <cellStyle name="Style 24 10" xfId="14145"/>
    <cellStyle name="Style 24 10 2" xfId="14146"/>
    <cellStyle name="Style 24 11" xfId="14147"/>
    <cellStyle name="Style 24 2" xfId="14148"/>
    <cellStyle name="Style 24 2 2" xfId="14149"/>
    <cellStyle name="Style 24 2 2 2" xfId="14150"/>
    <cellStyle name="Style 24 2 3" xfId="14151"/>
    <cellStyle name="Style 24 2 3 2" xfId="14152"/>
    <cellStyle name="Style 24 2 4" xfId="14153"/>
    <cellStyle name="Style 24 3" xfId="14154"/>
    <cellStyle name="Style 24 3 2" xfId="14155"/>
    <cellStyle name="Style 24 3 2 2" xfId="14156"/>
    <cellStyle name="Style 24 3 3" xfId="14157"/>
    <cellStyle name="Style 24 3 3 2" xfId="14158"/>
    <cellStyle name="Style 24 3 4" xfId="14159"/>
    <cellStyle name="Style 24 4" xfId="14160"/>
    <cellStyle name="Style 24 4 2" xfId="14161"/>
    <cellStyle name="Style 24 4 2 2" xfId="14162"/>
    <cellStyle name="Style 24 4 3" xfId="14163"/>
    <cellStyle name="Style 24 4 3 2" xfId="14164"/>
    <cellStyle name="Style 24 4 4" xfId="14165"/>
    <cellStyle name="Style 24 5" xfId="14166"/>
    <cellStyle name="Style 24 5 2" xfId="14167"/>
    <cellStyle name="Style 24 5 2 2" xfId="14168"/>
    <cellStyle name="Style 24 5 3" xfId="14169"/>
    <cellStyle name="Style 24 5 3 2" xfId="14170"/>
    <cellStyle name="Style 24 5 4" xfId="14171"/>
    <cellStyle name="Style 24 5 4 2" xfId="14172"/>
    <cellStyle name="Style 24 5 5" xfId="14173"/>
    <cellStyle name="Style 24 6" xfId="14174"/>
    <cellStyle name="Style 24 6 2" xfId="14175"/>
    <cellStyle name="Style 24 6 2 2" xfId="14176"/>
    <cellStyle name="Style 24 6 3" xfId="14177"/>
    <cellStyle name="Style 24 6 3 2" xfId="14178"/>
    <cellStyle name="Style 24 6 4" xfId="14179"/>
    <cellStyle name="Style 24 7" xfId="14180"/>
    <cellStyle name="Style 24 7 2" xfId="14181"/>
    <cellStyle name="Style 24 8" xfId="14182"/>
    <cellStyle name="Style 24 8 2" xfId="14183"/>
    <cellStyle name="Style 24 9" xfId="14184"/>
    <cellStyle name="Style 24 9 2" xfId="14185"/>
    <cellStyle name="Style 25" xfId="14186"/>
    <cellStyle name="Style 25 10" xfId="14187"/>
    <cellStyle name="Style 25 10 2" xfId="14188"/>
    <cellStyle name="Style 25 11" xfId="14189"/>
    <cellStyle name="Style 25 11 2" xfId="14190"/>
    <cellStyle name="Style 25 12" xfId="14191"/>
    <cellStyle name="Style 25 2" xfId="14192"/>
    <cellStyle name="Style 25 2 10" xfId="14193"/>
    <cellStyle name="Style 25 2 10 2" xfId="14194"/>
    <cellStyle name="Style 25 2 11" xfId="14195"/>
    <cellStyle name="Style 25 2 2" xfId="14196"/>
    <cellStyle name="Style 25 2 2 2" xfId="14197"/>
    <cellStyle name="Style 25 2 2 2 2" xfId="14198"/>
    <cellStyle name="Style 25 2 2 3" xfId="14199"/>
    <cellStyle name="Style 25 2 2 3 2" xfId="14200"/>
    <cellStyle name="Style 25 2 2 4" xfId="14201"/>
    <cellStyle name="Style 25 2 3" xfId="14202"/>
    <cellStyle name="Style 25 2 3 2" xfId="14203"/>
    <cellStyle name="Style 25 2 3 2 2" xfId="14204"/>
    <cellStyle name="Style 25 2 3 3" xfId="14205"/>
    <cellStyle name="Style 25 2 3 3 2" xfId="14206"/>
    <cellStyle name="Style 25 2 3 4" xfId="14207"/>
    <cellStyle name="Style 25 2 4" xfId="14208"/>
    <cellStyle name="Style 25 2 4 2" xfId="14209"/>
    <cellStyle name="Style 25 2 4 2 2" xfId="14210"/>
    <cellStyle name="Style 25 2 4 3" xfId="14211"/>
    <cellStyle name="Style 25 2 4 3 2" xfId="14212"/>
    <cellStyle name="Style 25 2 4 4" xfId="14213"/>
    <cellStyle name="Style 25 2 5" xfId="14214"/>
    <cellStyle name="Style 25 2 5 2" xfId="14215"/>
    <cellStyle name="Style 25 2 5 2 2" xfId="14216"/>
    <cellStyle name="Style 25 2 5 3" xfId="14217"/>
    <cellStyle name="Style 25 2 5 3 2" xfId="14218"/>
    <cellStyle name="Style 25 2 5 4" xfId="14219"/>
    <cellStyle name="Style 25 2 5 4 2" xfId="14220"/>
    <cellStyle name="Style 25 2 5 5" xfId="14221"/>
    <cellStyle name="Style 25 2 6" xfId="14222"/>
    <cellStyle name="Style 25 2 6 2" xfId="14223"/>
    <cellStyle name="Style 25 2 6 2 2" xfId="14224"/>
    <cellStyle name="Style 25 2 6 3" xfId="14225"/>
    <cellStyle name="Style 25 2 6 3 2" xfId="14226"/>
    <cellStyle name="Style 25 2 6 4" xfId="14227"/>
    <cellStyle name="Style 25 2 7" xfId="14228"/>
    <cellStyle name="Style 25 2 7 2" xfId="14229"/>
    <cellStyle name="Style 25 2 8" xfId="14230"/>
    <cellStyle name="Style 25 2 8 2" xfId="14231"/>
    <cellStyle name="Style 25 2 9" xfId="14232"/>
    <cellStyle name="Style 25 2 9 2" xfId="14233"/>
    <cellStyle name="Style 25 3" xfId="14234"/>
    <cellStyle name="Style 25 3 2" xfId="14235"/>
    <cellStyle name="Style 25 3 2 2" xfId="14236"/>
    <cellStyle name="Style 25 3 3" xfId="14237"/>
    <cellStyle name="Style 25 3 3 2" xfId="14238"/>
    <cellStyle name="Style 25 3 4" xfId="14239"/>
    <cellStyle name="Style 25 4" xfId="14240"/>
    <cellStyle name="Style 25 4 2" xfId="14241"/>
    <cellStyle name="Style 25 4 2 2" xfId="14242"/>
    <cellStyle name="Style 25 4 3" xfId="14243"/>
    <cellStyle name="Style 25 4 3 2" xfId="14244"/>
    <cellStyle name="Style 25 4 4" xfId="14245"/>
    <cellStyle name="Style 25 5" xfId="14246"/>
    <cellStyle name="Style 25 5 2" xfId="14247"/>
    <cellStyle name="Style 25 5 2 2" xfId="14248"/>
    <cellStyle name="Style 25 5 3" xfId="14249"/>
    <cellStyle name="Style 25 5 3 2" xfId="14250"/>
    <cellStyle name="Style 25 5 4" xfId="14251"/>
    <cellStyle name="Style 25 6" xfId="14252"/>
    <cellStyle name="Style 25 6 2" xfId="14253"/>
    <cellStyle name="Style 25 6 2 2" xfId="14254"/>
    <cellStyle name="Style 25 6 3" xfId="14255"/>
    <cellStyle name="Style 25 6 3 2" xfId="14256"/>
    <cellStyle name="Style 25 6 4" xfId="14257"/>
    <cellStyle name="Style 25 6 4 2" xfId="14258"/>
    <cellStyle name="Style 25 6 5" xfId="14259"/>
    <cellStyle name="Style 25 7" xfId="14260"/>
    <cellStyle name="Style 25 7 2" xfId="14261"/>
    <cellStyle name="Style 25 7 2 2" xfId="14262"/>
    <cellStyle name="Style 25 7 3" xfId="14263"/>
    <cellStyle name="Style 25 7 3 2" xfId="14264"/>
    <cellStyle name="Style 25 7 4" xfId="14265"/>
    <cellStyle name="Style 25 8" xfId="14266"/>
    <cellStyle name="Style 25 8 2" xfId="14267"/>
    <cellStyle name="Style 25 9" xfId="14268"/>
    <cellStyle name="Style 25 9 2" xfId="14269"/>
    <cellStyle name="Style 26" xfId="14270"/>
    <cellStyle name="Style 26 10" xfId="14271"/>
    <cellStyle name="Style 26 10 2" xfId="14272"/>
    <cellStyle name="Style 26 11" xfId="14273"/>
    <cellStyle name="Style 26 2" xfId="14274"/>
    <cellStyle name="Style 26 2 2" xfId="14275"/>
    <cellStyle name="Style 26 2 2 2" xfId="14276"/>
    <cellStyle name="Style 26 2 3" xfId="14277"/>
    <cellStyle name="Style 26 2 3 2" xfId="14278"/>
    <cellStyle name="Style 26 2 4" xfId="14279"/>
    <cellStyle name="Style 26 3" xfId="14280"/>
    <cellStyle name="Style 26 3 2" xfId="14281"/>
    <cellStyle name="Style 26 3 2 2" xfId="14282"/>
    <cellStyle name="Style 26 3 3" xfId="14283"/>
    <cellStyle name="Style 26 3 3 2" xfId="14284"/>
    <cellStyle name="Style 26 3 4" xfId="14285"/>
    <cellStyle name="Style 26 4" xfId="14286"/>
    <cellStyle name="Style 26 4 2" xfId="14287"/>
    <cellStyle name="Style 26 4 2 2" xfId="14288"/>
    <cellStyle name="Style 26 4 3" xfId="14289"/>
    <cellStyle name="Style 26 4 3 2" xfId="14290"/>
    <cellStyle name="Style 26 4 4" xfId="14291"/>
    <cellStyle name="Style 26 5" xfId="14292"/>
    <cellStyle name="Style 26 5 2" xfId="14293"/>
    <cellStyle name="Style 26 5 2 2" xfId="14294"/>
    <cellStyle name="Style 26 5 3" xfId="14295"/>
    <cellStyle name="Style 26 5 3 2" xfId="14296"/>
    <cellStyle name="Style 26 5 4" xfId="14297"/>
    <cellStyle name="Style 26 5 4 2" xfId="14298"/>
    <cellStyle name="Style 26 5 5" xfId="14299"/>
    <cellStyle name="Style 26 6" xfId="14300"/>
    <cellStyle name="Style 26 6 2" xfId="14301"/>
    <cellStyle name="Style 26 6 2 2" xfId="14302"/>
    <cellStyle name="Style 26 6 3" xfId="14303"/>
    <cellStyle name="Style 26 6 3 2" xfId="14304"/>
    <cellStyle name="Style 26 6 4" xfId="14305"/>
    <cellStyle name="Style 26 7" xfId="14306"/>
    <cellStyle name="Style 26 7 2" xfId="14307"/>
    <cellStyle name="Style 26 8" xfId="14308"/>
    <cellStyle name="Style 26 8 2" xfId="14309"/>
    <cellStyle name="Style 26 9" xfId="14310"/>
    <cellStyle name="Style 26 9 2" xfId="14311"/>
    <cellStyle name="tableau | cellule | normal | decimal 1" xfId="14312"/>
    <cellStyle name="tableau | cellule | normal | decimal 1 10" xfId="14313"/>
    <cellStyle name="tableau | cellule | normal | decimal 1 10 2" xfId="14314"/>
    <cellStyle name="tableau | cellule | normal | decimal 1 11" xfId="14315"/>
    <cellStyle name="tableau | cellule | normal | decimal 1 2" xfId="14316"/>
    <cellStyle name="tableau | cellule | normal | decimal 1 2 2" xfId="14317"/>
    <cellStyle name="tableau | cellule | normal | decimal 1 2 2 2" xfId="14318"/>
    <cellStyle name="tableau | cellule | normal | decimal 1 2 3" xfId="14319"/>
    <cellStyle name="tableau | cellule | normal | decimal 1 2 3 2" xfId="14320"/>
    <cellStyle name="tableau | cellule | normal | decimal 1 2 4" xfId="14321"/>
    <cellStyle name="tableau | cellule | normal | decimal 1 3" xfId="14322"/>
    <cellStyle name="tableau | cellule | normal | decimal 1 3 2" xfId="14323"/>
    <cellStyle name="tableau | cellule | normal | decimal 1 3 2 2" xfId="14324"/>
    <cellStyle name="tableau | cellule | normal | decimal 1 3 3" xfId="14325"/>
    <cellStyle name="tableau | cellule | normal | decimal 1 3 3 2" xfId="14326"/>
    <cellStyle name="tableau | cellule | normal | decimal 1 3 4" xfId="14327"/>
    <cellStyle name="tableau | cellule | normal | decimal 1 4" xfId="14328"/>
    <cellStyle name="tableau | cellule | normal | decimal 1 4 2" xfId="14329"/>
    <cellStyle name="tableau | cellule | normal | decimal 1 4 2 2" xfId="14330"/>
    <cellStyle name="tableau | cellule | normal | decimal 1 4 3" xfId="14331"/>
    <cellStyle name="tableau | cellule | normal | decimal 1 4 3 2" xfId="14332"/>
    <cellStyle name="tableau | cellule | normal | decimal 1 4 4" xfId="14333"/>
    <cellStyle name="tableau | cellule | normal | decimal 1 5" xfId="14334"/>
    <cellStyle name="tableau | cellule | normal | decimal 1 5 2" xfId="14335"/>
    <cellStyle name="tableau | cellule | normal | decimal 1 5 2 2" xfId="14336"/>
    <cellStyle name="tableau | cellule | normal | decimal 1 5 3" xfId="14337"/>
    <cellStyle name="tableau | cellule | normal | decimal 1 5 3 2" xfId="14338"/>
    <cellStyle name="tableau | cellule | normal | decimal 1 5 4" xfId="14339"/>
    <cellStyle name="tableau | cellule | normal | decimal 1 5 4 2" xfId="14340"/>
    <cellStyle name="tableau | cellule | normal | decimal 1 5 5" xfId="14341"/>
    <cellStyle name="tableau | cellule | normal | decimal 1 6" xfId="14342"/>
    <cellStyle name="tableau | cellule | normal | decimal 1 6 2" xfId="14343"/>
    <cellStyle name="tableau | cellule | normal | decimal 1 6 2 2" xfId="14344"/>
    <cellStyle name="tableau | cellule | normal | decimal 1 6 3" xfId="14345"/>
    <cellStyle name="tableau | cellule | normal | decimal 1 6 3 2" xfId="14346"/>
    <cellStyle name="tableau | cellule | normal | decimal 1 6 4" xfId="14347"/>
    <cellStyle name="tableau | cellule | normal | decimal 1 7" xfId="14348"/>
    <cellStyle name="tableau | cellule | normal | decimal 1 7 2" xfId="14349"/>
    <cellStyle name="tableau | cellule | normal | decimal 1 8" xfId="14350"/>
    <cellStyle name="tableau | cellule | normal | decimal 1 8 2" xfId="14351"/>
    <cellStyle name="tableau | cellule | normal | decimal 1 9" xfId="14352"/>
    <cellStyle name="tableau | cellule | normal | decimal 1 9 2" xfId="14353"/>
    <cellStyle name="tableau | cellule | normal | pourcentage | decimal 1" xfId="14354"/>
    <cellStyle name="tableau | cellule | normal | pourcentage | decimal 1 10" xfId="14355"/>
    <cellStyle name="tableau | cellule | normal | pourcentage | decimal 1 10 2" xfId="14356"/>
    <cellStyle name="tableau | cellule | normal | pourcentage | decimal 1 11" xfId="14357"/>
    <cellStyle name="tableau | cellule | normal | pourcentage | decimal 1 2" xfId="14358"/>
    <cellStyle name="tableau | cellule | normal | pourcentage | decimal 1 2 2" xfId="14359"/>
    <cellStyle name="tableau | cellule | normal | pourcentage | decimal 1 2 2 2" xfId="14360"/>
    <cellStyle name="tableau | cellule | normal | pourcentage | decimal 1 2 3" xfId="14361"/>
    <cellStyle name="tableau | cellule | normal | pourcentage | decimal 1 2 3 2" xfId="14362"/>
    <cellStyle name="tableau | cellule | normal | pourcentage | decimal 1 2 4" xfId="14363"/>
    <cellStyle name="tableau | cellule | normal | pourcentage | decimal 1 3" xfId="14364"/>
    <cellStyle name="tableau | cellule | normal | pourcentage | decimal 1 3 2" xfId="14365"/>
    <cellStyle name="tableau | cellule | normal | pourcentage | decimal 1 3 2 2" xfId="14366"/>
    <cellStyle name="tableau | cellule | normal | pourcentage | decimal 1 3 3" xfId="14367"/>
    <cellStyle name="tableau | cellule | normal | pourcentage | decimal 1 3 3 2" xfId="14368"/>
    <cellStyle name="tableau | cellule | normal | pourcentage | decimal 1 3 4" xfId="14369"/>
    <cellStyle name="tableau | cellule | normal | pourcentage | decimal 1 4" xfId="14370"/>
    <cellStyle name="tableau | cellule | normal | pourcentage | decimal 1 4 2" xfId="14371"/>
    <cellStyle name="tableau | cellule | normal | pourcentage | decimal 1 4 2 2" xfId="14372"/>
    <cellStyle name="tableau | cellule | normal | pourcentage | decimal 1 4 3" xfId="14373"/>
    <cellStyle name="tableau | cellule | normal | pourcentage | decimal 1 4 3 2" xfId="14374"/>
    <cellStyle name="tableau | cellule | normal | pourcentage | decimal 1 4 4" xfId="14375"/>
    <cellStyle name="tableau | cellule | normal | pourcentage | decimal 1 5" xfId="14376"/>
    <cellStyle name="tableau | cellule | normal | pourcentage | decimal 1 5 2" xfId="14377"/>
    <cellStyle name="tableau | cellule | normal | pourcentage | decimal 1 5 2 2" xfId="14378"/>
    <cellStyle name="tableau | cellule | normal | pourcentage | decimal 1 5 3" xfId="14379"/>
    <cellStyle name="tableau | cellule | normal | pourcentage | decimal 1 5 3 2" xfId="14380"/>
    <cellStyle name="tableau | cellule | normal | pourcentage | decimal 1 5 4" xfId="14381"/>
    <cellStyle name="tableau | cellule | normal | pourcentage | decimal 1 5 4 2" xfId="14382"/>
    <cellStyle name="tableau | cellule | normal | pourcentage | decimal 1 5 5" xfId="14383"/>
    <cellStyle name="tableau | cellule | normal | pourcentage | decimal 1 6" xfId="14384"/>
    <cellStyle name="tableau | cellule | normal | pourcentage | decimal 1 6 2" xfId="14385"/>
    <cellStyle name="tableau | cellule | normal | pourcentage | decimal 1 6 2 2" xfId="14386"/>
    <cellStyle name="tableau | cellule | normal | pourcentage | decimal 1 6 3" xfId="14387"/>
    <cellStyle name="tableau | cellule | normal | pourcentage | decimal 1 6 3 2" xfId="14388"/>
    <cellStyle name="tableau | cellule | normal | pourcentage | decimal 1 6 4" xfId="14389"/>
    <cellStyle name="tableau | cellule | normal | pourcentage | decimal 1 7" xfId="14390"/>
    <cellStyle name="tableau | cellule | normal | pourcentage | decimal 1 7 2" xfId="14391"/>
    <cellStyle name="tableau | cellule | normal | pourcentage | decimal 1 8" xfId="14392"/>
    <cellStyle name="tableau | cellule | normal | pourcentage | decimal 1 8 2" xfId="14393"/>
    <cellStyle name="tableau | cellule | normal | pourcentage | decimal 1 9" xfId="14394"/>
    <cellStyle name="tableau | cellule | normal | pourcentage | decimal 1 9 2" xfId="14395"/>
    <cellStyle name="tableau | cellule | total | decimal 1" xfId="14396"/>
    <cellStyle name="tableau | cellule | total | decimal 1 10" xfId="14397"/>
    <cellStyle name="tableau | cellule | total | decimal 1 10 2" xfId="14398"/>
    <cellStyle name="tableau | cellule | total | decimal 1 11" xfId="14399"/>
    <cellStyle name="tableau | cellule | total | decimal 1 2" xfId="14400"/>
    <cellStyle name="tableau | cellule | total | decimal 1 2 2" xfId="14401"/>
    <cellStyle name="tableau | cellule | total | decimal 1 2 2 2" xfId="14402"/>
    <cellStyle name="tableau | cellule | total | decimal 1 2 3" xfId="14403"/>
    <cellStyle name="tableau | cellule | total | decimal 1 2 3 2" xfId="14404"/>
    <cellStyle name="tableau | cellule | total | decimal 1 2 4" xfId="14405"/>
    <cellStyle name="tableau | cellule | total | decimal 1 3" xfId="14406"/>
    <cellStyle name="tableau | cellule | total | decimal 1 3 2" xfId="14407"/>
    <cellStyle name="tableau | cellule | total | decimal 1 3 2 2" xfId="14408"/>
    <cellStyle name="tableau | cellule | total | decimal 1 3 3" xfId="14409"/>
    <cellStyle name="tableau | cellule | total | decimal 1 3 3 2" xfId="14410"/>
    <cellStyle name="tableau | cellule | total | decimal 1 3 4" xfId="14411"/>
    <cellStyle name="tableau | cellule | total | decimal 1 4" xfId="14412"/>
    <cellStyle name="tableau | cellule | total | decimal 1 4 2" xfId="14413"/>
    <cellStyle name="tableau | cellule | total | decimal 1 4 2 2" xfId="14414"/>
    <cellStyle name="tableau | cellule | total | decimal 1 4 3" xfId="14415"/>
    <cellStyle name="tableau | cellule | total | decimal 1 4 3 2" xfId="14416"/>
    <cellStyle name="tableau | cellule | total | decimal 1 4 4" xfId="14417"/>
    <cellStyle name="tableau | cellule | total | decimal 1 5" xfId="14418"/>
    <cellStyle name="tableau | cellule | total | decimal 1 5 2" xfId="14419"/>
    <cellStyle name="tableau | cellule | total | decimal 1 5 2 2" xfId="14420"/>
    <cellStyle name="tableau | cellule | total | decimal 1 5 3" xfId="14421"/>
    <cellStyle name="tableau | cellule | total | decimal 1 5 3 2" xfId="14422"/>
    <cellStyle name="tableau | cellule | total | decimal 1 5 4" xfId="14423"/>
    <cellStyle name="tableau | cellule | total | decimal 1 5 4 2" xfId="14424"/>
    <cellStyle name="tableau | cellule | total | decimal 1 5 5" xfId="14425"/>
    <cellStyle name="tableau | cellule | total | decimal 1 6" xfId="14426"/>
    <cellStyle name="tableau | cellule | total | decimal 1 6 2" xfId="14427"/>
    <cellStyle name="tableau | cellule | total | decimal 1 6 2 2" xfId="14428"/>
    <cellStyle name="tableau | cellule | total | decimal 1 6 3" xfId="14429"/>
    <cellStyle name="tableau | cellule | total | decimal 1 6 3 2" xfId="14430"/>
    <cellStyle name="tableau | cellule | total | decimal 1 6 4" xfId="14431"/>
    <cellStyle name="tableau | cellule | total | decimal 1 7" xfId="14432"/>
    <cellStyle name="tableau | cellule | total | decimal 1 7 2" xfId="14433"/>
    <cellStyle name="tableau | cellule | total | decimal 1 8" xfId="14434"/>
    <cellStyle name="tableau | cellule | total | decimal 1 8 2" xfId="14435"/>
    <cellStyle name="tableau | cellule | total | decimal 1 9" xfId="14436"/>
    <cellStyle name="tableau | cellule | total | decimal 1 9 2" xfId="14437"/>
    <cellStyle name="tableau | coin superieur gauche" xfId="14438"/>
    <cellStyle name="tableau | coin superieur gauche 10" xfId="14439"/>
    <cellStyle name="tableau | coin superieur gauche 10 2" xfId="14440"/>
    <cellStyle name="tableau | coin superieur gauche 11" xfId="14441"/>
    <cellStyle name="tableau | coin superieur gauche 2" xfId="14442"/>
    <cellStyle name="tableau | coin superieur gauche 2 2" xfId="14443"/>
    <cellStyle name="tableau | coin superieur gauche 2 2 2" xfId="14444"/>
    <cellStyle name="tableau | coin superieur gauche 2 3" xfId="14445"/>
    <cellStyle name="tableau | coin superieur gauche 2 3 2" xfId="14446"/>
    <cellStyle name="tableau | coin superieur gauche 2 4" xfId="14447"/>
    <cellStyle name="tableau | coin superieur gauche 3" xfId="14448"/>
    <cellStyle name="tableau | coin superieur gauche 3 2" xfId="14449"/>
    <cellStyle name="tableau | coin superieur gauche 3 2 2" xfId="14450"/>
    <cellStyle name="tableau | coin superieur gauche 3 3" xfId="14451"/>
    <cellStyle name="tableau | coin superieur gauche 3 3 2" xfId="14452"/>
    <cellStyle name="tableau | coin superieur gauche 3 4" xfId="14453"/>
    <cellStyle name="tableau | coin superieur gauche 4" xfId="14454"/>
    <cellStyle name="tableau | coin superieur gauche 4 2" xfId="14455"/>
    <cellStyle name="tableau | coin superieur gauche 4 2 2" xfId="14456"/>
    <cellStyle name="tableau | coin superieur gauche 4 3" xfId="14457"/>
    <cellStyle name="tableau | coin superieur gauche 4 3 2" xfId="14458"/>
    <cellStyle name="tableau | coin superieur gauche 4 4" xfId="14459"/>
    <cellStyle name="tableau | coin superieur gauche 5" xfId="14460"/>
    <cellStyle name="tableau | coin superieur gauche 5 2" xfId="14461"/>
    <cellStyle name="tableau | coin superieur gauche 5 2 2" xfId="14462"/>
    <cellStyle name="tableau | coin superieur gauche 5 3" xfId="14463"/>
    <cellStyle name="tableau | coin superieur gauche 5 3 2" xfId="14464"/>
    <cellStyle name="tableau | coin superieur gauche 5 4" xfId="14465"/>
    <cellStyle name="tableau | coin superieur gauche 5 4 2" xfId="14466"/>
    <cellStyle name="tableau | coin superieur gauche 5 5" xfId="14467"/>
    <cellStyle name="tableau | coin superieur gauche 6" xfId="14468"/>
    <cellStyle name="tableau | coin superieur gauche 6 2" xfId="14469"/>
    <cellStyle name="tableau | coin superieur gauche 6 2 2" xfId="14470"/>
    <cellStyle name="tableau | coin superieur gauche 6 3" xfId="14471"/>
    <cellStyle name="tableau | coin superieur gauche 6 3 2" xfId="14472"/>
    <cellStyle name="tableau | coin superieur gauche 6 4" xfId="14473"/>
    <cellStyle name="tableau | coin superieur gauche 7" xfId="14474"/>
    <cellStyle name="tableau | coin superieur gauche 7 2" xfId="14475"/>
    <cellStyle name="tableau | coin superieur gauche 8" xfId="14476"/>
    <cellStyle name="tableau | coin superieur gauche 8 2" xfId="14477"/>
    <cellStyle name="tableau | coin superieur gauche 9" xfId="14478"/>
    <cellStyle name="tableau | coin superieur gauche 9 2" xfId="14479"/>
    <cellStyle name="tableau | entete-colonne | series" xfId="14480"/>
    <cellStyle name="tableau | entete-colonne | series 10" xfId="14481"/>
    <cellStyle name="tableau | entete-colonne | series 10 2" xfId="14482"/>
    <cellStyle name="tableau | entete-colonne | series 11" xfId="14483"/>
    <cellStyle name="tableau | entete-colonne | series 2" xfId="14484"/>
    <cellStyle name="tableau | entete-colonne | series 2 2" xfId="14485"/>
    <cellStyle name="tableau | entete-colonne | series 2 2 2" xfId="14486"/>
    <cellStyle name="tableau | entete-colonne | series 2 3" xfId="14487"/>
    <cellStyle name="tableau | entete-colonne | series 2 3 2" xfId="14488"/>
    <cellStyle name="tableau | entete-colonne | series 2 4" xfId="14489"/>
    <cellStyle name="tableau | entete-colonne | series 3" xfId="14490"/>
    <cellStyle name="tableau | entete-colonne | series 3 2" xfId="14491"/>
    <cellStyle name="tableau | entete-colonne | series 3 2 2" xfId="14492"/>
    <cellStyle name="tableau | entete-colonne | series 3 3" xfId="14493"/>
    <cellStyle name="tableau | entete-colonne | series 3 3 2" xfId="14494"/>
    <cellStyle name="tableau | entete-colonne | series 3 4" xfId="14495"/>
    <cellStyle name="tableau | entete-colonne | series 4" xfId="14496"/>
    <cellStyle name="tableau | entete-colonne | series 4 2" xfId="14497"/>
    <cellStyle name="tableau | entete-colonne | series 4 2 2" xfId="14498"/>
    <cellStyle name="tableau | entete-colonne | series 4 3" xfId="14499"/>
    <cellStyle name="tableau | entete-colonne | series 4 3 2" xfId="14500"/>
    <cellStyle name="tableau | entete-colonne | series 4 4" xfId="14501"/>
    <cellStyle name="tableau | entete-colonne | series 5" xfId="14502"/>
    <cellStyle name="tableau | entete-colonne | series 5 2" xfId="14503"/>
    <cellStyle name="tableau | entete-colonne | series 5 2 2" xfId="14504"/>
    <cellStyle name="tableau | entete-colonne | series 5 3" xfId="14505"/>
    <cellStyle name="tableau | entete-colonne | series 5 3 2" xfId="14506"/>
    <cellStyle name="tableau | entete-colonne | series 5 4" xfId="14507"/>
    <cellStyle name="tableau | entete-colonne | series 5 4 2" xfId="14508"/>
    <cellStyle name="tableau | entete-colonne | series 5 5" xfId="14509"/>
    <cellStyle name="tableau | entete-colonne | series 6" xfId="14510"/>
    <cellStyle name="tableau | entete-colonne | series 6 2" xfId="14511"/>
    <cellStyle name="tableau | entete-colonne | series 6 2 2" xfId="14512"/>
    <cellStyle name="tableau | entete-colonne | series 6 3" xfId="14513"/>
    <cellStyle name="tableau | entete-colonne | series 6 3 2" xfId="14514"/>
    <cellStyle name="tableau | entete-colonne | series 6 4" xfId="14515"/>
    <cellStyle name="tableau | entete-colonne | series 7" xfId="14516"/>
    <cellStyle name="tableau | entete-colonne | series 7 2" xfId="14517"/>
    <cellStyle name="tableau | entete-colonne | series 8" xfId="14518"/>
    <cellStyle name="tableau | entete-colonne | series 8 2" xfId="14519"/>
    <cellStyle name="tableau | entete-colonne | series 9" xfId="14520"/>
    <cellStyle name="tableau | entete-colonne | series 9 2" xfId="14521"/>
    <cellStyle name="tableau | entete-ligne | normal" xfId="14522"/>
    <cellStyle name="tableau | entete-ligne | normal 10" xfId="14523"/>
    <cellStyle name="tableau | entete-ligne | normal 10 2" xfId="14524"/>
    <cellStyle name="tableau | entete-ligne | normal 11" xfId="14525"/>
    <cellStyle name="tableau | entete-ligne | normal 2" xfId="14526"/>
    <cellStyle name="tableau | entete-ligne | normal 2 2" xfId="14527"/>
    <cellStyle name="tableau | entete-ligne | normal 2 2 2" xfId="14528"/>
    <cellStyle name="tableau | entete-ligne | normal 2 3" xfId="14529"/>
    <cellStyle name="tableau | entete-ligne | normal 2 3 2" xfId="14530"/>
    <cellStyle name="tableau | entete-ligne | normal 2 4" xfId="14531"/>
    <cellStyle name="tableau | entete-ligne | normal 3" xfId="14532"/>
    <cellStyle name="tableau | entete-ligne | normal 3 2" xfId="14533"/>
    <cellStyle name="tableau | entete-ligne | normal 3 2 2" xfId="14534"/>
    <cellStyle name="tableau | entete-ligne | normal 3 3" xfId="14535"/>
    <cellStyle name="tableau | entete-ligne | normal 3 3 2" xfId="14536"/>
    <cellStyle name="tableau | entete-ligne | normal 3 4" xfId="14537"/>
    <cellStyle name="tableau | entete-ligne | normal 4" xfId="14538"/>
    <cellStyle name="tableau | entete-ligne | normal 4 2" xfId="14539"/>
    <cellStyle name="tableau | entete-ligne | normal 4 2 2" xfId="14540"/>
    <cellStyle name="tableau | entete-ligne | normal 4 3" xfId="14541"/>
    <cellStyle name="tableau | entete-ligne | normal 4 3 2" xfId="14542"/>
    <cellStyle name="tableau | entete-ligne | normal 4 4" xfId="14543"/>
    <cellStyle name="tableau | entete-ligne | normal 5" xfId="14544"/>
    <cellStyle name="tableau | entete-ligne | normal 5 2" xfId="14545"/>
    <cellStyle name="tableau | entete-ligne | normal 5 2 2" xfId="14546"/>
    <cellStyle name="tableau | entete-ligne | normal 5 3" xfId="14547"/>
    <cellStyle name="tableau | entete-ligne | normal 5 3 2" xfId="14548"/>
    <cellStyle name="tableau | entete-ligne | normal 5 4" xfId="14549"/>
    <cellStyle name="tableau | entete-ligne | normal 5 4 2" xfId="14550"/>
    <cellStyle name="tableau | entete-ligne | normal 5 5" xfId="14551"/>
    <cellStyle name="tableau | entete-ligne | normal 6" xfId="14552"/>
    <cellStyle name="tableau | entete-ligne | normal 6 2" xfId="14553"/>
    <cellStyle name="tableau | entete-ligne | normal 6 2 2" xfId="14554"/>
    <cellStyle name="tableau | entete-ligne | normal 6 3" xfId="14555"/>
    <cellStyle name="tableau | entete-ligne | normal 6 3 2" xfId="14556"/>
    <cellStyle name="tableau | entete-ligne | normal 6 4" xfId="14557"/>
    <cellStyle name="tableau | entete-ligne | normal 7" xfId="14558"/>
    <cellStyle name="tableau | entete-ligne | normal 7 2" xfId="14559"/>
    <cellStyle name="tableau | entete-ligne | normal 8" xfId="14560"/>
    <cellStyle name="tableau | entete-ligne | normal 8 2" xfId="14561"/>
    <cellStyle name="tableau | entete-ligne | normal 9" xfId="14562"/>
    <cellStyle name="tableau | entete-ligne | normal 9 2" xfId="14563"/>
    <cellStyle name="tableau | entete-ligne | total" xfId="14564"/>
    <cellStyle name="tableau | entete-ligne | total 10" xfId="14565"/>
    <cellStyle name="tableau | entete-ligne | total 10 2" xfId="14566"/>
    <cellStyle name="tableau | entete-ligne | total 11" xfId="14567"/>
    <cellStyle name="tableau | entete-ligne | total 2" xfId="14568"/>
    <cellStyle name="tableau | entete-ligne | total 2 2" xfId="14569"/>
    <cellStyle name="tableau | entete-ligne | total 2 2 2" xfId="14570"/>
    <cellStyle name="tableau | entete-ligne | total 2 3" xfId="14571"/>
    <cellStyle name="tableau | entete-ligne | total 2 3 2" xfId="14572"/>
    <cellStyle name="tableau | entete-ligne | total 2 4" xfId="14573"/>
    <cellStyle name="tableau | entete-ligne | total 3" xfId="14574"/>
    <cellStyle name="tableau | entete-ligne | total 3 2" xfId="14575"/>
    <cellStyle name="tableau | entete-ligne | total 3 2 2" xfId="14576"/>
    <cellStyle name="tableau | entete-ligne | total 3 3" xfId="14577"/>
    <cellStyle name="tableau | entete-ligne | total 3 3 2" xfId="14578"/>
    <cellStyle name="tableau | entete-ligne | total 3 4" xfId="14579"/>
    <cellStyle name="tableau | entete-ligne | total 4" xfId="14580"/>
    <cellStyle name="tableau | entete-ligne | total 4 2" xfId="14581"/>
    <cellStyle name="tableau | entete-ligne | total 4 2 2" xfId="14582"/>
    <cellStyle name="tableau | entete-ligne | total 4 3" xfId="14583"/>
    <cellStyle name="tableau | entete-ligne | total 4 3 2" xfId="14584"/>
    <cellStyle name="tableau | entete-ligne | total 4 4" xfId="14585"/>
    <cellStyle name="tableau | entete-ligne | total 5" xfId="14586"/>
    <cellStyle name="tableau | entete-ligne | total 5 2" xfId="14587"/>
    <cellStyle name="tableau | entete-ligne | total 5 2 2" xfId="14588"/>
    <cellStyle name="tableau | entete-ligne | total 5 3" xfId="14589"/>
    <cellStyle name="tableau | entete-ligne | total 5 3 2" xfId="14590"/>
    <cellStyle name="tableau | entete-ligne | total 5 4" xfId="14591"/>
    <cellStyle name="tableau | entete-ligne | total 5 4 2" xfId="14592"/>
    <cellStyle name="tableau | entete-ligne | total 5 5" xfId="14593"/>
    <cellStyle name="tableau | entete-ligne | total 6" xfId="14594"/>
    <cellStyle name="tableau | entete-ligne | total 6 2" xfId="14595"/>
    <cellStyle name="tableau | entete-ligne | total 6 2 2" xfId="14596"/>
    <cellStyle name="tableau | entete-ligne | total 6 3" xfId="14597"/>
    <cellStyle name="tableau | entete-ligne | total 6 3 2" xfId="14598"/>
    <cellStyle name="tableau | entete-ligne | total 6 4" xfId="14599"/>
    <cellStyle name="tableau | entete-ligne | total 7" xfId="14600"/>
    <cellStyle name="tableau | entete-ligne | total 7 2" xfId="14601"/>
    <cellStyle name="tableau | entete-ligne | total 8" xfId="14602"/>
    <cellStyle name="tableau | entete-ligne | total 8 2" xfId="14603"/>
    <cellStyle name="tableau | entete-ligne | total 9" xfId="14604"/>
    <cellStyle name="tableau | entete-ligne | total 9 2" xfId="14605"/>
    <cellStyle name="tableau | ligne-titre | niveau1" xfId="14606"/>
    <cellStyle name="tableau | ligne-titre | niveau1 10" xfId="14607"/>
    <cellStyle name="tableau | ligne-titre | niveau1 10 2" xfId="14608"/>
    <cellStyle name="tableau | ligne-titre | niveau1 11" xfId="14609"/>
    <cellStyle name="tableau | ligne-titre | niveau1 2" xfId="14610"/>
    <cellStyle name="tableau | ligne-titre | niveau1 2 2" xfId="14611"/>
    <cellStyle name="tableau | ligne-titre | niveau1 2 2 2" xfId="14612"/>
    <cellStyle name="tableau | ligne-titre | niveau1 2 3" xfId="14613"/>
    <cellStyle name="tableau | ligne-titre | niveau1 2 3 2" xfId="14614"/>
    <cellStyle name="tableau | ligne-titre | niveau1 2 4" xfId="14615"/>
    <cellStyle name="tableau | ligne-titre | niveau1 3" xfId="14616"/>
    <cellStyle name="tableau | ligne-titre | niveau1 3 2" xfId="14617"/>
    <cellStyle name="tableau | ligne-titre | niveau1 3 2 2" xfId="14618"/>
    <cellStyle name="tableau | ligne-titre | niveau1 3 3" xfId="14619"/>
    <cellStyle name="tableau | ligne-titre | niveau1 3 3 2" xfId="14620"/>
    <cellStyle name="tableau | ligne-titre | niveau1 3 4" xfId="14621"/>
    <cellStyle name="tableau | ligne-titre | niveau1 4" xfId="14622"/>
    <cellStyle name="tableau | ligne-titre | niveau1 4 2" xfId="14623"/>
    <cellStyle name="tableau | ligne-titre | niveau1 4 2 2" xfId="14624"/>
    <cellStyle name="tableau | ligne-titre | niveau1 4 3" xfId="14625"/>
    <cellStyle name="tableau | ligne-titre | niveau1 4 3 2" xfId="14626"/>
    <cellStyle name="tableau | ligne-titre | niveau1 4 4" xfId="14627"/>
    <cellStyle name="tableau | ligne-titre | niveau1 5" xfId="14628"/>
    <cellStyle name="tableau | ligne-titre | niveau1 5 2" xfId="14629"/>
    <cellStyle name="tableau | ligne-titre | niveau1 5 2 2" xfId="14630"/>
    <cellStyle name="tableau | ligne-titre | niveau1 5 3" xfId="14631"/>
    <cellStyle name="tableau | ligne-titre | niveau1 5 3 2" xfId="14632"/>
    <cellStyle name="tableau | ligne-titre | niveau1 5 4" xfId="14633"/>
    <cellStyle name="tableau | ligne-titre | niveau1 5 4 2" xfId="14634"/>
    <cellStyle name="tableau | ligne-titre | niveau1 5 5" xfId="14635"/>
    <cellStyle name="tableau | ligne-titre | niveau1 6" xfId="14636"/>
    <cellStyle name="tableau | ligne-titre | niveau1 6 2" xfId="14637"/>
    <cellStyle name="tableau | ligne-titre | niveau1 6 2 2" xfId="14638"/>
    <cellStyle name="tableau | ligne-titre | niveau1 6 3" xfId="14639"/>
    <cellStyle name="tableau | ligne-titre | niveau1 6 3 2" xfId="14640"/>
    <cellStyle name="tableau | ligne-titre | niveau1 6 4" xfId="14641"/>
    <cellStyle name="tableau | ligne-titre | niveau1 7" xfId="14642"/>
    <cellStyle name="tableau | ligne-titre | niveau1 7 2" xfId="14643"/>
    <cellStyle name="tableau | ligne-titre | niveau1 8" xfId="14644"/>
    <cellStyle name="tableau | ligne-titre | niveau1 8 2" xfId="14645"/>
    <cellStyle name="tableau | ligne-titre | niveau1 9" xfId="14646"/>
    <cellStyle name="tableau | ligne-titre | niveau1 9 2" xfId="14647"/>
    <cellStyle name="tableau | ligne-titre | niveau2" xfId="14648"/>
    <cellStyle name="tableau | ligne-titre | niveau2 10" xfId="14649"/>
    <cellStyle name="tableau | ligne-titre | niveau2 10 2" xfId="14650"/>
    <cellStyle name="tableau | ligne-titre | niveau2 11" xfId="14651"/>
    <cellStyle name="tableau | ligne-titre | niveau2 2" xfId="14652"/>
    <cellStyle name="tableau | ligne-titre | niveau2 2 2" xfId="14653"/>
    <cellStyle name="tableau | ligne-titre | niveau2 2 2 2" xfId="14654"/>
    <cellStyle name="tableau | ligne-titre | niveau2 2 3" xfId="14655"/>
    <cellStyle name="tableau | ligne-titre | niveau2 2 3 2" xfId="14656"/>
    <cellStyle name="tableau | ligne-titre | niveau2 2 4" xfId="14657"/>
    <cellStyle name="tableau | ligne-titre | niveau2 3" xfId="14658"/>
    <cellStyle name="tableau | ligne-titre | niveau2 3 2" xfId="14659"/>
    <cellStyle name="tableau | ligne-titre | niveau2 3 2 2" xfId="14660"/>
    <cellStyle name="tableau | ligne-titre | niveau2 3 3" xfId="14661"/>
    <cellStyle name="tableau | ligne-titre | niveau2 3 3 2" xfId="14662"/>
    <cellStyle name="tableau | ligne-titre | niveau2 3 4" xfId="14663"/>
    <cellStyle name="tableau | ligne-titre | niveau2 4" xfId="14664"/>
    <cellStyle name="tableau | ligne-titre | niveau2 4 2" xfId="14665"/>
    <cellStyle name="tableau | ligne-titre | niveau2 4 2 2" xfId="14666"/>
    <cellStyle name="tableau | ligne-titre | niveau2 4 3" xfId="14667"/>
    <cellStyle name="tableau | ligne-titre | niveau2 4 3 2" xfId="14668"/>
    <cellStyle name="tableau | ligne-titre | niveau2 4 4" xfId="14669"/>
    <cellStyle name="tableau | ligne-titre | niveau2 5" xfId="14670"/>
    <cellStyle name="tableau | ligne-titre | niveau2 5 2" xfId="14671"/>
    <cellStyle name="tableau | ligne-titre | niveau2 5 2 2" xfId="14672"/>
    <cellStyle name="tableau | ligne-titre | niveau2 5 3" xfId="14673"/>
    <cellStyle name="tableau | ligne-titre | niveau2 5 3 2" xfId="14674"/>
    <cellStyle name="tableau | ligne-titre | niveau2 5 4" xfId="14675"/>
    <cellStyle name="tableau | ligne-titre | niveau2 5 4 2" xfId="14676"/>
    <cellStyle name="tableau | ligne-titre | niveau2 5 5" xfId="14677"/>
    <cellStyle name="tableau | ligne-titre | niveau2 6" xfId="14678"/>
    <cellStyle name="tableau | ligne-titre | niveau2 6 2" xfId="14679"/>
    <cellStyle name="tableau | ligne-titre | niveau2 6 2 2" xfId="14680"/>
    <cellStyle name="tableau | ligne-titre | niveau2 6 3" xfId="14681"/>
    <cellStyle name="tableau | ligne-titre | niveau2 6 3 2" xfId="14682"/>
    <cellStyle name="tableau | ligne-titre | niveau2 6 4" xfId="14683"/>
    <cellStyle name="tableau | ligne-titre | niveau2 7" xfId="14684"/>
    <cellStyle name="tableau | ligne-titre | niveau2 7 2" xfId="14685"/>
    <cellStyle name="tableau | ligne-titre | niveau2 8" xfId="14686"/>
    <cellStyle name="tableau | ligne-titre | niveau2 8 2" xfId="14687"/>
    <cellStyle name="tableau | ligne-titre | niveau2 9" xfId="14688"/>
    <cellStyle name="tableau | ligne-titre | niveau2 9 2" xfId="14689"/>
    <cellStyle name="Title" xfId="14690" builtinId="15" customBuiltin="1"/>
    <cellStyle name="Title 10" xfId="14691"/>
    <cellStyle name="Title 10 10" xfId="14692"/>
    <cellStyle name="Title 10 10 2" xfId="14693"/>
    <cellStyle name="Title 10 11" xfId="14694"/>
    <cellStyle name="Title 10 2" xfId="14695"/>
    <cellStyle name="Title 10 2 2" xfId="14696"/>
    <cellStyle name="Title 10 2 2 2" xfId="14697"/>
    <cellStyle name="Title 10 2 3" xfId="14698"/>
    <cellStyle name="Title 10 2 3 2" xfId="14699"/>
    <cellStyle name="Title 10 2 4" xfId="14700"/>
    <cellStyle name="Title 10 3" xfId="14701"/>
    <cellStyle name="Title 10 3 2" xfId="14702"/>
    <cellStyle name="Title 10 3 2 2" xfId="14703"/>
    <cellStyle name="Title 10 3 3" xfId="14704"/>
    <cellStyle name="Title 10 3 3 2" xfId="14705"/>
    <cellStyle name="Title 10 3 4" xfId="14706"/>
    <cellStyle name="Title 10 4" xfId="14707"/>
    <cellStyle name="Title 10 4 2" xfId="14708"/>
    <cellStyle name="Title 10 4 2 2" xfId="14709"/>
    <cellStyle name="Title 10 4 3" xfId="14710"/>
    <cellStyle name="Title 10 4 3 2" xfId="14711"/>
    <cellStyle name="Title 10 4 4" xfId="14712"/>
    <cellStyle name="Title 10 5" xfId="14713"/>
    <cellStyle name="Title 10 5 2" xfId="14714"/>
    <cellStyle name="Title 10 5 2 2" xfId="14715"/>
    <cellStyle name="Title 10 5 3" xfId="14716"/>
    <cellStyle name="Title 10 5 3 2" xfId="14717"/>
    <cellStyle name="Title 10 5 4" xfId="14718"/>
    <cellStyle name="Title 10 5 4 2" xfId="14719"/>
    <cellStyle name="Title 10 5 5" xfId="14720"/>
    <cellStyle name="Title 10 6" xfId="14721"/>
    <cellStyle name="Title 10 6 2" xfId="14722"/>
    <cellStyle name="Title 10 6 2 2" xfId="14723"/>
    <cellStyle name="Title 10 6 3" xfId="14724"/>
    <cellStyle name="Title 10 6 3 2" xfId="14725"/>
    <cellStyle name="Title 10 6 4" xfId="14726"/>
    <cellStyle name="Title 10 7" xfId="14727"/>
    <cellStyle name="Title 10 7 2" xfId="14728"/>
    <cellStyle name="Title 10 8" xfId="14729"/>
    <cellStyle name="Title 10 8 2" xfId="14730"/>
    <cellStyle name="Title 10 9" xfId="14731"/>
    <cellStyle name="Title 10 9 2" xfId="14732"/>
    <cellStyle name="Title 11" xfId="14733"/>
    <cellStyle name="Title 11 10" xfId="14734"/>
    <cellStyle name="Title 11 10 2" xfId="14735"/>
    <cellStyle name="Title 11 11" xfId="14736"/>
    <cellStyle name="Title 11 2" xfId="14737"/>
    <cellStyle name="Title 11 2 2" xfId="14738"/>
    <cellStyle name="Title 11 2 2 2" xfId="14739"/>
    <cellStyle name="Title 11 2 3" xfId="14740"/>
    <cellStyle name="Title 11 2 3 2" xfId="14741"/>
    <cellStyle name="Title 11 2 4" xfId="14742"/>
    <cellStyle name="Title 11 3" xfId="14743"/>
    <cellStyle name="Title 11 3 2" xfId="14744"/>
    <cellStyle name="Title 11 3 2 2" xfId="14745"/>
    <cellStyle name="Title 11 3 3" xfId="14746"/>
    <cellStyle name="Title 11 3 3 2" xfId="14747"/>
    <cellStyle name="Title 11 3 4" xfId="14748"/>
    <cellStyle name="Title 11 4" xfId="14749"/>
    <cellStyle name="Title 11 4 2" xfId="14750"/>
    <cellStyle name="Title 11 4 2 2" xfId="14751"/>
    <cellStyle name="Title 11 4 3" xfId="14752"/>
    <cellStyle name="Title 11 4 3 2" xfId="14753"/>
    <cellStyle name="Title 11 4 4" xfId="14754"/>
    <cellStyle name="Title 11 5" xfId="14755"/>
    <cellStyle name="Title 11 5 2" xfId="14756"/>
    <cellStyle name="Title 11 5 2 2" xfId="14757"/>
    <cellStyle name="Title 11 5 3" xfId="14758"/>
    <cellStyle name="Title 11 5 3 2" xfId="14759"/>
    <cellStyle name="Title 11 5 4" xfId="14760"/>
    <cellStyle name="Title 11 5 4 2" xfId="14761"/>
    <cellStyle name="Title 11 5 5" xfId="14762"/>
    <cellStyle name="Title 11 6" xfId="14763"/>
    <cellStyle name="Title 11 6 2" xfId="14764"/>
    <cellStyle name="Title 11 6 2 2" xfId="14765"/>
    <cellStyle name="Title 11 6 3" xfId="14766"/>
    <cellStyle name="Title 11 6 3 2" xfId="14767"/>
    <cellStyle name="Title 11 6 4" xfId="14768"/>
    <cellStyle name="Title 11 7" xfId="14769"/>
    <cellStyle name="Title 11 7 2" xfId="14770"/>
    <cellStyle name="Title 11 8" xfId="14771"/>
    <cellStyle name="Title 11 8 2" xfId="14772"/>
    <cellStyle name="Title 11 9" xfId="14773"/>
    <cellStyle name="Title 11 9 2" xfId="14774"/>
    <cellStyle name="Title 12" xfId="14775"/>
    <cellStyle name="Title 12 10" xfId="14776"/>
    <cellStyle name="Title 12 10 2" xfId="14777"/>
    <cellStyle name="Title 12 11" xfId="14778"/>
    <cellStyle name="Title 12 2" xfId="14779"/>
    <cellStyle name="Title 12 2 2" xfId="14780"/>
    <cellStyle name="Title 12 2 2 2" xfId="14781"/>
    <cellStyle name="Title 12 2 3" xfId="14782"/>
    <cellStyle name="Title 12 2 3 2" xfId="14783"/>
    <cellStyle name="Title 12 2 4" xfId="14784"/>
    <cellStyle name="Title 12 3" xfId="14785"/>
    <cellStyle name="Title 12 3 2" xfId="14786"/>
    <cellStyle name="Title 12 3 2 2" xfId="14787"/>
    <cellStyle name="Title 12 3 3" xfId="14788"/>
    <cellStyle name="Title 12 3 3 2" xfId="14789"/>
    <cellStyle name="Title 12 3 4" xfId="14790"/>
    <cellStyle name="Title 12 4" xfId="14791"/>
    <cellStyle name="Title 12 4 2" xfId="14792"/>
    <cellStyle name="Title 12 4 2 2" xfId="14793"/>
    <cellStyle name="Title 12 4 3" xfId="14794"/>
    <cellStyle name="Title 12 4 3 2" xfId="14795"/>
    <cellStyle name="Title 12 4 4" xfId="14796"/>
    <cellStyle name="Title 12 5" xfId="14797"/>
    <cellStyle name="Title 12 5 2" xfId="14798"/>
    <cellStyle name="Title 12 5 2 2" xfId="14799"/>
    <cellStyle name="Title 12 5 3" xfId="14800"/>
    <cellStyle name="Title 12 5 3 2" xfId="14801"/>
    <cellStyle name="Title 12 5 4" xfId="14802"/>
    <cellStyle name="Title 12 5 4 2" xfId="14803"/>
    <cellStyle name="Title 12 5 5" xfId="14804"/>
    <cellStyle name="Title 12 6" xfId="14805"/>
    <cellStyle name="Title 12 6 2" xfId="14806"/>
    <cellStyle name="Title 12 6 2 2" xfId="14807"/>
    <cellStyle name="Title 12 6 3" xfId="14808"/>
    <cellStyle name="Title 12 6 3 2" xfId="14809"/>
    <cellStyle name="Title 12 6 4" xfId="14810"/>
    <cellStyle name="Title 12 7" xfId="14811"/>
    <cellStyle name="Title 12 7 2" xfId="14812"/>
    <cellStyle name="Title 12 8" xfId="14813"/>
    <cellStyle name="Title 12 8 2" xfId="14814"/>
    <cellStyle name="Title 12 9" xfId="14815"/>
    <cellStyle name="Title 12 9 2" xfId="14816"/>
    <cellStyle name="Title 13" xfId="14817"/>
    <cellStyle name="Title 13 10" xfId="14818"/>
    <cellStyle name="Title 13 10 2" xfId="14819"/>
    <cellStyle name="Title 13 11" xfId="14820"/>
    <cellStyle name="Title 13 2" xfId="14821"/>
    <cellStyle name="Title 13 2 2" xfId="14822"/>
    <cellStyle name="Title 13 2 2 2" xfId="14823"/>
    <cellStyle name="Title 13 2 3" xfId="14824"/>
    <cellStyle name="Title 13 2 3 2" xfId="14825"/>
    <cellStyle name="Title 13 2 4" xfId="14826"/>
    <cellStyle name="Title 13 3" xfId="14827"/>
    <cellStyle name="Title 13 3 2" xfId="14828"/>
    <cellStyle name="Title 13 3 2 2" xfId="14829"/>
    <cellStyle name="Title 13 3 3" xfId="14830"/>
    <cellStyle name="Title 13 3 3 2" xfId="14831"/>
    <cellStyle name="Title 13 3 4" xfId="14832"/>
    <cellStyle name="Title 13 4" xfId="14833"/>
    <cellStyle name="Title 13 4 2" xfId="14834"/>
    <cellStyle name="Title 13 4 2 2" xfId="14835"/>
    <cellStyle name="Title 13 4 3" xfId="14836"/>
    <cellStyle name="Title 13 4 3 2" xfId="14837"/>
    <cellStyle name="Title 13 4 4" xfId="14838"/>
    <cellStyle name="Title 13 5" xfId="14839"/>
    <cellStyle name="Title 13 5 2" xfId="14840"/>
    <cellStyle name="Title 13 5 2 2" xfId="14841"/>
    <cellStyle name="Title 13 5 3" xfId="14842"/>
    <cellStyle name="Title 13 5 3 2" xfId="14843"/>
    <cellStyle name="Title 13 5 4" xfId="14844"/>
    <cellStyle name="Title 13 5 4 2" xfId="14845"/>
    <cellStyle name="Title 13 5 5" xfId="14846"/>
    <cellStyle name="Title 13 6" xfId="14847"/>
    <cellStyle name="Title 13 6 2" xfId="14848"/>
    <cellStyle name="Title 13 6 2 2" xfId="14849"/>
    <cellStyle name="Title 13 6 3" xfId="14850"/>
    <cellStyle name="Title 13 6 3 2" xfId="14851"/>
    <cellStyle name="Title 13 6 4" xfId="14852"/>
    <cellStyle name="Title 13 7" xfId="14853"/>
    <cellStyle name="Title 13 7 2" xfId="14854"/>
    <cellStyle name="Title 13 8" xfId="14855"/>
    <cellStyle name="Title 13 8 2" xfId="14856"/>
    <cellStyle name="Title 13 9" xfId="14857"/>
    <cellStyle name="Title 13 9 2" xfId="14858"/>
    <cellStyle name="Title 14" xfId="14859"/>
    <cellStyle name="Title 14 10" xfId="14860"/>
    <cellStyle name="Title 14 10 2" xfId="14861"/>
    <cellStyle name="Title 14 11" xfId="14862"/>
    <cellStyle name="Title 14 2" xfId="14863"/>
    <cellStyle name="Title 14 2 2" xfId="14864"/>
    <cellStyle name="Title 14 2 2 2" xfId="14865"/>
    <cellStyle name="Title 14 2 3" xfId="14866"/>
    <cellStyle name="Title 14 2 3 2" xfId="14867"/>
    <cellStyle name="Title 14 2 4" xfId="14868"/>
    <cellStyle name="Title 14 3" xfId="14869"/>
    <cellStyle name="Title 14 3 2" xfId="14870"/>
    <cellStyle name="Title 14 3 2 2" xfId="14871"/>
    <cellStyle name="Title 14 3 3" xfId="14872"/>
    <cellStyle name="Title 14 3 3 2" xfId="14873"/>
    <cellStyle name="Title 14 3 4" xfId="14874"/>
    <cellStyle name="Title 14 4" xfId="14875"/>
    <cellStyle name="Title 14 4 2" xfId="14876"/>
    <cellStyle name="Title 14 4 2 2" xfId="14877"/>
    <cellStyle name="Title 14 4 3" xfId="14878"/>
    <cellStyle name="Title 14 4 3 2" xfId="14879"/>
    <cellStyle name="Title 14 4 4" xfId="14880"/>
    <cellStyle name="Title 14 5" xfId="14881"/>
    <cellStyle name="Title 14 5 2" xfId="14882"/>
    <cellStyle name="Title 14 5 2 2" xfId="14883"/>
    <cellStyle name="Title 14 5 3" xfId="14884"/>
    <cellStyle name="Title 14 5 3 2" xfId="14885"/>
    <cellStyle name="Title 14 5 4" xfId="14886"/>
    <cellStyle name="Title 14 5 4 2" xfId="14887"/>
    <cellStyle name="Title 14 5 5" xfId="14888"/>
    <cellStyle name="Title 14 6" xfId="14889"/>
    <cellStyle name="Title 14 6 2" xfId="14890"/>
    <cellStyle name="Title 14 6 2 2" xfId="14891"/>
    <cellStyle name="Title 14 6 3" xfId="14892"/>
    <cellStyle name="Title 14 6 3 2" xfId="14893"/>
    <cellStyle name="Title 14 6 4" xfId="14894"/>
    <cellStyle name="Title 14 7" xfId="14895"/>
    <cellStyle name="Title 14 7 2" xfId="14896"/>
    <cellStyle name="Title 14 8" xfId="14897"/>
    <cellStyle name="Title 14 8 2" xfId="14898"/>
    <cellStyle name="Title 14 9" xfId="14899"/>
    <cellStyle name="Title 14 9 2" xfId="14900"/>
    <cellStyle name="Title 15" xfId="14901"/>
    <cellStyle name="Title 15 10" xfId="14902"/>
    <cellStyle name="Title 15 10 2" xfId="14903"/>
    <cellStyle name="Title 15 11" xfId="14904"/>
    <cellStyle name="Title 15 2" xfId="14905"/>
    <cellStyle name="Title 15 2 2" xfId="14906"/>
    <cellStyle name="Title 15 2 2 2" xfId="14907"/>
    <cellStyle name="Title 15 2 3" xfId="14908"/>
    <cellStyle name="Title 15 2 3 2" xfId="14909"/>
    <cellStyle name="Title 15 2 4" xfId="14910"/>
    <cellStyle name="Title 15 3" xfId="14911"/>
    <cellStyle name="Title 15 3 2" xfId="14912"/>
    <cellStyle name="Title 15 3 2 2" xfId="14913"/>
    <cellStyle name="Title 15 3 3" xfId="14914"/>
    <cellStyle name="Title 15 3 3 2" xfId="14915"/>
    <cellStyle name="Title 15 3 4" xfId="14916"/>
    <cellStyle name="Title 15 4" xfId="14917"/>
    <cellStyle name="Title 15 4 2" xfId="14918"/>
    <cellStyle name="Title 15 4 2 2" xfId="14919"/>
    <cellStyle name="Title 15 4 3" xfId="14920"/>
    <cellStyle name="Title 15 4 3 2" xfId="14921"/>
    <cellStyle name="Title 15 4 4" xfId="14922"/>
    <cellStyle name="Title 15 5" xfId="14923"/>
    <cellStyle name="Title 15 5 2" xfId="14924"/>
    <cellStyle name="Title 15 5 2 2" xfId="14925"/>
    <cellStyle name="Title 15 5 3" xfId="14926"/>
    <cellStyle name="Title 15 5 3 2" xfId="14927"/>
    <cellStyle name="Title 15 5 4" xfId="14928"/>
    <cellStyle name="Title 15 5 4 2" xfId="14929"/>
    <cellStyle name="Title 15 5 5" xfId="14930"/>
    <cellStyle name="Title 15 6" xfId="14931"/>
    <cellStyle name="Title 15 6 2" xfId="14932"/>
    <cellStyle name="Title 15 6 2 2" xfId="14933"/>
    <cellStyle name="Title 15 6 3" xfId="14934"/>
    <cellStyle name="Title 15 6 3 2" xfId="14935"/>
    <cellStyle name="Title 15 6 4" xfId="14936"/>
    <cellStyle name="Title 15 7" xfId="14937"/>
    <cellStyle name="Title 15 7 2" xfId="14938"/>
    <cellStyle name="Title 15 8" xfId="14939"/>
    <cellStyle name="Title 15 8 2" xfId="14940"/>
    <cellStyle name="Title 15 9" xfId="14941"/>
    <cellStyle name="Title 15 9 2" xfId="14942"/>
    <cellStyle name="Title 16" xfId="14943"/>
    <cellStyle name="Title 16 10" xfId="14944"/>
    <cellStyle name="Title 16 10 2" xfId="14945"/>
    <cellStyle name="Title 16 11" xfId="14946"/>
    <cellStyle name="Title 16 2" xfId="14947"/>
    <cellStyle name="Title 16 2 2" xfId="14948"/>
    <cellStyle name="Title 16 2 2 2" xfId="14949"/>
    <cellStyle name="Title 16 2 3" xfId="14950"/>
    <cellStyle name="Title 16 2 3 2" xfId="14951"/>
    <cellStyle name="Title 16 2 4" xfId="14952"/>
    <cellStyle name="Title 16 3" xfId="14953"/>
    <cellStyle name="Title 16 3 2" xfId="14954"/>
    <cellStyle name="Title 16 3 2 2" xfId="14955"/>
    <cellStyle name="Title 16 3 3" xfId="14956"/>
    <cellStyle name="Title 16 3 3 2" xfId="14957"/>
    <cellStyle name="Title 16 3 4" xfId="14958"/>
    <cellStyle name="Title 16 4" xfId="14959"/>
    <cellStyle name="Title 16 4 2" xfId="14960"/>
    <cellStyle name="Title 16 4 2 2" xfId="14961"/>
    <cellStyle name="Title 16 4 3" xfId="14962"/>
    <cellStyle name="Title 16 4 3 2" xfId="14963"/>
    <cellStyle name="Title 16 4 4" xfId="14964"/>
    <cellStyle name="Title 16 5" xfId="14965"/>
    <cellStyle name="Title 16 5 2" xfId="14966"/>
    <cellStyle name="Title 16 5 2 2" xfId="14967"/>
    <cellStyle name="Title 16 5 3" xfId="14968"/>
    <cellStyle name="Title 16 5 3 2" xfId="14969"/>
    <cellStyle name="Title 16 5 4" xfId="14970"/>
    <cellStyle name="Title 16 5 4 2" xfId="14971"/>
    <cellStyle name="Title 16 5 5" xfId="14972"/>
    <cellStyle name="Title 16 6" xfId="14973"/>
    <cellStyle name="Title 16 6 2" xfId="14974"/>
    <cellStyle name="Title 16 6 2 2" xfId="14975"/>
    <cellStyle name="Title 16 6 3" xfId="14976"/>
    <cellStyle name="Title 16 6 3 2" xfId="14977"/>
    <cellStyle name="Title 16 6 4" xfId="14978"/>
    <cellStyle name="Title 16 7" xfId="14979"/>
    <cellStyle name="Title 16 7 2" xfId="14980"/>
    <cellStyle name="Title 16 8" xfId="14981"/>
    <cellStyle name="Title 16 8 2" xfId="14982"/>
    <cellStyle name="Title 16 9" xfId="14983"/>
    <cellStyle name="Title 16 9 2" xfId="14984"/>
    <cellStyle name="Title 17" xfId="14985"/>
    <cellStyle name="Title 17 10" xfId="14986"/>
    <cellStyle name="Title 17 10 2" xfId="14987"/>
    <cellStyle name="Title 17 11" xfId="14988"/>
    <cellStyle name="Title 17 2" xfId="14989"/>
    <cellStyle name="Title 17 2 2" xfId="14990"/>
    <cellStyle name="Title 17 2 2 2" xfId="14991"/>
    <cellStyle name="Title 17 2 3" xfId="14992"/>
    <cellStyle name="Title 17 2 3 2" xfId="14993"/>
    <cellStyle name="Title 17 2 4" xfId="14994"/>
    <cellStyle name="Title 17 3" xfId="14995"/>
    <cellStyle name="Title 17 3 2" xfId="14996"/>
    <cellStyle name="Title 17 3 2 2" xfId="14997"/>
    <cellStyle name="Title 17 3 3" xfId="14998"/>
    <cellStyle name="Title 17 3 3 2" xfId="14999"/>
    <cellStyle name="Title 17 3 4" xfId="15000"/>
    <cellStyle name="Title 17 4" xfId="15001"/>
    <cellStyle name="Title 17 4 2" xfId="15002"/>
    <cellStyle name="Title 17 4 2 2" xfId="15003"/>
    <cellStyle name="Title 17 4 3" xfId="15004"/>
    <cellStyle name="Title 17 4 3 2" xfId="15005"/>
    <cellStyle name="Title 17 4 4" xfId="15006"/>
    <cellStyle name="Title 17 5" xfId="15007"/>
    <cellStyle name="Title 17 5 2" xfId="15008"/>
    <cellStyle name="Title 17 5 2 2" xfId="15009"/>
    <cellStyle name="Title 17 5 3" xfId="15010"/>
    <cellStyle name="Title 17 5 3 2" xfId="15011"/>
    <cellStyle name="Title 17 5 4" xfId="15012"/>
    <cellStyle name="Title 17 5 4 2" xfId="15013"/>
    <cellStyle name="Title 17 5 5" xfId="15014"/>
    <cellStyle name="Title 17 6" xfId="15015"/>
    <cellStyle name="Title 17 6 2" xfId="15016"/>
    <cellStyle name="Title 17 6 2 2" xfId="15017"/>
    <cellStyle name="Title 17 6 3" xfId="15018"/>
    <cellStyle name="Title 17 6 3 2" xfId="15019"/>
    <cellStyle name="Title 17 6 4" xfId="15020"/>
    <cellStyle name="Title 17 7" xfId="15021"/>
    <cellStyle name="Title 17 7 2" xfId="15022"/>
    <cellStyle name="Title 17 8" xfId="15023"/>
    <cellStyle name="Title 17 8 2" xfId="15024"/>
    <cellStyle name="Title 17 9" xfId="15025"/>
    <cellStyle name="Title 17 9 2" xfId="15026"/>
    <cellStyle name="Title 18" xfId="15027"/>
    <cellStyle name="Title 18 10" xfId="15028"/>
    <cellStyle name="Title 18 10 2" xfId="15029"/>
    <cellStyle name="Title 18 11" xfId="15030"/>
    <cellStyle name="Title 18 2" xfId="15031"/>
    <cellStyle name="Title 18 2 2" xfId="15032"/>
    <cellStyle name="Title 18 2 2 2" xfId="15033"/>
    <cellStyle name="Title 18 2 3" xfId="15034"/>
    <cellStyle name="Title 18 2 3 2" xfId="15035"/>
    <cellStyle name="Title 18 2 4" xfId="15036"/>
    <cellStyle name="Title 18 3" xfId="15037"/>
    <cellStyle name="Title 18 3 2" xfId="15038"/>
    <cellStyle name="Title 18 3 2 2" xfId="15039"/>
    <cellStyle name="Title 18 3 3" xfId="15040"/>
    <cellStyle name="Title 18 3 3 2" xfId="15041"/>
    <cellStyle name="Title 18 3 4" xfId="15042"/>
    <cellStyle name="Title 18 4" xfId="15043"/>
    <cellStyle name="Title 18 4 2" xfId="15044"/>
    <cellStyle name="Title 18 4 2 2" xfId="15045"/>
    <cellStyle name="Title 18 4 3" xfId="15046"/>
    <cellStyle name="Title 18 4 3 2" xfId="15047"/>
    <cellStyle name="Title 18 4 4" xfId="15048"/>
    <cellStyle name="Title 18 5" xfId="15049"/>
    <cellStyle name="Title 18 5 2" xfId="15050"/>
    <cellStyle name="Title 18 5 2 2" xfId="15051"/>
    <cellStyle name="Title 18 5 3" xfId="15052"/>
    <cellStyle name="Title 18 5 3 2" xfId="15053"/>
    <cellStyle name="Title 18 5 4" xfId="15054"/>
    <cellStyle name="Title 18 5 4 2" xfId="15055"/>
    <cellStyle name="Title 18 5 5" xfId="15056"/>
    <cellStyle name="Title 18 6" xfId="15057"/>
    <cellStyle name="Title 18 6 2" xfId="15058"/>
    <cellStyle name="Title 18 6 2 2" xfId="15059"/>
    <cellStyle name="Title 18 6 3" xfId="15060"/>
    <cellStyle name="Title 18 6 3 2" xfId="15061"/>
    <cellStyle name="Title 18 6 4" xfId="15062"/>
    <cellStyle name="Title 18 7" xfId="15063"/>
    <cellStyle name="Title 18 7 2" xfId="15064"/>
    <cellStyle name="Title 18 8" xfId="15065"/>
    <cellStyle name="Title 18 8 2" xfId="15066"/>
    <cellStyle name="Title 18 9" xfId="15067"/>
    <cellStyle name="Title 18 9 2" xfId="15068"/>
    <cellStyle name="Title 19" xfId="15069"/>
    <cellStyle name="Title 19 10" xfId="15070"/>
    <cellStyle name="Title 19 10 2" xfId="15071"/>
    <cellStyle name="Title 19 11" xfId="15072"/>
    <cellStyle name="Title 19 2" xfId="15073"/>
    <cellStyle name="Title 19 2 2" xfId="15074"/>
    <cellStyle name="Title 19 2 2 2" xfId="15075"/>
    <cellStyle name="Title 19 2 3" xfId="15076"/>
    <cellStyle name="Title 19 2 3 2" xfId="15077"/>
    <cellStyle name="Title 19 2 4" xfId="15078"/>
    <cellStyle name="Title 19 3" xfId="15079"/>
    <cellStyle name="Title 19 3 2" xfId="15080"/>
    <cellStyle name="Title 19 3 2 2" xfId="15081"/>
    <cellStyle name="Title 19 3 3" xfId="15082"/>
    <cellStyle name="Title 19 3 3 2" xfId="15083"/>
    <cellStyle name="Title 19 3 4" xfId="15084"/>
    <cellStyle name="Title 19 4" xfId="15085"/>
    <cellStyle name="Title 19 4 2" xfId="15086"/>
    <cellStyle name="Title 19 4 2 2" xfId="15087"/>
    <cellStyle name="Title 19 4 3" xfId="15088"/>
    <cellStyle name="Title 19 4 3 2" xfId="15089"/>
    <cellStyle name="Title 19 4 4" xfId="15090"/>
    <cellStyle name="Title 19 5" xfId="15091"/>
    <cellStyle name="Title 19 5 2" xfId="15092"/>
    <cellStyle name="Title 19 5 2 2" xfId="15093"/>
    <cellStyle name="Title 19 5 3" xfId="15094"/>
    <cellStyle name="Title 19 5 3 2" xfId="15095"/>
    <cellStyle name="Title 19 5 4" xfId="15096"/>
    <cellStyle name="Title 19 5 4 2" xfId="15097"/>
    <cellStyle name="Title 19 5 5" xfId="15098"/>
    <cellStyle name="Title 19 6" xfId="15099"/>
    <cellStyle name="Title 19 6 2" xfId="15100"/>
    <cellStyle name="Title 19 6 2 2" xfId="15101"/>
    <cellStyle name="Title 19 6 3" xfId="15102"/>
    <cellStyle name="Title 19 6 3 2" xfId="15103"/>
    <cellStyle name="Title 19 6 4" xfId="15104"/>
    <cellStyle name="Title 19 7" xfId="15105"/>
    <cellStyle name="Title 19 7 2" xfId="15106"/>
    <cellStyle name="Title 19 8" xfId="15107"/>
    <cellStyle name="Title 19 8 2" xfId="15108"/>
    <cellStyle name="Title 19 9" xfId="15109"/>
    <cellStyle name="Title 19 9 2" xfId="15110"/>
    <cellStyle name="Title 2" xfId="15111"/>
    <cellStyle name="Title 2 10" xfId="15112"/>
    <cellStyle name="Title 2 10 2" xfId="15113"/>
    <cellStyle name="Title 2 10 2 2" xfId="15114"/>
    <cellStyle name="Title 2 10 2 2 2" xfId="15115"/>
    <cellStyle name="Title 2 10 2 3" xfId="15116"/>
    <cellStyle name="Title 2 10 2 3 2" xfId="15117"/>
    <cellStyle name="Title 2 10 2 4" xfId="15118"/>
    <cellStyle name="Title 2 10 3" xfId="15119"/>
    <cellStyle name="Title 2 10 3 2" xfId="15120"/>
    <cellStyle name="Title 2 10 3 2 2" xfId="15121"/>
    <cellStyle name="Title 2 10 3 3" xfId="15122"/>
    <cellStyle name="Title 2 10 3 3 2" xfId="15123"/>
    <cellStyle name="Title 2 10 3 4" xfId="15124"/>
    <cellStyle name="Title 2 10 4" xfId="15125"/>
    <cellStyle name="Title 2 10 4 2" xfId="15126"/>
    <cellStyle name="Title 2 10 4 2 2" xfId="15127"/>
    <cellStyle name="Title 2 10 4 3" xfId="15128"/>
    <cellStyle name="Title 2 10 4 3 2" xfId="15129"/>
    <cellStyle name="Title 2 10 4 4" xfId="15130"/>
    <cellStyle name="Title 2 10 4 4 2" xfId="15131"/>
    <cellStyle name="Title 2 10 4 5" xfId="15132"/>
    <cellStyle name="Title 2 10 5" xfId="15133"/>
    <cellStyle name="Title 2 10 5 2" xfId="15134"/>
    <cellStyle name="Title 2 10 5 2 2" xfId="15135"/>
    <cellStyle name="Title 2 10 5 3" xfId="15136"/>
    <cellStyle name="Title 2 10 5 3 2" xfId="15137"/>
    <cellStyle name="Title 2 10 5 4" xfId="15138"/>
    <cellStyle name="Title 2 10 6" xfId="15139"/>
    <cellStyle name="Title 2 10 6 2" xfId="15140"/>
    <cellStyle name="Title 2 10 7" xfId="15141"/>
    <cellStyle name="Title 2 10 7 2" xfId="15142"/>
    <cellStyle name="Title 2 10 8" xfId="15143"/>
    <cellStyle name="Title 2 10 8 2" xfId="15144"/>
    <cellStyle name="Title 2 10 9" xfId="15145"/>
    <cellStyle name="Title 2 11" xfId="15146"/>
    <cellStyle name="Title 2 11 2" xfId="15147"/>
    <cellStyle name="Title 2 11 2 2" xfId="15148"/>
    <cellStyle name="Title 2 11 2 2 2" xfId="15149"/>
    <cellStyle name="Title 2 11 2 3" xfId="15150"/>
    <cellStyle name="Title 2 11 2 3 2" xfId="15151"/>
    <cellStyle name="Title 2 11 2 4" xfId="15152"/>
    <cellStyle name="Title 2 11 3" xfId="15153"/>
    <cellStyle name="Title 2 11 3 2" xfId="15154"/>
    <cellStyle name="Title 2 11 3 2 2" xfId="15155"/>
    <cellStyle name="Title 2 11 3 3" xfId="15156"/>
    <cellStyle name="Title 2 11 3 3 2" xfId="15157"/>
    <cellStyle name="Title 2 11 3 4" xfId="15158"/>
    <cellStyle name="Title 2 11 4" xfId="15159"/>
    <cellStyle name="Title 2 11 4 2" xfId="15160"/>
    <cellStyle name="Title 2 11 4 2 2" xfId="15161"/>
    <cellStyle name="Title 2 11 4 3" xfId="15162"/>
    <cellStyle name="Title 2 11 4 3 2" xfId="15163"/>
    <cellStyle name="Title 2 11 4 4" xfId="15164"/>
    <cellStyle name="Title 2 11 4 4 2" xfId="15165"/>
    <cellStyle name="Title 2 11 4 5" xfId="15166"/>
    <cellStyle name="Title 2 11 5" xfId="15167"/>
    <cellStyle name="Title 2 11 5 2" xfId="15168"/>
    <cellStyle name="Title 2 11 5 2 2" xfId="15169"/>
    <cellStyle name="Title 2 11 5 3" xfId="15170"/>
    <cellStyle name="Title 2 11 5 3 2" xfId="15171"/>
    <cellStyle name="Title 2 11 5 4" xfId="15172"/>
    <cellStyle name="Title 2 11 6" xfId="15173"/>
    <cellStyle name="Title 2 11 6 2" xfId="15174"/>
    <cellStyle name="Title 2 11 7" xfId="15175"/>
    <cellStyle name="Title 2 11 7 2" xfId="15176"/>
    <cellStyle name="Title 2 11 8" xfId="15177"/>
    <cellStyle name="Title 2 11 8 2" xfId="15178"/>
    <cellStyle name="Title 2 11 9" xfId="15179"/>
    <cellStyle name="Title 2 12" xfId="15180"/>
    <cellStyle name="Title 2 12 2" xfId="15181"/>
    <cellStyle name="Title 2 12 2 2" xfId="15182"/>
    <cellStyle name="Title 2 12 3" xfId="15183"/>
    <cellStyle name="Title 2 12 3 2" xfId="15184"/>
    <cellStyle name="Title 2 12 4" xfId="15185"/>
    <cellStyle name="Title 2 13" xfId="15186"/>
    <cellStyle name="Title 2 13 2" xfId="15187"/>
    <cellStyle name="Title 2 13 2 2" xfId="15188"/>
    <cellStyle name="Title 2 13 3" xfId="15189"/>
    <cellStyle name="Title 2 13 3 2" xfId="15190"/>
    <cellStyle name="Title 2 13 4" xfId="15191"/>
    <cellStyle name="Title 2 14" xfId="15192"/>
    <cellStyle name="Title 2 14 2" xfId="15193"/>
    <cellStyle name="Title 2 14 2 2" xfId="15194"/>
    <cellStyle name="Title 2 14 3" xfId="15195"/>
    <cellStyle name="Title 2 14 3 2" xfId="15196"/>
    <cellStyle name="Title 2 14 4" xfId="15197"/>
    <cellStyle name="Title 2 15" xfId="15198"/>
    <cellStyle name="Title 2 15 2" xfId="15199"/>
    <cellStyle name="Title 2 15 2 2" xfId="15200"/>
    <cellStyle name="Title 2 15 3" xfId="15201"/>
    <cellStyle name="Title 2 15 3 2" xfId="15202"/>
    <cellStyle name="Title 2 15 4" xfId="15203"/>
    <cellStyle name="Title 2 15 4 2" xfId="15204"/>
    <cellStyle name="Title 2 15 5" xfId="15205"/>
    <cellStyle name="Title 2 16" xfId="15206"/>
    <cellStyle name="Title 2 16 2" xfId="15207"/>
    <cellStyle name="Title 2 16 2 2" xfId="15208"/>
    <cellStyle name="Title 2 16 3" xfId="15209"/>
    <cellStyle name="Title 2 16 3 2" xfId="15210"/>
    <cellStyle name="Title 2 16 4" xfId="15211"/>
    <cellStyle name="Title 2 17" xfId="15212"/>
    <cellStyle name="Title 2 17 2" xfId="15213"/>
    <cellStyle name="Title 2 18" xfId="15214"/>
    <cellStyle name="Title 2 18 2" xfId="15215"/>
    <cellStyle name="Title 2 19" xfId="15216"/>
    <cellStyle name="Title 2 19 2" xfId="15217"/>
    <cellStyle name="Title 2 2" xfId="15218"/>
    <cellStyle name="Title 2 2 2" xfId="15219"/>
    <cellStyle name="Title 2 2 2 2" xfId="15220"/>
    <cellStyle name="Title 2 2 2 2 2" xfId="15221"/>
    <cellStyle name="Title 2 2 2 3" xfId="15222"/>
    <cellStyle name="Title 2 2 2 3 2" xfId="15223"/>
    <cellStyle name="Title 2 2 2 4" xfId="15224"/>
    <cellStyle name="Title 2 2 3" xfId="15225"/>
    <cellStyle name="Title 2 2 3 2" xfId="15226"/>
    <cellStyle name="Title 2 2 3 2 2" xfId="15227"/>
    <cellStyle name="Title 2 2 3 3" xfId="15228"/>
    <cellStyle name="Title 2 2 3 3 2" xfId="15229"/>
    <cellStyle name="Title 2 2 3 4" xfId="15230"/>
    <cellStyle name="Title 2 2 4" xfId="15231"/>
    <cellStyle name="Title 2 2 4 2" xfId="15232"/>
    <cellStyle name="Title 2 2 4 2 2" xfId="15233"/>
    <cellStyle name="Title 2 2 4 3" xfId="15234"/>
    <cellStyle name="Title 2 2 4 3 2" xfId="15235"/>
    <cellStyle name="Title 2 2 4 4" xfId="15236"/>
    <cellStyle name="Title 2 2 4 4 2" xfId="15237"/>
    <cellStyle name="Title 2 2 4 5" xfId="15238"/>
    <cellStyle name="Title 2 2 5" xfId="15239"/>
    <cellStyle name="Title 2 2 5 2" xfId="15240"/>
    <cellStyle name="Title 2 2 5 2 2" xfId="15241"/>
    <cellStyle name="Title 2 2 5 3" xfId="15242"/>
    <cellStyle name="Title 2 2 5 3 2" xfId="15243"/>
    <cellStyle name="Title 2 2 5 4" xfId="15244"/>
    <cellStyle name="Title 2 2 6" xfId="15245"/>
    <cellStyle name="Title 2 2 6 2" xfId="15246"/>
    <cellStyle name="Title 2 2 7" xfId="15247"/>
    <cellStyle name="Title 2 2 7 2" xfId="15248"/>
    <cellStyle name="Title 2 2 8" xfId="15249"/>
    <cellStyle name="Title 2 2 8 2" xfId="15250"/>
    <cellStyle name="Title 2 2 9" xfId="15251"/>
    <cellStyle name="Title 2 20" xfId="15252"/>
    <cellStyle name="Title 2 20 2" xfId="15253"/>
    <cellStyle name="Title 2 21" xfId="15254"/>
    <cellStyle name="Title 2 22" xfId="15255"/>
    <cellStyle name="Title 2 3" xfId="15256"/>
    <cellStyle name="Title 2 3 2" xfId="15257"/>
    <cellStyle name="Title 2 3 2 2" xfId="15258"/>
    <cellStyle name="Title 2 3 2 2 2" xfId="15259"/>
    <cellStyle name="Title 2 3 2 3" xfId="15260"/>
    <cellStyle name="Title 2 3 2 3 2" xfId="15261"/>
    <cellStyle name="Title 2 3 2 4" xfId="15262"/>
    <cellStyle name="Title 2 3 3" xfId="15263"/>
    <cellStyle name="Title 2 3 3 2" xfId="15264"/>
    <cellStyle name="Title 2 3 3 2 2" xfId="15265"/>
    <cellStyle name="Title 2 3 3 3" xfId="15266"/>
    <cellStyle name="Title 2 3 3 3 2" xfId="15267"/>
    <cellStyle name="Title 2 3 3 4" xfId="15268"/>
    <cellStyle name="Title 2 3 4" xfId="15269"/>
    <cellStyle name="Title 2 3 4 2" xfId="15270"/>
    <cellStyle name="Title 2 3 4 2 2" xfId="15271"/>
    <cellStyle name="Title 2 3 4 3" xfId="15272"/>
    <cellStyle name="Title 2 3 4 3 2" xfId="15273"/>
    <cellStyle name="Title 2 3 4 4" xfId="15274"/>
    <cellStyle name="Title 2 3 4 4 2" xfId="15275"/>
    <cellStyle name="Title 2 3 4 5" xfId="15276"/>
    <cellStyle name="Title 2 3 5" xfId="15277"/>
    <cellStyle name="Title 2 3 5 2" xfId="15278"/>
    <cellStyle name="Title 2 3 5 2 2" xfId="15279"/>
    <cellStyle name="Title 2 3 5 3" xfId="15280"/>
    <cellStyle name="Title 2 3 5 3 2" xfId="15281"/>
    <cellStyle name="Title 2 3 5 4" xfId="15282"/>
    <cellStyle name="Title 2 3 6" xfId="15283"/>
    <cellStyle name="Title 2 3 6 2" xfId="15284"/>
    <cellStyle name="Title 2 3 7" xfId="15285"/>
    <cellStyle name="Title 2 3 7 2" xfId="15286"/>
    <cellStyle name="Title 2 3 8" xfId="15287"/>
    <cellStyle name="Title 2 3 8 2" xfId="15288"/>
    <cellStyle name="Title 2 3 9" xfId="15289"/>
    <cellStyle name="Title 2 4" xfId="15290"/>
    <cellStyle name="Title 2 4 2" xfId="15291"/>
    <cellStyle name="Title 2 4 2 2" xfId="15292"/>
    <cellStyle name="Title 2 4 2 2 2" xfId="15293"/>
    <cellStyle name="Title 2 4 2 3" xfId="15294"/>
    <cellStyle name="Title 2 4 2 3 2" xfId="15295"/>
    <cellStyle name="Title 2 4 2 4" xfId="15296"/>
    <cellStyle name="Title 2 4 3" xfId="15297"/>
    <cellStyle name="Title 2 4 3 2" xfId="15298"/>
    <cellStyle name="Title 2 4 3 2 2" xfId="15299"/>
    <cellStyle name="Title 2 4 3 3" xfId="15300"/>
    <cellStyle name="Title 2 4 3 3 2" xfId="15301"/>
    <cellStyle name="Title 2 4 3 4" xfId="15302"/>
    <cellStyle name="Title 2 4 4" xfId="15303"/>
    <cellStyle name="Title 2 4 4 2" xfId="15304"/>
    <cellStyle name="Title 2 4 4 2 2" xfId="15305"/>
    <cellStyle name="Title 2 4 4 3" xfId="15306"/>
    <cellStyle name="Title 2 4 4 3 2" xfId="15307"/>
    <cellStyle name="Title 2 4 4 4" xfId="15308"/>
    <cellStyle name="Title 2 4 4 4 2" xfId="15309"/>
    <cellStyle name="Title 2 4 4 5" xfId="15310"/>
    <cellStyle name="Title 2 4 5" xfId="15311"/>
    <cellStyle name="Title 2 4 5 2" xfId="15312"/>
    <cellStyle name="Title 2 4 5 2 2" xfId="15313"/>
    <cellStyle name="Title 2 4 5 3" xfId="15314"/>
    <cellStyle name="Title 2 4 5 3 2" xfId="15315"/>
    <cellStyle name="Title 2 4 5 4" xfId="15316"/>
    <cellStyle name="Title 2 4 6" xfId="15317"/>
    <cellStyle name="Title 2 4 6 2" xfId="15318"/>
    <cellStyle name="Title 2 4 7" xfId="15319"/>
    <cellStyle name="Title 2 4 7 2" xfId="15320"/>
    <cellStyle name="Title 2 4 8" xfId="15321"/>
    <cellStyle name="Title 2 4 8 2" xfId="15322"/>
    <cellStyle name="Title 2 4 9" xfId="15323"/>
    <cellStyle name="Title 2 5" xfId="15324"/>
    <cellStyle name="Title 2 5 2" xfId="15325"/>
    <cellStyle name="Title 2 5 2 2" xfId="15326"/>
    <cellStyle name="Title 2 5 2 2 2" xfId="15327"/>
    <cellStyle name="Title 2 5 2 3" xfId="15328"/>
    <cellStyle name="Title 2 5 2 3 2" xfId="15329"/>
    <cellStyle name="Title 2 5 2 4" xfId="15330"/>
    <cellStyle name="Title 2 5 3" xfId="15331"/>
    <cellStyle name="Title 2 5 3 2" xfId="15332"/>
    <cellStyle name="Title 2 5 3 2 2" xfId="15333"/>
    <cellStyle name="Title 2 5 3 3" xfId="15334"/>
    <cellStyle name="Title 2 5 3 3 2" xfId="15335"/>
    <cellStyle name="Title 2 5 3 4" xfId="15336"/>
    <cellStyle name="Title 2 5 4" xfId="15337"/>
    <cellStyle name="Title 2 5 4 2" xfId="15338"/>
    <cellStyle name="Title 2 5 4 2 2" xfId="15339"/>
    <cellStyle name="Title 2 5 4 3" xfId="15340"/>
    <cellStyle name="Title 2 5 4 3 2" xfId="15341"/>
    <cellStyle name="Title 2 5 4 4" xfId="15342"/>
    <cellStyle name="Title 2 5 4 4 2" xfId="15343"/>
    <cellStyle name="Title 2 5 4 5" xfId="15344"/>
    <cellStyle name="Title 2 5 5" xfId="15345"/>
    <cellStyle name="Title 2 5 5 2" xfId="15346"/>
    <cellStyle name="Title 2 5 5 2 2" xfId="15347"/>
    <cellStyle name="Title 2 5 5 3" xfId="15348"/>
    <cellStyle name="Title 2 5 5 3 2" xfId="15349"/>
    <cellStyle name="Title 2 5 5 4" xfId="15350"/>
    <cellStyle name="Title 2 5 6" xfId="15351"/>
    <cellStyle name="Title 2 5 6 2" xfId="15352"/>
    <cellStyle name="Title 2 5 7" xfId="15353"/>
    <cellStyle name="Title 2 5 7 2" xfId="15354"/>
    <cellStyle name="Title 2 5 8" xfId="15355"/>
    <cellStyle name="Title 2 5 8 2" xfId="15356"/>
    <cellStyle name="Title 2 5 9" xfId="15357"/>
    <cellStyle name="Title 2 6" xfId="15358"/>
    <cellStyle name="Title 2 6 2" xfId="15359"/>
    <cellStyle name="Title 2 6 2 2" xfId="15360"/>
    <cellStyle name="Title 2 6 2 2 2" xfId="15361"/>
    <cellStyle name="Title 2 6 2 3" xfId="15362"/>
    <cellStyle name="Title 2 6 2 3 2" xfId="15363"/>
    <cellStyle name="Title 2 6 2 4" xfId="15364"/>
    <cellStyle name="Title 2 6 3" xfId="15365"/>
    <cellStyle name="Title 2 6 3 2" xfId="15366"/>
    <cellStyle name="Title 2 6 3 2 2" xfId="15367"/>
    <cellStyle name="Title 2 6 3 3" xfId="15368"/>
    <cellStyle name="Title 2 6 3 3 2" xfId="15369"/>
    <cellStyle name="Title 2 6 3 4" xfId="15370"/>
    <cellStyle name="Title 2 6 4" xfId="15371"/>
    <cellStyle name="Title 2 6 4 2" xfId="15372"/>
    <cellStyle name="Title 2 6 4 2 2" xfId="15373"/>
    <cellStyle name="Title 2 6 4 3" xfId="15374"/>
    <cellStyle name="Title 2 6 4 3 2" xfId="15375"/>
    <cellStyle name="Title 2 6 4 4" xfId="15376"/>
    <cellStyle name="Title 2 6 4 4 2" xfId="15377"/>
    <cellStyle name="Title 2 6 4 5" xfId="15378"/>
    <cellStyle name="Title 2 6 5" xfId="15379"/>
    <cellStyle name="Title 2 6 5 2" xfId="15380"/>
    <cellStyle name="Title 2 6 5 2 2" xfId="15381"/>
    <cellStyle name="Title 2 6 5 3" xfId="15382"/>
    <cellStyle name="Title 2 6 5 3 2" xfId="15383"/>
    <cellStyle name="Title 2 6 5 4" xfId="15384"/>
    <cellStyle name="Title 2 6 6" xfId="15385"/>
    <cellStyle name="Title 2 6 6 2" xfId="15386"/>
    <cellStyle name="Title 2 6 7" xfId="15387"/>
    <cellStyle name="Title 2 6 7 2" xfId="15388"/>
    <cellStyle name="Title 2 6 8" xfId="15389"/>
    <cellStyle name="Title 2 6 8 2" xfId="15390"/>
    <cellStyle name="Title 2 6 9" xfId="15391"/>
    <cellStyle name="Title 2 7" xfId="15392"/>
    <cellStyle name="Title 2 7 2" xfId="15393"/>
    <cellStyle name="Title 2 7 2 2" xfId="15394"/>
    <cellStyle name="Title 2 7 2 2 2" xfId="15395"/>
    <cellStyle name="Title 2 7 2 3" xfId="15396"/>
    <cellStyle name="Title 2 7 2 3 2" xfId="15397"/>
    <cellStyle name="Title 2 7 2 4" xfId="15398"/>
    <cellStyle name="Title 2 7 3" xfId="15399"/>
    <cellStyle name="Title 2 7 3 2" xfId="15400"/>
    <cellStyle name="Title 2 7 3 2 2" xfId="15401"/>
    <cellStyle name="Title 2 7 3 3" xfId="15402"/>
    <cellStyle name="Title 2 7 3 3 2" xfId="15403"/>
    <cellStyle name="Title 2 7 3 4" xfId="15404"/>
    <cellStyle name="Title 2 7 4" xfId="15405"/>
    <cellStyle name="Title 2 7 4 2" xfId="15406"/>
    <cellStyle name="Title 2 7 4 2 2" xfId="15407"/>
    <cellStyle name="Title 2 7 4 3" xfId="15408"/>
    <cellStyle name="Title 2 7 4 3 2" xfId="15409"/>
    <cellStyle name="Title 2 7 4 4" xfId="15410"/>
    <cellStyle name="Title 2 7 4 4 2" xfId="15411"/>
    <cellStyle name="Title 2 7 4 5" xfId="15412"/>
    <cellStyle name="Title 2 7 5" xfId="15413"/>
    <cellStyle name="Title 2 7 5 2" xfId="15414"/>
    <cellStyle name="Title 2 7 5 2 2" xfId="15415"/>
    <cellStyle name="Title 2 7 5 3" xfId="15416"/>
    <cellStyle name="Title 2 7 5 3 2" xfId="15417"/>
    <cellStyle name="Title 2 7 5 4" xfId="15418"/>
    <cellStyle name="Title 2 7 6" xfId="15419"/>
    <cellStyle name="Title 2 7 6 2" xfId="15420"/>
    <cellStyle name="Title 2 7 7" xfId="15421"/>
    <cellStyle name="Title 2 7 7 2" xfId="15422"/>
    <cellStyle name="Title 2 7 8" xfId="15423"/>
    <cellStyle name="Title 2 7 8 2" xfId="15424"/>
    <cellStyle name="Title 2 7 9" xfId="15425"/>
    <cellStyle name="Title 2 8" xfId="15426"/>
    <cellStyle name="Title 2 8 2" xfId="15427"/>
    <cellStyle name="Title 2 8 2 2" xfId="15428"/>
    <cellStyle name="Title 2 8 2 2 2" xfId="15429"/>
    <cellStyle name="Title 2 8 2 3" xfId="15430"/>
    <cellStyle name="Title 2 8 2 3 2" xfId="15431"/>
    <cellStyle name="Title 2 8 2 4" xfId="15432"/>
    <cellStyle name="Title 2 8 3" xfId="15433"/>
    <cellStyle name="Title 2 8 3 2" xfId="15434"/>
    <cellStyle name="Title 2 8 3 2 2" xfId="15435"/>
    <cellStyle name="Title 2 8 3 3" xfId="15436"/>
    <cellStyle name="Title 2 8 3 3 2" xfId="15437"/>
    <cellStyle name="Title 2 8 3 4" xfId="15438"/>
    <cellStyle name="Title 2 8 4" xfId="15439"/>
    <cellStyle name="Title 2 8 4 2" xfId="15440"/>
    <cellStyle name="Title 2 8 4 2 2" xfId="15441"/>
    <cellStyle name="Title 2 8 4 3" xfId="15442"/>
    <cellStyle name="Title 2 8 4 3 2" xfId="15443"/>
    <cellStyle name="Title 2 8 4 4" xfId="15444"/>
    <cellStyle name="Title 2 8 4 4 2" xfId="15445"/>
    <cellStyle name="Title 2 8 4 5" xfId="15446"/>
    <cellStyle name="Title 2 8 5" xfId="15447"/>
    <cellStyle name="Title 2 8 5 2" xfId="15448"/>
    <cellStyle name="Title 2 8 5 2 2" xfId="15449"/>
    <cellStyle name="Title 2 8 5 3" xfId="15450"/>
    <cellStyle name="Title 2 8 5 3 2" xfId="15451"/>
    <cellStyle name="Title 2 8 5 4" xfId="15452"/>
    <cellStyle name="Title 2 8 6" xfId="15453"/>
    <cellStyle name="Title 2 8 6 2" xfId="15454"/>
    <cellStyle name="Title 2 8 7" xfId="15455"/>
    <cellStyle name="Title 2 8 7 2" xfId="15456"/>
    <cellStyle name="Title 2 8 8" xfId="15457"/>
    <cellStyle name="Title 2 8 8 2" xfId="15458"/>
    <cellStyle name="Title 2 8 9" xfId="15459"/>
    <cellStyle name="Title 2 9" xfId="15460"/>
    <cellStyle name="Title 2 9 2" xfId="15461"/>
    <cellStyle name="Title 2 9 2 2" xfId="15462"/>
    <cellStyle name="Title 2 9 2 2 2" xfId="15463"/>
    <cellStyle name="Title 2 9 2 3" xfId="15464"/>
    <cellStyle name="Title 2 9 2 3 2" xfId="15465"/>
    <cellStyle name="Title 2 9 2 4" xfId="15466"/>
    <cellStyle name="Title 2 9 3" xfId="15467"/>
    <cellStyle name="Title 2 9 3 2" xfId="15468"/>
    <cellStyle name="Title 2 9 3 2 2" xfId="15469"/>
    <cellStyle name="Title 2 9 3 3" xfId="15470"/>
    <cellStyle name="Title 2 9 3 3 2" xfId="15471"/>
    <cellStyle name="Title 2 9 3 4" xfId="15472"/>
    <cellStyle name="Title 2 9 4" xfId="15473"/>
    <cellStyle name="Title 2 9 4 2" xfId="15474"/>
    <cellStyle name="Title 2 9 4 2 2" xfId="15475"/>
    <cellStyle name="Title 2 9 4 3" xfId="15476"/>
    <cellStyle name="Title 2 9 4 3 2" xfId="15477"/>
    <cellStyle name="Title 2 9 4 4" xfId="15478"/>
    <cellStyle name="Title 2 9 4 4 2" xfId="15479"/>
    <cellStyle name="Title 2 9 4 5" xfId="15480"/>
    <cellStyle name="Title 2 9 5" xfId="15481"/>
    <cellStyle name="Title 2 9 5 2" xfId="15482"/>
    <cellStyle name="Title 2 9 5 2 2" xfId="15483"/>
    <cellStyle name="Title 2 9 5 3" xfId="15484"/>
    <cellStyle name="Title 2 9 5 3 2" xfId="15485"/>
    <cellStyle name="Title 2 9 5 4" xfId="15486"/>
    <cellStyle name="Title 2 9 6" xfId="15487"/>
    <cellStyle name="Title 2 9 6 2" xfId="15488"/>
    <cellStyle name="Title 2 9 7" xfId="15489"/>
    <cellStyle name="Title 2 9 7 2" xfId="15490"/>
    <cellStyle name="Title 2 9 8" xfId="15491"/>
    <cellStyle name="Title 2 9 8 2" xfId="15492"/>
    <cellStyle name="Title 2 9 9" xfId="15493"/>
    <cellStyle name="Title 20" xfId="15494"/>
    <cellStyle name="Title 20 10" xfId="15495"/>
    <cellStyle name="Title 20 10 2" xfId="15496"/>
    <cellStyle name="Title 20 11" xfId="15497"/>
    <cellStyle name="Title 20 2" xfId="15498"/>
    <cellStyle name="Title 20 2 2" xfId="15499"/>
    <cellStyle name="Title 20 2 2 2" xfId="15500"/>
    <cellStyle name="Title 20 2 3" xfId="15501"/>
    <cellStyle name="Title 20 2 3 2" xfId="15502"/>
    <cellStyle name="Title 20 2 4" xfId="15503"/>
    <cellStyle name="Title 20 3" xfId="15504"/>
    <cellStyle name="Title 20 3 2" xfId="15505"/>
    <cellStyle name="Title 20 3 2 2" xfId="15506"/>
    <cellStyle name="Title 20 3 3" xfId="15507"/>
    <cellStyle name="Title 20 3 3 2" xfId="15508"/>
    <cellStyle name="Title 20 3 4" xfId="15509"/>
    <cellStyle name="Title 20 4" xfId="15510"/>
    <cellStyle name="Title 20 4 2" xfId="15511"/>
    <cellStyle name="Title 20 4 2 2" xfId="15512"/>
    <cellStyle name="Title 20 4 3" xfId="15513"/>
    <cellStyle name="Title 20 4 3 2" xfId="15514"/>
    <cellStyle name="Title 20 4 4" xfId="15515"/>
    <cellStyle name="Title 20 5" xfId="15516"/>
    <cellStyle name="Title 20 5 2" xfId="15517"/>
    <cellStyle name="Title 20 5 2 2" xfId="15518"/>
    <cellStyle name="Title 20 5 3" xfId="15519"/>
    <cellStyle name="Title 20 5 3 2" xfId="15520"/>
    <cellStyle name="Title 20 5 4" xfId="15521"/>
    <cellStyle name="Title 20 5 4 2" xfId="15522"/>
    <cellStyle name="Title 20 5 5" xfId="15523"/>
    <cellStyle name="Title 20 6" xfId="15524"/>
    <cellStyle name="Title 20 6 2" xfId="15525"/>
    <cellStyle name="Title 20 6 2 2" xfId="15526"/>
    <cellStyle name="Title 20 6 3" xfId="15527"/>
    <cellStyle name="Title 20 6 3 2" xfId="15528"/>
    <cellStyle name="Title 20 6 4" xfId="15529"/>
    <cellStyle name="Title 20 7" xfId="15530"/>
    <cellStyle name="Title 20 7 2" xfId="15531"/>
    <cellStyle name="Title 20 8" xfId="15532"/>
    <cellStyle name="Title 20 8 2" xfId="15533"/>
    <cellStyle name="Title 20 9" xfId="15534"/>
    <cellStyle name="Title 20 9 2" xfId="15535"/>
    <cellStyle name="Title 21" xfId="15536"/>
    <cellStyle name="Title 21 10" xfId="15537"/>
    <cellStyle name="Title 21 10 2" xfId="15538"/>
    <cellStyle name="Title 21 11" xfId="15539"/>
    <cellStyle name="Title 21 2" xfId="15540"/>
    <cellStyle name="Title 21 2 2" xfId="15541"/>
    <cellStyle name="Title 21 2 2 2" xfId="15542"/>
    <cellStyle name="Title 21 2 3" xfId="15543"/>
    <cellStyle name="Title 21 2 3 2" xfId="15544"/>
    <cellStyle name="Title 21 2 4" xfId="15545"/>
    <cellStyle name="Title 21 3" xfId="15546"/>
    <cellStyle name="Title 21 3 2" xfId="15547"/>
    <cellStyle name="Title 21 3 2 2" xfId="15548"/>
    <cellStyle name="Title 21 3 3" xfId="15549"/>
    <cellStyle name="Title 21 3 3 2" xfId="15550"/>
    <cellStyle name="Title 21 3 4" xfId="15551"/>
    <cellStyle name="Title 21 4" xfId="15552"/>
    <cellStyle name="Title 21 4 2" xfId="15553"/>
    <cellStyle name="Title 21 4 2 2" xfId="15554"/>
    <cellStyle name="Title 21 4 3" xfId="15555"/>
    <cellStyle name="Title 21 4 3 2" xfId="15556"/>
    <cellStyle name="Title 21 4 4" xfId="15557"/>
    <cellStyle name="Title 21 5" xfId="15558"/>
    <cellStyle name="Title 21 5 2" xfId="15559"/>
    <cellStyle name="Title 21 5 2 2" xfId="15560"/>
    <cellStyle name="Title 21 5 3" xfId="15561"/>
    <cellStyle name="Title 21 5 3 2" xfId="15562"/>
    <cellStyle name="Title 21 5 4" xfId="15563"/>
    <cellStyle name="Title 21 5 4 2" xfId="15564"/>
    <cellStyle name="Title 21 5 5" xfId="15565"/>
    <cellStyle name="Title 21 6" xfId="15566"/>
    <cellStyle name="Title 21 6 2" xfId="15567"/>
    <cellStyle name="Title 21 6 2 2" xfId="15568"/>
    <cellStyle name="Title 21 6 3" xfId="15569"/>
    <cellStyle name="Title 21 6 3 2" xfId="15570"/>
    <cellStyle name="Title 21 6 4" xfId="15571"/>
    <cellStyle name="Title 21 7" xfId="15572"/>
    <cellStyle name="Title 21 7 2" xfId="15573"/>
    <cellStyle name="Title 21 8" xfId="15574"/>
    <cellStyle name="Title 21 8 2" xfId="15575"/>
    <cellStyle name="Title 21 9" xfId="15576"/>
    <cellStyle name="Title 21 9 2" xfId="15577"/>
    <cellStyle name="Title 22" xfId="15578"/>
    <cellStyle name="Title 22 10" xfId="15579"/>
    <cellStyle name="Title 22 10 2" xfId="15580"/>
    <cellStyle name="Title 22 11" xfId="15581"/>
    <cellStyle name="Title 22 2" xfId="15582"/>
    <cellStyle name="Title 22 2 2" xfId="15583"/>
    <cellStyle name="Title 22 2 2 2" xfId="15584"/>
    <cellStyle name="Title 22 2 3" xfId="15585"/>
    <cellStyle name="Title 22 2 3 2" xfId="15586"/>
    <cellStyle name="Title 22 2 4" xfId="15587"/>
    <cellStyle name="Title 22 3" xfId="15588"/>
    <cellStyle name="Title 22 3 2" xfId="15589"/>
    <cellStyle name="Title 22 3 2 2" xfId="15590"/>
    <cellStyle name="Title 22 3 3" xfId="15591"/>
    <cellStyle name="Title 22 3 3 2" xfId="15592"/>
    <cellStyle name="Title 22 3 4" xfId="15593"/>
    <cellStyle name="Title 22 4" xfId="15594"/>
    <cellStyle name="Title 22 4 2" xfId="15595"/>
    <cellStyle name="Title 22 4 2 2" xfId="15596"/>
    <cellStyle name="Title 22 4 3" xfId="15597"/>
    <cellStyle name="Title 22 4 3 2" xfId="15598"/>
    <cellStyle name="Title 22 4 4" xfId="15599"/>
    <cellStyle name="Title 22 5" xfId="15600"/>
    <cellStyle name="Title 22 5 2" xfId="15601"/>
    <cellStyle name="Title 22 5 2 2" xfId="15602"/>
    <cellStyle name="Title 22 5 3" xfId="15603"/>
    <cellStyle name="Title 22 5 3 2" xfId="15604"/>
    <cellStyle name="Title 22 5 4" xfId="15605"/>
    <cellStyle name="Title 22 5 4 2" xfId="15606"/>
    <cellStyle name="Title 22 5 5" xfId="15607"/>
    <cellStyle name="Title 22 6" xfId="15608"/>
    <cellStyle name="Title 22 6 2" xfId="15609"/>
    <cellStyle name="Title 22 6 2 2" xfId="15610"/>
    <cellStyle name="Title 22 6 3" xfId="15611"/>
    <cellStyle name="Title 22 6 3 2" xfId="15612"/>
    <cellStyle name="Title 22 6 4" xfId="15613"/>
    <cellStyle name="Title 22 7" xfId="15614"/>
    <cellStyle name="Title 22 7 2" xfId="15615"/>
    <cellStyle name="Title 22 8" xfId="15616"/>
    <cellStyle name="Title 22 8 2" xfId="15617"/>
    <cellStyle name="Title 22 9" xfId="15618"/>
    <cellStyle name="Title 22 9 2" xfId="15619"/>
    <cellStyle name="Title 23" xfId="15620"/>
    <cellStyle name="Title 23 10" xfId="15621"/>
    <cellStyle name="Title 23 10 2" xfId="15622"/>
    <cellStyle name="Title 23 11" xfId="15623"/>
    <cellStyle name="Title 23 2" xfId="15624"/>
    <cellStyle name="Title 23 2 2" xfId="15625"/>
    <cellStyle name="Title 23 2 2 2" xfId="15626"/>
    <cellStyle name="Title 23 2 3" xfId="15627"/>
    <cellStyle name="Title 23 2 3 2" xfId="15628"/>
    <cellStyle name="Title 23 2 4" xfId="15629"/>
    <cellStyle name="Title 23 3" xfId="15630"/>
    <cellStyle name="Title 23 3 2" xfId="15631"/>
    <cellStyle name="Title 23 3 2 2" xfId="15632"/>
    <cellStyle name="Title 23 3 3" xfId="15633"/>
    <cellStyle name="Title 23 3 3 2" xfId="15634"/>
    <cellStyle name="Title 23 3 4" xfId="15635"/>
    <cellStyle name="Title 23 4" xfId="15636"/>
    <cellStyle name="Title 23 4 2" xfId="15637"/>
    <cellStyle name="Title 23 4 2 2" xfId="15638"/>
    <cellStyle name="Title 23 4 3" xfId="15639"/>
    <cellStyle name="Title 23 4 3 2" xfId="15640"/>
    <cellStyle name="Title 23 4 4" xfId="15641"/>
    <cellStyle name="Title 23 5" xfId="15642"/>
    <cellStyle name="Title 23 5 2" xfId="15643"/>
    <cellStyle name="Title 23 5 2 2" xfId="15644"/>
    <cellStyle name="Title 23 5 3" xfId="15645"/>
    <cellStyle name="Title 23 5 3 2" xfId="15646"/>
    <cellStyle name="Title 23 5 4" xfId="15647"/>
    <cellStyle name="Title 23 5 4 2" xfId="15648"/>
    <cellStyle name="Title 23 5 5" xfId="15649"/>
    <cellStyle name="Title 23 6" xfId="15650"/>
    <cellStyle name="Title 23 6 2" xfId="15651"/>
    <cellStyle name="Title 23 6 2 2" xfId="15652"/>
    <cellStyle name="Title 23 6 3" xfId="15653"/>
    <cellStyle name="Title 23 6 3 2" xfId="15654"/>
    <cellStyle name="Title 23 6 4" xfId="15655"/>
    <cellStyle name="Title 23 7" xfId="15656"/>
    <cellStyle name="Title 23 7 2" xfId="15657"/>
    <cellStyle name="Title 23 8" xfId="15658"/>
    <cellStyle name="Title 23 8 2" xfId="15659"/>
    <cellStyle name="Title 23 9" xfId="15660"/>
    <cellStyle name="Title 23 9 2" xfId="15661"/>
    <cellStyle name="Title 24" xfId="15662"/>
    <cellStyle name="Title 24 10" xfId="15663"/>
    <cellStyle name="Title 24 10 2" xfId="15664"/>
    <cellStyle name="Title 24 11" xfId="15665"/>
    <cellStyle name="Title 24 2" xfId="15666"/>
    <cellStyle name="Title 24 2 2" xfId="15667"/>
    <cellStyle name="Title 24 2 2 2" xfId="15668"/>
    <cellStyle name="Title 24 2 3" xfId="15669"/>
    <cellStyle name="Title 24 2 3 2" xfId="15670"/>
    <cellStyle name="Title 24 2 4" xfId="15671"/>
    <cellStyle name="Title 24 3" xfId="15672"/>
    <cellStyle name="Title 24 3 2" xfId="15673"/>
    <cellStyle name="Title 24 3 2 2" xfId="15674"/>
    <cellStyle name="Title 24 3 3" xfId="15675"/>
    <cellStyle name="Title 24 3 3 2" xfId="15676"/>
    <cellStyle name="Title 24 3 4" xfId="15677"/>
    <cellStyle name="Title 24 4" xfId="15678"/>
    <cellStyle name="Title 24 4 2" xfId="15679"/>
    <cellStyle name="Title 24 4 2 2" xfId="15680"/>
    <cellStyle name="Title 24 4 3" xfId="15681"/>
    <cellStyle name="Title 24 4 3 2" xfId="15682"/>
    <cellStyle name="Title 24 4 4" xfId="15683"/>
    <cellStyle name="Title 24 5" xfId="15684"/>
    <cellStyle name="Title 24 5 2" xfId="15685"/>
    <cellStyle name="Title 24 5 2 2" xfId="15686"/>
    <cellStyle name="Title 24 5 3" xfId="15687"/>
    <cellStyle name="Title 24 5 3 2" xfId="15688"/>
    <cellStyle name="Title 24 5 4" xfId="15689"/>
    <cellStyle name="Title 24 5 4 2" xfId="15690"/>
    <cellStyle name="Title 24 5 5" xfId="15691"/>
    <cellStyle name="Title 24 6" xfId="15692"/>
    <cellStyle name="Title 24 6 2" xfId="15693"/>
    <cellStyle name="Title 24 6 2 2" xfId="15694"/>
    <cellStyle name="Title 24 6 3" xfId="15695"/>
    <cellStyle name="Title 24 6 3 2" xfId="15696"/>
    <cellStyle name="Title 24 6 4" xfId="15697"/>
    <cellStyle name="Title 24 7" xfId="15698"/>
    <cellStyle name="Title 24 7 2" xfId="15699"/>
    <cellStyle name="Title 24 8" xfId="15700"/>
    <cellStyle name="Title 24 8 2" xfId="15701"/>
    <cellStyle name="Title 24 9" xfId="15702"/>
    <cellStyle name="Title 24 9 2" xfId="15703"/>
    <cellStyle name="Title 25" xfId="15704"/>
    <cellStyle name="Title 25 10" xfId="15705"/>
    <cellStyle name="Title 25 10 2" xfId="15706"/>
    <cellStyle name="Title 25 11" xfId="15707"/>
    <cellStyle name="Title 25 2" xfId="15708"/>
    <cellStyle name="Title 25 2 2" xfId="15709"/>
    <cellStyle name="Title 25 2 2 2" xfId="15710"/>
    <cellStyle name="Title 25 2 3" xfId="15711"/>
    <cellStyle name="Title 25 2 3 2" xfId="15712"/>
    <cellStyle name="Title 25 2 4" xfId="15713"/>
    <cellStyle name="Title 25 3" xfId="15714"/>
    <cellStyle name="Title 25 3 2" xfId="15715"/>
    <cellStyle name="Title 25 3 2 2" xfId="15716"/>
    <cellStyle name="Title 25 3 3" xfId="15717"/>
    <cellStyle name="Title 25 3 3 2" xfId="15718"/>
    <cellStyle name="Title 25 3 4" xfId="15719"/>
    <cellStyle name="Title 25 4" xfId="15720"/>
    <cellStyle name="Title 25 4 2" xfId="15721"/>
    <cellStyle name="Title 25 4 2 2" xfId="15722"/>
    <cellStyle name="Title 25 4 3" xfId="15723"/>
    <cellStyle name="Title 25 4 3 2" xfId="15724"/>
    <cellStyle name="Title 25 4 4" xfId="15725"/>
    <cellStyle name="Title 25 5" xfId="15726"/>
    <cellStyle name="Title 25 5 2" xfId="15727"/>
    <cellStyle name="Title 25 5 2 2" xfId="15728"/>
    <cellStyle name="Title 25 5 3" xfId="15729"/>
    <cellStyle name="Title 25 5 3 2" xfId="15730"/>
    <cellStyle name="Title 25 5 4" xfId="15731"/>
    <cellStyle name="Title 25 5 4 2" xfId="15732"/>
    <cellStyle name="Title 25 5 5" xfId="15733"/>
    <cellStyle name="Title 25 6" xfId="15734"/>
    <cellStyle name="Title 25 6 2" xfId="15735"/>
    <cellStyle name="Title 25 6 2 2" xfId="15736"/>
    <cellStyle name="Title 25 6 3" xfId="15737"/>
    <cellStyle name="Title 25 6 3 2" xfId="15738"/>
    <cellStyle name="Title 25 6 4" xfId="15739"/>
    <cellStyle name="Title 25 7" xfId="15740"/>
    <cellStyle name="Title 25 7 2" xfId="15741"/>
    <cellStyle name="Title 25 8" xfId="15742"/>
    <cellStyle name="Title 25 8 2" xfId="15743"/>
    <cellStyle name="Title 25 9" xfId="15744"/>
    <cellStyle name="Title 25 9 2" xfId="15745"/>
    <cellStyle name="Title 26" xfId="15746"/>
    <cellStyle name="Title 26 10" xfId="15747"/>
    <cellStyle name="Title 26 10 2" xfId="15748"/>
    <cellStyle name="Title 26 11" xfId="15749"/>
    <cellStyle name="Title 26 2" xfId="15750"/>
    <cellStyle name="Title 26 2 2" xfId="15751"/>
    <cellStyle name="Title 26 2 2 2" xfId="15752"/>
    <cellStyle name="Title 26 2 3" xfId="15753"/>
    <cellStyle name="Title 26 2 3 2" xfId="15754"/>
    <cellStyle name="Title 26 2 4" xfId="15755"/>
    <cellStyle name="Title 26 3" xfId="15756"/>
    <cellStyle name="Title 26 3 2" xfId="15757"/>
    <cellStyle name="Title 26 3 2 2" xfId="15758"/>
    <cellStyle name="Title 26 3 3" xfId="15759"/>
    <cellStyle name="Title 26 3 3 2" xfId="15760"/>
    <cellStyle name="Title 26 3 4" xfId="15761"/>
    <cellStyle name="Title 26 4" xfId="15762"/>
    <cellStyle name="Title 26 4 2" xfId="15763"/>
    <cellStyle name="Title 26 4 2 2" xfId="15764"/>
    <cellStyle name="Title 26 4 3" xfId="15765"/>
    <cellStyle name="Title 26 4 3 2" xfId="15766"/>
    <cellStyle name="Title 26 4 4" xfId="15767"/>
    <cellStyle name="Title 26 5" xfId="15768"/>
    <cellStyle name="Title 26 5 2" xfId="15769"/>
    <cellStyle name="Title 26 5 2 2" xfId="15770"/>
    <cellStyle name="Title 26 5 3" xfId="15771"/>
    <cellStyle name="Title 26 5 3 2" xfId="15772"/>
    <cellStyle name="Title 26 5 4" xfId="15773"/>
    <cellStyle name="Title 26 5 4 2" xfId="15774"/>
    <cellStyle name="Title 26 5 5" xfId="15775"/>
    <cellStyle name="Title 26 6" xfId="15776"/>
    <cellStyle name="Title 26 6 2" xfId="15777"/>
    <cellStyle name="Title 26 6 2 2" xfId="15778"/>
    <cellStyle name="Title 26 6 3" xfId="15779"/>
    <cellStyle name="Title 26 6 3 2" xfId="15780"/>
    <cellStyle name="Title 26 6 4" xfId="15781"/>
    <cellStyle name="Title 26 7" xfId="15782"/>
    <cellStyle name="Title 26 7 2" xfId="15783"/>
    <cellStyle name="Title 26 8" xfId="15784"/>
    <cellStyle name="Title 26 8 2" xfId="15785"/>
    <cellStyle name="Title 26 9" xfId="15786"/>
    <cellStyle name="Title 26 9 2" xfId="15787"/>
    <cellStyle name="Title 27" xfId="15788"/>
    <cellStyle name="Title 27 10" xfId="15789"/>
    <cellStyle name="Title 27 10 2" xfId="15790"/>
    <cellStyle name="Title 27 11" xfId="15791"/>
    <cellStyle name="Title 27 2" xfId="15792"/>
    <cellStyle name="Title 27 2 2" xfId="15793"/>
    <cellStyle name="Title 27 2 2 2" xfId="15794"/>
    <cellStyle name="Title 27 2 3" xfId="15795"/>
    <cellStyle name="Title 27 2 3 2" xfId="15796"/>
    <cellStyle name="Title 27 2 4" xfId="15797"/>
    <cellStyle name="Title 27 3" xfId="15798"/>
    <cellStyle name="Title 27 3 2" xfId="15799"/>
    <cellStyle name="Title 27 3 2 2" xfId="15800"/>
    <cellStyle name="Title 27 3 3" xfId="15801"/>
    <cellStyle name="Title 27 3 3 2" xfId="15802"/>
    <cellStyle name="Title 27 3 4" xfId="15803"/>
    <cellStyle name="Title 27 4" xfId="15804"/>
    <cellStyle name="Title 27 4 2" xfId="15805"/>
    <cellStyle name="Title 27 4 2 2" xfId="15806"/>
    <cellStyle name="Title 27 4 3" xfId="15807"/>
    <cellStyle name="Title 27 4 3 2" xfId="15808"/>
    <cellStyle name="Title 27 4 4" xfId="15809"/>
    <cellStyle name="Title 27 5" xfId="15810"/>
    <cellStyle name="Title 27 5 2" xfId="15811"/>
    <cellStyle name="Title 27 5 2 2" xfId="15812"/>
    <cellStyle name="Title 27 5 3" xfId="15813"/>
    <cellStyle name="Title 27 5 3 2" xfId="15814"/>
    <cellStyle name="Title 27 5 4" xfId="15815"/>
    <cellStyle name="Title 27 5 4 2" xfId="15816"/>
    <cellStyle name="Title 27 5 5" xfId="15817"/>
    <cellStyle name="Title 27 6" xfId="15818"/>
    <cellStyle name="Title 27 6 2" xfId="15819"/>
    <cellStyle name="Title 27 6 2 2" xfId="15820"/>
    <cellStyle name="Title 27 6 3" xfId="15821"/>
    <cellStyle name="Title 27 6 3 2" xfId="15822"/>
    <cellStyle name="Title 27 6 4" xfId="15823"/>
    <cellStyle name="Title 27 7" xfId="15824"/>
    <cellStyle name="Title 27 7 2" xfId="15825"/>
    <cellStyle name="Title 27 8" xfId="15826"/>
    <cellStyle name="Title 27 8 2" xfId="15827"/>
    <cellStyle name="Title 27 9" xfId="15828"/>
    <cellStyle name="Title 27 9 2" xfId="15829"/>
    <cellStyle name="Title 28" xfId="15830"/>
    <cellStyle name="Title 28 10" xfId="15831"/>
    <cellStyle name="Title 28 10 2" xfId="15832"/>
    <cellStyle name="Title 28 11" xfId="15833"/>
    <cellStyle name="Title 28 2" xfId="15834"/>
    <cellStyle name="Title 28 2 2" xfId="15835"/>
    <cellStyle name="Title 28 2 2 2" xfId="15836"/>
    <cellStyle name="Title 28 2 3" xfId="15837"/>
    <cellStyle name="Title 28 2 3 2" xfId="15838"/>
    <cellStyle name="Title 28 2 4" xfId="15839"/>
    <cellStyle name="Title 28 3" xfId="15840"/>
    <cellStyle name="Title 28 3 2" xfId="15841"/>
    <cellStyle name="Title 28 3 2 2" xfId="15842"/>
    <cellStyle name="Title 28 3 3" xfId="15843"/>
    <cellStyle name="Title 28 3 3 2" xfId="15844"/>
    <cellStyle name="Title 28 3 4" xfId="15845"/>
    <cellStyle name="Title 28 4" xfId="15846"/>
    <cellStyle name="Title 28 4 2" xfId="15847"/>
    <cellStyle name="Title 28 4 2 2" xfId="15848"/>
    <cellStyle name="Title 28 4 3" xfId="15849"/>
    <cellStyle name="Title 28 4 3 2" xfId="15850"/>
    <cellStyle name="Title 28 4 4" xfId="15851"/>
    <cellStyle name="Title 28 5" xfId="15852"/>
    <cellStyle name="Title 28 5 2" xfId="15853"/>
    <cellStyle name="Title 28 5 2 2" xfId="15854"/>
    <cellStyle name="Title 28 5 3" xfId="15855"/>
    <cellStyle name="Title 28 5 3 2" xfId="15856"/>
    <cellStyle name="Title 28 5 4" xfId="15857"/>
    <cellStyle name="Title 28 5 4 2" xfId="15858"/>
    <cellStyle name="Title 28 5 5" xfId="15859"/>
    <cellStyle name="Title 28 6" xfId="15860"/>
    <cellStyle name="Title 28 6 2" xfId="15861"/>
    <cellStyle name="Title 28 6 2 2" xfId="15862"/>
    <cellStyle name="Title 28 6 3" xfId="15863"/>
    <cellStyle name="Title 28 6 3 2" xfId="15864"/>
    <cellStyle name="Title 28 6 4" xfId="15865"/>
    <cellStyle name="Title 28 7" xfId="15866"/>
    <cellStyle name="Title 28 7 2" xfId="15867"/>
    <cellStyle name="Title 28 8" xfId="15868"/>
    <cellStyle name="Title 28 8 2" xfId="15869"/>
    <cellStyle name="Title 28 9" xfId="15870"/>
    <cellStyle name="Title 28 9 2" xfId="15871"/>
    <cellStyle name="Title 29" xfId="15872"/>
    <cellStyle name="Title 29 10" xfId="15873"/>
    <cellStyle name="Title 29 10 2" xfId="15874"/>
    <cellStyle name="Title 29 11" xfId="15875"/>
    <cellStyle name="Title 29 2" xfId="15876"/>
    <cellStyle name="Title 29 2 2" xfId="15877"/>
    <cellStyle name="Title 29 2 2 2" xfId="15878"/>
    <cellStyle name="Title 29 2 3" xfId="15879"/>
    <cellStyle name="Title 29 2 3 2" xfId="15880"/>
    <cellStyle name="Title 29 2 4" xfId="15881"/>
    <cellStyle name="Title 29 3" xfId="15882"/>
    <cellStyle name="Title 29 3 2" xfId="15883"/>
    <cellStyle name="Title 29 3 2 2" xfId="15884"/>
    <cellStyle name="Title 29 3 3" xfId="15885"/>
    <cellStyle name="Title 29 3 3 2" xfId="15886"/>
    <cellStyle name="Title 29 3 4" xfId="15887"/>
    <cellStyle name="Title 29 4" xfId="15888"/>
    <cellStyle name="Title 29 4 2" xfId="15889"/>
    <cellStyle name="Title 29 4 2 2" xfId="15890"/>
    <cellStyle name="Title 29 4 3" xfId="15891"/>
    <cellStyle name="Title 29 4 3 2" xfId="15892"/>
    <cellStyle name="Title 29 4 4" xfId="15893"/>
    <cellStyle name="Title 29 5" xfId="15894"/>
    <cellStyle name="Title 29 5 2" xfId="15895"/>
    <cellStyle name="Title 29 5 2 2" xfId="15896"/>
    <cellStyle name="Title 29 5 3" xfId="15897"/>
    <cellStyle name="Title 29 5 3 2" xfId="15898"/>
    <cellStyle name="Title 29 5 4" xfId="15899"/>
    <cellStyle name="Title 29 5 4 2" xfId="15900"/>
    <cellStyle name="Title 29 5 5" xfId="15901"/>
    <cellStyle name="Title 29 6" xfId="15902"/>
    <cellStyle name="Title 29 6 2" xfId="15903"/>
    <cellStyle name="Title 29 6 2 2" xfId="15904"/>
    <cellStyle name="Title 29 6 3" xfId="15905"/>
    <cellStyle name="Title 29 6 3 2" xfId="15906"/>
    <cellStyle name="Title 29 6 4" xfId="15907"/>
    <cellStyle name="Title 29 7" xfId="15908"/>
    <cellStyle name="Title 29 7 2" xfId="15909"/>
    <cellStyle name="Title 29 8" xfId="15910"/>
    <cellStyle name="Title 29 8 2" xfId="15911"/>
    <cellStyle name="Title 29 9" xfId="15912"/>
    <cellStyle name="Title 29 9 2" xfId="15913"/>
    <cellStyle name="Title 3" xfId="15914"/>
    <cellStyle name="Title 3 10" xfId="15915"/>
    <cellStyle name="Title 3 10 2" xfId="15916"/>
    <cellStyle name="Title 3 11" xfId="15917"/>
    <cellStyle name="Title 3 11 2" xfId="15918"/>
    <cellStyle name="Title 3 12" xfId="15919"/>
    <cellStyle name="Title 3 2" xfId="15920"/>
    <cellStyle name="Title 3 2 2" xfId="15921"/>
    <cellStyle name="Title 3 2 2 2" xfId="15922"/>
    <cellStyle name="Title 3 2 2 2 2" xfId="15923"/>
    <cellStyle name="Title 3 2 2 3" xfId="15924"/>
    <cellStyle name="Title 3 2 2 3 2" xfId="15925"/>
    <cellStyle name="Title 3 2 2 4" xfId="15926"/>
    <cellStyle name="Title 3 2 3" xfId="15927"/>
    <cellStyle name="Title 3 2 3 2" xfId="15928"/>
    <cellStyle name="Title 3 2 3 2 2" xfId="15929"/>
    <cellStyle name="Title 3 2 3 3" xfId="15930"/>
    <cellStyle name="Title 3 2 3 3 2" xfId="15931"/>
    <cellStyle name="Title 3 2 3 4" xfId="15932"/>
    <cellStyle name="Title 3 2 4" xfId="15933"/>
    <cellStyle name="Title 3 2 4 2" xfId="15934"/>
    <cellStyle name="Title 3 2 4 2 2" xfId="15935"/>
    <cellStyle name="Title 3 2 4 3" xfId="15936"/>
    <cellStyle name="Title 3 2 4 3 2" xfId="15937"/>
    <cellStyle name="Title 3 2 4 4" xfId="15938"/>
    <cellStyle name="Title 3 2 4 4 2" xfId="15939"/>
    <cellStyle name="Title 3 2 4 5" xfId="15940"/>
    <cellStyle name="Title 3 2 5" xfId="15941"/>
    <cellStyle name="Title 3 2 5 2" xfId="15942"/>
    <cellStyle name="Title 3 2 5 2 2" xfId="15943"/>
    <cellStyle name="Title 3 2 5 3" xfId="15944"/>
    <cellStyle name="Title 3 2 5 3 2" xfId="15945"/>
    <cellStyle name="Title 3 2 5 4" xfId="15946"/>
    <cellStyle name="Title 3 2 6" xfId="15947"/>
    <cellStyle name="Title 3 2 6 2" xfId="15948"/>
    <cellStyle name="Title 3 2 7" xfId="15949"/>
    <cellStyle name="Title 3 2 7 2" xfId="15950"/>
    <cellStyle name="Title 3 2 8" xfId="15951"/>
    <cellStyle name="Title 3 2 8 2" xfId="15952"/>
    <cellStyle name="Title 3 2 9" xfId="15953"/>
    <cellStyle name="Title 3 3" xfId="15954"/>
    <cellStyle name="Title 3 3 2" xfId="15955"/>
    <cellStyle name="Title 3 3 2 2" xfId="15956"/>
    <cellStyle name="Title 3 3 3" xfId="15957"/>
    <cellStyle name="Title 3 3 3 2" xfId="15958"/>
    <cellStyle name="Title 3 3 4" xfId="15959"/>
    <cellStyle name="Title 3 4" xfId="15960"/>
    <cellStyle name="Title 3 4 2" xfId="15961"/>
    <cellStyle name="Title 3 4 2 2" xfId="15962"/>
    <cellStyle name="Title 3 4 3" xfId="15963"/>
    <cellStyle name="Title 3 4 3 2" xfId="15964"/>
    <cellStyle name="Title 3 4 4" xfId="15965"/>
    <cellStyle name="Title 3 5" xfId="15966"/>
    <cellStyle name="Title 3 5 2" xfId="15967"/>
    <cellStyle name="Title 3 5 2 2" xfId="15968"/>
    <cellStyle name="Title 3 5 3" xfId="15969"/>
    <cellStyle name="Title 3 5 3 2" xfId="15970"/>
    <cellStyle name="Title 3 5 4" xfId="15971"/>
    <cellStyle name="Title 3 6" xfId="15972"/>
    <cellStyle name="Title 3 6 2" xfId="15973"/>
    <cellStyle name="Title 3 6 2 2" xfId="15974"/>
    <cellStyle name="Title 3 6 3" xfId="15975"/>
    <cellStyle name="Title 3 6 3 2" xfId="15976"/>
    <cellStyle name="Title 3 6 4" xfId="15977"/>
    <cellStyle name="Title 3 6 4 2" xfId="15978"/>
    <cellStyle name="Title 3 6 5" xfId="15979"/>
    <cellStyle name="Title 3 7" xfId="15980"/>
    <cellStyle name="Title 3 7 2" xfId="15981"/>
    <cellStyle name="Title 3 7 2 2" xfId="15982"/>
    <cellStyle name="Title 3 7 3" xfId="15983"/>
    <cellStyle name="Title 3 7 3 2" xfId="15984"/>
    <cellStyle name="Title 3 7 4" xfId="15985"/>
    <cellStyle name="Title 3 8" xfId="15986"/>
    <cellStyle name="Title 3 8 2" xfId="15987"/>
    <cellStyle name="Title 3 9" xfId="15988"/>
    <cellStyle name="Title 3 9 2" xfId="15989"/>
    <cellStyle name="Title 30" xfId="15990"/>
    <cellStyle name="Title 30 10" xfId="15991"/>
    <cellStyle name="Title 30 10 2" xfId="15992"/>
    <cellStyle name="Title 30 11" xfId="15993"/>
    <cellStyle name="Title 30 2" xfId="15994"/>
    <cellStyle name="Title 30 2 2" xfId="15995"/>
    <cellStyle name="Title 30 2 2 2" xfId="15996"/>
    <cellStyle name="Title 30 2 3" xfId="15997"/>
    <cellStyle name="Title 30 2 3 2" xfId="15998"/>
    <cellStyle name="Title 30 2 4" xfId="15999"/>
    <cellStyle name="Title 30 3" xfId="16000"/>
    <cellStyle name="Title 30 3 2" xfId="16001"/>
    <cellStyle name="Title 30 3 2 2" xfId="16002"/>
    <cellStyle name="Title 30 3 3" xfId="16003"/>
    <cellStyle name="Title 30 3 3 2" xfId="16004"/>
    <cellStyle name="Title 30 3 4" xfId="16005"/>
    <cellStyle name="Title 30 4" xfId="16006"/>
    <cellStyle name="Title 30 4 2" xfId="16007"/>
    <cellStyle name="Title 30 4 2 2" xfId="16008"/>
    <cellStyle name="Title 30 4 3" xfId="16009"/>
    <cellStyle name="Title 30 4 3 2" xfId="16010"/>
    <cellStyle name="Title 30 4 4" xfId="16011"/>
    <cellStyle name="Title 30 5" xfId="16012"/>
    <cellStyle name="Title 30 5 2" xfId="16013"/>
    <cellStyle name="Title 30 5 2 2" xfId="16014"/>
    <cellStyle name="Title 30 5 3" xfId="16015"/>
    <cellStyle name="Title 30 5 3 2" xfId="16016"/>
    <cellStyle name="Title 30 5 4" xfId="16017"/>
    <cellStyle name="Title 30 5 4 2" xfId="16018"/>
    <cellStyle name="Title 30 5 5" xfId="16019"/>
    <cellStyle name="Title 30 6" xfId="16020"/>
    <cellStyle name="Title 30 6 2" xfId="16021"/>
    <cellStyle name="Title 30 6 2 2" xfId="16022"/>
    <cellStyle name="Title 30 6 3" xfId="16023"/>
    <cellStyle name="Title 30 6 3 2" xfId="16024"/>
    <cellStyle name="Title 30 6 4" xfId="16025"/>
    <cellStyle name="Title 30 7" xfId="16026"/>
    <cellStyle name="Title 30 7 2" xfId="16027"/>
    <cellStyle name="Title 30 8" xfId="16028"/>
    <cellStyle name="Title 30 8 2" xfId="16029"/>
    <cellStyle name="Title 30 9" xfId="16030"/>
    <cellStyle name="Title 30 9 2" xfId="16031"/>
    <cellStyle name="Title 31" xfId="16032"/>
    <cellStyle name="Title 31 10" xfId="16033"/>
    <cellStyle name="Title 31 10 2" xfId="16034"/>
    <cellStyle name="Title 31 11" xfId="16035"/>
    <cellStyle name="Title 31 2" xfId="16036"/>
    <cellStyle name="Title 31 2 2" xfId="16037"/>
    <cellStyle name="Title 31 2 2 2" xfId="16038"/>
    <cellStyle name="Title 31 2 3" xfId="16039"/>
    <cellStyle name="Title 31 2 3 2" xfId="16040"/>
    <cellStyle name="Title 31 2 4" xfId="16041"/>
    <cellStyle name="Title 31 3" xfId="16042"/>
    <cellStyle name="Title 31 3 2" xfId="16043"/>
    <cellStyle name="Title 31 3 2 2" xfId="16044"/>
    <cellStyle name="Title 31 3 3" xfId="16045"/>
    <cellStyle name="Title 31 3 3 2" xfId="16046"/>
    <cellStyle name="Title 31 3 4" xfId="16047"/>
    <cellStyle name="Title 31 4" xfId="16048"/>
    <cellStyle name="Title 31 4 2" xfId="16049"/>
    <cellStyle name="Title 31 4 2 2" xfId="16050"/>
    <cellStyle name="Title 31 4 3" xfId="16051"/>
    <cellStyle name="Title 31 4 3 2" xfId="16052"/>
    <cellStyle name="Title 31 4 4" xfId="16053"/>
    <cellStyle name="Title 31 5" xfId="16054"/>
    <cellStyle name="Title 31 5 2" xfId="16055"/>
    <cellStyle name="Title 31 5 2 2" xfId="16056"/>
    <cellStyle name="Title 31 5 3" xfId="16057"/>
    <cellStyle name="Title 31 5 3 2" xfId="16058"/>
    <cellStyle name="Title 31 5 4" xfId="16059"/>
    <cellStyle name="Title 31 5 4 2" xfId="16060"/>
    <cellStyle name="Title 31 5 5" xfId="16061"/>
    <cellStyle name="Title 31 6" xfId="16062"/>
    <cellStyle name="Title 31 6 2" xfId="16063"/>
    <cellStyle name="Title 31 6 2 2" xfId="16064"/>
    <cellStyle name="Title 31 6 3" xfId="16065"/>
    <cellStyle name="Title 31 6 3 2" xfId="16066"/>
    <cellStyle name="Title 31 6 4" xfId="16067"/>
    <cellStyle name="Title 31 7" xfId="16068"/>
    <cellStyle name="Title 31 7 2" xfId="16069"/>
    <cellStyle name="Title 31 8" xfId="16070"/>
    <cellStyle name="Title 31 8 2" xfId="16071"/>
    <cellStyle name="Title 31 9" xfId="16072"/>
    <cellStyle name="Title 31 9 2" xfId="16073"/>
    <cellStyle name="Title 32" xfId="16074"/>
    <cellStyle name="Title 32 10" xfId="16075"/>
    <cellStyle name="Title 32 10 2" xfId="16076"/>
    <cellStyle name="Title 32 11" xfId="16077"/>
    <cellStyle name="Title 32 2" xfId="16078"/>
    <cellStyle name="Title 32 2 2" xfId="16079"/>
    <cellStyle name="Title 32 2 2 2" xfId="16080"/>
    <cellStyle name="Title 32 2 3" xfId="16081"/>
    <cellStyle name="Title 32 2 3 2" xfId="16082"/>
    <cellStyle name="Title 32 2 4" xfId="16083"/>
    <cellStyle name="Title 32 3" xfId="16084"/>
    <cellStyle name="Title 32 3 2" xfId="16085"/>
    <cellStyle name="Title 32 3 2 2" xfId="16086"/>
    <cellStyle name="Title 32 3 3" xfId="16087"/>
    <cellStyle name="Title 32 3 3 2" xfId="16088"/>
    <cellStyle name="Title 32 3 4" xfId="16089"/>
    <cellStyle name="Title 32 4" xfId="16090"/>
    <cellStyle name="Title 32 4 2" xfId="16091"/>
    <cellStyle name="Title 32 4 2 2" xfId="16092"/>
    <cellStyle name="Title 32 4 3" xfId="16093"/>
    <cellStyle name="Title 32 4 3 2" xfId="16094"/>
    <cellStyle name="Title 32 4 4" xfId="16095"/>
    <cellStyle name="Title 32 5" xfId="16096"/>
    <cellStyle name="Title 32 5 2" xfId="16097"/>
    <cellStyle name="Title 32 5 2 2" xfId="16098"/>
    <cellStyle name="Title 32 5 3" xfId="16099"/>
    <cellStyle name="Title 32 5 3 2" xfId="16100"/>
    <cellStyle name="Title 32 5 4" xfId="16101"/>
    <cellStyle name="Title 32 5 4 2" xfId="16102"/>
    <cellStyle name="Title 32 5 5" xfId="16103"/>
    <cellStyle name="Title 32 6" xfId="16104"/>
    <cellStyle name="Title 32 6 2" xfId="16105"/>
    <cellStyle name="Title 32 6 2 2" xfId="16106"/>
    <cellStyle name="Title 32 6 3" xfId="16107"/>
    <cellStyle name="Title 32 6 3 2" xfId="16108"/>
    <cellStyle name="Title 32 6 4" xfId="16109"/>
    <cellStyle name="Title 32 7" xfId="16110"/>
    <cellStyle name="Title 32 7 2" xfId="16111"/>
    <cellStyle name="Title 32 8" xfId="16112"/>
    <cellStyle name="Title 32 8 2" xfId="16113"/>
    <cellStyle name="Title 32 9" xfId="16114"/>
    <cellStyle name="Title 32 9 2" xfId="16115"/>
    <cellStyle name="Title 33" xfId="16116"/>
    <cellStyle name="Title 33 10" xfId="16117"/>
    <cellStyle name="Title 33 10 2" xfId="16118"/>
    <cellStyle name="Title 33 11" xfId="16119"/>
    <cellStyle name="Title 33 2" xfId="16120"/>
    <cellStyle name="Title 33 2 2" xfId="16121"/>
    <cellStyle name="Title 33 2 2 2" xfId="16122"/>
    <cellStyle name="Title 33 2 3" xfId="16123"/>
    <cellStyle name="Title 33 2 3 2" xfId="16124"/>
    <cellStyle name="Title 33 2 4" xfId="16125"/>
    <cellStyle name="Title 33 3" xfId="16126"/>
    <cellStyle name="Title 33 3 2" xfId="16127"/>
    <cellStyle name="Title 33 3 2 2" xfId="16128"/>
    <cellStyle name="Title 33 3 3" xfId="16129"/>
    <cellStyle name="Title 33 3 3 2" xfId="16130"/>
    <cellStyle name="Title 33 3 4" xfId="16131"/>
    <cellStyle name="Title 33 4" xfId="16132"/>
    <cellStyle name="Title 33 4 2" xfId="16133"/>
    <cellStyle name="Title 33 4 2 2" xfId="16134"/>
    <cellStyle name="Title 33 4 3" xfId="16135"/>
    <cellStyle name="Title 33 4 3 2" xfId="16136"/>
    <cellStyle name="Title 33 4 4" xfId="16137"/>
    <cellStyle name="Title 33 5" xfId="16138"/>
    <cellStyle name="Title 33 5 2" xfId="16139"/>
    <cellStyle name="Title 33 5 2 2" xfId="16140"/>
    <cellStyle name="Title 33 5 3" xfId="16141"/>
    <cellStyle name="Title 33 5 3 2" xfId="16142"/>
    <cellStyle name="Title 33 5 4" xfId="16143"/>
    <cellStyle name="Title 33 5 4 2" xfId="16144"/>
    <cellStyle name="Title 33 5 5" xfId="16145"/>
    <cellStyle name="Title 33 6" xfId="16146"/>
    <cellStyle name="Title 33 6 2" xfId="16147"/>
    <cellStyle name="Title 33 6 2 2" xfId="16148"/>
    <cellStyle name="Title 33 6 3" xfId="16149"/>
    <cellStyle name="Title 33 6 3 2" xfId="16150"/>
    <cellStyle name="Title 33 6 4" xfId="16151"/>
    <cellStyle name="Title 33 7" xfId="16152"/>
    <cellStyle name="Title 33 7 2" xfId="16153"/>
    <cellStyle name="Title 33 8" xfId="16154"/>
    <cellStyle name="Title 33 8 2" xfId="16155"/>
    <cellStyle name="Title 33 9" xfId="16156"/>
    <cellStyle name="Title 33 9 2" xfId="16157"/>
    <cellStyle name="Title 34" xfId="16158"/>
    <cellStyle name="Title 34 10" xfId="16159"/>
    <cellStyle name="Title 34 10 2" xfId="16160"/>
    <cellStyle name="Title 34 11" xfId="16161"/>
    <cellStyle name="Title 34 2" xfId="16162"/>
    <cellStyle name="Title 34 2 2" xfId="16163"/>
    <cellStyle name="Title 34 2 2 2" xfId="16164"/>
    <cellStyle name="Title 34 2 3" xfId="16165"/>
    <cellStyle name="Title 34 2 3 2" xfId="16166"/>
    <cellStyle name="Title 34 2 4" xfId="16167"/>
    <cellStyle name="Title 34 3" xfId="16168"/>
    <cellStyle name="Title 34 3 2" xfId="16169"/>
    <cellStyle name="Title 34 3 2 2" xfId="16170"/>
    <cellStyle name="Title 34 3 3" xfId="16171"/>
    <cellStyle name="Title 34 3 3 2" xfId="16172"/>
    <cellStyle name="Title 34 3 4" xfId="16173"/>
    <cellStyle name="Title 34 4" xfId="16174"/>
    <cellStyle name="Title 34 4 2" xfId="16175"/>
    <cellStyle name="Title 34 4 2 2" xfId="16176"/>
    <cellStyle name="Title 34 4 3" xfId="16177"/>
    <cellStyle name="Title 34 4 3 2" xfId="16178"/>
    <cellStyle name="Title 34 4 4" xfId="16179"/>
    <cellStyle name="Title 34 5" xfId="16180"/>
    <cellStyle name="Title 34 5 2" xfId="16181"/>
    <cellStyle name="Title 34 5 2 2" xfId="16182"/>
    <cellStyle name="Title 34 5 3" xfId="16183"/>
    <cellStyle name="Title 34 5 3 2" xfId="16184"/>
    <cellStyle name="Title 34 5 4" xfId="16185"/>
    <cellStyle name="Title 34 5 4 2" xfId="16186"/>
    <cellStyle name="Title 34 5 5" xfId="16187"/>
    <cellStyle name="Title 34 6" xfId="16188"/>
    <cellStyle name="Title 34 6 2" xfId="16189"/>
    <cellStyle name="Title 34 6 2 2" xfId="16190"/>
    <cellStyle name="Title 34 6 3" xfId="16191"/>
    <cellStyle name="Title 34 6 3 2" xfId="16192"/>
    <cellStyle name="Title 34 6 4" xfId="16193"/>
    <cellStyle name="Title 34 7" xfId="16194"/>
    <cellStyle name="Title 34 7 2" xfId="16195"/>
    <cellStyle name="Title 34 8" xfId="16196"/>
    <cellStyle name="Title 34 8 2" xfId="16197"/>
    <cellStyle name="Title 34 9" xfId="16198"/>
    <cellStyle name="Title 34 9 2" xfId="16199"/>
    <cellStyle name="Title 35" xfId="16200"/>
    <cellStyle name="Title 35 10" xfId="16201"/>
    <cellStyle name="Title 35 10 2" xfId="16202"/>
    <cellStyle name="Title 35 11" xfId="16203"/>
    <cellStyle name="Title 35 2" xfId="16204"/>
    <cellStyle name="Title 35 2 2" xfId="16205"/>
    <cellStyle name="Title 35 2 2 2" xfId="16206"/>
    <cellStyle name="Title 35 2 3" xfId="16207"/>
    <cellStyle name="Title 35 2 3 2" xfId="16208"/>
    <cellStyle name="Title 35 2 4" xfId="16209"/>
    <cellStyle name="Title 35 3" xfId="16210"/>
    <cellStyle name="Title 35 3 2" xfId="16211"/>
    <cellStyle name="Title 35 3 2 2" xfId="16212"/>
    <cellStyle name="Title 35 3 3" xfId="16213"/>
    <cellStyle name="Title 35 3 3 2" xfId="16214"/>
    <cellStyle name="Title 35 3 4" xfId="16215"/>
    <cellStyle name="Title 35 4" xfId="16216"/>
    <cellStyle name="Title 35 4 2" xfId="16217"/>
    <cellStyle name="Title 35 4 2 2" xfId="16218"/>
    <cellStyle name="Title 35 4 3" xfId="16219"/>
    <cellStyle name="Title 35 4 3 2" xfId="16220"/>
    <cellStyle name="Title 35 4 4" xfId="16221"/>
    <cellStyle name="Title 35 5" xfId="16222"/>
    <cellStyle name="Title 35 5 2" xfId="16223"/>
    <cellStyle name="Title 35 5 2 2" xfId="16224"/>
    <cellStyle name="Title 35 5 3" xfId="16225"/>
    <cellStyle name="Title 35 5 3 2" xfId="16226"/>
    <cellStyle name="Title 35 5 4" xfId="16227"/>
    <cellStyle name="Title 35 5 4 2" xfId="16228"/>
    <cellStyle name="Title 35 5 5" xfId="16229"/>
    <cellStyle name="Title 35 6" xfId="16230"/>
    <cellStyle name="Title 35 6 2" xfId="16231"/>
    <cellStyle name="Title 35 6 2 2" xfId="16232"/>
    <cellStyle name="Title 35 6 3" xfId="16233"/>
    <cellStyle name="Title 35 6 3 2" xfId="16234"/>
    <cellStyle name="Title 35 6 4" xfId="16235"/>
    <cellStyle name="Title 35 7" xfId="16236"/>
    <cellStyle name="Title 35 7 2" xfId="16237"/>
    <cellStyle name="Title 35 8" xfId="16238"/>
    <cellStyle name="Title 35 8 2" xfId="16239"/>
    <cellStyle name="Title 35 9" xfId="16240"/>
    <cellStyle name="Title 35 9 2" xfId="16241"/>
    <cellStyle name="Title 36" xfId="16242"/>
    <cellStyle name="Title 36 10" xfId="16243"/>
    <cellStyle name="Title 36 10 2" xfId="16244"/>
    <cellStyle name="Title 36 11" xfId="16245"/>
    <cellStyle name="Title 36 2" xfId="16246"/>
    <cellStyle name="Title 36 2 2" xfId="16247"/>
    <cellStyle name="Title 36 2 2 2" xfId="16248"/>
    <cellStyle name="Title 36 2 3" xfId="16249"/>
    <cellStyle name="Title 36 2 3 2" xfId="16250"/>
    <cellStyle name="Title 36 2 4" xfId="16251"/>
    <cellStyle name="Title 36 3" xfId="16252"/>
    <cellStyle name="Title 36 3 2" xfId="16253"/>
    <cellStyle name="Title 36 3 2 2" xfId="16254"/>
    <cellStyle name="Title 36 3 3" xfId="16255"/>
    <cellStyle name="Title 36 3 3 2" xfId="16256"/>
    <cellStyle name="Title 36 3 4" xfId="16257"/>
    <cellStyle name="Title 36 4" xfId="16258"/>
    <cellStyle name="Title 36 4 2" xfId="16259"/>
    <cellStyle name="Title 36 4 2 2" xfId="16260"/>
    <cellStyle name="Title 36 4 3" xfId="16261"/>
    <cellStyle name="Title 36 4 3 2" xfId="16262"/>
    <cellStyle name="Title 36 4 4" xfId="16263"/>
    <cellStyle name="Title 36 5" xfId="16264"/>
    <cellStyle name="Title 36 5 2" xfId="16265"/>
    <cellStyle name="Title 36 5 2 2" xfId="16266"/>
    <cellStyle name="Title 36 5 3" xfId="16267"/>
    <cellStyle name="Title 36 5 3 2" xfId="16268"/>
    <cellStyle name="Title 36 5 4" xfId="16269"/>
    <cellStyle name="Title 36 5 4 2" xfId="16270"/>
    <cellStyle name="Title 36 5 5" xfId="16271"/>
    <cellStyle name="Title 36 6" xfId="16272"/>
    <cellStyle name="Title 36 6 2" xfId="16273"/>
    <cellStyle name="Title 36 6 2 2" xfId="16274"/>
    <cellStyle name="Title 36 6 3" xfId="16275"/>
    <cellStyle name="Title 36 6 3 2" xfId="16276"/>
    <cellStyle name="Title 36 6 4" xfId="16277"/>
    <cellStyle name="Title 36 7" xfId="16278"/>
    <cellStyle name="Title 36 7 2" xfId="16279"/>
    <cellStyle name="Title 36 8" xfId="16280"/>
    <cellStyle name="Title 36 8 2" xfId="16281"/>
    <cellStyle name="Title 36 9" xfId="16282"/>
    <cellStyle name="Title 36 9 2" xfId="16283"/>
    <cellStyle name="Title 37" xfId="16284"/>
    <cellStyle name="Title 37 10" xfId="16285"/>
    <cellStyle name="Title 37 10 2" xfId="16286"/>
    <cellStyle name="Title 37 11" xfId="16287"/>
    <cellStyle name="Title 37 2" xfId="16288"/>
    <cellStyle name="Title 37 2 2" xfId="16289"/>
    <cellStyle name="Title 37 2 2 2" xfId="16290"/>
    <cellStyle name="Title 37 2 3" xfId="16291"/>
    <cellStyle name="Title 37 2 3 2" xfId="16292"/>
    <cellStyle name="Title 37 2 4" xfId="16293"/>
    <cellStyle name="Title 37 3" xfId="16294"/>
    <cellStyle name="Title 37 3 2" xfId="16295"/>
    <cellStyle name="Title 37 3 2 2" xfId="16296"/>
    <cellStyle name="Title 37 3 3" xfId="16297"/>
    <cellStyle name="Title 37 3 3 2" xfId="16298"/>
    <cellStyle name="Title 37 3 4" xfId="16299"/>
    <cellStyle name="Title 37 4" xfId="16300"/>
    <cellStyle name="Title 37 4 2" xfId="16301"/>
    <cellStyle name="Title 37 4 2 2" xfId="16302"/>
    <cellStyle name="Title 37 4 3" xfId="16303"/>
    <cellStyle name="Title 37 4 3 2" xfId="16304"/>
    <cellStyle name="Title 37 4 4" xfId="16305"/>
    <cellStyle name="Title 37 5" xfId="16306"/>
    <cellStyle name="Title 37 5 2" xfId="16307"/>
    <cellStyle name="Title 37 5 2 2" xfId="16308"/>
    <cellStyle name="Title 37 5 3" xfId="16309"/>
    <cellStyle name="Title 37 5 3 2" xfId="16310"/>
    <cellStyle name="Title 37 5 4" xfId="16311"/>
    <cellStyle name="Title 37 5 4 2" xfId="16312"/>
    <cellStyle name="Title 37 5 5" xfId="16313"/>
    <cellStyle name="Title 37 6" xfId="16314"/>
    <cellStyle name="Title 37 6 2" xfId="16315"/>
    <cellStyle name="Title 37 6 2 2" xfId="16316"/>
    <cellStyle name="Title 37 6 3" xfId="16317"/>
    <cellStyle name="Title 37 6 3 2" xfId="16318"/>
    <cellStyle name="Title 37 6 4" xfId="16319"/>
    <cellStyle name="Title 37 7" xfId="16320"/>
    <cellStyle name="Title 37 7 2" xfId="16321"/>
    <cellStyle name="Title 37 8" xfId="16322"/>
    <cellStyle name="Title 37 8 2" xfId="16323"/>
    <cellStyle name="Title 37 9" xfId="16324"/>
    <cellStyle name="Title 37 9 2" xfId="16325"/>
    <cellStyle name="Title 38" xfId="16326"/>
    <cellStyle name="Title 38 10" xfId="16327"/>
    <cellStyle name="Title 38 10 2" xfId="16328"/>
    <cellStyle name="Title 38 11" xfId="16329"/>
    <cellStyle name="Title 38 2" xfId="16330"/>
    <cellStyle name="Title 38 2 2" xfId="16331"/>
    <cellStyle name="Title 38 2 2 2" xfId="16332"/>
    <cellStyle name="Title 38 2 3" xfId="16333"/>
    <cellStyle name="Title 38 2 3 2" xfId="16334"/>
    <cellStyle name="Title 38 2 4" xfId="16335"/>
    <cellStyle name="Title 38 3" xfId="16336"/>
    <cellStyle name="Title 38 3 2" xfId="16337"/>
    <cellStyle name="Title 38 3 2 2" xfId="16338"/>
    <cellStyle name="Title 38 3 3" xfId="16339"/>
    <cellStyle name="Title 38 3 3 2" xfId="16340"/>
    <cellStyle name="Title 38 3 4" xfId="16341"/>
    <cellStyle name="Title 38 4" xfId="16342"/>
    <cellStyle name="Title 38 4 2" xfId="16343"/>
    <cellStyle name="Title 38 4 2 2" xfId="16344"/>
    <cellStyle name="Title 38 4 3" xfId="16345"/>
    <cellStyle name="Title 38 4 3 2" xfId="16346"/>
    <cellStyle name="Title 38 4 4" xfId="16347"/>
    <cellStyle name="Title 38 5" xfId="16348"/>
    <cellStyle name="Title 38 5 2" xfId="16349"/>
    <cellStyle name="Title 38 5 2 2" xfId="16350"/>
    <cellStyle name="Title 38 5 3" xfId="16351"/>
    <cellStyle name="Title 38 5 3 2" xfId="16352"/>
    <cellStyle name="Title 38 5 4" xfId="16353"/>
    <cellStyle name="Title 38 5 4 2" xfId="16354"/>
    <cellStyle name="Title 38 5 5" xfId="16355"/>
    <cellStyle name="Title 38 6" xfId="16356"/>
    <cellStyle name="Title 38 6 2" xfId="16357"/>
    <cellStyle name="Title 38 6 2 2" xfId="16358"/>
    <cellStyle name="Title 38 6 3" xfId="16359"/>
    <cellStyle name="Title 38 6 3 2" xfId="16360"/>
    <cellStyle name="Title 38 6 4" xfId="16361"/>
    <cellStyle name="Title 38 7" xfId="16362"/>
    <cellStyle name="Title 38 7 2" xfId="16363"/>
    <cellStyle name="Title 38 8" xfId="16364"/>
    <cellStyle name="Title 38 8 2" xfId="16365"/>
    <cellStyle name="Title 38 9" xfId="16366"/>
    <cellStyle name="Title 38 9 2" xfId="16367"/>
    <cellStyle name="Title 39" xfId="16368"/>
    <cellStyle name="Title 39 10" xfId="16369"/>
    <cellStyle name="Title 39 10 2" xfId="16370"/>
    <cellStyle name="Title 39 11" xfId="16371"/>
    <cellStyle name="Title 39 2" xfId="16372"/>
    <cellStyle name="Title 39 2 2" xfId="16373"/>
    <cellStyle name="Title 39 2 2 2" xfId="16374"/>
    <cellStyle name="Title 39 2 3" xfId="16375"/>
    <cellStyle name="Title 39 2 3 2" xfId="16376"/>
    <cellStyle name="Title 39 2 4" xfId="16377"/>
    <cellStyle name="Title 39 3" xfId="16378"/>
    <cellStyle name="Title 39 3 2" xfId="16379"/>
    <cellStyle name="Title 39 3 2 2" xfId="16380"/>
    <cellStyle name="Title 39 3 3" xfId="16381"/>
    <cellStyle name="Title 39 3 3 2" xfId="16382"/>
    <cellStyle name="Title 39 3 4" xfId="16383"/>
    <cellStyle name="Title 39 4" xfId="16384"/>
    <cellStyle name="Title 39 4 2" xfId="16385"/>
    <cellStyle name="Title 39 4 2 2" xfId="16386"/>
    <cellStyle name="Title 39 4 3" xfId="16387"/>
    <cellStyle name="Title 39 4 3 2" xfId="16388"/>
    <cellStyle name="Title 39 4 4" xfId="16389"/>
    <cellStyle name="Title 39 5" xfId="16390"/>
    <cellStyle name="Title 39 5 2" xfId="16391"/>
    <cellStyle name="Title 39 5 2 2" xfId="16392"/>
    <cellStyle name="Title 39 5 3" xfId="16393"/>
    <cellStyle name="Title 39 5 3 2" xfId="16394"/>
    <cellStyle name="Title 39 5 4" xfId="16395"/>
    <cellStyle name="Title 39 5 4 2" xfId="16396"/>
    <cellStyle name="Title 39 5 5" xfId="16397"/>
    <cellStyle name="Title 39 6" xfId="16398"/>
    <cellStyle name="Title 39 6 2" xfId="16399"/>
    <cellStyle name="Title 39 6 2 2" xfId="16400"/>
    <cellStyle name="Title 39 6 3" xfId="16401"/>
    <cellStyle name="Title 39 6 3 2" xfId="16402"/>
    <cellStyle name="Title 39 6 4" xfId="16403"/>
    <cellStyle name="Title 39 7" xfId="16404"/>
    <cellStyle name="Title 39 7 2" xfId="16405"/>
    <cellStyle name="Title 39 8" xfId="16406"/>
    <cellStyle name="Title 39 8 2" xfId="16407"/>
    <cellStyle name="Title 39 9" xfId="16408"/>
    <cellStyle name="Title 39 9 2" xfId="16409"/>
    <cellStyle name="Title 4" xfId="16410"/>
    <cellStyle name="Title 4 10" xfId="16411"/>
    <cellStyle name="Title 4 10 2" xfId="16412"/>
    <cellStyle name="Title 4 11" xfId="16413"/>
    <cellStyle name="Title 4 11 2" xfId="16414"/>
    <cellStyle name="Title 4 12" xfId="16415"/>
    <cellStyle name="Title 4 2" xfId="16416"/>
    <cellStyle name="Title 4 2 2" xfId="16417"/>
    <cellStyle name="Title 4 2 2 2" xfId="16418"/>
    <cellStyle name="Title 4 2 2 2 2" xfId="16419"/>
    <cellStyle name="Title 4 2 2 3" xfId="16420"/>
    <cellStyle name="Title 4 2 2 3 2" xfId="16421"/>
    <cellStyle name="Title 4 2 2 4" xfId="16422"/>
    <cellStyle name="Title 4 2 3" xfId="16423"/>
    <cellStyle name="Title 4 2 3 2" xfId="16424"/>
    <cellStyle name="Title 4 2 3 2 2" xfId="16425"/>
    <cellStyle name="Title 4 2 3 3" xfId="16426"/>
    <cellStyle name="Title 4 2 3 3 2" xfId="16427"/>
    <cellStyle name="Title 4 2 3 4" xfId="16428"/>
    <cellStyle name="Title 4 2 4" xfId="16429"/>
    <cellStyle name="Title 4 2 4 2" xfId="16430"/>
    <cellStyle name="Title 4 2 4 2 2" xfId="16431"/>
    <cellStyle name="Title 4 2 4 3" xfId="16432"/>
    <cellStyle name="Title 4 2 4 3 2" xfId="16433"/>
    <cellStyle name="Title 4 2 4 4" xfId="16434"/>
    <cellStyle name="Title 4 2 4 4 2" xfId="16435"/>
    <cellStyle name="Title 4 2 4 5" xfId="16436"/>
    <cellStyle name="Title 4 2 5" xfId="16437"/>
    <cellStyle name="Title 4 2 5 2" xfId="16438"/>
    <cellStyle name="Title 4 2 5 2 2" xfId="16439"/>
    <cellStyle name="Title 4 2 5 3" xfId="16440"/>
    <cellStyle name="Title 4 2 5 3 2" xfId="16441"/>
    <cellStyle name="Title 4 2 5 4" xfId="16442"/>
    <cellStyle name="Title 4 2 6" xfId="16443"/>
    <cellStyle name="Title 4 2 6 2" xfId="16444"/>
    <cellStyle name="Title 4 2 7" xfId="16445"/>
    <cellStyle name="Title 4 2 7 2" xfId="16446"/>
    <cellStyle name="Title 4 2 8" xfId="16447"/>
    <cellStyle name="Title 4 2 8 2" xfId="16448"/>
    <cellStyle name="Title 4 2 9" xfId="16449"/>
    <cellStyle name="Title 4 3" xfId="16450"/>
    <cellStyle name="Title 4 3 2" xfId="16451"/>
    <cellStyle name="Title 4 3 2 2" xfId="16452"/>
    <cellStyle name="Title 4 3 3" xfId="16453"/>
    <cellStyle name="Title 4 3 3 2" xfId="16454"/>
    <cellStyle name="Title 4 3 4" xfId="16455"/>
    <cellStyle name="Title 4 4" xfId="16456"/>
    <cellStyle name="Title 4 4 2" xfId="16457"/>
    <cellStyle name="Title 4 4 2 2" xfId="16458"/>
    <cellStyle name="Title 4 4 3" xfId="16459"/>
    <cellStyle name="Title 4 4 3 2" xfId="16460"/>
    <cellStyle name="Title 4 4 4" xfId="16461"/>
    <cellStyle name="Title 4 5" xfId="16462"/>
    <cellStyle name="Title 4 5 2" xfId="16463"/>
    <cellStyle name="Title 4 5 2 2" xfId="16464"/>
    <cellStyle name="Title 4 5 3" xfId="16465"/>
    <cellStyle name="Title 4 5 3 2" xfId="16466"/>
    <cellStyle name="Title 4 5 4" xfId="16467"/>
    <cellStyle name="Title 4 6" xfId="16468"/>
    <cellStyle name="Title 4 6 2" xfId="16469"/>
    <cellStyle name="Title 4 6 2 2" xfId="16470"/>
    <cellStyle name="Title 4 6 3" xfId="16471"/>
    <cellStyle name="Title 4 6 3 2" xfId="16472"/>
    <cellStyle name="Title 4 6 4" xfId="16473"/>
    <cellStyle name="Title 4 6 4 2" xfId="16474"/>
    <cellStyle name="Title 4 6 5" xfId="16475"/>
    <cellStyle name="Title 4 7" xfId="16476"/>
    <cellStyle name="Title 4 7 2" xfId="16477"/>
    <cellStyle name="Title 4 7 2 2" xfId="16478"/>
    <cellStyle name="Title 4 7 3" xfId="16479"/>
    <cellStyle name="Title 4 7 3 2" xfId="16480"/>
    <cellStyle name="Title 4 7 4" xfId="16481"/>
    <cellStyle name="Title 4 8" xfId="16482"/>
    <cellStyle name="Title 4 8 2" xfId="16483"/>
    <cellStyle name="Title 4 9" xfId="16484"/>
    <cellStyle name="Title 4 9 2" xfId="16485"/>
    <cellStyle name="Title 40" xfId="16486"/>
    <cellStyle name="Title 40 10" xfId="16487"/>
    <cellStyle name="Title 40 10 2" xfId="16488"/>
    <cellStyle name="Title 40 11" xfId="16489"/>
    <cellStyle name="Title 40 2" xfId="16490"/>
    <cellStyle name="Title 40 2 2" xfId="16491"/>
    <cellStyle name="Title 40 2 2 2" xfId="16492"/>
    <cellStyle name="Title 40 2 3" xfId="16493"/>
    <cellStyle name="Title 40 2 3 2" xfId="16494"/>
    <cellStyle name="Title 40 2 4" xfId="16495"/>
    <cellStyle name="Title 40 3" xfId="16496"/>
    <cellStyle name="Title 40 3 2" xfId="16497"/>
    <cellStyle name="Title 40 3 2 2" xfId="16498"/>
    <cellStyle name="Title 40 3 3" xfId="16499"/>
    <cellStyle name="Title 40 3 3 2" xfId="16500"/>
    <cellStyle name="Title 40 3 4" xfId="16501"/>
    <cellStyle name="Title 40 4" xfId="16502"/>
    <cellStyle name="Title 40 4 2" xfId="16503"/>
    <cellStyle name="Title 40 4 2 2" xfId="16504"/>
    <cellStyle name="Title 40 4 3" xfId="16505"/>
    <cellStyle name="Title 40 4 3 2" xfId="16506"/>
    <cellStyle name="Title 40 4 4" xfId="16507"/>
    <cellStyle name="Title 40 5" xfId="16508"/>
    <cellStyle name="Title 40 5 2" xfId="16509"/>
    <cellStyle name="Title 40 5 2 2" xfId="16510"/>
    <cellStyle name="Title 40 5 3" xfId="16511"/>
    <cellStyle name="Title 40 5 3 2" xfId="16512"/>
    <cellStyle name="Title 40 5 4" xfId="16513"/>
    <cellStyle name="Title 40 5 4 2" xfId="16514"/>
    <cellStyle name="Title 40 5 5" xfId="16515"/>
    <cellStyle name="Title 40 6" xfId="16516"/>
    <cellStyle name="Title 40 6 2" xfId="16517"/>
    <cellStyle name="Title 40 6 2 2" xfId="16518"/>
    <cellStyle name="Title 40 6 3" xfId="16519"/>
    <cellStyle name="Title 40 6 3 2" xfId="16520"/>
    <cellStyle name="Title 40 6 4" xfId="16521"/>
    <cellStyle name="Title 40 7" xfId="16522"/>
    <cellStyle name="Title 40 7 2" xfId="16523"/>
    <cellStyle name="Title 40 8" xfId="16524"/>
    <cellStyle name="Title 40 8 2" xfId="16525"/>
    <cellStyle name="Title 40 9" xfId="16526"/>
    <cellStyle name="Title 40 9 2" xfId="16527"/>
    <cellStyle name="Title 41" xfId="16528"/>
    <cellStyle name="Title 41 10" xfId="16529"/>
    <cellStyle name="Title 41 10 2" xfId="16530"/>
    <cellStyle name="Title 41 11" xfId="16531"/>
    <cellStyle name="Title 41 2" xfId="16532"/>
    <cellStyle name="Title 41 2 2" xfId="16533"/>
    <cellStyle name="Title 41 2 2 2" xfId="16534"/>
    <cellStyle name="Title 41 2 3" xfId="16535"/>
    <cellStyle name="Title 41 2 3 2" xfId="16536"/>
    <cellStyle name="Title 41 2 4" xfId="16537"/>
    <cellStyle name="Title 41 3" xfId="16538"/>
    <cellStyle name="Title 41 3 2" xfId="16539"/>
    <cellStyle name="Title 41 3 2 2" xfId="16540"/>
    <cellStyle name="Title 41 3 3" xfId="16541"/>
    <cellStyle name="Title 41 3 3 2" xfId="16542"/>
    <cellStyle name="Title 41 3 4" xfId="16543"/>
    <cellStyle name="Title 41 4" xfId="16544"/>
    <cellStyle name="Title 41 4 2" xfId="16545"/>
    <cellStyle name="Title 41 4 2 2" xfId="16546"/>
    <cellStyle name="Title 41 4 3" xfId="16547"/>
    <cellStyle name="Title 41 4 3 2" xfId="16548"/>
    <cellStyle name="Title 41 4 4" xfId="16549"/>
    <cellStyle name="Title 41 5" xfId="16550"/>
    <cellStyle name="Title 41 5 2" xfId="16551"/>
    <cellStyle name="Title 41 5 2 2" xfId="16552"/>
    <cellStyle name="Title 41 5 3" xfId="16553"/>
    <cellStyle name="Title 41 5 3 2" xfId="16554"/>
    <cellStyle name="Title 41 5 4" xfId="16555"/>
    <cellStyle name="Title 41 5 4 2" xfId="16556"/>
    <cellStyle name="Title 41 5 5" xfId="16557"/>
    <cellStyle name="Title 41 6" xfId="16558"/>
    <cellStyle name="Title 41 6 2" xfId="16559"/>
    <cellStyle name="Title 41 6 2 2" xfId="16560"/>
    <cellStyle name="Title 41 6 3" xfId="16561"/>
    <cellStyle name="Title 41 6 3 2" xfId="16562"/>
    <cellStyle name="Title 41 6 4" xfId="16563"/>
    <cellStyle name="Title 41 7" xfId="16564"/>
    <cellStyle name="Title 41 7 2" xfId="16565"/>
    <cellStyle name="Title 41 8" xfId="16566"/>
    <cellStyle name="Title 41 8 2" xfId="16567"/>
    <cellStyle name="Title 41 9" xfId="16568"/>
    <cellStyle name="Title 41 9 2" xfId="16569"/>
    <cellStyle name="Title 42" xfId="16570"/>
    <cellStyle name="Title 42 10" xfId="16571"/>
    <cellStyle name="Title 42 10 2" xfId="16572"/>
    <cellStyle name="Title 42 11" xfId="16573"/>
    <cellStyle name="Title 42 2" xfId="16574"/>
    <cellStyle name="Title 42 2 2" xfId="16575"/>
    <cellStyle name="Title 42 2 2 2" xfId="16576"/>
    <cellStyle name="Title 42 2 3" xfId="16577"/>
    <cellStyle name="Title 42 2 3 2" xfId="16578"/>
    <cellStyle name="Title 42 2 4" xfId="16579"/>
    <cellStyle name="Title 42 3" xfId="16580"/>
    <cellStyle name="Title 42 3 2" xfId="16581"/>
    <cellStyle name="Title 42 3 2 2" xfId="16582"/>
    <cellStyle name="Title 42 3 3" xfId="16583"/>
    <cellStyle name="Title 42 3 3 2" xfId="16584"/>
    <cellStyle name="Title 42 3 4" xfId="16585"/>
    <cellStyle name="Title 42 4" xfId="16586"/>
    <cellStyle name="Title 42 4 2" xfId="16587"/>
    <cellStyle name="Title 42 4 2 2" xfId="16588"/>
    <cellStyle name="Title 42 4 3" xfId="16589"/>
    <cellStyle name="Title 42 4 3 2" xfId="16590"/>
    <cellStyle name="Title 42 4 4" xfId="16591"/>
    <cellStyle name="Title 42 5" xfId="16592"/>
    <cellStyle name="Title 42 5 2" xfId="16593"/>
    <cellStyle name="Title 42 5 2 2" xfId="16594"/>
    <cellStyle name="Title 42 5 3" xfId="16595"/>
    <cellStyle name="Title 42 5 3 2" xfId="16596"/>
    <cellStyle name="Title 42 5 4" xfId="16597"/>
    <cellStyle name="Title 42 5 4 2" xfId="16598"/>
    <cellStyle name="Title 42 5 5" xfId="16599"/>
    <cellStyle name="Title 42 6" xfId="16600"/>
    <cellStyle name="Title 42 6 2" xfId="16601"/>
    <cellStyle name="Title 42 6 2 2" xfId="16602"/>
    <cellStyle name="Title 42 6 3" xfId="16603"/>
    <cellStyle name="Title 42 6 3 2" xfId="16604"/>
    <cellStyle name="Title 42 6 4" xfId="16605"/>
    <cellStyle name="Title 42 7" xfId="16606"/>
    <cellStyle name="Title 42 7 2" xfId="16607"/>
    <cellStyle name="Title 42 8" xfId="16608"/>
    <cellStyle name="Title 42 8 2" xfId="16609"/>
    <cellStyle name="Title 42 9" xfId="16610"/>
    <cellStyle name="Title 42 9 2" xfId="16611"/>
    <cellStyle name="Title 43" xfId="16612"/>
    <cellStyle name="Title 43 10" xfId="16613"/>
    <cellStyle name="Title 43 10 2" xfId="16614"/>
    <cellStyle name="Title 43 11" xfId="16615"/>
    <cellStyle name="Title 43 2" xfId="16616"/>
    <cellStyle name="Title 43 2 2" xfId="16617"/>
    <cellStyle name="Title 43 2 2 2" xfId="16618"/>
    <cellStyle name="Title 43 2 3" xfId="16619"/>
    <cellStyle name="Title 43 2 3 2" xfId="16620"/>
    <cellStyle name="Title 43 2 4" xfId="16621"/>
    <cellStyle name="Title 43 3" xfId="16622"/>
    <cellStyle name="Title 43 3 2" xfId="16623"/>
    <cellStyle name="Title 43 3 2 2" xfId="16624"/>
    <cellStyle name="Title 43 3 3" xfId="16625"/>
    <cellStyle name="Title 43 3 3 2" xfId="16626"/>
    <cellStyle name="Title 43 3 4" xfId="16627"/>
    <cellStyle name="Title 43 4" xfId="16628"/>
    <cellStyle name="Title 43 4 2" xfId="16629"/>
    <cellStyle name="Title 43 4 2 2" xfId="16630"/>
    <cellStyle name="Title 43 4 3" xfId="16631"/>
    <cellStyle name="Title 43 4 3 2" xfId="16632"/>
    <cellStyle name="Title 43 4 4" xfId="16633"/>
    <cellStyle name="Title 43 5" xfId="16634"/>
    <cellStyle name="Title 43 5 2" xfId="16635"/>
    <cellStyle name="Title 43 5 2 2" xfId="16636"/>
    <cellStyle name="Title 43 5 3" xfId="16637"/>
    <cellStyle name="Title 43 5 3 2" xfId="16638"/>
    <cellStyle name="Title 43 5 4" xfId="16639"/>
    <cellStyle name="Title 43 5 4 2" xfId="16640"/>
    <cellStyle name="Title 43 5 5" xfId="16641"/>
    <cellStyle name="Title 43 6" xfId="16642"/>
    <cellStyle name="Title 43 6 2" xfId="16643"/>
    <cellStyle name="Title 43 6 2 2" xfId="16644"/>
    <cellStyle name="Title 43 6 3" xfId="16645"/>
    <cellStyle name="Title 43 6 3 2" xfId="16646"/>
    <cellStyle name="Title 43 6 4" xfId="16647"/>
    <cellStyle name="Title 43 7" xfId="16648"/>
    <cellStyle name="Title 43 7 2" xfId="16649"/>
    <cellStyle name="Title 43 8" xfId="16650"/>
    <cellStyle name="Title 43 8 2" xfId="16651"/>
    <cellStyle name="Title 43 9" xfId="16652"/>
    <cellStyle name="Title 43 9 2" xfId="16653"/>
    <cellStyle name="Title 44" xfId="16654"/>
    <cellStyle name="Title 44 2" xfId="16655"/>
    <cellStyle name="Title 5" xfId="16656"/>
    <cellStyle name="Title 5 10" xfId="16657"/>
    <cellStyle name="Title 5 10 2" xfId="16658"/>
    <cellStyle name="Title 5 11" xfId="16659"/>
    <cellStyle name="Title 5 11 2" xfId="16660"/>
    <cellStyle name="Title 5 12" xfId="16661"/>
    <cellStyle name="Title 5 2" xfId="16662"/>
    <cellStyle name="Title 5 2 2" xfId="16663"/>
    <cellStyle name="Title 5 2 2 2" xfId="16664"/>
    <cellStyle name="Title 5 2 2 2 2" xfId="16665"/>
    <cellStyle name="Title 5 2 2 3" xfId="16666"/>
    <cellStyle name="Title 5 2 2 3 2" xfId="16667"/>
    <cellStyle name="Title 5 2 2 4" xfId="16668"/>
    <cellStyle name="Title 5 2 3" xfId="16669"/>
    <cellStyle name="Title 5 2 3 2" xfId="16670"/>
    <cellStyle name="Title 5 2 3 2 2" xfId="16671"/>
    <cellStyle name="Title 5 2 3 3" xfId="16672"/>
    <cellStyle name="Title 5 2 3 3 2" xfId="16673"/>
    <cellStyle name="Title 5 2 3 4" xfId="16674"/>
    <cellStyle name="Title 5 2 4" xfId="16675"/>
    <cellStyle name="Title 5 2 4 2" xfId="16676"/>
    <cellStyle name="Title 5 2 4 2 2" xfId="16677"/>
    <cellStyle name="Title 5 2 4 3" xfId="16678"/>
    <cellStyle name="Title 5 2 4 3 2" xfId="16679"/>
    <cellStyle name="Title 5 2 4 4" xfId="16680"/>
    <cellStyle name="Title 5 2 4 4 2" xfId="16681"/>
    <cellStyle name="Title 5 2 4 5" xfId="16682"/>
    <cellStyle name="Title 5 2 5" xfId="16683"/>
    <cellStyle name="Title 5 2 5 2" xfId="16684"/>
    <cellStyle name="Title 5 2 5 2 2" xfId="16685"/>
    <cellStyle name="Title 5 2 5 3" xfId="16686"/>
    <cellStyle name="Title 5 2 5 3 2" xfId="16687"/>
    <cellStyle name="Title 5 2 5 4" xfId="16688"/>
    <cellStyle name="Title 5 2 6" xfId="16689"/>
    <cellStyle name="Title 5 2 6 2" xfId="16690"/>
    <cellStyle name="Title 5 2 7" xfId="16691"/>
    <cellStyle name="Title 5 2 7 2" xfId="16692"/>
    <cellStyle name="Title 5 2 8" xfId="16693"/>
    <cellStyle name="Title 5 2 8 2" xfId="16694"/>
    <cellStyle name="Title 5 2 9" xfId="16695"/>
    <cellStyle name="Title 5 3" xfId="16696"/>
    <cellStyle name="Title 5 3 2" xfId="16697"/>
    <cellStyle name="Title 5 3 2 2" xfId="16698"/>
    <cellStyle name="Title 5 3 3" xfId="16699"/>
    <cellStyle name="Title 5 3 3 2" xfId="16700"/>
    <cellStyle name="Title 5 3 4" xfId="16701"/>
    <cellStyle name="Title 5 4" xfId="16702"/>
    <cellStyle name="Title 5 4 2" xfId="16703"/>
    <cellStyle name="Title 5 4 2 2" xfId="16704"/>
    <cellStyle name="Title 5 4 3" xfId="16705"/>
    <cellStyle name="Title 5 4 3 2" xfId="16706"/>
    <cellStyle name="Title 5 4 4" xfId="16707"/>
    <cellStyle name="Title 5 5" xfId="16708"/>
    <cellStyle name="Title 5 5 2" xfId="16709"/>
    <cellStyle name="Title 5 5 2 2" xfId="16710"/>
    <cellStyle name="Title 5 5 3" xfId="16711"/>
    <cellStyle name="Title 5 5 3 2" xfId="16712"/>
    <cellStyle name="Title 5 5 4" xfId="16713"/>
    <cellStyle name="Title 5 6" xfId="16714"/>
    <cellStyle name="Title 5 6 2" xfId="16715"/>
    <cellStyle name="Title 5 6 2 2" xfId="16716"/>
    <cellStyle name="Title 5 6 3" xfId="16717"/>
    <cellStyle name="Title 5 6 3 2" xfId="16718"/>
    <cellStyle name="Title 5 6 4" xfId="16719"/>
    <cellStyle name="Title 5 6 4 2" xfId="16720"/>
    <cellStyle name="Title 5 6 5" xfId="16721"/>
    <cellStyle name="Title 5 7" xfId="16722"/>
    <cellStyle name="Title 5 7 2" xfId="16723"/>
    <cellStyle name="Title 5 7 2 2" xfId="16724"/>
    <cellStyle name="Title 5 7 3" xfId="16725"/>
    <cellStyle name="Title 5 7 3 2" xfId="16726"/>
    <cellStyle name="Title 5 7 4" xfId="16727"/>
    <cellStyle name="Title 5 8" xfId="16728"/>
    <cellStyle name="Title 5 8 2" xfId="16729"/>
    <cellStyle name="Title 5 9" xfId="16730"/>
    <cellStyle name="Title 5 9 2" xfId="16731"/>
    <cellStyle name="Title 6" xfId="16732"/>
    <cellStyle name="Title 6 10" xfId="16733"/>
    <cellStyle name="Title 6 10 2" xfId="16734"/>
    <cellStyle name="Title 6 11" xfId="16735"/>
    <cellStyle name="Title 6 11 2" xfId="16736"/>
    <cellStyle name="Title 6 12" xfId="16737"/>
    <cellStyle name="Title 6 2" xfId="16738"/>
    <cellStyle name="Title 6 2 2" xfId="16739"/>
    <cellStyle name="Title 6 2 2 2" xfId="16740"/>
    <cellStyle name="Title 6 2 2 2 2" xfId="16741"/>
    <cellStyle name="Title 6 2 2 3" xfId="16742"/>
    <cellStyle name="Title 6 2 2 3 2" xfId="16743"/>
    <cellStyle name="Title 6 2 2 4" xfId="16744"/>
    <cellStyle name="Title 6 2 3" xfId="16745"/>
    <cellStyle name="Title 6 2 3 2" xfId="16746"/>
    <cellStyle name="Title 6 2 3 2 2" xfId="16747"/>
    <cellStyle name="Title 6 2 3 3" xfId="16748"/>
    <cellStyle name="Title 6 2 3 3 2" xfId="16749"/>
    <cellStyle name="Title 6 2 3 4" xfId="16750"/>
    <cellStyle name="Title 6 2 4" xfId="16751"/>
    <cellStyle name="Title 6 2 4 2" xfId="16752"/>
    <cellStyle name="Title 6 2 4 2 2" xfId="16753"/>
    <cellStyle name="Title 6 2 4 3" xfId="16754"/>
    <cellStyle name="Title 6 2 4 3 2" xfId="16755"/>
    <cellStyle name="Title 6 2 4 4" xfId="16756"/>
    <cellStyle name="Title 6 2 4 4 2" xfId="16757"/>
    <cellStyle name="Title 6 2 4 5" xfId="16758"/>
    <cellStyle name="Title 6 2 5" xfId="16759"/>
    <cellStyle name="Title 6 2 5 2" xfId="16760"/>
    <cellStyle name="Title 6 2 5 2 2" xfId="16761"/>
    <cellStyle name="Title 6 2 5 3" xfId="16762"/>
    <cellStyle name="Title 6 2 5 3 2" xfId="16763"/>
    <cellStyle name="Title 6 2 5 4" xfId="16764"/>
    <cellStyle name="Title 6 2 6" xfId="16765"/>
    <cellStyle name="Title 6 2 6 2" xfId="16766"/>
    <cellStyle name="Title 6 2 7" xfId="16767"/>
    <cellStyle name="Title 6 2 7 2" xfId="16768"/>
    <cellStyle name="Title 6 2 8" xfId="16769"/>
    <cellStyle name="Title 6 2 8 2" xfId="16770"/>
    <cellStyle name="Title 6 2 9" xfId="16771"/>
    <cellStyle name="Title 6 3" xfId="16772"/>
    <cellStyle name="Title 6 3 2" xfId="16773"/>
    <cellStyle name="Title 6 3 2 2" xfId="16774"/>
    <cellStyle name="Title 6 3 3" xfId="16775"/>
    <cellStyle name="Title 6 3 3 2" xfId="16776"/>
    <cellStyle name="Title 6 3 4" xfId="16777"/>
    <cellStyle name="Title 6 4" xfId="16778"/>
    <cellStyle name="Title 6 4 2" xfId="16779"/>
    <cellStyle name="Title 6 4 2 2" xfId="16780"/>
    <cellStyle name="Title 6 4 3" xfId="16781"/>
    <cellStyle name="Title 6 4 3 2" xfId="16782"/>
    <cellStyle name="Title 6 4 4" xfId="16783"/>
    <cellStyle name="Title 6 5" xfId="16784"/>
    <cellStyle name="Title 6 5 2" xfId="16785"/>
    <cellStyle name="Title 6 5 2 2" xfId="16786"/>
    <cellStyle name="Title 6 5 3" xfId="16787"/>
    <cellStyle name="Title 6 5 3 2" xfId="16788"/>
    <cellStyle name="Title 6 5 4" xfId="16789"/>
    <cellStyle name="Title 6 6" xfId="16790"/>
    <cellStyle name="Title 6 6 2" xfId="16791"/>
    <cellStyle name="Title 6 6 2 2" xfId="16792"/>
    <cellStyle name="Title 6 6 3" xfId="16793"/>
    <cellStyle name="Title 6 6 3 2" xfId="16794"/>
    <cellStyle name="Title 6 6 4" xfId="16795"/>
    <cellStyle name="Title 6 6 4 2" xfId="16796"/>
    <cellStyle name="Title 6 6 5" xfId="16797"/>
    <cellStyle name="Title 6 7" xfId="16798"/>
    <cellStyle name="Title 6 7 2" xfId="16799"/>
    <cellStyle name="Title 6 7 2 2" xfId="16800"/>
    <cellStyle name="Title 6 7 3" xfId="16801"/>
    <cellStyle name="Title 6 7 3 2" xfId="16802"/>
    <cellStyle name="Title 6 7 4" xfId="16803"/>
    <cellStyle name="Title 6 8" xfId="16804"/>
    <cellStyle name="Title 6 8 2" xfId="16805"/>
    <cellStyle name="Title 6 9" xfId="16806"/>
    <cellStyle name="Title 6 9 2" xfId="16807"/>
    <cellStyle name="Title 7" xfId="16808"/>
    <cellStyle name="Title 7 10" xfId="16809"/>
    <cellStyle name="Title 7 10 2" xfId="16810"/>
    <cellStyle name="Title 7 11" xfId="16811"/>
    <cellStyle name="Title 7 2" xfId="16812"/>
    <cellStyle name="Title 7 2 2" xfId="16813"/>
    <cellStyle name="Title 7 2 2 2" xfId="16814"/>
    <cellStyle name="Title 7 2 3" xfId="16815"/>
    <cellStyle name="Title 7 2 3 2" xfId="16816"/>
    <cellStyle name="Title 7 2 4" xfId="16817"/>
    <cellStyle name="Title 7 3" xfId="16818"/>
    <cellStyle name="Title 7 3 2" xfId="16819"/>
    <cellStyle name="Title 7 3 2 2" xfId="16820"/>
    <cellStyle name="Title 7 3 3" xfId="16821"/>
    <cellStyle name="Title 7 3 3 2" xfId="16822"/>
    <cellStyle name="Title 7 3 4" xfId="16823"/>
    <cellStyle name="Title 7 4" xfId="16824"/>
    <cellStyle name="Title 7 4 2" xfId="16825"/>
    <cellStyle name="Title 7 4 2 2" xfId="16826"/>
    <cellStyle name="Title 7 4 3" xfId="16827"/>
    <cellStyle name="Title 7 4 3 2" xfId="16828"/>
    <cellStyle name="Title 7 4 4" xfId="16829"/>
    <cellStyle name="Title 7 5" xfId="16830"/>
    <cellStyle name="Title 7 5 2" xfId="16831"/>
    <cellStyle name="Title 7 5 2 2" xfId="16832"/>
    <cellStyle name="Title 7 5 3" xfId="16833"/>
    <cellStyle name="Title 7 5 3 2" xfId="16834"/>
    <cellStyle name="Title 7 5 4" xfId="16835"/>
    <cellStyle name="Title 7 5 4 2" xfId="16836"/>
    <cellStyle name="Title 7 5 5" xfId="16837"/>
    <cellStyle name="Title 7 6" xfId="16838"/>
    <cellStyle name="Title 7 6 2" xfId="16839"/>
    <cellStyle name="Title 7 6 2 2" xfId="16840"/>
    <cellStyle name="Title 7 6 3" xfId="16841"/>
    <cellStyle name="Title 7 6 3 2" xfId="16842"/>
    <cellStyle name="Title 7 6 4" xfId="16843"/>
    <cellStyle name="Title 7 7" xfId="16844"/>
    <cellStyle name="Title 7 7 2" xfId="16845"/>
    <cellStyle name="Title 7 8" xfId="16846"/>
    <cellStyle name="Title 7 8 2" xfId="16847"/>
    <cellStyle name="Title 7 9" xfId="16848"/>
    <cellStyle name="Title 7 9 2" xfId="16849"/>
    <cellStyle name="Title 8" xfId="16850"/>
    <cellStyle name="Title 8 10" xfId="16851"/>
    <cellStyle name="Title 8 10 2" xfId="16852"/>
    <cellStyle name="Title 8 11" xfId="16853"/>
    <cellStyle name="Title 8 2" xfId="16854"/>
    <cellStyle name="Title 8 2 2" xfId="16855"/>
    <cellStyle name="Title 8 2 2 2" xfId="16856"/>
    <cellStyle name="Title 8 2 3" xfId="16857"/>
    <cellStyle name="Title 8 2 3 2" xfId="16858"/>
    <cellStyle name="Title 8 2 4" xfId="16859"/>
    <cellStyle name="Title 8 3" xfId="16860"/>
    <cellStyle name="Title 8 3 2" xfId="16861"/>
    <cellStyle name="Title 8 3 2 2" xfId="16862"/>
    <cellStyle name="Title 8 3 3" xfId="16863"/>
    <cellStyle name="Title 8 3 3 2" xfId="16864"/>
    <cellStyle name="Title 8 3 4" xfId="16865"/>
    <cellStyle name="Title 8 4" xfId="16866"/>
    <cellStyle name="Title 8 4 2" xfId="16867"/>
    <cellStyle name="Title 8 4 2 2" xfId="16868"/>
    <cellStyle name="Title 8 4 3" xfId="16869"/>
    <cellStyle name="Title 8 4 3 2" xfId="16870"/>
    <cellStyle name="Title 8 4 4" xfId="16871"/>
    <cellStyle name="Title 8 5" xfId="16872"/>
    <cellStyle name="Title 8 5 2" xfId="16873"/>
    <cellStyle name="Title 8 5 2 2" xfId="16874"/>
    <cellStyle name="Title 8 5 3" xfId="16875"/>
    <cellStyle name="Title 8 5 3 2" xfId="16876"/>
    <cellStyle name="Title 8 5 4" xfId="16877"/>
    <cellStyle name="Title 8 5 4 2" xfId="16878"/>
    <cellStyle name="Title 8 5 5" xfId="16879"/>
    <cellStyle name="Title 8 6" xfId="16880"/>
    <cellStyle name="Title 8 6 2" xfId="16881"/>
    <cellStyle name="Title 8 6 2 2" xfId="16882"/>
    <cellStyle name="Title 8 6 3" xfId="16883"/>
    <cellStyle name="Title 8 6 3 2" xfId="16884"/>
    <cellStyle name="Title 8 6 4" xfId="16885"/>
    <cellStyle name="Title 8 7" xfId="16886"/>
    <cellStyle name="Title 8 7 2" xfId="16887"/>
    <cellStyle name="Title 8 8" xfId="16888"/>
    <cellStyle name="Title 8 8 2" xfId="16889"/>
    <cellStyle name="Title 8 9" xfId="16890"/>
    <cellStyle name="Title 8 9 2" xfId="16891"/>
    <cellStyle name="Title 9" xfId="16892"/>
    <cellStyle name="Title 9 10" xfId="16893"/>
    <cellStyle name="Title 9 10 2" xfId="16894"/>
    <cellStyle name="Title 9 11" xfId="16895"/>
    <cellStyle name="Title 9 2" xfId="16896"/>
    <cellStyle name="Title 9 2 2" xfId="16897"/>
    <cellStyle name="Title 9 2 2 2" xfId="16898"/>
    <cellStyle name="Title 9 2 3" xfId="16899"/>
    <cellStyle name="Title 9 2 3 2" xfId="16900"/>
    <cellStyle name="Title 9 2 4" xfId="16901"/>
    <cellStyle name="Title 9 3" xfId="16902"/>
    <cellStyle name="Title 9 3 2" xfId="16903"/>
    <cellStyle name="Title 9 3 2 2" xfId="16904"/>
    <cellStyle name="Title 9 3 3" xfId="16905"/>
    <cellStyle name="Title 9 3 3 2" xfId="16906"/>
    <cellStyle name="Title 9 3 4" xfId="16907"/>
    <cellStyle name="Title 9 4" xfId="16908"/>
    <cellStyle name="Title 9 4 2" xfId="16909"/>
    <cellStyle name="Title 9 4 2 2" xfId="16910"/>
    <cellStyle name="Title 9 4 3" xfId="16911"/>
    <cellStyle name="Title 9 4 3 2" xfId="16912"/>
    <cellStyle name="Title 9 4 4" xfId="16913"/>
    <cellStyle name="Title 9 5" xfId="16914"/>
    <cellStyle name="Title 9 5 2" xfId="16915"/>
    <cellStyle name="Title 9 5 2 2" xfId="16916"/>
    <cellStyle name="Title 9 5 3" xfId="16917"/>
    <cellStyle name="Title 9 5 3 2" xfId="16918"/>
    <cellStyle name="Title 9 5 4" xfId="16919"/>
    <cellStyle name="Title 9 5 4 2" xfId="16920"/>
    <cellStyle name="Title 9 5 5" xfId="16921"/>
    <cellStyle name="Title 9 6" xfId="16922"/>
    <cellStyle name="Title 9 6 2" xfId="16923"/>
    <cellStyle name="Title 9 6 2 2" xfId="16924"/>
    <cellStyle name="Title 9 6 3" xfId="16925"/>
    <cellStyle name="Title 9 6 3 2" xfId="16926"/>
    <cellStyle name="Title 9 6 4" xfId="16927"/>
    <cellStyle name="Title 9 7" xfId="16928"/>
    <cellStyle name="Title 9 7 2" xfId="16929"/>
    <cellStyle name="Title 9 8" xfId="16930"/>
    <cellStyle name="Title 9 8 2" xfId="16931"/>
    <cellStyle name="Title 9 9" xfId="16932"/>
    <cellStyle name="Title 9 9 2" xfId="16933"/>
    <cellStyle name="Total" xfId="16934" builtinId="25" customBuiltin="1"/>
    <cellStyle name="Total 10" xfId="16935"/>
    <cellStyle name="Total 10 10" xfId="16936"/>
    <cellStyle name="Total 10 10 2" xfId="16937"/>
    <cellStyle name="Total 10 11" xfId="16938"/>
    <cellStyle name="Total 10 2" xfId="16939"/>
    <cellStyle name="Total 10 2 2" xfId="16940"/>
    <cellStyle name="Total 10 2 2 2" xfId="16941"/>
    <cellStyle name="Total 10 2 3" xfId="16942"/>
    <cellStyle name="Total 10 2 3 2" xfId="16943"/>
    <cellStyle name="Total 10 2 4" xfId="16944"/>
    <cellStyle name="Total 10 3" xfId="16945"/>
    <cellStyle name="Total 10 3 2" xfId="16946"/>
    <cellStyle name="Total 10 3 2 2" xfId="16947"/>
    <cellStyle name="Total 10 3 3" xfId="16948"/>
    <cellStyle name="Total 10 3 3 2" xfId="16949"/>
    <cellStyle name="Total 10 3 4" xfId="16950"/>
    <cellStyle name="Total 10 4" xfId="16951"/>
    <cellStyle name="Total 10 4 2" xfId="16952"/>
    <cellStyle name="Total 10 4 2 2" xfId="16953"/>
    <cellStyle name="Total 10 4 3" xfId="16954"/>
    <cellStyle name="Total 10 4 3 2" xfId="16955"/>
    <cellStyle name="Total 10 4 4" xfId="16956"/>
    <cellStyle name="Total 10 5" xfId="16957"/>
    <cellStyle name="Total 10 5 2" xfId="16958"/>
    <cellStyle name="Total 10 5 2 2" xfId="16959"/>
    <cellStyle name="Total 10 5 3" xfId="16960"/>
    <cellStyle name="Total 10 5 3 2" xfId="16961"/>
    <cellStyle name="Total 10 5 4" xfId="16962"/>
    <cellStyle name="Total 10 5 4 2" xfId="16963"/>
    <cellStyle name="Total 10 5 5" xfId="16964"/>
    <cellStyle name="Total 10 6" xfId="16965"/>
    <cellStyle name="Total 10 6 2" xfId="16966"/>
    <cellStyle name="Total 10 6 2 2" xfId="16967"/>
    <cellStyle name="Total 10 6 3" xfId="16968"/>
    <cellStyle name="Total 10 6 3 2" xfId="16969"/>
    <cellStyle name="Total 10 6 4" xfId="16970"/>
    <cellStyle name="Total 10 7" xfId="16971"/>
    <cellStyle name="Total 10 7 2" xfId="16972"/>
    <cellStyle name="Total 10 8" xfId="16973"/>
    <cellStyle name="Total 10 8 2" xfId="16974"/>
    <cellStyle name="Total 10 9" xfId="16975"/>
    <cellStyle name="Total 10 9 2" xfId="16976"/>
    <cellStyle name="Total 11" xfId="16977"/>
    <cellStyle name="Total 11 10" xfId="16978"/>
    <cellStyle name="Total 11 10 2" xfId="16979"/>
    <cellStyle name="Total 11 11" xfId="16980"/>
    <cellStyle name="Total 11 2" xfId="16981"/>
    <cellStyle name="Total 11 2 2" xfId="16982"/>
    <cellStyle name="Total 11 2 2 2" xfId="16983"/>
    <cellStyle name="Total 11 2 3" xfId="16984"/>
    <cellStyle name="Total 11 2 3 2" xfId="16985"/>
    <cellStyle name="Total 11 2 4" xfId="16986"/>
    <cellStyle name="Total 11 3" xfId="16987"/>
    <cellStyle name="Total 11 3 2" xfId="16988"/>
    <cellStyle name="Total 11 3 2 2" xfId="16989"/>
    <cellStyle name="Total 11 3 3" xfId="16990"/>
    <cellStyle name="Total 11 3 3 2" xfId="16991"/>
    <cellStyle name="Total 11 3 4" xfId="16992"/>
    <cellStyle name="Total 11 4" xfId="16993"/>
    <cellStyle name="Total 11 4 2" xfId="16994"/>
    <cellStyle name="Total 11 4 2 2" xfId="16995"/>
    <cellStyle name="Total 11 4 3" xfId="16996"/>
    <cellStyle name="Total 11 4 3 2" xfId="16997"/>
    <cellStyle name="Total 11 4 4" xfId="16998"/>
    <cellStyle name="Total 11 5" xfId="16999"/>
    <cellStyle name="Total 11 5 2" xfId="17000"/>
    <cellStyle name="Total 11 5 2 2" xfId="17001"/>
    <cellStyle name="Total 11 5 3" xfId="17002"/>
    <cellStyle name="Total 11 5 3 2" xfId="17003"/>
    <cellStyle name="Total 11 5 4" xfId="17004"/>
    <cellStyle name="Total 11 5 4 2" xfId="17005"/>
    <cellStyle name="Total 11 5 5" xfId="17006"/>
    <cellStyle name="Total 11 6" xfId="17007"/>
    <cellStyle name="Total 11 6 2" xfId="17008"/>
    <cellStyle name="Total 11 6 2 2" xfId="17009"/>
    <cellStyle name="Total 11 6 3" xfId="17010"/>
    <cellStyle name="Total 11 6 3 2" xfId="17011"/>
    <cellStyle name="Total 11 6 4" xfId="17012"/>
    <cellStyle name="Total 11 7" xfId="17013"/>
    <cellStyle name="Total 11 7 2" xfId="17014"/>
    <cellStyle name="Total 11 8" xfId="17015"/>
    <cellStyle name="Total 11 8 2" xfId="17016"/>
    <cellStyle name="Total 11 9" xfId="17017"/>
    <cellStyle name="Total 11 9 2" xfId="17018"/>
    <cellStyle name="Total 12" xfId="17019"/>
    <cellStyle name="Total 12 10" xfId="17020"/>
    <cellStyle name="Total 12 10 2" xfId="17021"/>
    <cellStyle name="Total 12 11" xfId="17022"/>
    <cellStyle name="Total 12 2" xfId="17023"/>
    <cellStyle name="Total 12 2 2" xfId="17024"/>
    <cellStyle name="Total 12 2 2 2" xfId="17025"/>
    <cellStyle name="Total 12 2 3" xfId="17026"/>
    <cellStyle name="Total 12 2 3 2" xfId="17027"/>
    <cellStyle name="Total 12 2 4" xfId="17028"/>
    <cellStyle name="Total 12 3" xfId="17029"/>
    <cellStyle name="Total 12 3 2" xfId="17030"/>
    <cellStyle name="Total 12 3 2 2" xfId="17031"/>
    <cellStyle name="Total 12 3 3" xfId="17032"/>
    <cellStyle name="Total 12 3 3 2" xfId="17033"/>
    <cellStyle name="Total 12 3 4" xfId="17034"/>
    <cellStyle name="Total 12 4" xfId="17035"/>
    <cellStyle name="Total 12 4 2" xfId="17036"/>
    <cellStyle name="Total 12 4 2 2" xfId="17037"/>
    <cellStyle name="Total 12 4 3" xfId="17038"/>
    <cellStyle name="Total 12 4 3 2" xfId="17039"/>
    <cellStyle name="Total 12 4 4" xfId="17040"/>
    <cellStyle name="Total 12 5" xfId="17041"/>
    <cellStyle name="Total 12 5 2" xfId="17042"/>
    <cellStyle name="Total 12 5 2 2" xfId="17043"/>
    <cellStyle name="Total 12 5 3" xfId="17044"/>
    <cellStyle name="Total 12 5 3 2" xfId="17045"/>
    <cellStyle name="Total 12 5 4" xfId="17046"/>
    <cellStyle name="Total 12 5 4 2" xfId="17047"/>
    <cellStyle name="Total 12 5 5" xfId="17048"/>
    <cellStyle name="Total 12 6" xfId="17049"/>
    <cellStyle name="Total 12 6 2" xfId="17050"/>
    <cellStyle name="Total 12 6 2 2" xfId="17051"/>
    <cellStyle name="Total 12 6 3" xfId="17052"/>
    <cellStyle name="Total 12 6 3 2" xfId="17053"/>
    <cellStyle name="Total 12 6 4" xfId="17054"/>
    <cellStyle name="Total 12 7" xfId="17055"/>
    <cellStyle name="Total 12 7 2" xfId="17056"/>
    <cellStyle name="Total 12 8" xfId="17057"/>
    <cellStyle name="Total 12 8 2" xfId="17058"/>
    <cellStyle name="Total 12 9" xfId="17059"/>
    <cellStyle name="Total 12 9 2" xfId="17060"/>
    <cellStyle name="Total 13" xfId="17061"/>
    <cellStyle name="Total 13 10" xfId="17062"/>
    <cellStyle name="Total 13 10 2" xfId="17063"/>
    <cellStyle name="Total 13 11" xfId="17064"/>
    <cellStyle name="Total 13 2" xfId="17065"/>
    <cellStyle name="Total 13 2 2" xfId="17066"/>
    <cellStyle name="Total 13 2 2 2" xfId="17067"/>
    <cellStyle name="Total 13 2 3" xfId="17068"/>
    <cellStyle name="Total 13 2 3 2" xfId="17069"/>
    <cellStyle name="Total 13 2 4" xfId="17070"/>
    <cellStyle name="Total 13 3" xfId="17071"/>
    <cellStyle name="Total 13 3 2" xfId="17072"/>
    <cellStyle name="Total 13 3 2 2" xfId="17073"/>
    <cellStyle name="Total 13 3 3" xfId="17074"/>
    <cellStyle name="Total 13 3 3 2" xfId="17075"/>
    <cellStyle name="Total 13 3 4" xfId="17076"/>
    <cellStyle name="Total 13 4" xfId="17077"/>
    <cellStyle name="Total 13 4 2" xfId="17078"/>
    <cellStyle name="Total 13 4 2 2" xfId="17079"/>
    <cellStyle name="Total 13 4 3" xfId="17080"/>
    <cellStyle name="Total 13 4 3 2" xfId="17081"/>
    <cellStyle name="Total 13 4 4" xfId="17082"/>
    <cellStyle name="Total 13 5" xfId="17083"/>
    <cellStyle name="Total 13 5 2" xfId="17084"/>
    <cellStyle name="Total 13 5 2 2" xfId="17085"/>
    <cellStyle name="Total 13 5 3" xfId="17086"/>
    <cellStyle name="Total 13 5 3 2" xfId="17087"/>
    <cellStyle name="Total 13 5 4" xfId="17088"/>
    <cellStyle name="Total 13 5 4 2" xfId="17089"/>
    <cellStyle name="Total 13 5 5" xfId="17090"/>
    <cellStyle name="Total 13 6" xfId="17091"/>
    <cellStyle name="Total 13 6 2" xfId="17092"/>
    <cellStyle name="Total 13 6 2 2" xfId="17093"/>
    <cellStyle name="Total 13 6 3" xfId="17094"/>
    <cellStyle name="Total 13 6 3 2" xfId="17095"/>
    <cellStyle name="Total 13 6 4" xfId="17096"/>
    <cellStyle name="Total 13 7" xfId="17097"/>
    <cellStyle name="Total 13 7 2" xfId="17098"/>
    <cellStyle name="Total 13 8" xfId="17099"/>
    <cellStyle name="Total 13 8 2" xfId="17100"/>
    <cellStyle name="Total 13 9" xfId="17101"/>
    <cellStyle name="Total 13 9 2" xfId="17102"/>
    <cellStyle name="Total 14" xfId="17103"/>
    <cellStyle name="Total 14 10" xfId="17104"/>
    <cellStyle name="Total 14 10 2" xfId="17105"/>
    <cellStyle name="Total 14 11" xfId="17106"/>
    <cellStyle name="Total 14 2" xfId="17107"/>
    <cellStyle name="Total 14 2 2" xfId="17108"/>
    <cellStyle name="Total 14 2 2 2" xfId="17109"/>
    <cellStyle name="Total 14 2 3" xfId="17110"/>
    <cellStyle name="Total 14 2 3 2" xfId="17111"/>
    <cellStyle name="Total 14 2 4" xfId="17112"/>
    <cellStyle name="Total 14 3" xfId="17113"/>
    <cellStyle name="Total 14 3 2" xfId="17114"/>
    <cellStyle name="Total 14 3 2 2" xfId="17115"/>
    <cellStyle name="Total 14 3 3" xfId="17116"/>
    <cellStyle name="Total 14 3 3 2" xfId="17117"/>
    <cellStyle name="Total 14 3 4" xfId="17118"/>
    <cellStyle name="Total 14 4" xfId="17119"/>
    <cellStyle name="Total 14 4 2" xfId="17120"/>
    <cellStyle name="Total 14 4 2 2" xfId="17121"/>
    <cellStyle name="Total 14 4 3" xfId="17122"/>
    <cellStyle name="Total 14 4 3 2" xfId="17123"/>
    <cellStyle name="Total 14 4 4" xfId="17124"/>
    <cellStyle name="Total 14 5" xfId="17125"/>
    <cellStyle name="Total 14 5 2" xfId="17126"/>
    <cellStyle name="Total 14 5 2 2" xfId="17127"/>
    <cellStyle name="Total 14 5 3" xfId="17128"/>
    <cellStyle name="Total 14 5 3 2" xfId="17129"/>
    <cellStyle name="Total 14 5 4" xfId="17130"/>
    <cellStyle name="Total 14 5 4 2" xfId="17131"/>
    <cellStyle name="Total 14 5 5" xfId="17132"/>
    <cellStyle name="Total 14 6" xfId="17133"/>
    <cellStyle name="Total 14 6 2" xfId="17134"/>
    <cellStyle name="Total 14 6 2 2" xfId="17135"/>
    <cellStyle name="Total 14 6 3" xfId="17136"/>
    <cellStyle name="Total 14 6 3 2" xfId="17137"/>
    <cellStyle name="Total 14 6 4" xfId="17138"/>
    <cellStyle name="Total 14 7" xfId="17139"/>
    <cellStyle name="Total 14 7 2" xfId="17140"/>
    <cellStyle name="Total 14 8" xfId="17141"/>
    <cellStyle name="Total 14 8 2" xfId="17142"/>
    <cellStyle name="Total 14 9" xfId="17143"/>
    <cellStyle name="Total 14 9 2" xfId="17144"/>
    <cellStyle name="Total 15" xfId="17145"/>
    <cellStyle name="Total 15 10" xfId="17146"/>
    <cellStyle name="Total 15 10 2" xfId="17147"/>
    <cellStyle name="Total 15 11" xfId="17148"/>
    <cellStyle name="Total 15 2" xfId="17149"/>
    <cellStyle name="Total 15 2 2" xfId="17150"/>
    <cellStyle name="Total 15 2 2 2" xfId="17151"/>
    <cellStyle name="Total 15 2 3" xfId="17152"/>
    <cellStyle name="Total 15 2 3 2" xfId="17153"/>
    <cellStyle name="Total 15 2 4" xfId="17154"/>
    <cellStyle name="Total 15 3" xfId="17155"/>
    <cellStyle name="Total 15 3 2" xfId="17156"/>
    <cellStyle name="Total 15 3 2 2" xfId="17157"/>
    <cellStyle name="Total 15 3 3" xfId="17158"/>
    <cellStyle name="Total 15 3 3 2" xfId="17159"/>
    <cellStyle name="Total 15 3 4" xfId="17160"/>
    <cellStyle name="Total 15 4" xfId="17161"/>
    <cellStyle name="Total 15 4 2" xfId="17162"/>
    <cellStyle name="Total 15 4 2 2" xfId="17163"/>
    <cellStyle name="Total 15 4 3" xfId="17164"/>
    <cellStyle name="Total 15 4 3 2" xfId="17165"/>
    <cellStyle name="Total 15 4 4" xfId="17166"/>
    <cellStyle name="Total 15 5" xfId="17167"/>
    <cellStyle name="Total 15 5 2" xfId="17168"/>
    <cellStyle name="Total 15 5 2 2" xfId="17169"/>
    <cellStyle name="Total 15 5 3" xfId="17170"/>
    <cellStyle name="Total 15 5 3 2" xfId="17171"/>
    <cellStyle name="Total 15 5 4" xfId="17172"/>
    <cellStyle name="Total 15 5 4 2" xfId="17173"/>
    <cellStyle name="Total 15 5 5" xfId="17174"/>
    <cellStyle name="Total 15 6" xfId="17175"/>
    <cellStyle name="Total 15 6 2" xfId="17176"/>
    <cellStyle name="Total 15 6 2 2" xfId="17177"/>
    <cellStyle name="Total 15 6 3" xfId="17178"/>
    <cellStyle name="Total 15 6 3 2" xfId="17179"/>
    <cellStyle name="Total 15 6 4" xfId="17180"/>
    <cellStyle name="Total 15 7" xfId="17181"/>
    <cellStyle name="Total 15 7 2" xfId="17182"/>
    <cellStyle name="Total 15 8" xfId="17183"/>
    <cellStyle name="Total 15 8 2" xfId="17184"/>
    <cellStyle name="Total 15 9" xfId="17185"/>
    <cellStyle name="Total 15 9 2" xfId="17186"/>
    <cellStyle name="Total 16" xfId="17187"/>
    <cellStyle name="Total 16 10" xfId="17188"/>
    <cellStyle name="Total 16 10 2" xfId="17189"/>
    <cellStyle name="Total 16 11" xfId="17190"/>
    <cellStyle name="Total 16 2" xfId="17191"/>
    <cellStyle name="Total 16 2 2" xfId="17192"/>
    <cellStyle name="Total 16 2 2 2" xfId="17193"/>
    <cellStyle name="Total 16 2 3" xfId="17194"/>
    <cellStyle name="Total 16 2 3 2" xfId="17195"/>
    <cellStyle name="Total 16 2 4" xfId="17196"/>
    <cellStyle name="Total 16 3" xfId="17197"/>
    <cellStyle name="Total 16 3 2" xfId="17198"/>
    <cellStyle name="Total 16 3 2 2" xfId="17199"/>
    <cellStyle name="Total 16 3 3" xfId="17200"/>
    <cellStyle name="Total 16 3 3 2" xfId="17201"/>
    <cellStyle name="Total 16 3 4" xfId="17202"/>
    <cellStyle name="Total 16 4" xfId="17203"/>
    <cellStyle name="Total 16 4 2" xfId="17204"/>
    <cellStyle name="Total 16 4 2 2" xfId="17205"/>
    <cellStyle name="Total 16 4 3" xfId="17206"/>
    <cellStyle name="Total 16 4 3 2" xfId="17207"/>
    <cellStyle name="Total 16 4 4" xfId="17208"/>
    <cellStyle name="Total 16 5" xfId="17209"/>
    <cellStyle name="Total 16 5 2" xfId="17210"/>
    <cellStyle name="Total 16 5 2 2" xfId="17211"/>
    <cellStyle name="Total 16 5 3" xfId="17212"/>
    <cellStyle name="Total 16 5 3 2" xfId="17213"/>
    <cellStyle name="Total 16 5 4" xfId="17214"/>
    <cellStyle name="Total 16 5 4 2" xfId="17215"/>
    <cellStyle name="Total 16 5 5" xfId="17216"/>
    <cellStyle name="Total 16 6" xfId="17217"/>
    <cellStyle name="Total 16 6 2" xfId="17218"/>
    <cellStyle name="Total 16 6 2 2" xfId="17219"/>
    <cellStyle name="Total 16 6 3" xfId="17220"/>
    <cellStyle name="Total 16 6 3 2" xfId="17221"/>
    <cellStyle name="Total 16 6 4" xfId="17222"/>
    <cellStyle name="Total 16 7" xfId="17223"/>
    <cellStyle name="Total 16 7 2" xfId="17224"/>
    <cellStyle name="Total 16 8" xfId="17225"/>
    <cellStyle name="Total 16 8 2" xfId="17226"/>
    <cellStyle name="Total 16 9" xfId="17227"/>
    <cellStyle name="Total 16 9 2" xfId="17228"/>
    <cellStyle name="Total 17" xfId="17229"/>
    <cellStyle name="Total 17 10" xfId="17230"/>
    <cellStyle name="Total 17 10 2" xfId="17231"/>
    <cellStyle name="Total 17 11" xfId="17232"/>
    <cellStyle name="Total 17 2" xfId="17233"/>
    <cellStyle name="Total 17 2 2" xfId="17234"/>
    <cellStyle name="Total 17 2 2 2" xfId="17235"/>
    <cellStyle name="Total 17 2 3" xfId="17236"/>
    <cellStyle name="Total 17 2 3 2" xfId="17237"/>
    <cellStyle name="Total 17 2 4" xfId="17238"/>
    <cellStyle name="Total 17 3" xfId="17239"/>
    <cellStyle name="Total 17 3 2" xfId="17240"/>
    <cellStyle name="Total 17 3 2 2" xfId="17241"/>
    <cellStyle name="Total 17 3 3" xfId="17242"/>
    <cellStyle name="Total 17 3 3 2" xfId="17243"/>
    <cellStyle name="Total 17 3 4" xfId="17244"/>
    <cellStyle name="Total 17 4" xfId="17245"/>
    <cellStyle name="Total 17 4 2" xfId="17246"/>
    <cellStyle name="Total 17 4 2 2" xfId="17247"/>
    <cellStyle name="Total 17 4 3" xfId="17248"/>
    <cellStyle name="Total 17 4 3 2" xfId="17249"/>
    <cellStyle name="Total 17 4 4" xfId="17250"/>
    <cellStyle name="Total 17 5" xfId="17251"/>
    <cellStyle name="Total 17 5 2" xfId="17252"/>
    <cellStyle name="Total 17 5 2 2" xfId="17253"/>
    <cellStyle name="Total 17 5 3" xfId="17254"/>
    <cellStyle name="Total 17 5 3 2" xfId="17255"/>
    <cellStyle name="Total 17 5 4" xfId="17256"/>
    <cellStyle name="Total 17 5 4 2" xfId="17257"/>
    <cellStyle name="Total 17 5 5" xfId="17258"/>
    <cellStyle name="Total 17 6" xfId="17259"/>
    <cellStyle name="Total 17 6 2" xfId="17260"/>
    <cellStyle name="Total 17 6 2 2" xfId="17261"/>
    <cellStyle name="Total 17 6 3" xfId="17262"/>
    <cellStyle name="Total 17 6 3 2" xfId="17263"/>
    <cellStyle name="Total 17 6 4" xfId="17264"/>
    <cellStyle name="Total 17 7" xfId="17265"/>
    <cellStyle name="Total 17 7 2" xfId="17266"/>
    <cellStyle name="Total 17 8" xfId="17267"/>
    <cellStyle name="Total 17 8 2" xfId="17268"/>
    <cellStyle name="Total 17 9" xfId="17269"/>
    <cellStyle name="Total 17 9 2" xfId="17270"/>
    <cellStyle name="Total 18" xfId="17271"/>
    <cellStyle name="Total 18 10" xfId="17272"/>
    <cellStyle name="Total 18 10 2" xfId="17273"/>
    <cellStyle name="Total 18 11" xfId="17274"/>
    <cellStyle name="Total 18 2" xfId="17275"/>
    <cellStyle name="Total 18 2 2" xfId="17276"/>
    <cellStyle name="Total 18 2 2 2" xfId="17277"/>
    <cellStyle name="Total 18 2 3" xfId="17278"/>
    <cellStyle name="Total 18 2 3 2" xfId="17279"/>
    <cellStyle name="Total 18 2 4" xfId="17280"/>
    <cellStyle name="Total 18 3" xfId="17281"/>
    <cellStyle name="Total 18 3 2" xfId="17282"/>
    <cellStyle name="Total 18 3 2 2" xfId="17283"/>
    <cellStyle name="Total 18 3 3" xfId="17284"/>
    <cellStyle name="Total 18 3 3 2" xfId="17285"/>
    <cellStyle name="Total 18 3 4" xfId="17286"/>
    <cellStyle name="Total 18 4" xfId="17287"/>
    <cellStyle name="Total 18 4 2" xfId="17288"/>
    <cellStyle name="Total 18 4 2 2" xfId="17289"/>
    <cellStyle name="Total 18 4 3" xfId="17290"/>
    <cellStyle name="Total 18 4 3 2" xfId="17291"/>
    <cellStyle name="Total 18 4 4" xfId="17292"/>
    <cellStyle name="Total 18 5" xfId="17293"/>
    <cellStyle name="Total 18 5 2" xfId="17294"/>
    <cellStyle name="Total 18 5 2 2" xfId="17295"/>
    <cellStyle name="Total 18 5 3" xfId="17296"/>
    <cellStyle name="Total 18 5 3 2" xfId="17297"/>
    <cellStyle name="Total 18 5 4" xfId="17298"/>
    <cellStyle name="Total 18 5 4 2" xfId="17299"/>
    <cellStyle name="Total 18 5 5" xfId="17300"/>
    <cellStyle name="Total 18 6" xfId="17301"/>
    <cellStyle name="Total 18 6 2" xfId="17302"/>
    <cellStyle name="Total 18 6 2 2" xfId="17303"/>
    <cellStyle name="Total 18 6 3" xfId="17304"/>
    <cellStyle name="Total 18 6 3 2" xfId="17305"/>
    <cellStyle name="Total 18 6 4" xfId="17306"/>
    <cellStyle name="Total 18 7" xfId="17307"/>
    <cellStyle name="Total 18 7 2" xfId="17308"/>
    <cellStyle name="Total 18 8" xfId="17309"/>
    <cellStyle name="Total 18 8 2" xfId="17310"/>
    <cellStyle name="Total 18 9" xfId="17311"/>
    <cellStyle name="Total 18 9 2" xfId="17312"/>
    <cellStyle name="Total 19" xfId="17313"/>
    <cellStyle name="Total 19 10" xfId="17314"/>
    <cellStyle name="Total 19 10 2" xfId="17315"/>
    <cellStyle name="Total 19 11" xfId="17316"/>
    <cellStyle name="Total 19 2" xfId="17317"/>
    <cellStyle name="Total 19 2 2" xfId="17318"/>
    <cellStyle name="Total 19 2 2 2" xfId="17319"/>
    <cellStyle name="Total 19 2 3" xfId="17320"/>
    <cellStyle name="Total 19 2 3 2" xfId="17321"/>
    <cellStyle name="Total 19 2 4" xfId="17322"/>
    <cellStyle name="Total 19 3" xfId="17323"/>
    <cellStyle name="Total 19 3 2" xfId="17324"/>
    <cellStyle name="Total 19 3 2 2" xfId="17325"/>
    <cellStyle name="Total 19 3 3" xfId="17326"/>
    <cellStyle name="Total 19 3 3 2" xfId="17327"/>
    <cellStyle name="Total 19 3 4" xfId="17328"/>
    <cellStyle name="Total 19 4" xfId="17329"/>
    <cellStyle name="Total 19 4 2" xfId="17330"/>
    <cellStyle name="Total 19 4 2 2" xfId="17331"/>
    <cellStyle name="Total 19 4 3" xfId="17332"/>
    <cellStyle name="Total 19 4 3 2" xfId="17333"/>
    <cellStyle name="Total 19 4 4" xfId="17334"/>
    <cellStyle name="Total 19 5" xfId="17335"/>
    <cellStyle name="Total 19 5 2" xfId="17336"/>
    <cellStyle name="Total 19 5 2 2" xfId="17337"/>
    <cellStyle name="Total 19 5 3" xfId="17338"/>
    <cellStyle name="Total 19 5 3 2" xfId="17339"/>
    <cellStyle name="Total 19 5 4" xfId="17340"/>
    <cellStyle name="Total 19 5 4 2" xfId="17341"/>
    <cellStyle name="Total 19 5 5" xfId="17342"/>
    <cellStyle name="Total 19 6" xfId="17343"/>
    <cellStyle name="Total 19 6 2" xfId="17344"/>
    <cellStyle name="Total 19 6 2 2" xfId="17345"/>
    <cellStyle name="Total 19 6 3" xfId="17346"/>
    <cellStyle name="Total 19 6 3 2" xfId="17347"/>
    <cellStyle name="Total 19 6 4" xfId="17348"/>
    <cellStyle name="Total 19 7" xfId="17349"/>
    <cellStyle name="Total 19 7 2" xfId="17350"/>
    <cellStyle name="Total 19 8" xfId="17351"/>
    <cellStyle name="Total 19 8 2" xfId="17352"/>
    <cellStyle name="Total 19 9" xfId="17353"/>
    <cellStyle name="Total 19 9 2" xfId="17354"/>
    <cellStyle name="Total 2" xfId="17355"/>
    <cellStyle name="Total 2 10" xfId="17356"/>
    <cellStyle name="Total 2 10 2" xfId="17357"/>
    <cellStyle name="Total 2 10 2 2" xfId="17358"/>
    <cellStyle name="Total 2 10 2 2 2" xfId="17359"/>
    <cellStyle name="Total 2 10 2 3" xfId="17360"/>
    <cellStyle name="Total 2 10 2 3 2" xfId="17361"/>
    <cellStyle name="Total 2 10 2 4" xfId="17362"/>
    <cellStyle name="Total 2 10 3" xfId="17363"/>
    <cellStyle name="Total 2 10 3 2" xfId="17364"/>
    <cellStyle name="Total 2 10 3 2 2" xfId="17365"/>
    <cellStyle name="Total 2 10 3 3" xfId="17366"/>
    <cellStyle name="Total 2 10 3 3 2" xfId="17367"/>
    <cellStyle name="Total 2 10 3 4" xfId="17368"/>
    <cellStyle name="Total 2 10 4" xfId="17369"/>
    <cellStyle name="Total 2 10 4 2" xfId="17370"/>
    <cellStyle name="Total 2 10 4 2 2" xfId="17371"/>
    <cellStyle name="Total 2 10 4 3" xfId="17372"/>
    <cellStyle name="Total 2 10 4 3 2" xfId="17373"/>
    <cellStyle name="Total 2 10 4 4" xfId="17374"/>
    <cellStyle name="Total 2 10 4 4 2" xfId="17375"/>
    <cellStyle name="Total 2 10 4 5" xfId="17376"/>
    <cellStyle name="Total 2 10 5" xfId="17377"/>
    <cellStyle name="Total 2 10 5 2" xfId="17378"/>
    <cellStyle name="Total 2 10 5 2 2" xfId="17379"/>
    <cellStyle name="Total 2 10 5 3" xfId="17380"/>
    <cellStyle name="Total 2 10 5 3 2" xfId="17381"/>
    <cellStyle name="Total 2 10 5 4" xfId="17382"/>
    <cellStyle name="Total 2 10 6" xfId="17383"/>
    <cellStyle name="Total 2 10 6 2" xfId="17384"/>
    <cellStyle name="Total 2 10 7" xfId="17385"/>
    <cellStyle name="Total 2 10 7 2" xfId="17386"/>
    <cellStyle name="Total 2 10 8" xfId="17387"/>
    <cellStyle name="Total 2 10 8 2" xfId="17388"/>
    <cellStyle name="Total 2 10 9" xfId="17389"/>
    <cellStyle name="Total 2 11" xfId="17390"/>
    <cellStyle name="Total 2 11 2" xfId="17391"/>
    <cellStyle name="Total 2 11 2 2" xfId="17392"/>
    <cellStyle name="Total 2 11 2 2 2" xfId="17393"/>
    <cellStyle name="Total 2 11 2 3" xfId="17394"/>
    <cellStyle name="Total 2 11 2 3 2" xfId="17395"/>
    <cellStyle name="Total 2 11 2 4" xfId="17396"/>
    <cellStyle name="Total 2 11 3" xfId="17397"/>
    <cellStyle name="Total 2 11 3 2" xfId="17398"/>
    <cellStyle name="Total 2 11 3 2 2" xfId="17399"/>
    <cellStyle name="Total 2 11 3 3" xfId="17400"/>
    <cellStyle name="Total 2 11 3 3 2" xfId="17401"/>
    <cellStyle name="Total 2 11 3 4" xfId="17402"/>
    <cellStyle name="Total 2 11 4" xfId="17403"/>
    <cellStyle name="Total 2 11 4 2" xfId="17404"/>
    <cellStyle name="Total 2 11 4 2 2" xfId="17405"/>
    <cellStyle name="Total 2 11 4 3" xfId="17406"/>
    <cellStyle name="Total 2 11 4 3 2" xfId="17407"/>
    <cellStyle name="Total 2 11 4 4" xfId="17408"/>
    <cellStyle name="Total 2 11 4 4 2" xfId="17409"/>
    <cellStyle name="Total 2 11 4 5" xfId="17410"/>
    <cellStyle name="Total 2 11 5" xfId="17411"/>
    <cellStyle name="Total 2 11 5 2" xfId="17412"/>
    <cellStyle name="Total 2 11 5 2 2" xfId="17413"/>
    <cellStyle name="Total 2 11 5 3" xfId="17414"/>
    <cellStyle name="Total 2 11 5 3 2" xfId="17415"/>
    <cellStyle name="Total 2 11 5 4" xfId="17416"/>
    <cellStyle name="Total 2 11 6" xfId="17417"/>
    <cellStyle name="Total 2 11 6 2" xfId="17418"/>
    <cellStyle name="Total 2 11 7" xfId="17419"/>
    <cellStyle name="Total 2 11 7 2" xfId="17420"/>
    <cellStyle name="Total 2 11 8" xfId="17421"/>
    <cellStyle name="Total 2 11 8 2" xfId="17422"/>
    <cellStyle name="Total 2 11 9" xfId="17423"/>
    <cellStyle name="Total 2 12" xfId="17424"/>
    <cellStyle name="Total 2 12 2" xfId="17425"/>
    <cellStyle name="Total 2 12 2 2" xfId="17426"/>
    <cellStyle name="Total 2 12 3" xfId="17427"/>
    <cellStyle name="Total 2 12 3 2" xfId="17428"/>
    <cellStyle name="Total 2 12 4" xfId="17429"/>
    <cellStyle name="Total 2 13" xfId="17430"/>
    <cellStyle name="Total 2 13 2" xfId="17431"/>
    <cellStyle name="Total 2 13 2 2" xfId="17432"/>
    <cellStyle name="Total 2 13 3" xfId="17433"/>
    <cellStyle name="Total 2 13 3 2" xfId="17434"/>
    <cellStyle name="Total 2 13 4" xfId="17435"/>
    <cellStyle name="Total 2 14" xfId="17436"/>
    <cellStyle name="Total 2 14 2" xfId="17437"/>
    <cellStyle name="Total 2 14 2 2" xfId="17438"/>
    <cellStyle name="Total 2 14 3" xfId="17439"/>
    <cellStyle name="Total 2 14 3 2" xfId="17440"/>
    <cellStyle name="Total 2 14 4" xfId="17441"/>
    <cellStyle name="Total 2 15" xfId="17442"/>
    <cellStyle name="Total 2 15 2" xfId="17443"/>
    <cellStyle name="Total 2 15 2 2" xfId="17444"/>
    <cellStyle name="Total 2 15 3" xfId="17445"/>
    <cellStyle name="Total 2 15 3 2" xfId="17446"/>
    <cellStyle name="Total 2 15 4" xfId="17447"/>
    <cellStyle name="Total 2 15 4 2" xfId="17448"/>
    <cellStyle name="Total 2 15 5" xfId="17449"/>
    <cellStyle name="Total 2 16" xfId="17450"/>
    <cellStyle name="Total 2 16 2" xfId="17451"/>
    <cellStyle name="Total 2 16 2 2" xfId="17452"/>
    <cellStyle name="Total 2 16 3" xfId="17453"/>
    <cellStyle name="Total 2 16 3 2" xfId="17454"/>
    <cellStyle name="Total 2 16 4" xfId="17455"/>
    <cellStyle name="Total 2 17" xfId="17456"/>
    <cellStyle name="Total 2 17 2" xfId="17457"/>
    <cellStyle name="Total 2 18" xfId="17458"/>
    <cellStyle name="Total 2 18 2" xfId="17459"/>
    <cellStyle name="Total 2 19" xfId="17460"/>
    <cellStyle name="Total 2 19 2" xfId="17461"/>
    <cellStyle name="Total 2 2" xfId="17462"/>
    <cellStyle name="Total 2 2 2" xfId="17463"/>
    <cellStyle name="Total 2 2 2 2" xfId="17464"/>
    <cellStyle name="Total 2 2 2 2 2" xfId="17465"/>
    <cellStyle name="Total 2 2 2 3" xfId="17466"/>
    <cellStyle name="Total 2 2 2 3 2" xfId="17467"/>
    <cellStyle name="Total 2 2 2 4" xfId="17468"/>
    <cellStyle name="Total 2 2 3" xfId="17469"/>
    <cellStyle name="Total 2 2 3 2" xfId="17470"/>
    <cellStyle name="Total 2 2 3 2 2" xfId="17471"/>
    <cellStyle name="Total 2 2 3 3" xfId="17472"/>
    <cellStyle name="Total 2 2 3 3 2" xfId="17473"/>
    <cellStyle name="Total 2 2 3 4" xfId="17474"/>
    <cellStyle name="Total 2 2 4" xfId="17475"/>
    <cellStyle name="Total 2 2 4 2" xfId="17476"/>
    <cellStyle name="Total 2 2 4 2 2" xfId="17477"/>
    <cellStyle name="Total 2 2 4 3" xfId="17478"/>
    <cellStyle name="Total 2 2 4 3 2" xfId="17479"/>
    <cellStyle name="Total 2 2 4 4" xfId="17480"/>
    <cellStyle name="Total 2 2 4 4 2" xfId="17481"/>
    <cellStyle name="Total 2 2 4 5" xfId="17482"/>
    <cellStyle name="Total 2 2 5" xfId="17483"/>
    <cellStyle name="Total 2 2 5 2" xfId="17484"/>
    <cellStyle name="Total 2 2 5 2 2" xfId="17485"/>
    <cellStyle name="Total 2 2 5 3" xfId="17486"/>
    <cellStyle name="Total 2 2 5 3 2" xfId="17487"/>
    <cellStyle name="Total 2 2 5 4" xfId="17488"/>
    <cellStyle name="Total 2 2 6" xfId="17489"/>
    <cellStyle name="Total 2 2 6 2" xfId="17490"/>
    <cellStyle name="Total 2 2 7" xfId="17491"/>
    <cellStyle name="Total 2 2 7 2" xfId="17492"/>
    <cellStyle name="Total 2 2 8" xfId="17493"/>
    <cellStyle name="Total 2 2 8 2" xfId="17494"/>
    <cellStyle name="Total 2 2 9" xfId="17495"/>
    <cellStyle name="Total 2 20" xfId="17496"/>
    <cellStyle name="Total 2 20 2" xfId="17497"/>
    <cellStyle name="Total 2 21" xfId="17498"/>
    <cellStyle name="Total 2 22" xfId="17499"/>
    <cellStyle name="Total 2 3" xfId="17500"/>
    <cellStyle name="Total 2 3 2" xfId="17501"/>
    <cellStyle name="Total 2 3 2 2" xfId="17502"/>
    <cellStyle name="Total 2 3 2 2 2" xfId="17503"/>
    <cellStyle name="Total 2 3 2 3" xfId="17504"/>
    <cellStyle name="Total 2 3 2 3 2" xfId="17505"/>
    <cellStyle name="Total 2 3 2 4" xfId="17506"/>
    <cellStyle name="Total 2 3 3" xfId="17507"/>
    <cellStyle name="Total 2 3 3 2" xfId="17508"/>
    <cellStyle name="Total 2 3 3 2 2" xfId="17509"/>
    <cellStyle name="Total 2 3 3 3" xfId="17510"/>
    <cellStyle name="Total 2 3 3 3 2" xfId="17511"/>
    <cellStyle name="Total 2 3 3 4" xfId="17512"/>
    <cellStyle name="Total 2 3 4" xfId="17513"/>
    <cellStyle name="Total 2 3 4 2" xfId="17514"/>
    <cellStyle name="Total 2 3 4 2 2" xfId="17515"/>
    <cellStyle name="Total 2 3 4 3" xfId="17516"/>
    <cellStyle name="Total 2 3 4 3 2" xfId="17517"/>
    <cellStyle name="Total 2 3 4 4" xfId="17518"/>
    <cellStyle name="Total 2 3 4 4 2" xfId="17519"/>
    <cellStyle name="Total 2 3 4 5" xfId="17520"/>
    <cellStyle name="Total 2 3 5" xfId="17521"/>
    <cellStyle name="Total 2 3 5 2" xfId="17522"/>
    <cellStyle name="Total 2 3 5 2 2" xfId="17523"/>
    <cellStyle name="Total 2 3 5 3" xfId="17524"/>
    <cellStyle name="Total 2 3 5 3 2" xfId="17525"/>
    <cellStyle name="Total 2 3 5 4" xfId="17526"/>
    <cellStyle name="Total 2 3 6" xfId="17527"/>
    <cellStyle name="Total 2 3 6 2" xfId="17528"/>
    <cellStyle name="Total 2 3 7" xfId="17529"/>
    <cellStyle name="Total 2 3 7 2" xfId="17530"/>
    <cellStyle name="Total 2 3 8" xfId="17531"/>
    <cellStyle name="Total 2 3 8 2" xfId="17532"/>
    <cellStyle name="Total 2 3 9" xfId="17533"/>
    <cellStyle name="Total 2 4" xfId="17534"/>
    <cellStyle name="Total 2 4 2" xfId="17535"/>
    <cellStyle name="Total 2 4 2 2" xfId="17536"/>
    <cellStyle name="Total 2 4 2 2 2" xfId="17537"/>
    <cellStyle name="Total 2 4 2 3" xfId="17538"/>
    <cellStyle name="Total 2 4 2 3 2" xfId="17539"/>
    <cellStyle name="Total 2 4 2 4" xfId="17540"/>
    <cellStyle name="Total 2 4 3" xfId="17541"/>
    <cellStyle name="Total 2 4 3 2" xfId="17542"/>
    <cellStyle name="Total 2 4 3 2 2" xfId="17543"/>
    <cellStyle name="Total 2 4 3 3" xfId="17544"/>
    <cellStyle name="Total 2 4 3 3 2" xfId="17545"/>
    <cellStyle name="Total 2 4 3 4" xfId="17546"/>
    <cellStyle name="Total 2 4 4" xfId="17547"/>
    <cellStyle name="Total 2 4 4 2" xfId="17548"/>
    <cellStyle name="Total 2 4 4 2 2" xfId="17549"/>
    <cellStyle name="Total 2 4 4 3" xfId="17550"/>
    <cellStyle name="Total 2 4 4 3 2" xfId="17551"/>
    <cellStyle name="Total 2 4 4 4" xfId="17552"/>
    <cellStyle name="Total 2 4 4 4 2" xfId="17553"/>
    <cellStyle name="Total 2 4 4 5" xfId="17554"/>
    <cellStyle name="Total 2 4 5" xfId="17555"/>
    <cellStyle name="Total 2 4 5 2" xfId="17556"/>
    <cellStyle name="Total 2 4 5 2 2" xfId="17557"/>
    <cellStyle name="Total 2 4 5 3" xfId="17558"/>
    <cellStyle name="Total 2 4 5 3 2" xfId="17559"/>
    <cellStyle name="Total 2 4 5 4" xfId="17560"/>
    <cellStyle name="Total 2 4 6" xfId="17561"/>
    <cellStyle name="Total 2 4 6 2" xfId="17562"/>
    <cellStyle name="Total 2 4 7" xfId="17563"/>
    <cellStyle name="Total 2 4 7 2" xfId="17564"/>
    <cellStyle name="Total 2 4 8" xfId="17565"/>
    <cellStyle name="Total 2 4 8 2" xfId="17566"/>
    <cellStyle name="Total 2 4 9" xfId="17567"/>
    <cellStyle name="Total 2 5" xfId="17568"/>
    <cellStyle name="Total 2 5 2" xfId="17569"/>
    <cellStyle name="Total 2 5 2 2" xfId="17570"/>
    <cellStyle name="Total 2 5 2 2 2" xfId="17571"/>
    <cellStyle name="Total 2 5 2 3" xfId="17572"/>
    <cellStyle name="Total 2 5 2 3 2" xfId="17573"/>
    <cellStyle name="Total 2 5 2 4" xfId="17574"/>
    <cellStyle name="Total 2 5 3" xfId="17575"/>
    <cellStyle name="Total 2 5 3 2" xfId="17576"/>
    <cellStyle name="Total 2 5 3 2 2" xfId="17577"/>
    <cellStyle name="Total 2 5 3 3" xfId="17578"/>
    <cellStyle name="Total 2 5 3 3 2" xfId="17579"/>
    <cellStyle name="Total 2 5 3 4" xfId="17580"/>
    <cellStyle name="Total 2 5 4" xfId="17581"/>
    <cellStyle name="Total 2 5 4 2" xfId="17582"/>
    <cellStyle name="Total 2 5 4 2 2" xfId="17583"/>
    <cellStyle name="Total 2 5 4 3" xfId="17584"/>
    <cellStyle name="Total 2 5 4 3 2" xfId="17585"/>
    <cellStyle name="Total 2 5 4 4" xfId="17586"/>
    <cellStyle name="Total 2 5 4 4 2" xfId="17587"/>
    <cellStyle name="Total 2 5 4 5" xfId="17588"/>
    <cellStyle name="Total 2 5 5" xfId="17589"/>
    <cellStyle name="Total 2 5 5 2" xfId="17590"/>
    <cellStyle name="Total 2 5 5 2 2" xfId="17591"/>
    <cellStyle name="Total 2 5 5 3" xfId="17592"/>
    <cellStyle name="Total 2 5 5 3 2" xfId="17593"/>
    <cellStyle name="Total 2 5 5 4" xfId="17594"/>
    <cellStyle name="Total 2 5 6" xfId="17595"/>
    <cellStyle name="Total 2 5 6 2" xfId="17596"/>
    <cellStyle name="Total 2 5 7" xfId="17597"/>
    <cellStyle name="Total 2 5 7 2" xfId="17598"/>
    <cellStyle name="Total 2 5 8" xfId="17599"/>
    <cellStyle name="Total 2 5 8 2" xfId="17600"/>
    <cellStyle name="Total 2 5 9" xfId="17601"/>
    <cellStyle name="Total 2 6" xfId="17602"/>
    <cellStyle name="Total 2 6 2" xfId="17603"/>
    <cellStyle name="Total 2 6 2 2" xfId="17604"/>
    <cellStyle name="Total 2 6 2 2 2" xfId="17605"/>
    <cellStyle name="Total 2 6 2 3" xfId="17606"/>
    <cellStyle name="Total 2 6 2 3 2" xfId="17607"/>
    <cellStyle name="Total 2 6 2 4" xfId="17608"/>
    <cellStyle name="Total 2 6 3" xfId="17609"/>
    <cellStyle name="Total 2 6 3 2" xfId="17610"/>
    <cellStyle name="Total 2 6 3 2 2" xfId="17611"/>
    <cellStyle name="Total 2 6 3 3" xfId="17612"/>
    <cellStyle name="Total 2 6 3 3 2" xfId="17613"/>
    <cellStyle name="Total 2 6 3 4" xfId="17614"/>
    <cellStyle name="Total 2 6 4" xfId="17615"/>
    <cellStyle name="Total 2 6 4 2" xfId="17616"/>
    <cellStyle name="Total 2 6 4 2 2" xfId="17617"/>
    <cellStyle name="Total 2 6 4 3" xfId="17618"/>
    <cellStyle name="Total 2 6 4 3 2" xfId="17619"/>
    <cellStyle name="Total 2 6 4 4" xfId="17620"/>
    <cellStyle name="Total 2 6 4 4 2" xfId="17621"/>
    <cellStyle name="Total 2 6 4 5" xfId="17622"/>
    <cellStyle name="Total 2 6 5" xfId="17623"/>
    <cellStyle name="Total 2 6 5 2" xfId="17624"/>
    <cellStyle name="Total 2 6 5 2 2" xfId="17625"/>
    <cellStyle name="Total 2 6 5 3" xfId="17626"/>
    <cellStyle name="Total 2 6 5 3 2" xfId="17627"/>
    <cellStyle name="Total 2 6 5 4" xfId="17628"/>
    <cellStyle name="Total 2 6 6" xfId="17629"/>
    <cellStyle name="Total 2 6 6 2" xfId="17630"/>
    <cellStyle name="Total 2 6 7" xfId="17631"/>
    <cellStyle name="Total 2 6 7 2" xfId="17632"/>
    <cellStyle name="Total 2 6 8" xfId="17633"/>
    <cellStyle name="Total 2 6 8 2" xfId="17634"/>
    <cellStyle name="Total 2 6 9" xfId="17635"/>
    <cellStyle name="Total 2 7" xfId="17636"/>
    <cellStyle name="Total 2 7 2" xfId="17637"/>
    <cellStyle name="Total 2 7 2 2" xfId="17638"/>
    <cellStyle name="Total 2 7 2 2 2" xfId="17639"/>
    <cellStyle name="Total 2 7 2 3" xfId="17640"/>
    <cellStyle name="Total 2 7 2 3 2" xfId="17641"/>
    <cellStyle name="Total 2 7 2 4" xfId="17642"/>
    <cellStyle name="Total 2 7 3" xfId="17643"/>
    <cellStyle name="Total 2 7 3 2" xfId="17644"/>
    <cellStyle name="Total 2 7 3 2 2" xfId="17645"/>
    <cellStyle name="Total 2 7 3 3" xfId="17646"/>
    <cellStyle name="Total 2 7 3 3 2" xfId="17647"/>
    <cellStyle name="Total 2 7 3 4" xfId="17648"/>
    <cellStyle name="Total 2 7 4" xfId="17649"/>
    <cellStyle name="Total 2 7 4 2" xfId="17650"/>
    <cellStyle name="Total 2 7 4 2 2" xfId="17651"/>
    <cellStyle name="Total 2 7 4 3" xfId="17652"/>
    <cellStyle name="Total 2 7 4 3 2" xfId="17653"/>
    <cellStyle name="Total 2 7 4 4" xfId="17654"/>
    <cellStyle name="Total 2 7 4 4 2" xfId="17655"/>
    <cellStyle name="Total 2 7 4 5" xfId="17656"/>
    <cellStyle name="Total 2 7 5" xfId="17657"/>
    <cellStyle name="Total 2 7 5 2" xfId="17658"/>
    <cellStyle name="Total 2 7 5 2 2" xfId="17659"/>
    <cellStyle name="Total 2 7 5 3" xfId="17660"/>
    <cellStyle name="Total 2 7 5 3 2" xfId="17661"/>
    <cellStyle name="Total 2 7 5 4" xfId="17662"/>
    <cellStyle name="Total 2 7 6" xfId="17663"/>
    <cellStyle name="Total 2 7 6 2" xfId="17664"/>
    <cellStyle name="Total 2 7 7" xfId="17665"/>
    <cellStyle name="Total 2 7 7 2" xfId="17666"/>
    <cellStyle name="Total 2 7 8" xfId="17667"/>
    <cellStyle name="Total 2 7 8 2" xfId="17668"/>
    <cellStyle name="Total 2 7 9" xfId="17669"/>
    <cellStyle name="Total 2 8" xfId="17670"/>
    <cellStyle name="Total 2 8 2" xfId="17671"/>
    <cellStyle name="Total 2 8 2 2" xfId="17672"/>
    <cellStyle name="Total 2 8 2 2 2" xfId="17673"/>
    <cellStyle name="Total 2 8 2 3" xfId="17674"/>
    <cellStyle name="Total 2 8 2 3 2" xfId="17675"/>
    <cellStyle name="Total 2 8 2 4" xfId="17676"/>
    <cellStyle name="Total 2 8 3" xfId="17677"/>
    <cellStyle name="Total 2 8 3 2" xfId="17678"/>
    <cellStyle name="Total 2 8 3 2 2" xfId="17679"/>
    <cellStyle name="Total 2 8 3 3" xfId="17680"/>
    <cellStyle name="Total 2 8 3 3 2" xfId="17681"/>
    <cellStyle name="Total 2 8 3 4" xfId="17682"/>
    <cellStyle name="Total 2 8 4" xfId="17683"/>
    <cellStyle name="Total 2 8 4 2" xfId="17684"/>
    <cellStyle name="Total 2 8 4 2 2" xfId="17685"/>
    <cellStyle name="Total 2 8 4 3" xfId="17686"/>
    <cellStyle name="Total 2 8 4 3 2" xfId="17687"/>
    <cellStyle name="Total 2 8 4 4" xfId="17688"/>
    <cellStyle name="Total 2 8 4 4 2" xfId="17689"/>
    <cellStyle name="Total 2 8 4 5" xfId="17690"/>
    <cellStyle name="Total 2 8 5" xfId="17691"/>
    <cellStyle name="Total 2 8 5 2" xfId="17692"/>
    <cellStyle name="Total 2 8 5 2 2" xfId="17693"/>
    <cellStyle name="Total 2 8 5 3" xfId="17694"/>
    <cellStyle name="Total 2 8 5 3 2" xfId="17695"/>
    <cellStyle name="Total 2 8 5 4" xfId="17696"/>
    <cellStyle name="Total 2 8 6" xfId="17697"/>
    <cellStyle name="Total 2 8 6 2" xfId="17698"/>
    <cellStyle name="Total 2 8 7" xfId="17699"/>
    <cellStyle name="Total 2 8 7 2" xfId="17700"/>
    <cellStyle name="Total 2 8 8" xfId="17701"/>
    <cellStyle name="Total 2 8 8 2" xfId="17702"/>
    <cellStyle name="Total 2 8 9" xfId="17703"/>
    <cellStyle name="Total 2 9" xfId="17704"/>
    <cellStyle name="Total 2 9 2" xfId="17705"/>
    <cellStyle name="Total 2 9 2 2" xfId="17706"/>
    <cellStyle name="Total 2 9 2 2 2" xfId="17707"/>
    <cellStyle name="Total 2 9 2 3" xfId="17708"/>
    <cellStyle name="Total 2 9 2 3 2" xfId="17709"/>
    <cellStyle name="Total 2 9 2 4" xfId="17710"/>
    <cellStyle name="Total 2 9 3" xfId="17711"/>
    <cellStyle name="Total 2 9 3 2" xfId="17712"/>
    <cellStyle name="Total 2 9 3 2 2" xfId="17713"/>
    <cellStyle name="Total 2 9 3 3" xfId="17714"/>
    <cellStyle name="Total 2 9 3 3 2" xfId="17715"/>
    <cellStyle name="Total 2 9 3 4" xfId="17716"/>
    <cellStyle name="Total 2 9 4" xfId="17717"/>
    <cellStyle name="Total 2 9 4 2" xfId="17718"/>
    <cellStyle name="Total 2 9 4 2 2" xfId="17719"/>
    <cellStyle name="Total 2 9 4 3" xfId="17720"/>
    <cellStyle name="Total 2 9 4 3 2" xfId="17721"/>
    <cellStyle name="Total 2 9 4 4" xfId="17722"/>
    <cellStyle name="Total 2 9 4 4 2" xfId="17723"/>
    <cellStyle name="Total 2 9 4 5" xfId="17724"/>
    <cellStyle name="Total 2 9 5" xfId="17725"/>
    <cellStyle name="Total 2 9 5 2" xfId="17726"/>
    <cellStyle name="Total 2 9 5 2 2" xfId="17727"/>
    <cellStyle name="Total 2 9 5 3" xfId="17728"/>
    <cellStyle name="Total 2 9 5 3 2" xfId="17729"/>
    <cellStyle name="Total 2 9 5 4" xfId="17730"/>
    <cellStyle name="Total 2 9 6" xfId="17731"/>
    <cellStyle name="Total 2 9 6 2" xfId="17732"/>
    <cellStyle name="Total 2 9 7" xfId="17733"/>
    <cellStyle name="Total 2 9 7 2" xfId="17734"/>
    <cellStyle name="Total 2 9 8" xfId="17735"/>
    <cellStyle name="Total 2 9 8 2" xfId="17736"/>
    <cellStyle name="Total 2 9 9" xfId="17737"/>
    <cellStyle name="Total 20" xfId="17738"/>
    <cellStyle name="Total 20 10" xfId="17739"/>
    <cellStyle name="Total 20 10 2" xfId="17740"/>
    <cellStyle name="Total 20 11" xfId="17741"/>
    <cellStyle name="Total 20 2" xfId="17742"/>
    <cellStyle name="Total 20 2 2" xfId="17743"/>
    <cellStyle name="Total 20 2 2 2" xfId="17744"/>
    <cellStyle name="Total 20 2 3" xfId="17745"/>
    <cellStyle name="Total 20 2 3 2" xfId="17746"/>
    <cellStyle name="Total 20 2 4" xfId="17747"/>
    <cellStyle name="Total 20 3" xfId="17748"/>
    <cellStyle name="Total 20 3 2" xfId="17749"/>
    <cellStyle name="Total 20 3 2 2" xfId="17750"/>
    <cellStyle name="Total 20 3 3" xfId="17751"/>
    <cellStyle name="Total 20 3 3 2" xfId="17752"/>
    <cellStyle name="Total 20 3 4" xfId="17753"/>
    <cellStyle name="Total 20 4" xfId="17754"/>
    <cellStyle name="Total 20 4 2" xfId="17755"/>
    <cellStyle name="Total 20 4 2 2" xfId="17756"/>
    <cellStyle name="Total 20 4 3" xfId="17757"/>
    <cellStyle name="Total 20 4 3 2" xfId="17758"/>
    <cellStyle name="Total 20 4 4" xfId="17759"/>
    <cellStyle name="Total 20 5" xfId="17760"/>
    <cellStyle name="Total 20 5 2" xfId="17761"/>
    <cellStyle name="Total 20 5 2 2" xfId="17762"/>
    <cellStyle name="Total 20 5 3" xfId="17763"/>
    <cellStyle name="Total 20 5 3 2" xfId="17764"/>
    <cellStyle name="Total 20 5 4" xfId="17765"/>
    <cellStyle name="Total 20 5 4 2" xfId="17766"/>
    <cellStyle name="Total 20 5 5" xfId="17767"/>
    <cellStyle name="Total 20 6" xfId="17768"/>
    <cellStyle name="Total 20 6 2" xfId="17769"/>
    <cellStyle name="Total 20 6 2 2" xfId="17770"/>
    <cellStyle name="Total 20 6 3" xfId="17771"/>
    <cellStyle name="Total 20 6 3 2" xfId="17772"/>
    <cellStyle name="Total 20 6 4" xfId="17773"/>
    <cellStyle name="Total 20 7" xfId="17774"/>
    <cellStyle name="Total 20 7 2" xfId="17775"/>
    <cellStyle name="Total 20 8" xfId="17776"/>
    <cellStyle name="Total 20 8 2" xfId="17777"/>
    <cellStyle name="Total 20 9" xfId="17778"/>
    <cellStyle name="Total 20 9 2" xfId="17779"/>
    <cellStyle name="Total 21" xfId="17780"/>
    <cellStyle name="Total 21 10" xfId="17781"/>
    <cellStyle name="Total 21 10 2" xfId="17782"/>
    <cellStyle name="Total 21 11" xfId="17783"/>
    <cellStyle name="Total 21 2" xfId="17784"/>
    <cellStyle name="Total 21 2 2" xfId="17785"/>
    <cellStyle name="Total 21 2 2 2" xfId="17786"/>
    <cellStyle name="Total 21 2 3" xfId="17787"/>
    <cellStyle name="Total 21 2 3 2" xfId="17788"/>
    <cellStyle name="Total 21 2 4" xfId="17789"/>
    <cellStyle name="Total 21 3" xfId="17790"/>
    <cellStyle name="Total 21 3 2" xfId="17791"/>
    <cellStyle name="Total 21 3 2 2" xfId="17792"/>
    <cellStyle name="Total 21 3 3" xfId="17793"/>
    <cellStyle name="Total 21 3 3 2" xfId="17794"/>
    <cellStyle name="Total 21 3 4" xfId="17795"/>
    <cellStyle name="Total 21 4" xfId="17796"/>
    <cellStyle name="Total 21 4 2" xfId="17797"/>
    <cellStyle name="Total 21 4 2 2" xfId="17798"/>
    <cellStyle name="Total 21 4 3" xfId="17799"/>
    <cellStyle name="Total 21 4 3 2" xfId="17800"/>
    <cellStyle name="Total 21 4 4" xfId="17801"/>
    <cellStyle name="Total 21 5" xfId="17802"/>
    <cellStyle name="Total 21 5 2" xfId="17803"/>
    <cellStyle name="Total 21 5 2 2" xfId="17804"/>
    <cellStyle name="Total 21 5 3" xfId="17805"/>
    <cellStyle name="Total 21 5 3 2" xfId="17806"/>
    <cellStyle name="Total 21 5 4" xfId="17807"/>
    <cellStyle name="Total 21 5 4 2" xfId="17808"/>
    <cellStyle name="Total 21 5 5" xfId="17809"/>
    <cellStyle name="Total 21 6" xfId="17810"/>
    <cellStyle name="Total 21 6 2" xfId="17811"/>
    <cellStyle name="Total 21 6 2 2" xfId="17812"/>
    <cellStyle name="Total 21 6 3" xfId="17813"/>
    <cellStyle name="Total 21 6 3 2" xfId="17814"/>
    <cellStyle name="Total 21 6 4" xfId="17815"/>
    <cellStyle name="Total 21 7" xfId="17816"/>
    <cellStyle name="Total 21 7 2" xfId="17817"/>
    <cellStyle name="Total 21 8" xfId="17818"/>
    <cellStyle name="Total 21 8 2" xfId="17819"/>
    <cellStyle name="Total 21 9" xfId="17820"/>
    <cellStyle name="Total 21 9 2" xfId="17821"/>
    <cellStyle name="Total 22" xfId="17822"/>
    <cellStyle name="Total 22 10" xfId="17823"/>
    <cellStyle name="Total 22 10 2" xfId="17824"/>
    <cellStyle name="Total 22 11" xfId="17825"/>
    <cellStyle name="Total 22 2" xfId="17826"/>
    <cellStyle name="Total 22 2 2" xfId="17827"/>
    <cellStyle name="Total 22 2 2 2" xfId="17828"/>
    <cellStyle name="Total 22 2 3" xfId="17829"/>
    <cellStyle name="Total 22 2 3 2" xfId="17830"/>
    <cellStyle name="Total 22 2 4" xfId="17831"/>
    <cellStyle name="Total 22 3" xfId="17832"/>
    <cellStyle name="Total 22 3 2" xfId="17833"/>
    <cellStyle name="Total 22 3 2 2" xfId="17834"/>
    <cellStyle name="Total 22 3 3" xfId="17835"/>
    <cellStyle name="Total 22 3 3 2" xfId="17836"/>
    <cellStyle name="Total 22 3 4" xfId="17837"/>
    <cellStyle name="Total 22 4" xfId="17838"/>
    <cellStyle name="Total 22 4 2" xfId="17839"/>
    <cellStyle name="Total 22 4 2 2" xfId="17840"/>
    <cellStyle name="Total 22 4 3" xfId="17841"/>
    <cellStyle name="Total 22 4 3 2" xfId="17842"/>
    <cellStyle name="Total 22 4 4" xfId="17843"/>
    <cellStyle name="Total 22 5" xfId="17844"/>
    <cellStyle name="Total 22 5 2" xfId="17845"/>
    <cellStyle name="Total 22 5 2 2" xfId="17846"/>
    <cellStyle name="Total 22 5 3" xfId="17847"/>
    <cellStyle name="Total 22 5 3 2" xfId="17848"/>
    <cellStyle name="Total 22 5 4" xfId="17849"/>
    <cellStyle name="Total 22 5 4 2" xfId="17850"/>
    <cellStyle name="Total 22 5 5" xfId="17851"/>
    <cellStyle name="Total 22 6" xfId="17852"/>
    <cellStyle name="Total 22 6 2" xfId="17853"/>
    <cellStyle name="Total 22 6 2 2" xfId="17854"/>
    <cellStyle name="Total 22 6 3" xfId="17855"/>
    <cellStyle name="Total 22 6 3 2" xfId="17856"/>
    <cellStyle name="Total 22 6 4" xfId="17857"/>
    <cellStyle name="Total 22 7" xfId="17858"/>
    <cellStyle name="Total 22 7 2" xfId="17859"/>
    <cellStyle name="Total 22 8" xfId="17860"/>
    <cellStyle name="Total 22 8 2" xfId="17861"/>
    <cellStyle name="Total 22 9" xfId="17862"/>
    <cellStyle name="Total 22 9 2" xfId="17863"/>
    <cellStyle name="Total 23" xfId="17864"/>
    <cellStyle name="Total 23 10" xfId="17865"/>
    <cellStyle name="Total 23 10 2" xfId="17866"/>
    <cellStyle name="Total 23 11" xfId="17867"/>
    <cellStyle name="Total 23 2" xfId="17868"/>
    <cellStyle name="Total 23 2 2" xfId="17869"/>
    <cellStyle name="Total 23 2 2 2" xfId="17870"/>
    <cellStyle name="Total 23 2 3" xfId="17871"/>
    <cellStyle name="Total 23 2 3 2" xfId="17872"/>
    <cellStyle name="Total 23 2 4" xfId="17873"/>
    <cellStyle name="Total 23 3" xfId="17874"/>
    <cellStyle name="Total 23 3 2" xfId="17875"/>
    <cellStyle name="Total 23 3 2 2" xfId="17876"/>
    <cellStyle name="Total 23 3 3" xfId="17877"/>
    <cellStyle name="Total 23 3 3 2" xfId="17878"/>
    <cellStyle name="Total 23 3 4" xfId="17879"/>
    <cellStyle name="Total 23 4" xfId="17880"/>
    <cellStyle name="Total 23 4 2" xfId="17881"/>
    <cellStyle name="Total 23 4 2 2" xfId="17882"/>
    <cellStyle name="Total 23 4 3" xfId="17883"/>
    <cellStyle name="Total 23 4 3 2" xfId="17884"/>
    <cellStyle name="Total 23 4 4" xfId="17885"/>
    <cellStyle name="Total 23 5" xfId="17886"/>
    <cellStyle name="Total 23 5 2" xfId="17887"/>
    <cellStyle name="Total 23 5 2 2" xfId="17888"/>
    <cellStyle name="Total 23 5 3" xfId="17889"/>
    <cellStyle name="Total 23 5 3 2" xfId="17890"/>
    <cellStyle name="Total 23 5 4" xfId="17891"/>
    <cellStyle name="Total 23 5 4 2" xfId="17892"/>
    <cellStyle name="Total 23 5 5" xfId="17893"/>
    <cellStyle name="Total 23 6" xfId="17894"/>
    <cellStyle name="Total 23 6 2" xfId="17895"/>
    <cellStyle name="Total 23 6 2 2" xfId="17896"/>
    <cellStyle name="Total 23 6 3" xfId="17897"/>
    <cellStyle name="Total 23 6 3 2" xfId="17898"/>
    <cellStyle name="Total 23 6 4" xfId="17899"/>
    <cellStyle name="Total 23 7" xfId="17900"/>
    <cellStyle name="Total 23 7 2" xfId="17901"/>
    <cellStyle name="Total 23 8" xfId="17902"/>
    <cellStyle name="Total 23 8 2" xfId="17903"/>
    <cellStyle name="Total 23 9" xfId="17904"/>
    <cellStyle name="Total 23 9 2" xfId="17905"/>
    <cellStyle name="Total 24" xfId="17906"/>
    <cellStyle name="Total 24 10" xfId="17907"/>
    <cellStyle name="Total 24 10 2" xfId="17908"/>
    <cellStyle name="Total 24 11" xfId="17909"/>
    <cellStyle name="Total 24 2" xfId="17910"/>
    <cellStyle name="Total 24 2 2" xfId="17911"/>
    <cellStyle name="Total 24 2 2 2" xfId="17912"/>
    <cellStyle name="Total 24 2 3" xfId="17913"/>
    <cellStyle name="Total 24 2 3 2" xfId="17914"/>
    <cellStyle name="Total 24 2 4" xfId="17915"/>
    <cellStyle name="Total 24 3" xfId="17916"/>
    <cellStyle name="Total 24 3 2" xfId="17917"/>
    <cellStyle name="Total 24 3 2 2" xfId="17918"/>
    <cellStyle name="Total 24 3 3" xfId="17919"/>
    <cellStyle name="Total 24 3 3 2" xfId="17920"/>
    <cellStyle name="Total 24 3 4" xfId="17921"/>
    <cellStyle name="Total 24 4" xfId="17922"/>
    <cellStyle name="Total 24 4 2" xfId="17923"/>
    <cellStyle name="Total 24 4 2 2" xfId="17924"/>
    <cellStyle name="Total 24 4 3" xfId="17925"/>
    <cellStyle name="Total 24 4 3 2" xfId="17926"/>
    <cellStyle name="Total 24 4 4" xfId="17927"/>
    <cellStyle name="Total 24 5" xfId="17928"/>
    <cellStyle name="Total 24 5 2" xfId="17929"/>
    <cellStyle name="Total 24 5 2 2" xfId="17930"/>
    <cellStyle name="Total 24 5 3" xfId="17931"/>
    <cellStyle name="Total 24 5 3 2" xfId="17932"/>
    <cellStyle name="Total 24 5 4" xfId="17933"/>
    <cellStyle name="Total 24 5 4 2" xfId="17934"/>
    <cellStyle name="Total 24 5 5" xfId="17935"/>
    <cellStyle name="Total 24 6" xfId="17936"/>
    <cellStyle name="Total 24 6 2" xfId="17937"/>
    <cellStyle name="Total 24 6 2 2" xfId="17938"/>
    <cellStyle name="Total 24 6 3" xfId="17939"/>
    <cellStyle name="Total 24 6 3 2" xfId="17940"/>
    <cellStyle name="Total 24 6 4" xfId="17941"/>
    <cellStyle name="Total 24 7" xfId="17942"/>
    <cellStyle name="Total 24 7 2" xfId="17943"/>
    <cellStyle name="Total 24 8" xfId="17944"/>
    <cellStyle name="Total 24 8 2" xfId="17945"/>
    <cellStyle name="Total 24 9" xfId="17946"/>
    <cellStyle name="Total 24 9 2" xfId="17947"/>
    <cellStyle name="Total 25" xfId="17948"/>
    <cellStyle name="Total 25 10" xfId="17949"/>
    <cellStyle name="Total 25 10 2" xfId="17950"/>
    <cellStyle name="Total 25 11" xfId="17951"/>
    <cellStyle name="Total 25 2" xfId="17952"/>
    <cellStyle name="Total 25 2 2" xfId="17953"/>
    <cellStyle name="Total 25 2 2 2" xfId="17954"/>
    <cellStyle name="Total 25 2 3" xfId="17955"/>
    <cellStyle name="Total 25 2 3 2" xfId="17956"/>
    <cellStyle name="Total 25 2 4" xfId="17957"/>
    <cellStyle name="Total 25 3" xfId="17958"/>
    <cellStyle name="Total 25 3 2" xfId="17959"/>
    <cellStyle name="Total 25 3 2 2" xfId="17960"/>
    <cellStyle name="Total 25 3 3" xfId="17961"/>
    <cellStyle name="Total 25 3 3 2" xfId="17962"/>
    <cellStyle name="Total 25 3 4" xfId="17963"/>
    <cellStyle name="Total 25 4" xfId="17964"/>
    <cellStyle name="Total 25 4 2" xfId="17965"/>
    <cellStyle name="Total 25 4 2 2" xfId="17966"/>
    <cellStyle name="Total 25 4 3" xfId="17967"/>
    <cellStyle name="Total 25 4 3 2" xfId="17968"/>
    <cellStyle name="Total 25 4 4" xfId="17969"/>
    <cellStyle name="Total 25 5" xfId="17970"/>
    <cellStyle name="Total 25 5 2" xfId="17971"/>
    <cellStyle name="Total 25 5 2 2" xfId="17972"/>
    <cellStyle name="Total 25 5 3" xfId="17973"/>
    <cellStyle name="Total 25 5 3 2" xfId="17974"/>
    <cellStyle name="Total 25 5 4" xfId="17975"/>
    <cellStyle name="Total 25 5 4 2" xfId="17976"/>
    <cellStyle name="Total 25 5 5" xfId="17977"/>
    <cellStyle name="Total 25 6" xfId="17978"/>
    <cellStyle name="Total 25 6 2" xfId="17979"/>
    <cellStyle name="Total 25 6 2 2" xfId="17980"/>
    <cellStyle name="Total 25 6 3" xfId="17981"/>
    <cellStyle name="Total 25 6 3 2" xfId="17982"/>
    <cellStyle name="Total 25 6 4" xfId="17983"/>
    <cellStyle name="Total 25 7" xfId="17984"/>
    <cellStyle name="Total 25 7 2" xfId="17985"/>
    <cellStyle name="Total 25 8" xfId="17986"/>
    <cellStyle name="Total 25 8 2" xfId="17987"/>
    <cellStyle name="Total 25 9" xfId="17988"/>
    <cellStyle name="Total 25 9 2" xfId="17989"/>
    <cellStyle name="Total 26" xfId="17990"/>
    <cellStyle name="Total 26 10" xfId="17991"/>
    <cellStyle name="Total 26 10 2" xfId="17992"/>
    <cellStyle name="Total 26 11" xfId="17993"/>
    <cellStyle name="Total 26 2" xfId="17994"/>
    <cellStyle name="Total 26 2 2" xfId="17995"/>
    <cellStyle name="Total 26 2 2 2" xfId="17996"/>
    <cellStyle name="Total 26 2 3" xfId="17997"/>
    <cellStyle name="Total 26 2 3 2" xfId="17998"/>
    <cellStyle name="Total 26 2 4" xfId="17999"/>
    <cellStyle name="Total 26 3" xfId="18000"/>
    <cellStyle name="Total 26 3 2" xfId="18001"/>
    <cellStyle name="Total 26 3 2 2" xfId="18002"/>
    <cellStyle name="Total 26 3 3" xfId="18003"/>
    <cellStyle name="Total 26 3 3 2" xfId="18004"/>
    <cellStyle name="Total 26 3 4" xfId="18005"/>
    <cellStyle name="Total 26 4" xfId="18006"/>
    <cellStyle name="Total 26 4 2" xfId="18007"/>
    <cellStyle name="Total 26 4 2 2" xfId="18008"/>
    <cellStyle name="Total 26 4 3" xfId="18009"/>
    <cellStyle name="Total 26 4 3 2" xfId="18010"/>
    <cellStyle name="Total 26 4 4" xfId="18011"/>
    <cellStyle name="Total 26 5" xfId="18012"/>
    <cellStyle name="Total 26 5 2" xfId="18013"/>
    <cellStyle name="Total 26 5 2 2" xfId="18014"/>
    <cellStyle name="Total 26 5 3" xfId="18015"/>
    <cellStyle name="Total 26 5 3 2" xfId="18016"/>
    <cellStyle name="Total 26 5 4" xfId="18017"/>
    <cellStyle name="Total 26 5 4 2" xfId="18018"/>
    <cellStyle name="Total 26 5 5" xfId="18019"/>
    <cellStyle name="Total 26 6" xfId="18020"/>
    <cellStyle name="Total 26 6 2" xfId="18021"/>
    <cellStyle name="Total 26 6 2 2" xfId="18022"/>
    <cellStyle name="Total 26 6 3" xfId="18023"/>
    <cellStyle name="Total 26 6 3 2" xfId="18024"/>
    <cellStyle name="Total 26 6 4" xfId="18025"/>
    <cellStyle name="Total 26 7" xfId="18026"/>
    <cellStyle name="Total 26 7 2" xfId="18027"/>
    <cellStyle name="Total 26 8" xfId="18028"/>
    <cellStyle name="Total 26 8 2" xfId="18029"/>
    <cellStyle name="Total 26 9" xfId="18030"/>
    <cellStyle name="Total 26 9 2" xfId="18031"/>
    <cellStyle name="Total 27" xfId="18032"/>
    <cellStyle name="Total 27 10" xfId="18033"/>
    <cellStyle name="Total 27 10 2" xfId="18034"/>
    <cellStyle name="Total 27 11" xfId="18035"/>
    <cellStyle name="Total 27 2" xfId="18036"/>
    <cellStyle name="Total 27 2 2" xfId="18037"/>
    <cellStyle name="Total 27 2 2 2" xfId="18038"/>
    <cellStyle name="Total 27 2 3" xfId="18039"/>
    <cellStyle name="Total 27 2 3 2" xfId="18040"/>
    <cellStyle name="Total 27 2 4" xfId="18041"/>
    <cellStyle name="Total 27 3" xfId="18042"/>
    <cellStyle name="Total 27 3 2" xfId="18043"/>
    <cellStyle name="Total 27 3 2 2" xfId="18044"/>
    <cellStyle name="Total 27 3 3" xfId="18045"/>
    <cellStyle name="Total 27 3 3 2" xfId="18046"/>
    <cellStyle name="Total 27 3 4" xfId="18047"/>
    <cellStyle name="Total 27 4" xfId="18048"/>
    <cellStyle name="Total 27 4 2" xfId="18049"/>
    <cellStyle name="Total 27 4 2 2" xfId="18050"/>
    <cellStyle name="Total 27 4 3" xfId="18051"/>
    <cellStyle name="Total 27 4 3 2" xfId="18052"/>
    <cellStyle name="Total 27 4 4" xfId="18053"/>
    <cellStyle name="Total 27 5" xfId="18054"/>
    <cellStyle name="Total 27 5 2" xfId="18055"/>
    <cellStyle name="Total 27 5 2 2" xfId="18056"/>
    <cellStyle name="Total 27 5 3" xfId="18057"/>
    <cellStyle name="Total 27 5 3 2" xfId="18058"/>
    <cellStyle name="Total 27 5 4" xfId="18059"/>
    <cellStyle name="Total 27 5 4 2" xfId="18060"/>
    <cellStyle name="Total 27 5 5" xfId="18061"/>
    <cellStyle name="Total 27 6" xfId="18062"/>
    <cellStyle name="Total 27 6 2" xfId="18063"/>
    <cellStyle name="Total 27 6 2 2" xfId="18064"/>
    <cellStyle name="Total 27 6 3" xfId="18065"/>
    <cellStyle name="Total 27 6 3 2" xfId="18066"/>
    <cellStyle name="Total 27 6 4" xfId="18067"/>
    <cellStyle name="Total 27 7" xfId="18068"/>
    <cellStyle name="Total 27 7 2" xfId="18069"/>
    <cellStyle name="Total 27 8" xfId="18070"/>
    <cellStyle name="Total 27 8 2" xfId="18071"/>
    <cellStyle name="Total 27 9" xfId="18072"/>
    <cellStyle name="Total 27 9 2" xfId="18073"/>
    <cellStyle name="Total 28" xfId="18074"/>
    <cellStyle name="Total 28 10" xfId="18075"/>
    <cellStyle name="Total 28 10 2" xfId="18076"/>
    <cellStyle name="Total 28 11" xfId="18077"/>
    <cellStyle name="Total 28 2" xfId="18078"/>
    <cellStyle name="Total 28 2 2" xfId="18079"/>
    <cellStyle name="Total 28 2 2 2" xfId="18080"/>
    <cellStyle name="Total 28 2 3" xfId="18081"/>
    <cellStyle name="Total 28 2 3 2" xfId="18082"/>
    <cellStyle name="Total 28 2 4" xfId="18083"/>
    <cellStyle name="Total 28 3" xfId="18084"/>
    <cellStyle name="Total 28 3 2" xfId="18085"/>
    <cellStyle name="Total 28 3 2 2" xfId="18086"/>
    <cellStyle name="Total 28 3 3" xfId="18087"/>
    <cellStyle name="Total 28 3 3 2" xfId="18088"/>
    <cellStyle name="Total 28 3 4" xfId="18089"/>
    <cellStyle name="Total 28 4" xfId="18090"/>
    <cellStyle name="Total 28 4 2" xfId="18091"/>
    <cellStyle name="Total 28 4 2 2" xfId="18092"/>
    <cellStyle name="Total 28 4 3" xfId="18093"/>
    <cellStyle name="Total 28 4 3 2" xfId="18094"/>
    <cellStyle name="Total 28 4 4" xfId="18095"/>
    <cellStyle name="Total 28 5" xfId="18096"/>
    <cellStyle name="Total 28 5 2" xfId="18097"/>
    <cellStyle name="Total 28 5 2 2" xfId="18098"/>
    <cellStyle name="Total 28 5 3" xfId="18099"/>
    <cellStyle name="Total 28 5 3 2" xfId="18100"/>
    <cellStyle name="Total 28 5 4" xfId="18101"/>
    <cellStyle name="Total 28 5 4 2" xfId="18102"/>
    <cellStyle name="Total 28 5 5" xfId="18103"/>
    <cellStyle name="Total 28 6" xfId="18104"/>
    <cellStyle name="Total 28 6 2" xfId="18105"/>
    <cellStyle name="Total 28 6 2 2" xfId="18106"/>
    <cellStyle name="Total 28 6 3" xfId="18107"/>
    <cellStyle name="Total 28 6 3 2" xfId="18108"/>
    <cellStyle name="Total 28 6 4" xfId="18109"/>
    <cellStyle name="Total 28 7" xfId="18110"/>
    <cellStyle name="Total 28 7 2" xfId="18111"/>
    <cellStyle name="Total 28 8" xfId="18112"/>
    <cellStyle name="Total 28 8 2" xfId="18113"/>
    <cellStyle name="Total 28 9" xfId="18114"/>
    <cellStyle name="Total 28 9 2" xfId="18115"/>
    <cellStyle name="Total 29" xfId="18116"/>
    <cellStyle name="Total 29 10" xfId="18117"/>
    <cellStyle name="Total 29 10 2" xfId="18118"/>
    <cellStyle name="Total 29 11" xfId="18119"/>
    <cellStyle name="Total 29 2" xfId="18120"/>
    <cellStyle name="Total 29 2 2" xfId="18121"/>
    <cellStyle name="Total 29 2 2 2" xfId="18122"/>
    <cellStyle name="Total 29 2 3" xfId="18123"/>
    <cellStyle name="Total 29 2 3 2" xfId="18124"/>
    <cellStyle name="Total 29 2 4" xfId="18125"/>
    <cellStyle name="Total 29 3" xfId="18126"/>
    <cellStyle name="Total 29 3 2" xfId="18127"/>
    <cellStyle name="Total 29 3 2 2" xfId="18128"/>
    <cellStyle name="Total 29 3 3" xfId="18129"/>
    <cellStyle name="Total 29 3 3 2" xfId="18130"/>
    <cellStyle name="Total 29 3 4" xfId="18131"/>
    <cellStyle name="Total 29 4" xfId="18132"/>
    <cellStyle name="Total 29 4 2" xfId="18133"/>
    <cellStyle name="Total 29 4 2 2" xfId="18134"/>
    <cellStyle name="Total 29 4 3" xfId="18135"/>
    <cellStyle name="Total 29 4 3 2" xfId="18136"/>
    <cellStyle name="Total 29 4 4" xfId="18137"/>
    <cellStyle name="Total 29 5" xfId="18138"/>
    <cellStyle name="Total 29 5 2" xfId="18139"/>
    <cellStyle name="Total 29 5 2 2" xfId="18140"/>
    <cellStyle name="Total 29 5 3" xfId="18141"/>
    <cellStyle name="Total 29 5 3 2" xfId="18142"/>
    <cellStyle name="Total 29 5 4" xfId="18143"/>
    <cellStyle name="Total 29 5 4 2" xfId="18144"/>
    <cellStyle name="Total 29 5 5" xfId="18145"/>
    <cellStyle name="Total 29 6" xfId="18146"/>
    <cellStyle name="Total 29 6 2" xfId="18147"/>
    <cellStyle name="Total 29 6 2 2" xfId="18148"/>
    <cellStyle name="Total 29 6 3" xfId="18149"/>
    <cellStyle name="Total 29 6 3 2" xfId="18150"/>
    <cellStyle name="Total 29 6 4" xfId="18151"/>
    <cellStyle name="Total 29 7" xfId="18152"/>
    <cellStyle name="Total 29 7 2" xfId="18153"/>
    <cellStyle name="Total 29 8" xfId="18154"/>
    <cellStyle name="Total 29 8 2" xfId="18155"/>
    <cellStyle name="Total 29 9" xfId="18156"/>
    <cellStyle name="Total 29 9 2" xfId="18157"/>
    <cellStyle name="Total 3" xfId="18158"/>
    <cellStyle name="Total 3 10" xfId="18159"/>
    <cellStyle name="Total 3 10 2" xfId="18160"/>
    <cellStyle name="Total 3 11" xfId="18161"/>
    <cellStyle name="Total 3 11 2" xfId="18162"/>
    <cellStyle name="Total 3 12" xfId="18163"/>
    <cellStyle name="Total 3 2" xfId="18164"/>
    <cellStyle name="Total 3 2 2" xfId="18165"/>
    <cellStyle name="Total 3 2 2 2" xfId="18166"/>
    <cellStyle name="Total 3 2 2 2 2" xfId="18167"/>
    <cellStyle name="Total 3 2 2 3" xfId="18168"/>
    <cellStyle name="Total 3 2 2 3 2" xfId="18169"/>
    <cellStyle name="Total 3 2 2 4" xfId="18170"/>
    <cellStyle name="Total 3 2 3" xfId="18171"/>
    <cellStyle name="Total 3 2 3 2" xfId="18172"/>
    <cellStyle name="Total 3 2 3 2 2" xfId="18173"/>
    <cellStyle name="Total 3 2 3 3" xfId="18174"/>
    <cellStyle name="Total 3 2 3 3 2" xfId="18175"/>
    <cellStyle name="Total 3 2 3 4" xfId="18176"/>
    <cellStyle name="Total 3 2 4" xfId="18177"/>
    <cellStyle name="Total 3 2 4 2" xfId="18178"/>
    <cellStyle name="Total 3 2 4 2 2" xfId="18179"/>
    <cellStyle name="Total 3 2 4 3" xfId="18180"/>
    <cellStyle name="Total 3 2 4 3 2" xfId="18181"/>
    <cellStyle name="Total 3 2 4 4" xfId="18182"/>
    <cellStyle name="Total 3 2 4 4 2" xfId="18183"/>
    <cellStyle name="Total 3 2 4 5" xfId="18184"/>
    <cellStyle name="Total 3 2 5" xfId="18185"/>
    <cellStyle name="Total 3 2 5 2" xfId="18186"/>
    <cellStyle name="Total 3 2 5 2 2" xfId="18187"/>
    <cellStyle name="Total 3 2 5 3" xfId="18188"/>
    <cellStyle name="Total 3 2 5 3 2" xfId="18189"/>
    <cellStyle name="Total 3 2 5 4" xfId="18190"/>
    <cellStyle name="Total 3 2 6" xfId="18191"/>
    <cellStyle name="Total 3 2 6 2" xfId="18192"/>
    <cellStyle name="Total 3 2 7" xfId="18193"/>
    <cellStyle name="Total 3 2 7 2" xfId="18194"/>
    <cellStyle name="Total 3 2 8" xfId="18195"/>
    <cellStyle name="Total 3 2 8 2" xfId="18196"/>
    <cellStyle name="Total 3 2 9" xfId="18197"/>
    <cellStyle name="Total 3 3" xfId="18198"/>
    <cellStyle name="Total 3 3 2" xfId="18199"/>
    <cellStyle name="Total 3 3 2 2" xfId="18200"/>
    <cellStyle name="Total 3 3 3" xfId="18201"/>
    <cellStyle name="Total 3 3 3 2" xfId="18202"/>
    <cellStyle name="Total 3 3 4" xfId="18203"/>
    <cellStyle name="Total 3 4" xfId="18204"/>
    <cellStyle name="Total 3 4 2" xfId="18205"/>
    <cellStyle name="Total 3 4 2 2" xfId="18206"/>
    <cellStyle name="Total 3 4 3" xfId="18207"/>
    <cellStyle name="Total 3 4 3 2" xfId="18208"/>
    <cellStyle name="Total 3 4 4" xfId="18209"/>
    <cellStyle name="Total 3 5" xfId="18210"/>
    <cellStyle name="Total 3 5 2" xfId="18211"/>
    <cellStyle name="Total 3 5 2 2" xfId="18212"/>
    <cellStyle name="Total 3 5 3" xfId="18213"/>
    <cellStyle name="Total 3 5 3 2" xfId="18214"/>
    <cellStyle name="Total 3 5 4" xfId="18215"/>
    <cellStyle name="Total 3 6" xfId="18216"/>
    <cellStyle name="Total 3 6 2" xfId="18217"/>
    <cellStyle name="Total 3 6 2 2" xfId="18218"/>
    <cellStyle name="Total 3 6 3" xfId="18219"/>
    <cellStyle name="Total 3 6 3 2" xfId="18220"/>
    <cellStyle name="Total 3 6 4" xfId="18221"/>
    <cellStyle name="Total 3 6 4 2" xfId="18222"/>
    <cellStyle name="Total 3 6 5" xfId="18223"/>
    <cellStyle name="Total 3 7" xfId="18224"/>
    <cellStyle name="Total 3 7 2" xfId="18225"/>
    <cellStyle name="Total 3 7 2 2" xfId="18226"/>
    <cellStyle name="Total 3 7 3" xfId="18227"/>
    <cellStyle name="Total 3 7 3 2" xfId="18228"/>
    <cellStyle name="Total 3 7 4" xfId="18229"/>
    <cellStyle name="Total 3 8" xfId="18230"/>
    <cellStyle name="Total 3 8 2" xfId="18231"/>
    <cellStyle name="Total 3 9" xfId="18232"/>
    <cellStyle name="Total 3 9 2" xfId="18233"/>
    <cellStyle name="Total 30" xfId="18234"/>
    <cellStyle name="Total 30 10" xfId="18235"/>
    <cellStyle name="Total 30 10 2" xfId="18236"/>
    <cellStyle name="Total 30 11" xfId="18237"/>
    <cellStyle name="Total 30 2" xfId="18238"/>
    <cellStyle name="Total 30 2 2" xfId="18239"/>
    <cellStyle name="Total 30 2 2 2" xfId="18240"/>
    <cellStyle name="Total 30 2 3" xfId="18241"/>
    <cellStyle name="Total 30 2 3 2" xfId="18242"/>
    <cellStyle name="Total 30 2 4" xfId="18243"/>
    <cellStyle name="Total 30 3" xfId="18244"/>
    <cellStyle name="Total 30 3 2" xfId="18245"/>
    <cellStyle name="Total 30 3 2 2" xfId="18246"/>
    <cellStyle name="Total 30 3 3" xfId="18247"/>
    <cellStyle name="Total 30 3 3 2" xfId="18248"/>
    <cellStyle name="Total 30 3 4" xfId="18249"/>
    <cellStyle name="Total 30 4" xfId="18250"/>
    <cellStyle name="Total 30 4 2" xfId="18251"/>
    <cellStyle name="Total 30 4 2 2" xfId="18252"/>
    <cellStyle name="Total 30 4 3" xfId="18253"/>
    <cellStyle name="Total 30 4 3 2" xfId="18254"/>
    <cellStyle name="Total 30 4 4" xfId="18255"/>
    <cellStyle name="Total 30 5" xfId="18256"/>
    <cellStyle name="Total 30 5 2" xfId="18257"/>
    <cellStyle name="Total 30 5 2 2" xfId="18258"/>
    <cellStyle name="Total 30 5 3" xfId="18259"/>
    <cellStyle name="Total 30 5 3 2" xfId="18260"/>
    <cellStyle name="Total 30 5 4" xfId="18261"/>
    <cellStyle name="Total 30 5 4 2" xfId="18262"/>
    <cellStyle name="Total 30 5 5" xfId="18263"/>
    <cellStyle name="Total 30 6" xfId="18264"/>
    <cellStyle name="Total 30 6 2" xfId="18265"/>
    <cellStyle name="Total 30 6 2 2" xfId="18266"/>
    <cellStyle name="Total 30 6 3" xfId="18267"/>
    <cellStyle name="Total 30 6 3 2" xfId="18268"/>
    <cellStyle name="Total 30 6 4" xfId="18269"/>
    <cellStyle name="Total 30 7" xfId="18270"/>
    <cellStyle name="Total 30 7 2" xfId="18271"/>
    <cellStyle name="Total 30 8" xfId="18272"/>
    <cellStyle name="Total 30 8 2" xfId="18273"/>
    <cellStyle name="Total 30 9" xfId="18274"/>
    <cellStyle name="Total 30 9 2" xfId="18275"/>
    <cellStyle name="Total 31" xfId="18276"/>
    <cellStyle name="Total 31 10" xfId="18277"/>
    <cellStyle name="Total 31 10 2" xfId="18278"/>
    <cellStyle name="Total 31 11" xfId="18279"/>
    <cellStyle name="Total 31 2" xfId="18280"/>
    <cellStyle name="Total 31 2 2" xfId="18281"/>
    <cellStyle name="Total 31 2 2 2" xfId="18282"/>
    <cellStyle name="Total 31 2 3" xfId="18283"/>
    <cellStyle name="Total 31 2 3 2" xfId="18284"/>
    <cellStyle name="Total 31 2 4" xfId="18285"/>
    <cellStyle name="Total 31 3" xfId="18286"/>
    <cellStyle name="Total 31 3 2" xfId="18287"/>
    <cellStyle name="Total 31 3 2 2" xfId="18288"/>
    <cellStyle name="Total 31 3 3" xfId="18289"/>
    <cellStyle name="Total 31 3 3 2" xfId="18290"/>
    <cellStyle name="Total 31 3 4" xfId="18291"/>
    <cellStyle name="Total 31 4" xfId="18292"/>
    <cellStyle name="Total 31 4 2" xfId="18293"/>
    <cellStyle name="Total 31 4 2 2" xfId="18294"/>
    <cellStyle name="Total 31 4 3" xfId="18295"/>
    <cellStyle name="Total 31 4 3 2" xfId="18296"/>
    <cellStyle name="Total 31 4 4" xfId="18297"/>
    <cellStyle name="Total 31 5" xfId="18298"/>
    <cellStyle name="Total 31 5 2" xfId="18299"/>
    <cellStyle name="Total 31 5 2 2" xfId="18300"/>
    <cellStyle name="Total 31 5 3" xfId="18301"/>
    <cellStyle name="Total 31 5 3 2" xfId="18302"/>
    <cellStyle name="Total 31 5 4" xfId="18303"/>
    <cellStyle name="Total 31 5 4 2" xfId="18304"/>
    <cellStyle name="Total 31 5 5" xfId="18305"/>
    <cellStyle name="Total 31 6" xfId="18306"/>
    <cellStyle name="Total 31 6 2" xfId="18307"/>
    <cellStyle name="Total 31 6 2 2" xfId="18308"/>
    <cellStyle name="Total 31 6 3" xfId="18309"/>
    <cellStyle name="Total 31 6 3 2" xfId="18310"/>
    <cellStyle name="Total 31 6 4" xfId="18311"/>
    <cellStyle name="Total 31 7" xfId="18312"/>
    <cellStyle name="Total 31 7 2" xfId="18313"/>
    <cellStyle name="Total 31 8" xfId="18314"/>
    <cellStyle name="Total 31 8 2" xfId="18315"/>
    <cellStyle name="Total 31 9" xfId="18316"/>
    <cellStyle name="Total 31 9 2" xfId="18317"/>
    <cellStyle name="Total 32" xfId="18318"/>
    <cellStyle name="Total 32 10" xfId="18319"/>
    <cellStyle name="Total 32 10 2" xfId="18320"/>
    <cellStyle name="Total 32 11" xfId="18321"/>
    <cellStyle name="Total 32 2" xfId="18322"/>
    <cellStyle name="Total 32 2 2" xfId="18323"/>
    <cellStyle name="Total 32 2 2 2" xfId="18324"/>
    <cellStyle name="Total 32 2 3" xfId="18325"/>
    <cellStyle name="Total 32 2 3 2" xfId="18326"/>
    <cellStyle name="Total 32 2 4" xfId="18327"/>
    <cellStyle name="Total 32 3" xfId="18328"/>
    <cellStyle name="Total 32 3 2" xfId="18329"/>
    <cellStyle name="Total 32 3 2 2" xfId="18330"/>
    <cellStyle name="Total 32 3 3" xfId="18331"/>
    <cellStyle name="Total 32 3 3 2" xfId="18332"/>
    <cellStyle name="Total 32 3 4" xfId="18333"/>
    <cellStyle name="Total 32 4" xfId="18334"/>
    <cellStyle name="Total 32 4 2" xfId="18335"/>
    <cellStyle name="Total 32 4 2 2" xfId="18336"/>
    <cellStyle name="Total 32 4 3" xfId="18337"/>
    <cellStyle name="Total 32 4 3 2" xfId="18338"/>
    <cellStyle name="Total 32 4 4" xfId="18339"/>
    <cellStyle name="Total 32 5" xfId="18340"/>
    <cellStyle name="Total 32 5 2" xfId="18341"/>
    <cellStyle name="Total 32 5 2 2" xfId="18342"/>
    <cellStyle name="Total 32 5 3" xfId="18343"/>
    <cellStyle name="Total 32 5 3 2" xfId="18344"/>
    <cellStyle name="Total 32 5 4" xfId="18345"/>
    <cellStyle name="Total 32 5 4 2" xfId="18346"/>
    <cellStyle name="Total 32 5 5" xfId="18347"/>
    <cellStyle name="Total 32 6" xfId="18348"/>
    <cellStyle name="Total 32 6 2" xfId="18349"/>
    <cellStyle name="Total 32 6 2 2" xfId="18350"/>
    <cellStyle name="Total 32 6 3" xfId="18351"/>
    <cellStyle name="Total 32 6 3 2" xfId="18352"/>
    <cellStyle name="Total 32 6 4" xfId="18353"/>
    <cellStyle name="Total 32 7" xfId="18354"/>
    <cellStyle name="Total 32 7 2" xfId="18355"/>
    <cellStyle name="Total 32 8" xfId="18356"/>
    <cellStyle name="Total 32 8 2" xfId="18357"/>
    <cellStyle name="Total 32 9" xfId="18358"/>
    <cellStyle name="Total 32 9 2" xfId="18359"/>
    <cellStyle name="Total 33" xfId="18360"/>
    <cellStyle name="Total 33 10" xfId="18361"/>
    <cellStyle name="Total 33 10 2" xfId="18362"/>
    <cellStyle name="Total 33 11" xfId="18363"/>
    <cellStyle name="Total 33 2" xfId="18364"/>
    <cellStyle name="Total 33 2 2" xfId="18365"/>
    <cellStyle name="Total 33 2 2 2" xfId="18366"/>
    <cellStyle name="Total 33 2 3" xfId="18367"/>
    <cellStyle name="Total 33 2 3 2" xfId="18368"/>
    <cellStyle name="Total 33 2 4" xfId="18369"/>
    <cellStyle name="Total 33 3" xfId="18370"/>
    <cellStyle name="Total 33 3 2" xfId="18371"/>
    <cellStyle name="Total 33 3 2 2" xfId="18372"/>
    <cellStyle name="Total 33 3 3" xfId="18373"/>
    <cellStyle name="Total 33 3 3 2" xfId="18374"/>
    <cellStyle name="Total 33 3 4" xfId="18375"/>
    <cellStyle name="Total 33 4" xfId="18376"/>
    <cellStyle name="Total 33 4 2" xfId="18377"/>
    <cellStyle name="Total 33 4 2 2" xfId="18378"/>
    <cellStyle name="Total 33 4 3" xfId="18379"/>
    <cellStyle name="Total 33 4 3 2" xfId="18380"/>
    <cellStyle name="Total 33 4 4" xfId="18381"/>
    <cellStyle name="Total 33 5" xfId="18382"/>
    <cellStyle name="Total 33 5 2" xfId="18383"/>
    <cellStyle name="Total 33 5 2 2" xfId="18384"/>
    <cellStyle name="Total 33 5 3" xfId="18385"/>
    <cellStyle name="Total 33 5 3 2" xfId="18386"/>
    <cellStyle name="Total 33 5 4" xfId="18387"/>
    <cellStyle name="Total 33 5 4 2" xfId="18388"/>
    <cellStyle name="Total 33 5 5" xfId="18389"/>
    <cellStyle name="Total 33 6" xfId="18390"/>
    <cellStyle name="Total 33 6 2" xfId="18391"/>
    <cellStyle name="Total 33 6 2 2" xfId="18392"/>
    <cellStyle name="Total 33 6 3" xfId="18393"/>
    <cellStyle name="Total 33 6 3 2" xfId="18394"/>
    <cellStyle name="Total 33 6 4" xfId="18395"/>
    <cellStyle name="Total 33 7" xfId="18396"/>
    <cellStyle name="Total 33 7 2" xfId="18397"/>
    <cellStyle name="Total 33 8" xfId="18398"/>
    <cellStyle name="Total 33 8 2" xfId="18399"/>
    <cellStyle name="Total 33 9" xfId="18400"/>
    <cellStyle name="Total 33 9 2" xfId="18401"/>
    <cellStyle name="Total 34" xfId="18402"/>
    <cellStyle name="Total 34 10" xfId="18403"/>
    <cellStyle name="Total 34 10 2" xfId="18404"/>
    <cellStyle name="Total 34 11" xfId="18405"/>
    <cellStyle name="Total 34 2" xfId="18406"/>
    <cellStyle name="Total 34 2 2" xfId="18407"/>
    <cellStyle name="Total 34 2 2 2" xfId="18408"/>
    <cellStyle name="Total 34 2 3" xfId="18409"/>
    <cellStyle name="Total 34 2 3 2" xfId="18410"/>
    <cellStyle name="Total 34 2 4" xfId="18411"/>
    <cellStyle name="Total 34 3" xfId="18412"/>
    <cellStyle name="Total 34 3 2" xfId="18413"/>
    <cellStyle name="Total 34 3 2 2" xfId="18414"/>
    <cellStyle name="Total 34 3 3" xfId="18415"/>
    <cellStyle name="Total 34 3 3 2" xfId="18416"/>
    <cellStyle name="Total 34 3 4" xfId="18417"/>
    <cellStyle name="Total 34 4" xfId="18418"/>
    <cellStyle name="Total 34 4 2" xfId="18419"/>
    <cellStyle name="Total 34 4 2 2" xfId="18420"/>
    <cellStyle name="Total 34 4 3" xfId="18421"/>
    <cellStyle name="Total 34 4 3 2" xfId="18422"/>
    <cellStyle name="Total 34 4 4" xfId="18423"/>
    <cellStyle name="Total 34 5" xfId="18424"/>
    <cellStyle name="Total 34 5 2" xfId="18425"/>
    <cellStyle name="Total 34 5 2 2" xfId="18426"/>
    <cellStyle name="Total 34 5 3" xfId="18427"/>
    <cellStyle name="Total 34 5 3 2" xfId="18428"/>
    <cellStyle name="Total 34 5 4" xfId="18429"/>
    <cellStyle name="Total 34 5 4 2" xfId="18430"/>
    <cellStyle name="Total 34 5 5" xfId="18431"/>
    <cellStyle name="Total 34 6" xfId="18432"/>
    <cellStyle name="Total 34 6 2" xfId="18433"/>
    <cellStyle name="Total 34 6 2 2" xfId="18434"/>
    <cellStyle name="Total 34 6 3" xfId="18435"/>
    <cellStyle name="Total 34 6 3 2" xfId="18436"/>
    <cellStyle name="Total 34 6 4" xfId="18437"/>
    <cellStyle name="Total 34 7" xfId="18438"/>
    <cellStyle name="Total 34 7 2" xfId="18439"/>
    <cellStyle name="Total 34 8" xfId="18440"/>
    <cellStyle name="Total 34 8 2" xfId="18441"/>
    <cellStyle name="Total 34 9" xfId="18442"/>
    <cellStyle name="Total 34 9 2" xfId="18443"/>
    <cellStyle name="Total 35" xfId="18444"/>
    <cellStyle name="Total 35 10" xfId="18445"/>
    <cellStyle name="Total 35 10 2" xfId="18446"/>
    <cellStyle name="Total 35 11" xfId="18447"/>
    <cellStyle name="Total 35 2" xfId="18448"/>
    <cellStyle name="Total 35 2 2" xfId="18449"/>
    <cellStyle name="Total 35 2 2 2" xfId="18450"/>
    <cellStyle name="Total 35 2 3" xfId="18451"/>
    <cellStyle name="Total 35 2 3 2" xfId="18452"/>
    <cellStyle name="Total 35 2 4" xfId="18453"/>
    <cellStyle name="Total 35 3" xfId="18454"/>
    <cellStyle name="Total 35 3 2" xfId="18455"/>
    <cellStyle name="Total 35 3 2 2" xfId="18456"/>
    <cellStyle name="Total 35 3 3" xfId="18457"/>
    <cellStyle name="Total 35 3 3 2" xfId="18458"/>
    <cellStyle name="Total 35 3 4" xfId="18459"/>
    <cellStyle name="Total 35 4" xfId="18460"/>
    <cellStyle name="Total 35 4 2" xfId="18461"/>
    <cellStyle name="Total 35 4 2 2" xfId="18462"/>
    <cellStyle name="Total 35 4 3" xfId="18463"/>
    <cellStyle name="Total 35 4 3 2" xfId="18464"/>
    <cellStyle name="Total 35 4 4" xfId="18465"/>
    <cellStyle name="Total 35 5" xfId="18466"/>
    <cellStyle name="Total 35 5 2" xfId="18467"/>
    <cellStyle name="Total 35 5 2 2" xfId="18468"/>
    <cellStyle name="Total 35 5 3" xfId="18469"/>
    <cellStyle name="Total 35 5 3 2" xfId="18470"/>
    <cellStyle name="Total 35 5 4" xfId="18471"/>
    <cellStyle name="Total 35 5 4 2" xfId="18472"/>
    <cellStyle name="Total 35 5 5" xfId="18473"/>
    <cellStyle name="Total 35 6" xfId="18474"/>
    <cellStyle name="Total 35 6 2" xfId="18475"/>
    <cellStyle name="Total 35 6 2 2" xfId="18476"/>
    <cellStyle name="Total 35 6 3" xfId="18477"/>
    <cellStyle name="Total 35 6 3 2" xfId="18478"/>
    <cellStyle name="Total 35 6 4" xfId="18479"/>
    <cellStyle name="Total 35 7" xfId="18480"/>
    <cellStyle name="Total 35 7 2" xfId="18481"/>
    <cellStyle name="Total 35 8" xfId="18482"/>
    <cellStyle name="Total 35 8 2" xfId="18483"/>
    <cellStyle name="Total 35 9" xfId="18484"/>
    <cellStyle name="Total 35 9 2" xfId="18485"/>
    <cellStyle name="Total 36" xfId="18486"/>
    <cellStyle name="Total 36 10" xfId="18487"/>
    <cellStyle name="Total 36 10 2" xfId="18488"/>
    <cellStyle name="Total 36 11" xfId="18489"/>
    <cellStyle name="Total 36 2" xfId="18490"/>
    <cellStyle name="Total 36 2 2" xfId="18491"/>
    <cellStyle name="Total 36 2 2 2" xfId="18492"/>
    <cellStyle name="Total 36 2 3" xfId="18493"/>
    <cellStyle name="Total 36 2 3 2" xfId="18494"/>
    <cellStyle name="Total 36 2 4" xfId="18495"/>
    <cellStyle name="Total 36 3" xfId="18496"/>
    <cellStyle name="Total 36 3 2" xfId="18497"/>
    <cellStyle name="Total 36 3 2 2" xfId="18498"/>
    <cellStyle name="Total 36 3 3" xfId="18499"/>
    <cellStyle name="Total 36 3 3 2" xfId="18500"/>
    <cellStyle name="Total 36 3 4" xfId="18501"/>
    <cellStyle name="Total 36 4" xfId="18502"/>
    <cellStyle name="Total 36 4 2" xfId="18503"/>
    <cellStyle name="Total 36 4 2 2" xfId="18504"/>
    <cellStyle name="Total 36 4 3" xfId="18505"/>
    <cellStyle name="Total 36 4 3 2" xfId="18506"/>
    <cellStyle name="Total 36 4 4" xfId="18507"/>
    <cellStyle name="Total 36 5" xfId="18508"/>
    <cellStyle name="Total 36 5 2" xfId="18509"/>
    <cellStyle name="Total 36 5 2 2" xfId="18510"/>
    <cellStyle name="Total 36 5 3" xfId="18511"/>
    <cellStyle name="Total 36 5 3 2" xfId="18512"/>
    <cellStyle name="Total 36 5 4" xfId="18513"/>
    <cellStyle name="Total 36 5 4 2" xfId="18514"/>
    <cellStyle name="Total 36 5 5" xfId="18515"/>
    <cellStyle name="Total 36 6" xfId="18516"/>
    <cellStyle name="Total 36 6 2" xfId="18517"/>
    <cellStyle name="Total 36 6 2 2" xfId="18518"/>
    <cellStyle name="Total 36 6 3" xfId="18519"/>
    <cellStyle name="Total 36 6 3 2" xfId="18520"/>
    <cellStyle name="Total 36 6 4" xfId="18521"/>
    <cellStyle name="Total 36 7" xfId="18522"/>
    <cellStyle name="Total 36 7 2" xfId="18523"/>
    <cellStyle name="Total 36 8" xfId="18524"/>
    <cellStyle name="Total 36 8 2" xfId="18525"/>
    <cellStyle name="Total 36 9" xfId="18526"/>
    <cellStyle name="Total 36 9 2" xfId="18527"/>
    <cellStyle name="Total 37" xfId="18528"/>
    <cellStyle name="Total 37 10" xfId="18529"/>
    <cellStyle name="Total 37 10 2" xfId="18530"/>
    <cellStyle name="Total 37 11" xfId="18531"/>
    <cellStyle name="Total 37 2" xfId="18532"/>
    <cellStyle name="Total 37 2 2" xfId="18533"/>
    <cellStyle name="Total 37 2 2 2" xfId="18534"/>
    <cellStyle name="Total 37 2 3" xfId="18535"/>
    <cellStyle name="Total 37 2 3 2" xfId="18536"/>
    <cellStyle name="Total 37 2 4" xfId="18537"/>
    <cellStyle name="Total 37 3" xfId="18538"/>
    <cellStyle name="Total 37 3 2" xfId="18539"/>
    <cellStyle name="Total 37 3 2 2" xfId="18540"/>
    <cellStyle name="Total 37 3 3" xfId="18541"/>
    <cellStyle name="Total 37 3 3 2" xfId="18542"/>
    <cellStyle name="Total 37 3 4" xfId="18543"/>
    <cellStyle name="Total 37 4" xfId="18544"/>
    <cellStyle name="Total 37 4 2" xfId="18545"/>
    <cellStyle name="Total 37 4 2 2" xfId="18546"/>
    <cellStyle name="Total 37 4 3" xfId="18547"/>
    <cellStyle name="Total 37 4 3 2" xfId="18548"/>
    <cellStyle name="Total 37 4 4" xfId="18549"/>
    <cellStyle name="Total 37 5" xfId="18550"/>
    <cellStyle name="Total 37 5 2" xfId="18551"/>
    <cellStyle name="Total 37 5 2 2" xfId="18552"/>
    <cellStyle name="Total 37 5 3" xfId="18553"/>
    <cellStyle name="Total 37 5 3 2" xfId="18554"/>
    <cellStyle name="Total 37 5 4" xfId="18555"/>
    <cellStyle name="Total 37 5 4 2" xfId="18556"/>
    <cellStyle name="Total 37 5 5" xfId="18557"/>
    <cellStyle name="Total 37 6" xfId="18558"/>
    <cellStyle name="Total 37 6 2" xfId="18559"/>
    <cellStyle name="Total 37 6 2 2" xfId="18560"/>
    <cellStyle name="Total 37 6 3" xfId="18561"/>
    <cellStyle name="Total 37 6 3 2" xfId="18562"/>
    <cellStyle name="Total 37 6 4" xfId="18563"/>
    <cellStyle name="Total 37 7" xfId="18564"/>
    <cellStyle name="Total 37 7 2" xfId="18565"/>
    <cellStyle name="Total 37 8" xfId="18566"/>
    <cellStyle name="Total 37 8 2" xfId="18567"/>
    <cellStyle name="Total 37 9" xfId="18568"/>
    <cellStyle name="Total 37 9 2" xfId="18569"/>
    <cellStyle name="Total 38" xfId="18570"/>
    <cellStyle name="Total 38 10" xfId="18571"/>
    <cellStyle name="Total 38 10 2" xfId="18572"/>
    <cellStyle name="Total 38 11" xfId="18573"/>
    <cellStyle name="Total 38 2" xfId="18574"/>
    <cellStyle name="Total 38 2 2" xfId="18575"/>
    <cellStyle name="Total 38 2 2 2" xfId="18576"/>
    <cellStyle name="Total 38 2 3" xfId="18577"/>
    <cellStyle name="Total 38 2 3 2" xfId="18578"/>
    <cellStyle name="Total 38 2 4" xfId="18579"/>
    <cellStyle name="Total 38 3" xfId="18580"/>
    <cellStyle name="Total 38 3 2" xfId="18581"/>
    <cellStyle name="Total 38 3 2 2" xfId="18582"/>
    <cellStyle name="Total 38 3 3" xfId="18583"/>
    <cellStyle name="Total 38 3 3 2" xfId="18584"/>
    <cellStyle name="Total 38 3 4" xfId="18585"/>
    <cellStyle name="Total 38 4" xfId="18586"/>
    <cellStyle name="Total 38 4 2" xfId="18587"/>
    <cellStyle name="Total 38 4 2 2" xfId="18588"/>
    <cellStyle name="Total 38 4 3" xfId="18589"/>
    <cellStyle name="Total 38 4 3 2" xfId="18590"/>
    <cellStyle name="Total 38 4 4" xfId="18591"/>
    <cellStyle name="Total 38 5" xfId="18592"/>
    <cellStyle name="Total 38 5 2" xfId="18593"/>
    <cellStyle name="Total 38 5 2 2" xfId="18594"/>
    <cellStyle name="Total 38 5 3" xfId="18595"/>
    <cellStyle name="Total 38 5 3 2" xfId="18596"/>
    <cellStyle name="Total 38 5 4" xfId="18597"/>
    <cellStyle name="Total 38 5 4 2" xfId="18598"/>
    <cellStyle name="Total 38 5 5" xfId="18599"/>
    <cellStyle name="Total 38 6" xfId="18600"/>
    <cellStyle name="Total 38 6 2" xfId="18601"/>
    <cellStyle name="Total 38 6 2 2" xfId="18602"/>
    <cellStyle name="Total 38 6 3" xfId="18603"/>
    <cellStyle name="Total 38 6 3 2" xfId="18604"/>
    <cellStyle name="Total 38 6 4" xfId="18605"/>
    <cellStyle name="Total 38 7" xfId="18606"/>
    <cellStyle name="Total 38 7 2" xfId="18607"/>
    <cellStyle name="Total 38 8" xfId="18608"/>
    <cellStyle name="Total 38 8 2" xfId="18609"/>
    <cellStyle name="Total 38 9" xfId="18610"/>
    <cellStyle name="Total 38 9 2" xfId="18611"/>
    <cellStyle name="Total 39" xfId="18612"/>
    <cellStyle name="Total 39 10" xfId="18613"/>
    <cellStyle name="Total 39 10 2" xfId="18614"/>
    <cellStyle name="Total 39 11" xfId="18615"/>
    <cellStyle name="Total 39 2" xfId="18616"/>
    <cellStyle name="Total 39 2 2" xfId="18617"/>
    <cellStyle name="Total 39 2 2 2" xfId="18618"/>
    <cellStyle name="Total 39 2 3" xfId="18619"/>
    <cellStyle name="Total 39 2 3 2" xfId="18620"/>
    <cellStyle name="Total 39 2 4" xfId="18621"/>
    <cellStyle name="Total 39 3" xfId="18622"/>
    <cellStyle name="Total 39 3 2" xfId="18623"/>
    <cellStyle name="Total 39 3 2 2" xfId="18624"/>
    <cellStyle name="Total 39 3 3" xfId="18625"/>
    <cellStyle name="Total 39 3 3 2" xfId="18626"/>
    <cellStyle name="Total 39 3 4" xfId="18627"/>
    <cellStyle name="Total 39 4" xfId="18628"/>
    <cellStyle name="Total 39 4 2" xfId="18629"/>
    <cellStyle name="Total 39 4 2 2" xfId="18630"/>
    <cellStyle name="Total 39 4 3" xfId="18631"/>
    <cellStyle name="Total 39 4 3 2" xfId="18632"/>
    <cellStyle name="Total 39 4 4" xfId="18633"/>
    <cellStyle name="Total 39 5" xfId="18634"/>
    <cellStyle name="Total 39 5 2" xfId="18635"/>
    <cellStyle name="Total 39 5 2 2" xfId="18636"/>
    <cellStyle name="Total 39 5 3" xfId="18637"/>
    <cellStyle name="Total 39 5 3 2" xfId="18638"/>
    <cellStyle name="Total 39 5 4" xfId="18639"/>
    <cellStyle name="Total 39 5 4 2" xfId="18640"/>
    <cellStyle name="Total 39 5 5" xfId="18641"/>
    <cellStyle name="Total 39 6" xfId="18642"/>
    <cellStyle name="Total 39 6 2" xfId="18643"/>
    <cellStyle name="Total 39 6 2 2" xfId="18644"/>
    <cellStyle name="Total 39 6 3" xfId="18645"/>
    <cellStyle name="Total 39 6 3 2" xfId="18646"/>
    <cellStyle name="Total 39 6 4" xfId="18647"/>
    <cellStyle name="Total 39 7" xfId="18648"/>
    <cellStyle name="Total 39 7 2" xfId="18649"/>
    <cellStyle name="Total 39 8" xfId="18650"/>
    <cellStyle name="Total 39 8 2" xfId="18651"/>
    <cellStyle name="Total 39 9" xfId="18652"/>
    <cellStyle name="Total 39 9 2" xfId="18653"/>
    <cellStyle name="Total 4" xfId="18654"/>
    <cellStyle name="Total 4 10" xfId="18655"/>
    <cellStyle name="Total 4 10 2" xfId="18656"/>
    <cellStyle name="Total 4 11" xfId="18657"/>
    <cellStyle name="Total 4 11 2" xfId="18658"/>
    <cellStyle name="Total 4 12" xfId="18659"/>
    <cellStyle name="Total 4 2" xfId="18660"/>
    <cellStyle name="Total 4 2 2" xfId="18661"/>
    <cellStyle name="Total 4 2 2 2" xfId="18662"/>
    <cellStyle name="Total 4 2 2 2 2" xfId="18663"/>
    <cellStyle name="Total 4 2 2 3" xfId="18664"/>
    <cellStyle name="Total 4 2 2 3 2" xfId="18665"/>
    <cellStyle name="Total 4 2 2 4" xfId="18666"/>
    <cellStyle name="Total 4 2 3" xfId="18667"/>
    <cellStyle name="Total 4 2 3 2" xfId="18668"/>
    <cellStyle name="Total 4 2 3 2 2" xfId="18669"/>
    <cellStyle name="Total 4 2 3 3" xfId="18670"/>
    <cellStyle name="Total 4 2 3 3 2" xfId="18671"/>
    <cellStyle name="Total 4 2 3 4" xfId="18672"/>
    <cellStyle name="Total 4 2 4" xfId="18673"/>
    <cellStyle name="Total 4 2 4 2" xfId="18674"/>
    <cellStyle name="Total 4 2 4 2 2" xfId="18675"/>
    <cellStyle name="Total 4 2 4 3" xfId="18676"/>
    <cellStyle name="Total 4 2 4 3 2" xfId="18677"/>
    <cellStyle name="Total 4 2 4 4" xfId="18678"/>
    <cellStyle name="Total 4 2 4 4 2" xfId="18679"/>
    <cellStyle name="Total 4 2 4 5" xfId="18680"/>
    <cellStyle name="Total 4 2 5" xfId="18681"/>
    <cellStyle name="Total 4 2 5 2" xfId="18682"/>
    <cellStyle name="Total 4 2 5 2 2" xfId="18683"/>
    <cellStyle name="Total 4 2 5 3" xfId="18684"/>
    <cellStyle name="Total 4 2 5 3 2" xfId="18685"/>
    <cellStyle name="Total 4 2 5 4" xfId="18686"/>
    <cellStyle name="Total 4 2 6" xfId="18687"/>
    <cellStyle name="Total 4 2 6 2" xfId="18688"/>
    <cellStyle name="Total 4 2 7" xfId="18689"/>
    <cellStyle name="Total 4 2 7 2" xfId="18690"/>
    <cellStyle name="Total 4 2 8" xfId="18691"/>
    <cellStyle name="Total 4 2 8 2" xfId="18692"/>
    <cellStyle name="Total 4 2 9" xfId="18693"/>
    <cellStyle name="Total 4 3" xfId="18694"/>
    <cellStyle name="Total 4 3 2" xfId="18695"/>
    <cellStyle name="Total 4 3 2 2" xfId="18696"/>
    <cellStyle name="Total 4 3 3" xfId="18697"/>
    <cellStyle name="Total 4 3 3 2" xfId="18698"/>
    <cellStyle name="Total 4 3 4" xfId="18699"/>
    <cellStyle name="Total 4 4" xfId="18700"/>
    <cellStyle name="Total 4 4 2" xfId="18701"/>
    <cellStyle name="Total 4 4 2 2" xfId="18702"/>
    <cellStyle name="Total 4 4 3" xfId="18703"/>
    <cellStyle name="Total 4 4 3 2" xfId="18704"/>
    <cellStyle name="Total 4 4 4" xfId="18705"/>
    <cellStyle name="Total 4 5" xfId="18706"/>
    <cellStyle name="Total 4 5 2" xfId="18707"/>
    <cellStyle name="Total 4 5 2 2" xfId="18708"/>
    <cellStyle name="Total 4 5 3" xfId="18709"/>
    <cellStyle name="Total 4 5 3 2" xfId="18710"/>
    <cellStyle name="Total 4 5 4" xfId="18711"/>
    <cellStyle name="Total 4 6" xfId="18712"/>
    <cellStyle name="Total 4 6 2" xfId="18713"/>
    <cellStyle name="Total 4 6 2 2" xfId="18714"/>
    <cellStyle name="Total 4 6 3" xfId="18715"/>
    <cellStyle name="Total 4 6 3 2" xfId="18716"/>
    <cellStyle name="Total 4 6 4" xfId="18717"/>
    <cellStyle name="Total 4 6 4 2" xfId="18718"/>
    <cellStyle name="Total 4 6 5" xfId="18719"/>
    <cellStyle name="Total 4 7" xfId="18720"/>
    <cellStyle name="Total 4 7 2" xfId="18721"/>
    <cellStyle name="Total 4 7 2 2" xfId="18722"/>
    <cellStyle name="Total 4 7 3" xfId="18723"/>
    <cellStyle name="Total 4 7 3 2" xfId="18724"/>
    <cellStyle name="Total 4 7 4" xfId="18725"/>
    <cellStyle name="Total 4 8" xfId="18726"/>
    <cellStyle name="Total 4 8 2" xfId="18727"/>
    <cellStyle name="Total 4 9" xfId="18728"/>
    <cellStyle name="Total 4 9 2" xfId="18729"/>
    <cellStyle name="Total 40" xfId="18730"/>
    <cellStyle name="Total 40 10" xfId="18731"/>
    <cellStyle name="Total 40 10 2" xfId="18732"/>
    <cellStyle name="Total 40 11" xfId="18733"/>
    <cellStyle name="Total 40 2" xfId="18734"/>
    <cellStyle name="Total 40 2 2" xfId="18735"/>
    <cellStyle name="Total 40 2 2 2" xfId="18736"/>
    <cellStyle name="Total 40 2 3" xfId="18737"/>
    <cellStyle name="Total 40 2 3 2" xfId="18738"/>
    <cellStyle name="Total 40 2 4" xfId="18739"/>
    <cellStyle name="Total 40 3" xfId="18740"/>
    <cellStyle name="Total 40 3 2" xfId="18741"/>
    <cellStyle name="Total 40 3 2 2" xfId="18742"/>
    <cellStyle name="Total 40 3 3" xfId="18743"/>
    <cellStyle name="Total 40 3 3 2" xfId="18744"/>
    <cellStyle name="Total 40 3 4" xfId="18745"/>
    <cellStyle name="Total 40 4" xfId="18746"/>
    <cellStyle name="Total 40 4 2" xfId="18747"/>
    <cellStyle name="Total 40 4 2 2" xfId="18748"/>
    <cellStyle name="Total 40 4 3" xfId="18749"/>
    <cellStyle name="Total 40 4 3 2" xfId="18750"/>
    <cellStyle name="Total 40 4 4" xfId="18751"/>
    <cellStyle name="Total 40 5" xfId="18752"/>
    <cellStyle name="Total 40 5 2" xfId="18753"/>
    <cellStyle name="Total 40 5 2 2" xfId="18754"/>
    <cellStyle name="Total 40 5 3" xfId="18755"/>
    <cellStyle name="Total 40 5 3 2" xfId="18756"/>
    <cellStyle name="Total 40 5 4" xfId="18757"/>
    <cellStyle name="Total 40 5 4 2" xfId="18758"/>
    <cellStyle name="Total 40 5 5" xfId="18759"/>
    <cellStyle name="Total 40 6" xfId="18760"/>
    <cellStyle name="Total 40 6 2" xfId="18761"/>
    <cellStyle name="Total 40 6 2 2" xfId="18762"/>
    <cellStyle name="Total 40 6 3" xfId="18763"/>
    <cellStyle name="Total 40 6 3 2" xfId="18764"/>
    <cellStyle name="Total 40 6 4" xfId="18765"/>
    <cellStyle name="Total 40 7" xfId="18766"/>
    <cellStyle name="Total 40 7 2" xfId="18767"/>
    <cellStyle name="Total 40 8" xfId="18768"/>
    <cellStyle name="Total 40 8 2" xfId="18769"/>
    <cellStyle name="Total 40 9" xfId="18770"/>
    <cellStyle name="Total 40 9 2" xfId="18771"/>
    <cellStyle name="Total 41" xfId="18772"/>
    <cellStyle name="Total 41 10" xfId="18773"/>
    <cellStyle name="Total 41 10 2" xfId="18774"/>
    <cellStyle name="Total 41 11" xfId="18775"/>
    <cellStyle name="Total 41 2" xfId="18776"/>
    <cellStyle name="Total 41 2 2" xfId="18777"/>
    <cellStyle name="Total 41 2 2 2" xfId="18778"/>
    <cellStyle name="Total 41 2 3" xfId="18779"/>
    <cellStyle name="Total 41 2 3 2" xfId="18780"/>
    <cellStyle name="Total 41 2 4" xfId="18781"/>
    <cellStyle name="Total 41 3" xfId="18782"/>
    <cellStyle name="Total 41 3 2" xfId="18783"/>
    <cellStyle name="Total 41 3 2 2" xfId="18784"/>
    <cellStyle name="Total 41 3 3" xfId="18785"/>
    <cellStyle name="Total 41 3 3 2" xfId="18786"/>
    <cellStyle name="Total 41 3 4" xfId="18787"/>
    <cellStyle name="Total 41 4" xfId="18788"/>
    <cellStyle name="Total 41 4 2" xfId="18789"/>
    <cellStyle name="Total 41 4 2 2" xfId="18790"/>
    <cellStyle name="Total 41 4 3" xfId="18791"/>
    <cellStyle name="Total 41 4 3 2" xfId="18792"/>
    <cellStyle name="Total 41 4 4" xfId="18793"/>
    <cellStyle name="Total 41 5" xfId="18794"/>
    <cellStyle name="Total 41 5 2" xfId="18795"/>
    <cellStyle name="Total 41 5 2 2" xfId="18796"/>
    <cellStyle name="Total 41 5 3" xfId="18797"/>
    <cellStyle name="Total 41 5 3 2" xfId="18798"/>
    <cellStyle name="Total 41 5 4" xfId="18799"/>
    <cellStyle name="Total 41 5 4 2" xfId="18800"/>
    <cellStyle name="Total 41 5 5" xfId="18801"/>
    <cellStyle name="Total 41 6" xfId="18802"/>
    <cellStyle name="Total 41 6 2" xfId="18803"/>
    <cellStyle name="Total 41 6 2 2" xfId="18804"/>
    <cellStyle name="Total 41 6 3" xfId="18805"/>
    <cellStyle name="Total 41 6 3 2" xfId="18806"/>
    <cellStyle name="Total 41 6 4" xfId="18807"/>
    <cellStyle name="Total 41 7" xfId="18808"/>
    <cellStyle name="Total 41 7 2" xfId="18809"/>
    <cellStyle name="Total 41 8" xfId="18810"/>
    <cellStyle name="Total 41 8 2" xfId="18811"/>
    <cellStyle name="Total 41 9" xfId="18812"/>
    <cellStyle name="Total 41 9 2" xfId="18813"/>
    <cellStyle name="Total 42" xfId="18814"/>
    <cellStyle name="Total 42 10" xfId="18815"/>
    <cellStyle name="Total 42 10 2" xfId="18816"/>
    <cellStyle name="Total 42 11" xfId="18817"/>
    <cellStyle name="Total 42 2" xfId="18818"/>
    <cellStyle name="Total 42 2 2" xfId="18819"/>
    <cellStyle name="Total 42 2 2 2" xfId="18820"/>
    <cellStyle name="Total 42 2 3" xfId="18821"/>
    <cellStyle name="Total 42 2 3 2" xfId="18822"/>
    <cellStyle name="Total 42 2 4" xfId="18823"/>
    <cellStyle name="Total 42 3" xfId="18824"/>
    <cellStyle name="Total 42 3 2" xfId="18825"/>
    <cellStyle name="Total 42 3 2 2" xfId="18826"/>
    <cellStyle name="Total 42 3 3" xfId="18827"/>
    <cellStyle name="Total 42 3 3 2" xfId="18828"/>
    <cellStyle name="Total 42 3 4" xfId="18829"/>
    <cellStyle name="Total 42 4" xfId="18830"/>
    <cellStyle name="Total 42 4 2" xfId="18831"/>
    <cellStyle name="Total 42 4 2 2" xfId="18832"/>
    <cellStyle name="Total 42 4 3" xfId="18833"/>
    <cellStyle name="Total 42 4 3 2" xfId="18834"/>
    <cellStyle name="Total 42 4 4" xfId="18835"/>
    <cellStyle name="Total 42 5" xfId="18836"/>
    <cellStyle name="Total 42 5 2" xfId="18837"/>
    <cellStyle name="Total 42 5 2 2" xfId="18838"/>
    <cellStyle name="Total 42 5 3" xfId="18839"/>
    <cellStyle name="Total 42 5 3 2" xfId="18840"/>
    <cellStyle name="Total 42 5 4" xfId="18841"/>
    <cellStyle name="Total 42 5 4 2" xfId="18842"/>
    <cellStyle name="Total 42 5 5" xfId="18843"/>
    <cellStyle name="Total 42 6" xfId="18844"/>
    <cellStyle name="Total 42 6 2" xfId="18845"/>
    <cellStyle name="Total 42 6 2 2" xfId="18846"/>
    <cellStyle name="Total 42 6 3" xfId="18847"/>
    <cellStyle name="Total 42 6 3 2" xfId="18848"/>
    <cellStyle name="Total 42 6 4" xfId="18849"/>
    <cellStyle name="Total 42 7" xfId="18850"/>
    <cellStyle name="Total 42 7 2" xfId="18851"/>
    <cellStyle name="Total 42 8" xfId="18852"/>
    <cellStyle name="Total 42 8 2" xfId="18853"/>
    <cellStyle name="Total 42 9" xfId="18854"/>
    <cellStyle name="Total 42 9 2" xfId="18855"/>
    <cellStyle name="Total 43" xfId="18856"/>
    <cellStyle name="Total 43 2" xfId="18857"/>
    <cellStyle name="Total 5" xfId="18858"/>
    <cellStyle name="Total 5 10" xfId="18859"/>
    <cellStyle name="Total 5 10 2" xfId="18860"/>
    <cellStyle name="Total 5 11" xfId="18861"/>
    <cellStyle name="Total 5 11 2" xfId="18862"/>
    <cellStyle name="Total 5 12" xfId="18863"/>
    <cellStyle name="Total 5 2" xfId="18864"/>
    <cellStyle name="Total 5 2 2" xfId="18865"/>
    <cellStyle name="Total 5 2 2 2" xfId="18866"/>
    <cellStyle name="Total 5 2 2 2 2" xfId="18867"/>
    <cellStyle name="Total 5 2 2 3" xfId="18868"/>
    <cellStyle name="Total 5 2 2 3 2" xfId="18869"/>
    <cellStyle name="Total 5 2 2 4" xfId="18870"/>
    <cellStyle name="Total 5 2 3" xfId="18871"/>
    <cellStyle name="Total 5 2 3 2" xfId="18872"/>
    <cellStyle name="Total 5 2 3 2 2" xfId="18873"/>
    <cellStyle name="Total 5 2 3 3" xfId="18874"/>
    <cellStyle name="Total 5 2 3 3 2" xfId="18875"/>
    <cellStyle name="Total 5 2 3 4" xfId="18876"/>
    <cellStyle name="Total 5 2 4" xfId="18877"/>
    <cellStyle name="Total 5 2 4 2" xfId="18878"/>
    <cellStyle name="Total 5 2 4 2 2" xfId="18879"/>
    <cellStyle name="Total 5 2 4 3" xfId="18880"/>
    <cellStyle name="Total 5 2 4 3 2" xfId="18881"/>
    <cellStyle name="Total 5 2 4 4" xfId="18882"/>
    <cellStyle name="Total 5 2 4 4 2" xfId="18883"/>
    <cellStyle name="Total 5 2 4 5" xfId="18884"/>
    <cellStyle name="Total 5 2 5" xfId="18885"/>
    <cellStyle name="Total 5 2 5 2" xfId="18886"/>
    <cellStyle name="Total 5 2 5 2 2" xfId="18887"/>
    <cellStyle name="Total 5 2 5 3" xfId="18888"/>
    <cellStyle name="Total 5 2 5 3 2" xfId="18889"/>
    <cellStyle name="Total 5 2 5 4" xfId="18890"/>
    <cellStyle name="Total 5 2 6" xfId="18891"/>
    <cellStyle name="Total 5 2 6 2" xfId="18892"/>
    <cellStyle name="Total 5 2 7" xfId="18893"/>
    <cellStyle name="Total 5 2 7 2" xfId="18894"/>
    <cellStyle name="Total 5 2 8" xfId="18895"/>
    <cellStyle name="Total 5 2 8 2" xfId="18896"/>
    <cellStyle name="Total 5 2 9" xfId="18897"/>
    <cellStyle name="Total 5 3" xfId="18898"/>
    <cellStyle name="Total 5 3 2" xfId="18899"/>
    <cellStyle name="Total 5 3 2 2" xfId="18900"/>
    <cellStyle name="Total 5 3 3" xfId="18901"/>
    <cellStyle name="Total 5 3 3 2" xfId="18902"/>
    <cellStyle name="Total 5 3 4" xfId="18903"/>
    <cellStyle name="Total 5 4" xfId="18904"/>
    <cellStyle name="Total 5 4 2" xfId="18905"/>
    <cellStyle name="Total 5 4 2 2" xfId="18906"/>
    <cellStyle name="Total 5 4 3" xfId="18907"/>
    <cellStyle name="Total 5 4 3 2" xfId="18908"/>
    <cellStyle name="Total 5 4 4" xfId="18909"/>
    <cellStyle name="Total 5 5" xfId="18910"/>
    <cellStyle name="Total 5 5 2" xfId="18911"/>
    <cellStyle name="Total 5 5 2 2" xfId="18912"/>
    <cellStyle name="Total 5 5 3" xfId="18913"/>
    <cellStyle name="Total 5 5 3 2" xfId="18914"/>
    <cellStyle name="Total 5 5 4" xfId="18915"/>
    <cellStyle name="Total 5 6" xfId="18916"/>
    <cellStyle name="Total 5 6 2" xfId="18917"/>
    <cellStyle name="Total 5 6 2 2" xfId="18918"/>
    <cellStyle name="Total 5 6 3" xfId="18919"/>
    <cellStyle name="Total 5 6 3 2" xfId="18920"/>
    <cellStyle name="Total 5 6 4" xfId="18921"/>
    <cellStyle name="Total 5 6 4 2" xfId="18922"/>
    <cellStyle name="Total 5 6 5" xfId="18923"/>
    <cellStyle name="Total 5 7" xfId="18924"/>
    <cellStyle name="Total 5 7 2" xfId="18925"/>
    <cellStyle name="Total 5 7 2 2" xfId="18926"/>
    <cellStyle name="Total 5 7 3" xfId="18927"/>
    <cellStyle name="Total 5 7 3 2" xfId="18928"/>
    <cellStyle name="Total 5 7 4" xfId="18929"/>
    <cellStyle name="Total 5 8" xfId="18930"/>
    <cellStyle name="Total 5 8 2" xfId="18931"/>
    <cellStyle name="Total 5 9" xfId="18932"/>
    <cellStyle name="Total 5 9 2" xfId="18933"/>
    <cellStyle name="Total 6" xfId="18934"/>
    <cellStyle name="Total 6 10" xfId="18935"/>
    <cellStyle name="Total 6 10 2" xfId="18936"/>
    <cellStyle name="Total 6 11" xfId="18937"/>
    <cellStyle name="Total 6 11 2" xfId="18938"/>
    <cellStyle name="Total 6 12" xfId="18939"/>
    <cellStyle name="Total 6 2" xfId="18940"/>
    <cellStyle name="Total 6 2 2" xfId="18941"/>
    <cellStyle name="Total 6 2 2 2" xfId="18942"/>
    <cellStyle name="Total 6 2 2 2 2" xfId="18943"/>
    <cellStyle name="Total 6 2 2 3" xfId="18944"/>
    <cellStyle name="Total 6 2 2 3 2" xfId="18945"/>
    <cellStyle name="Total 6 2 2 4" xfId="18946"/>
    <cellStyle name="Total 6 2 3" xfId="18947"/>
    <cellStyle name="Total 6 2 3 2" xfId="18948"/>
    <cellStyle name="Total 6 2 3 2 2" xfId="18949"/>
    <cellStyle name="Total 6 2 3 3" xfId="18950"/>
    <cellStyle name="Total 6 2 3 3 2" xfId="18951"/>
    <cellStyle name="Total 6 2 3 4" xfId="18952"/>
    <cellStyle name="Total 6 2 4" xfId="18953"/>
    <cellStyle name="Total 6 2 4 2" xfId="18954"/>
    <cellStyle name="Total 6 2 4 2 2" xfId="18955"/>
    <cellStyle name="Total 6 2 4 3" xfId="18956"/>
    <cellStyle name="Total 6 2 4 3 2" xfId="18957"/>
    <cellStyle name="Total 6 2 4 4" xfId="18958"/>
    <cellStyle name="Total 6 2 4 4 2" xfId="18959"/>
    <cellStyle name="Total 6 2 4 5" xfId="18960"/>
    <cellStyle name="Total 6 2 5" xfId="18961"/>
    <cellStyle name="Total 6 2 5 2" xfId="18962"/>
    <cellStyle name="Total 6 2 5 2 2" xfId="18963"/>
    <cellStyle name="Total 6 2 5 3" xfId="18964"/>
    <cellStyle name="Total 6 2 5 3 2" xfId="18965"/>
    <cellStyle name="Total 6 2 5 4" xfId="18966"/>
    <cellStyle name="Total 6 2 6" xfId="18967"/>
    <cellStyle name="Total 6 2 6 2" xfId="18968"/>
    <cellStyle name="Total 6 2 7" xfId="18969"/>
    <cellStyle name="Total 6 2 7 2" xfId="18970"/>
    <cellStyle name="Total 6 2 8" xfId="18971"/>
    <cellStyle name="Total 6 2 8 2" xfId="18972"/>
    <cellStyle name="Total 6 2 9" xfId="18973"/>
    <cellStyle name="Total 6 3" xfId="18974"/>
    <cellStyle name="Total 6 3 2" xfId="18975"/>
    <cellStyle name="Total 6 3 2 2" xfId="18976"/>
    <cellStyle name="Total 6 3 3" xfId="18977"/>
    <cellStyle name="Total 6 3 3 2" xfId="18978"/>
    <cellStyle name="Total 6 3 4" xfId="18979"/>
    <cellStyle name="Total 6 4" xfId="18980"/>
    <cellStyle name="Total 6 4 2" xfId="18981"/>
    <cellStyle name="Total 6 4 2 2" xfId="18982"/>
    <cellStyle name="Total 6 4 3" xfId="18983"/>
    <cellStyle name="Total 6 4 3 2" xfId="18984"/>
    <cellStyle name="Total 6 4 4" xfId="18985"/>
    <cellStyle name="Total 6 5" xfId="18986"/>
    <cellStyle name="Total 6 5 2" xfId="18987"/>
    <cellStyle name="Total 6 5 2 2" xfId="18988"/>
    <cellStyle name="Total 6 5 3" xfId="18989"/>
    <cellStyle name="Total 6 5 3 2" xfId="18990"/>
    <cellStyle name="Total 6 5 4" xfId="18991"/>
    <cellStyle name="Total 6 6" xfId="18992"/>
    <cellStyle name="Total 6 6 2" xfId="18993"/>
    <cellStyle name="Total 6 6 2 2" xfId="18994"/>
    <cellStyle name="Total 6 6 3" xfId="18995"/>
    <cellStyle name="Total 6 6 3 2" xfId="18996"/>
    <cellStyle name="Total 6 6 4" xfId="18997"/>
    <cellStyle name="Total 6 6 4 2" xfId="18998"/>
    <cellStyle name="Total 6 6 5" xfId="18999"/>
    <cellStyle name="Total 6 7" xfId="19000"/>
    <cellStyle name="Total 6 7 2" xfId="19001"/>
    <cellStyle name="Total 6 7 2 2" xfId="19002"/>
    <cellStyle name="Total 6 7 3" xfId="19003"/>
    <cellStyle name="Total 6 7 3 2" xfId="19004"/>
    <cellStyle name="Total 6 7 4" xfId="19005"/>
    <cellStyle name="Total 6 8" xfId="19006"/>
    <cellStyle name="Total 6 8 2" xfId="19007"/>
    <cellStyle name="Total 6 9" xfId="19008"/>
    <cellStyle name="Total 6 9 2" xfId="19009"/>
    <cellStyle name="Total 7" xfId="19010"/>
    <cellStyle name="Total 7 10" xfId="19011"/>
    <cellStyle name="Total 7 10 2" xfId="19012"/>
    <cellStyle name="Total 7 11" xfId="19013"/>
    <cellStyle name="Total 7 2" xfId="19014"/>
    <cellStyle name="Total 7 2 2" xfId="19015"/>
    <cellStyle name="Total 7 2 2 2" xfId="19016"/>
    <cellStyle name="Total 7 2 3" xfId="19017"/>
    <cellStyle name="Total 7 2 3 2" xfId="19018"/>
    <cellStyle name="Total 7 2 4" xfId="19019"/>
    <cellStyle name="Total 7 3" xfId="19020"/>
    <cellStyle name="Total 7 3 2" xfId="19021"/>
    <cellStyle name="Total 7 3 2 2" xfId="19022"/>
    <cellStyle name="Total 7 3 3" xfId="19023"/>
    <cellStyle name="Total 7 3 3 2" xfId="19024"/>
    <cellStyle name="Total 7 3 4" xfId="19025"/>
    <cellStyle name="Total 7 4" xfId="19026"/>
    <cellStyle name="Total 7 4 2" xfId="19027"/>
    <cellStyle name="Total 7 4 2 2" xfId="19028"/>
    <cellStyle name="Total 7 4 3" xfId="19029"/>
    <cellStyle name="Total 7 4 3 2" xfId="19030"/>
    <cellStyle name="Total 7 4 4" xfId="19031"/>
    <cellStyle name="Total 7 5" xfId="19032"/>
    <cellStyle name="Total 7 5 2" xfId="19033"/>
    <cellStyle name="Total 7 5 2 2" xfId="19034"/>
    <cellStyle name="Total 7 5 3" xfId="19035"/>
    <cellStyle name="Total 7 5 3 2" xfId="19036"/>
    <cellStyle name="Total 7 5 4" xfId="19037"/>
    <cellStyle name="Total 7 5 4 2" xfId="19038"/>
    <cellStyle name="Total 7 5 5" xfId="19039"/>
    <cellStyle name="Total 7 6" xfId="19040"/>
    <cellStyle name="Total 7 6 2" xfId="19041"/>
    <cellStyle name="Total 7 6 2 2" xfId="19042"/>
    <cellStyle name="Total 7 6 3" xfId="19043"/>
    <cellStyle name="Total 7 6 3 2" xfId="19044"/>
    <cellStyle name="Total 7 6 4" xfId="19045"/>
    <cellStyle name="Total 7 7" xfId="19046"/>
    <cellStyle name="Total 7 7 2" xfId="19047"/>
    <cellStyle name="Total 7 8" xfId="19048"/>
    <cellStyle name="Total 7 8 2" xfId="19049"/>
    <cellStyle name="Total 7 9" xfId="19050"/>
    <cellStyle name="Total 7 9 2" xfId="19051"/>
    <cellStyle name="Total 8" xfId="19052"/>
    <cellStyle name="Total 8 10" xfId="19053"/>
    <cellStyle name="Total 8 10 2" xfId="19054"/>
    <cellStyle name="Total 8 11" xfId="19055"/>
    <cellStyle name="Total 8 2" xfId="19056"/>
    <cellStyle name="Total 8 2 2" xfId="19057"/>
    <cellStyle name="Total 8 2 2 2" xfId="19058"/>
    <cellStyle name="Total 8 2 3" xfId="19059"/>
    <cellStyle name="Total 8 2 3 2" xfId="19060"/>
    <cellStyle name="Total 8 2 4" xfId="19061"/>
    <cellStyle name="Total 8 3" xfId="19062"/>
    <cellStyle name="Total 8 3 2" xfId="19063"/>
    <cellStyle name="Total 8 3 2 2" xfId="19064"/>
    <cellStyle name="Total 8 3 3" xfId="19065"/>
    <cellStyle name="Total 8 3 3 2" xfId="19066"/>
    <cellStyle name="Total 8 3 4" xfId="19067"/>
    <cellStyle name="Total 8 4" xfId="19068"/>
    <cellStyle name="Total 8 4 2" xfId="19069"/>
    <cellStyle name="Total 8 4 2 2" xfId="19070"/>
    <cellStyle name="Total 8 4 3" xfId="19071"/>
    <cellStyle name="Total 8 4 3 2" xfId="19072"/>
    <cellStyle name="Total 8 4 4" xfId="19073"/>
    <cellStyle name="Total 8 5" xfId="19074"/>
    <cellStyle name="Total 8 5 2" xfId="19075"/>
    <cellStyle name="Total 8 5 2 2" xfId="19076"/>
    <cellStyle name="Total 8 5 3" xfId="19077"/>
    <cellStyle name="Total 8 5 3 2" xfId="19078"/>
    <cellStyle name="Total 8 5 4" xfId="19079"/>
    <cellStyle name="Total 8 5 4 2" xfId="19080"/>
    <cellStyle name="Total 8 5 5" xfId="19081"/>
    <cellStyle name="Total 8 6" xfId="19082"/>
    <cellStyle name="Total 8 6 2" xfId="19083"/>
    <cellStyle name="Total 8 6 2 2" xfId="19084"/>
    <cellStyle name="Total 8 6 3" xfId="19085"/>
    <cellStyle name="Total 8 6 3 2" xfId="19086"/>
    <cellStyle name="Total 8 6 4" xfId="19087"/>
    <cellStyle name="Total 8 7" xfId="19088"/>
    <cellStyle name="Total 8 7 2" xfId="19089"/>
    <cellStyle name="Total 8 8" xfId="19090"/>
    <cellStyle name="Total 8 8 2" xfId="19091"/>
    <cellStyle name="Total 8 9" xfId="19092"/>
    <cellStyle name="Total 8 9 2" xfId="19093"/>
    <cellStyle name="Total 9" xfId="19094"/>
    <cellStyle name="Total 9 10" xfId="19095"/>
    <cellStyle name="Total 9 10 2" xfId="19096"/>
    <cellStyle name="Total 9 11" xfId="19097"/>
    <cellStyle name="Total 9 2" xfId="19098"/>
    <cellStyle name="Total 9 2 2" xfId="19099"/>
    <cellStyle name="Total 9 2 2 2" xfId="19100"/>
    <cellStyle name="Total 9 2 3" xfId="19101"/>
    <cellStyle name="Total 9 2 3 2" xfId="19102"/>
    <cellStyle name="Total 9 2 4" xfId="19103"/>
    <cellStyle name="Total 9 3" xfId="19104"/>
    <cellStyle name="Total 9 3 2" xfId="19105"/>
    <cellStyle name="Total 9 3 2 2" xfId="19106"/>
    <cellStyle name="Total 9 3 3" xfId="19107"/>
    <cellStyle name="Total 9 3 3 2" xfId="19108"/>
    <cellStyle name="Total 9 3 4" xfId="19109"/>
    <cellStyle name="Total 9 4" xfId="19110"/>
    <cellStyle name="Total 9 4 2" xfId="19111"/>
    <cellStyle name="Total 9 4 2 2" xfId="19112"/>
    <cellStyle name="Total 9 4 3" xfId="19113"/>
    <cellStyle name="Total 9 4 3 2" xfId="19114"/>
    <cellStyle name="Total 9 4 4" xfId="19115"/>
    <cellStyle name="Total 9 5" xfId="19116"/>
    <cellStyle name="Total 9 5 2" xfId="19117"/>
    <cellStyle name="Total 9 5 2 2" xfId="19118"/>
    <cellStyle name="Total 9 5 3" xfId="19119"/>
    <cellStyle name="Total 9 5 3 2" xfId="19120"/>
    <cellStyle name="Total 9 5 4" xfId="19121"/>
    <cellStyle name="Total 9 5 4 2" xfId="19122"/>
    <cellStyle name="Total 9 5 5" xfId="19123"/>
    <cellStyle name="Total 9 6" xfId="19124"/>
    <cellStyle name="Total 9 6 2" xfId="19125"/>
    <cellStyle name="Total 9 6 2 2" xfId="19126"/>
    <cellStyle name="Total 9 6 3" xfId="19127"/>
    <cellStyle name="Total 9 6 3 2" xfId="19128"/>
    <cellStyle name="Total 9 6 4" xfId="19129"/>
    <cellStyle name="Total 9 7" xfId="19130"/>
    <cellStyle name="Total 9 7 2" xfId="19131"/>
    <cellStyle name="Total 9 8" xfId="19132"/>
    <cellStyle name="Total 9 8 2" xfId="19133"/>
    <cellStyle name="Total 9 9" xfId="19134"/>
    <cellStyle name="Total 9 9 2" xfId="19135"/>
    <cellStyle name="Überschrift" xfId="19136"/>
    <cellStyle name="Überschrift 1" xfId="19137"/>
    <cellStyle name="Überschrift 1 10" xfId="19138"/>
    <cellStyle name="Überschrift 1 10 2" xfId="19139"/>
    <cellStyle name="Überschrift 1 11" xfId="19140"/>
    <cellStyle name="Überschrift 1 2" xfId="19141"/>
    <cellStyle name="Überschrift 1 2 2" xfId="19142"/>
    <cellStyle name="Überschrift 1 2 2 2" xfId="19143"/>
    <cellStyle name="Überschrift 1 2 3" xfId="19144"/>
    <cellStyle name="Überschrift 1 2 3 2" xfId="19145"/>
    <cellStyle name="Überschrift 1 2 4" xfId="19146"/>
    <cellStyle name="Überschrift 1 3" xfId="19147"/>
    <cellStyle name="Überschrift 1 3 2" xfId="19148"/>
    <cellStyle name="Überschrift 1 3 2 2" xfId="19149"/>
    <cellStyle name="Überschrift 1 3 3" xfId="19150"/>
    <cellStyle name="Überschrift 1 3 3 2" xfId="19151"/>
    <cellStyle name="Überschrift 1 3 4" xfId="19152"/>
    <cellStyle name="Überschrift 1 4" xfId="19153"/>
    <cellStyle name="Überschrift 1 4 2" xfId="19154"/>
    <cellStyle name="Überschrift 1 4 2 2" xfId="19155"/>
    <cellStyle name="Überschrift 1 4 3" xfId="19156"/>
    <cellStyle name="Überschrift 1 4 3 2" xfId="19157"/>
    <cellStyle name="Überschrift 1 4 4" xfId="19158"/>
    <cellStyle name="Überschrift 1 5" xfId="19159"/>
    <cellStyle name="Überschrift 1 5 2" xfId="19160"/>
    <cellStyle name="Überschrift 1 5 2 2" xfId="19161"/>
    <cellStyle name="Überschrift 1 5 3" xfId="19162"/>
    <cellStyle name="Überschrift 1 5 3 2" xfId="19163"/>
    <cellStyle name="Überschrift 1 5 4" xfId="19164"/>
    <cellStyle name="Überschrift 1 5 4 2" xfId="19165"/>
    <cellStyle name="Überschrift 1 5 5" xfId="19166"/>
    <cellStyle name="Überschrift 1 6" xfId="19167"/>
    <cellStyle name="Überschrift 1 6 2" xfId="19168"/>
    <cellStyle name="Überschrift 1 6 2 2" xfId="19169"/>
    <cellStyle name="Überschrift 1 6 3" xfId="19170"/>
    <cellStyle name="Überschrift 1 6 3 2" xfId="19171"/>
    <cellStyle name="Überschrift 1 6 4" xfId="19172"/>
    <cellStyle name="Überschrift 1 7" xfId="19173"/>
    <cellStyle name="Überschrift 1 7 2" xfId="19174"/>
    <cellStyle name="Überschrift 1 8" xfId="19175"/>
    <cellStyle name="Überschrift 1 8 2" xfId="19176"/>
    <cellStyle name="Überschrift 1 9" xfId="19177"/>
    <cellStyle name="Überschrift 1 9 2" xfId="19178"/>
    <cellStyle name="Überschrift 10" xfId="19179"/>
    <cellStyle name="Überschrift 10 2" xfId="19180"/>
    <cellStyle name="Überschrift 11" xfId="19181"/>
    <cellStyle name="Überschrift 11 2" xfId="19182"/>
    <cellStyle name="Überschrift 12" xfId="19183"/>
    <cellStyle name="Überschrift 12 2" xfId="19184"/>
    <cellStyle name="Überschrift 13" xfId="19185"/>
    <cellStyle name="Überschrift 13 2" xfId="19186"/>
    <cellStyle name="Überschrift 14" xfId="19187"/>
    <cellStyle name="Überschrift 2" xfId="19188"/>
    <cellStyle name="Überschrift 2 10" xfId="19189"/>
    <cellStyle name="Überschrift 2 10 2" xfId="19190"/>
    <cellStyle name="Überschrift 2 11" xfId="19191"/>
    <cellStyle name="Überschrift 2 2" xfId="19192"/>
    <cellStyle name="Überschrift 2 2 2" xfId="19193"/>
    <cellStyle name="Überschrift 2 2 2 2" xfId="19194"/>
    <cellStyle name="Überschrift 2 2 3" xfId="19195"/>
    <cellStyle name="Überschrift 2 2 3 2" xfId="19196"/>
    <cellStyle name="Überschrift 2 2 4" xfId="19197"/>
    <cellStyle name="Überschrift 2 3" xfId="19198"/>
    <cellStyle name="Überschrift 2 3 2" xfId="19199"/>
    <cellStyle name="Überschrift 2 3 2 2" xfId="19200"/>
    <cellStyle name="Überschrift 2 3 3" xfId="19201"/>
    <cellStyle name="Überschrift 2 3 3 2" xfId="19202"/>
    <cellStyle name="Überschrift 2 3 4" xfId="19203"/>
    <cellStyle name="Überschrift 2 4" xfId="19204"/>
    <cellStyle name="Überschrift 2 4 2" xfId="19205"/>
    <cellStyle name="Überschrift 2 4 2 2" xfId="19206"/>
    <cellStyle name="Überschrift 2 4 3" xfId="19207"/>
    <cellStyle name="Überschrift 2 4 3 2" xfId="19208"/>
    <cellStyle name="Überschrift 2 4 4" xfId="19209"/>
    <cellStyle name="Überschrift 2 5" xfId="19210"/>
    <cellStyle name="Überschrift 2 5 2" xfId="19211"/>
    <cellStyle name="Überschrift 2 5 2 2" xfId="19212"/>
    <cellStyle name="Überschrift 2 5 3" xfId="19213"/>
    <cellStyle name="Überschrift 2 5 3 2" xfId="19214"/>
    <cellStyle name="Überschrift 2 5 4" xfId="19215"/>
    <cellStyle name="Überschrift 2 5 4 2" xfId="19216"/>
    <cellStyle name="Überschrift 2 5 5" xfId="19217"/>
    <cellStyle name="Überschrift 2 6" xfId="19218"/>
    <cellStyle name="Überschrift 2 6 2" xfId="19219"/>
    <cellStyle name="Überschrift 2 6 2 2" xfId="19220"/>
    <cellStyle name="Überschrift 2 6 3" xfId="19221"/>
    <cellStyle name="Überschrift 2 6 3 2" xfId="19222"/>
    <cellStyle name="Überschrift 2 6 4" xfId="19223"/>
    <cellStyle name="Überschrift 2 7" xfId="19224"/>
    <cellStyle name="Überschrift 2 7 2" xfId="19225"/>
    <cellStyle name="Überschrift 2 8" xfId="19226"/>
    <cellStyle name="Überschrift 2 8 2" xfId="19227"/>
    <cellStyle name="Überschrift 2 9" xfId="19228"/>
    <cellStyle name="Überschrift 2 9 2" xfId="19229"/>
    <cellStyle name="Überschrift 3" xfId="19230"/>
    <cellStyle name="Überschrift 3 10" xfId="19231"/>
    <cellStyle name="Überschrift 3 10 2" xfId="19232"/>
    <cellStyle name="Überschrift 3 11" xfId="19233"/>
    <cellStyle name="Überschrift 3 2" xfId="19234"/>
    <cellStyle name="Überschrift 3 2 2" xfId="19235"/>
    <cellStyle name="Überschrift 3 2 2 2" xfId="19236"/>
    <cellStyle name="Überschrift 3 2 3" xfId="19237"/>
    <cellStyle name="Überschrift 3 2 3 2" xfId="19238"/>
    <cellStyle name="Überschrift 3 2 4" xfId="19239"/>
    <cellStyle name="Überschrift 3 3" xfId="19240"/>
    <cellStyle name="Überschrift 3 3 2" xfId="19241"/>
    <cellStyle name="Überschrift 3 3 2 2" xfId="19242"/>
    <cellStyle name="Überschrift 3 3 3" xfId="19243"/>
    <cellStyle name="Überschrift 3 3 3 2" xfId="19244"/>
    <cellStyle name="Überschrift 3 3 4" xfId="19245"/>
    <cellStyle name="Überschrift 3 4" xfId="19246"/>
    <cellStyle name="Überschrift 3 4 2" xfId="19247"/>
    <cellStyle name="Überschrift 3 4 2 2" xfId="19248"/>
    <cellStyle name="Überschrift 3 4 3" xfId="19249"/>
    <cellStyle name="Überschrift 3 4 3 2" xfId="19250"/>
    <cellStyle name="Überschrift 3 4 4" xfId="19251"/>
    <cellStyle name="Überschrift 3 5" xfId="19252"/>
    <cellStyle name="Überschrift 3 5 2" xfId="19253"/>
    <cellStyle name="Überschrift 3 5 2 2" xfId="19254"/>
    <cellStyle name="Überschrift 3 5 3" xfId="19255"/>
    <cellStyle name="Überschrift 3 5 3 2" xfId="19256"/>
    <cellStyle name="Überschrift 3 5 4" xfId="19257"/>
    <cellStyle name="Überschrift 3 5 4 2" xfId="19258"/>
    <cellStyle name="Überschrift 3 5 5" xfId="19259"/>
    <cellStyle name="Überschrift 3 6" xfId="19260"/>
    <cellStyle name="Überschrift 3 6 2" xfId="19261"/>
    <cellStyle name="Überschrift 3 6 2 2" xfId="19262"/>
    <cellStyle name="Überschrift 3 6 3" xfId="19263"/>
    <cellStyle name="Überschrift 3 6 3 2" xfId="19264"/>
    <cellStyle name="Überschrift 3 6 4" xfId="19265"/>
    <cellStyle name="Überschrift 3 7" xfId="19266"/>
    <cellStyle name="Überschrift 3 7 2" xfId="19267"/>
    <cellStyle name="Überschrift 3 8" xfId="19268"/>
    <cellStyle name="Überschrift 3 8 2" xfId="19269"/>
    <cellStyle name="Überschrift 3 9" xfId="19270"/>
    <cellStyle name="Überschrift 3 9 2" xfId="19271"/>
    <cellStyle name="Überschrift 4" xfId="19272"/>
    <cellStyle name="Überschrift 4 10" xfId="19273"/>
    <cellStyle name="Überschrift 4 10 2" xfId="19274"/>
    <cellStyle name="Überschrift 4 11" xfId="19275"/>
    <cellStyle name="Überschrift 4 2" xfId="19276"/>
    <cellStyle name="Überschrift 4 2 2" xfId="19277"/>
    <cellStyle name="Überschrift 4 2 2 2" xfId="19278"/>
    <cellStyle name="Überschrift 4 2 3" xfId="19279"/>
    <cellStyle name="Überschrift 4 2 3 2" xfId="19280"/>
    <cellStyle name="Überschrift 4 2 4" xfId="19281"/>
    <cellStyle name="Überschrift 4 3" xfId="19282"/>
    <cellStyle name="Überschrift 4 3 2" xfId="19283"/>
    <cellStyle name="Überschrift 4 3 2 2" xfId="19284"/>
    <cellStyle name="Überschrift 4 3 3" xfId="19285"/>
    <cellStyle name="Überschrift 4 3 3 2" xfId="19286"/>
    <cellStyle name="Überschrift 4 3 4" xfId="19287"/>
    <cellStyle name="Überschrift 4 4" xfId="19288"/>
    <cellStyle name="Überschrift 4 4 2" xfId="19289"/>
    <cellStyle name="Überschrift 4 4 2 2" xfId="19290"/>
    <cellStyle name="Überschrift 4 4 3" xfId="19291"/>
    <cellStyle name="Überschrift 4 4 3 2" xfId="19292"/>
    <cellStyle name="Überschrift 4 4 4" xfId="19293"/>
    <cellStyle name="Überschrift 4 5" xfId="19294"/>
    <cellStyle name="Überschrift 4 5 2" xfId="19295"/>
    <cellStyle name="Überschrift 4 5 2 2" xfId="19296"/>
    <cellStyle name="Überschrift 4 5 3" xfId="19297"/>
    <cellStyle name="Überschrift 4 5 3 2" xfId="19298"/>
    <cellStyle name="Überschrift 4 5 4" xfId="19299"/>
    <cellStyle name="Überschrift 4 5 4 2" xfId="19300"/>
    <cellStyle name="Überschrift 4 5 5" xfId="19301"/>
    <cellStyle name="Überschrift 4 6" xfId="19302"/>
    <cellStyle name="Überschrift 4 6 2" xfId="19303"/>
    <cellStyle name="Überschrift 4 6 2 2" xfId="19304"/>
    <cellStyle name="Überschrift 4 6 3" xfId="19305"/>
    <cellStyle name="Überschrift 4 6 3 2" xfId="19306"/>
    <cellStyle name="Überschrift 4 6 4" xfId="19307"/>
    <cellStyle name="Überschrift 4 7" xfId="19308"/>
    <cellStyle name="Überschrift 4 7 2" xfId="19309"/>
    <cellStyle name="Überschrift 4 8" xfId="19310"/>
    <cellStyle name="Überschrift 4 8 2" xfId="19311"/>
    <cellStyle name="Überschrift 4 9" xfId="19312"/>
    <cellStyle name="Überschrift 4 9 2" xfId="19313"/>
    <cellStyle name="Überschrift 5" xfId="19314"/>
    <cellStyle name="Überschrift 5 2" xfId="19315"/>
    <cellStyle name="Überschrift 5 2 2" xfId="19316"/>
    <cellStyle name="Überschrift 5 3" xfId="19317"/>
    <cellStyle name="Überschrift 5 3 2" xfId="19318"/>
    <cellStyle name="Überschrift 5 4" xfId="19319"/>
    <cellStyle name="Überschrift 6" xfId="19320"/>
    <cellStyle name="Überschrift 6 2" xfId="19321"/>
    <cellStyle name="Überschrift 6 2 2" xfId="19322"/>
    <cellStyle name="Überschrift 6 3" xfId="19323"/>
    <cellStyle name="Überschrift 6 3 2" xfId="19324"/>
    <cellStyle name="Überschrift 6 4" xfId="19325"/>
    <cellStyle name="Überschrift 7" xfId="19326"/>
    <cellStyle name="Überschrift 7 2" xfId="19327"/>
    <cellStyle name="Überschrift 7 2 2" xfId="19328"/>
    <cellStyle name="Überschrift 7 3" xfId="19329"/>
    <cellStyle name="Überschrift 7 3 2" xfId="19330"/>
    <cellStyle name="Überschrift 7 4" xfId="19331"/>
    <cellStyle name="Überschrift 8" xfId="19332"/>
    <cellStyle name="Überschrift 8 2" xfId="19333"/>
    <cellStyle name="Überschrift 8 2 2" xfId="19334"/>
    <cellStyle name="Überschrift 8 3" xfId="19335"/>
    <cellStyle name="Überschrift 8 3 2" xfId="19336"/>
    <cellStyle name="Überschrift 8 4" xfId="19337"/>
    <cellStyle name="Überschrift 8 4 2" xfId="19338"/>
    <cellStyle name="Überschrift 8 5" xfId="19339"/>
    <cellStyle name="Überschrift 9" xfId="19340"/>
    <cellStyle name="Überschrift 9 2" xfId="19341"/>
    <cellStyle name="Überschrift 9 2 2" xfId="19342"/>
    <cellStyle name="Überschrift 9 3" xfId="19343"/>
    <cellStyle name="Überschrift 9 3 2" xfId="19344"/>
    <cellStyle name="Überschrift 9 4" xfId="19345"/>
    <cellStyle name="Valuutta_Layo9704" xfId="19346"/>
    <cellStyle name="Verknüpfte Zelle" xfId="19347"/>
    <cellStyle name="Verknüpfte Zelle 10" xfId="19348"/>
    <cellStyle name="Verknüpfte Zelle 10 2" xfId="19349"/>
    <cellStyle name="Verknüpfte Zelle 11" xfId="19350"/>
    <cellStyle name="Verknüpfte Zelle 2" xfId="19351"/>
    <cellStyle name="Verknüpfte Zelle 2 2" xfId="19352"/>
    <cellStyle name="Verknüpfte Zelle 2 2 2" xfId="19353"/>
    <cellStyle name="Verknüpfte Zelle 2 3" xfId="19354"/>
    <cellStyle name="Verknüpfte Zelle 2 3 2" xfId="19355"/>
    <cellStyle name="Verknüpfte Zelle 2 4" xfId="19356"/>
    <cellStyle name="Verknüpfte Zelle 3" xfId="19357"/>
    <cellStyle name="Verknüpfte Zelle 3 2" xfId="19358"/>
    <cellStyle name="Verknüpfte Zelle 3 2 2" xfId="19359"/>
    <cellStyle name="Verknüpfte Zelle 3 3" xfId="19360"/>
    <cellStyle name="Verknüpfte Zelle 3 3 2" xfId="19361"/>
    <cellStyle name="Verknüpfte Zelle 3 4" xfId="19362"/>
    <cellStyle name="Verknüpfte Zelle 4" xfId="19363"/>
    <cellStyle name="Verknüpfte Zelle 4 2" xfId="19364"/>
    <cellStyle name="Verknüpfte Zelle 4 2 2" xfId="19365"/>
    <cellStyle name="Verknüpfte Zelle 4 3" xfId="19366"/>
    <cellStyle name="Verknüpfte Zelle 4 3 2" xfId="19367"/>
    <cellStyle name="Verknüpfte Zelle 4 4" xfId="19368"/>
    <cellStyle name="Verknüpfte Zelle 5" xfId="19369"/>
    <cellStyle name="Verknüpfte Zelle 5 2" xfId="19370"/>
    <cellStyle name="Verknüpfte Zelle 5 2 2" xfId="19371"/>
    <cellStyle name="Verknüpfte Zelle 5 3" xfId="19372"/>
    <cellStyle name="Verknüpfte Zelle 5 3 2" xfId="19373"/>
    <cellStyle name="Verknüpfte Zelle 5 4" xfId="19374"/>
    <cellStyle name="Verknüpfte Zelle 5 4 2" xfId="19375"/>
    <cellStyle name="Verknüpfte Zelle 5 5" xfId="19376"/>
    <cellStyle name="Verknüpfte Zelle 6" xfId="19377"/>
    <cellStyle name="Verknüpfte Zelle 6 2" xfId="19378"/>
    <cellStyle name="Verknüpfte Zelle 6 2 2" xfId="19379"/>
    <cellStyle name="Verknüpfte Zelle 6 3" xfId="19380"/>
    <cellStyle name="Verknüpfte Zelle 6 3 2" xfId="19381"/>
    <cellStyle name="Verknüpfte Zelle 6 4" xfId="19382"/>
    <cellStyle name="Verknüpfte Zelle 7" xfId="19383"/>
    <cellStyle name="Verknüpfte Zelle 7 2" xfId="19384"/>
    <cellStyle name="Verknüpfte Zelle 8" xfId="19385"/>
    <cellStyle name="Verknüpfte Zelle 8 2" xfId="19386"/>
    <cellStyle name="Verknüpfte Zelle 9" xfId="19387"/>
    <cellStyle name="Verknüpfte Zelle 9 2" xfId="19388"/>
    <cellStyle name="Warnender Text" xfId="19389"/>
    <cellStyle name="Warnender Text 10" xfId="19390"/>
    <cellStyle name="Warnender Text 10 2" xfId="19391"/>
    <cellStyle name="Warnender Text 11" xfId="19392"/>
    <cellStyle name="Warnender Text 2" xfId="19393"/>
    <cellStyle name="Warnender Text 2 2" xfId="19394"/>
    <cellStyle name="Warnender Text 2 2 2" xfId="19395"/>
    <cellStyle name="Warnender Text 2 3" xfId="19396"/>
    <cellStyle name="Warnender Text 2 3 2" xfId="19397"/>
    <cellStyle name="Warnender Text 2 4" xfId="19398"/>
    <cellStyle name="Warnender Text 3" xfId="19399"/>
    <cellStyle name="Warnender Text 3 2" xfId="19400"/>
    <cellStyle name="Warnender Text 3 2 2" xfId="19401"/>
    <cellStyle name="Warnender Text 3 3" xfId="19402"/>
    <cellStyle name="Warnender Text 3 3 2" xfId="19403"/>
    <cellStyle name="Warnender Text 3 4" xfId="19404"/>
    <cellStyle name="Warnender Text 4" xfId="19405"/>
    <cellStyle name="Warnender Text 4 2" xfId="19406"/>
    <cellStyle name="Warnender Text 4 2 2" xfId="19407"/>
    <cellStyle name="Warnender Text 4 3" xfId="19408"/>
    <cellStyle name="Warnender Text 4 3 2" xfId="19409"/>
    <cellStyle name="Warnender Text 4 4" xfId="19410"/>
    <cellStyle name="Warnender Text 5" xfId="19411"/>
    <cellStyle name="Warnender Text 5 2" xfId="19412"/>
    <cellStyle name="Warnender Text 5 2 2" xfId="19413"/>
    <cellStyle name="Warnender Text 5 3" xfId="19414"/>
    <cellStyle name="Warnender Text 5 3 2" xfId="19415"/>
    <cellStyle name="Warnender Text 5 4" xfId="19416"/>
    <cellStyle name="Warnender Text 5 4 2" xfId="19417"/>
    <cellStyle name="Warnender Text 5 5" xfId="19418"/>
    <cellStyle name="Warnender Text 6" xfId="19419"/>
    <cellStyle name="Warnender Text 6 2" xfId="19420"/>
    <cellStyle name="Warnender Text 6 2 2" xfId="19421"/>
    <cellStyle name="Warnender Text 6 3" xfId="19422"/>
    <cellStyle name="Warnender Text 6 3 2" xfId="19423"/>
    <cellStyle name="Warnender Text 6 4" xfId="19424"/>
    <cellStyle name="Warnender Text 7" xfId="19425"/>
    <cellStyle name="Warnender Text 7 2" xfId="19426"/>
    <cellStyle name="Warnender Text 8" xfId="19427"/>
    <cellStyle name="Warnender Text 8 2" xfId="19428"/>
    <cellStyle name="Warnender Text 9" xfId="19429"/>
    <cellStyle name="Warnender Text 9 2" xfId="19430"/>
    <cellStyle name="Warning Text" xfId="19431" builtinId="11" customBuiltin="1"/>
    <cellStyle name="Warning Text 10" xfId="19432"/>
    <cellStyle name="Warning Text 10 10" xfId="19433"/>
    <cellStyle name="Warning Text 10 10 2" xfId="19434"/>
    <cellStyle name="Warning Text 10 11" xfId="19435"/>
    <cellStyle name="Warning Text 10 2" xfId="19436"/>
    <cellStyle name="Warning Text 10 2 2" xfId="19437"/>
    <cellStyle name="Warning Text 10 2 2 2" xfId="19438"/>
    <cellStyle name="Warning Text 10 2 3" xfId="19439"/>
    <cellStyle name="Warning Text 10 2 3 2" xfId="19440"/>
    <cellStyle name="Warning Text 10 2 4" xfId="19441"/>
    <cellStyle name="Warning Text 10 3" xfId="19442"/>
    <cellStyle name="Warning Text 10 3 2" xfId="19443"/>
    <cellStyle name="Warning Text 10 3 2 2" xfId="19444"/>
    <cellStyle name="Warning Text 10 3 3" xfId="19445"/>
    <cellStyle name="Warning Text 10 3 3 2" xfId="19446"/>
    <cellStyle name="Warning Text 10 3 4" xfId="19447"/>
    <cellStyle name="Warning Text 10 4" xfId="19448"/>
    <cellStyle name="Warning Text 10 4 2" xfId="19449"/>
    <cellStyle name="Warning Text 10 4 2 2" xfId="19450"/>
    <cellStyle name="Warning Text 10 4 3" xfId="19451"/>
    <cellStyle name="Warning Text 10 4 3 2" xfId="19452"/>
    <cellStyle name="Warning Text 10 4 4" xfId="19453"/>
    <cellStyle name="Warning Text 10 5" xfId="19454"/>
    <cellStyle name="Warning Text 10 5 2" xfId="19455"/>
    <cellStyle name="Warning Text 10 5 2 2" xfId="19456"/>
    <cellStyle name="Warning Text 10 5 3" xfId="19457"/>
    <cellStyle name="Warning Text 10 5 3 2" xfId="19458"/>
    <cellStyle name="Warning Text 10 5 4" xfId="19459"/>
    <cellStyle name="Warning Text 10 5 4 2" xfId="19460"/>
    <cellStyle name="Warning Text 10 5 5" xfId="19461"/>
    <cellStyle name="Warning Text 10 6" xfId="19462"/>
    <cellStyle name="Warning Text 10 6 2" xfId="19463"/>
    <cellStyle name="Warning Text 10 6 2 2" xfId="19464"/>
    <cellStyle name="Warning Text 10 6 3" xfId="19465"/>
    <cellStyle name="Warning Text 10 6 3 2" xfId="19466"/>
    <cellStyle name="Warning Text 10 6 4" xfId="19467"/>
    <cellStyle name="Warning Text 10 7" xfId="19468"/>
    <cellStyle name="Warning Text 10 7 2" xfId="19469"/>
    <cellStyle name="Warning Text 10 8" xfId="19470"/>
    <cellStyle name="Warning Text 10 8 2" xfId="19471"/>
    <cellStyle name="Warning Text 10 9" xfId="19472"/>
    <cellStyle name="Warning Text 10 9 2" xfId="19473"/>
    <cellStyle name="Warning Text 11" xfId="19474"/>
    <cellStyle name="Warning Text 11 10" xfId="19475"/>
    <cellStyle name="Warning Text 11 10 2" xfId="19476"/>
    <cellStyle name="Warning Text 11 11" xfId="19477"/>
    <cellStyle name="Warning Text 11 2" xfId="19478"/>
    <cellStyle name="Warning Text 11 2 2" xfId="19479"/>
    <cellStyle name="Warning Text 11 2 2 2" xfId="19480"/>
    <cellStyle name="Warning Text 11 2 3" xfId="19481"/>
    <cellStyle name="Warning Text 11 2 3 2" xfId="19482"/>
    <cellStyle name="Warning Text 11 2 4" xfId="19483"/>
    <cellStyle name="Warning Text 11 3" xfId="19484"/>
    <cellStyle name="Warning Text 11 3 2" xfId="19485"/>
    <cellStyle name="Warning Text 11 3 2 2" xfId="19486"/>
    <cellStyle name="Warning Text 11 3 3" xfId="19487"/>
    <cellStyle name="Warning Text 11 3 3 2" xfId="19488"/>
    <cellStyle name="Warning Text 11 3 4" xfId="19489"/>
    <cellStyle name="Warning Text 11 4" xfId="19490"/>
    <cellStyle name="Warning Text 11 4 2" xfId="19491"/>
    <cellStyle name="Warning Text 11 4 2 2" xfId="19492"/>
    <cellStyle name="Warning Text 11 4 3" xfId="19493"/>
    <cellStyle name="Warning Text 11 4 3 2" xfId="19494"/>
    <cellStyle name="Warning Text 11 4 4" xfId="19495"/>
    <cellStyle name="Warning Text 11 5" xfId="19496"/>
    <cellStyle name="Warning Text 11 5 2" xfId="19497"/>
    <cellStyle name="Warning Text 11 5 2 2" xfId="19498"/>
    <cellStyle name="Warning Text 11 5 3" xfId="19499"/>
    <cellStyle name="Warning Text 11 5 3 2" xfId="19500"/>
    <cellStyle name="Warning Text 11 5 4" xfId="19501"/>
    <cellStyle name="Warning Text 11 5 4 2" xfId="19502"/>
    <cellStyle name="Warning Text 11 5 5" xfId="19503"/>
    <cellStyle name="Warning Text 11 6" xfId="19504"/>
    <cellStyle name="Warning Text 11 6 2" xfId="19505"/>
    <cellStyle name="Warning Text 11 6 2 2" xfId="19506"/>
    <cellStyle name="Warning Text 11 6 3" xfId="19507"/>
    <cellStyle name="Warning Text 11 6 3 2" xfId="19508"/>
    <cellStyle name="Warning Text 11 6 4" xfId="19509"/>
    <cellStyle name="Warning Text 11 7" xfId="19510"/>
    <cellStyle name="Warning Text 11 7 2" xfId="19511"/>
    <cellStyle name="Warning Text 11 8" xfId="19512"/>
    <cellStyle name="Warning Text 11 8 2" xfId="19513"/>
    <cellStyle name="Warning Text 11 9" xfId="19514"/>
    <cellStyle name="Warning Text 11 9 2" xfId="19515"/>
    <cellStyle name="Warning Text 12" xfId="19516"/>
    <cellStyle name="Warning Text 12 10" xfId="19517"/>
    <cellStyle name="Warning Text 12 10 2" xfId="19518"/>
    <cellStyle name="Warning Text 12 11" xfId="19519"/>
    <cellStyle name="Warning Text 12 2" xfId="19520"/>
    <cellStyle name="Warning Text 12 2 2" xfId="19521"/>
    <cellStyle name="Warning Text 12 2 2 2" xfId="19522"/>
    <cellStyle name="Warning Text 12 2 3" xfId="19523"/>
    <cellStyle name="Warning Text 12 2 3 2" xfId="19524"/>
    <cellStyle name="Warning Text 12 2 4" xfId="19525"/>
    <cellStyle name="Warning Text 12 3" xfId="19526"/>
    <cellStyle name="Warning Text 12 3 2" xfId="19527"/>
    <cellStyle name="Warning Text 12 3 2 2" xfId="19528"/>
    <cellStyle name="Warning Text 12 3 3" xfId="19529"/>
    <cellStyle name="Warning Text 12 3 3 2" xfId="19530"/>
    <cellStyle name="Warning Text 12 3 4" xfId="19531"/>
    <cellStyle name="Warning Text 12 4" xfId="19532"/>
    <cellStyle name="Warning Text 12 4 2" xfId="19533"/>
    <cellStyle name="Warning Text 12 4 2 2" xfId="19534"/>
    <cellStyle name="Warning Text 12 4 3" xfId="19535"/>
    <cellStyle name="Warning Text 12 4 3 2" xfId="19536"/>
    <cellStyle name="Warning Text 12 4 4" xfId="19537"/>
    <cellStyle name="Warning Text 12 5" xfId="19538"/>
    <cellStyle name="Warning Text 12 5 2" xfId="19539"/>
    <cellStyle name="Warning Text 12 5 2 2" xfId="19540"/>
    <cellStyle name="Warning Text 12 5 3" xfId="19541"/>
    <cellStyle name="Warning Text 12 5 3 2" xfId="19542"/>
    <cellStyle name="Warning Text 12 5 4" xfId="19543"/>
    <cellStyle name="Warning Text 12 5 4 2" xfId="19544"/>
    <cellStyle name="Warning Text 12 5 5" xfId="19545"/>
    <cellStyle name="Warning Text 12 6" xfId="19546"/>
    <cellStyle name="Warning Text 12 6 2" xfId="19547"/>
    <cellStyle name="Warning Text 12 6 2 2" xfId="19548"/>
    <cellStyle name="Warning Text 12 6 3" xfId="19549"/>
    <cellStyle name="Warning Text 12 6 3 2" xfId="19550"/>
    <cellStyle name="Warning Text 12 6 4" xfId="19551"/>
    <cellStyle name="Warning Text 12 7" xfId="19552"/>
    <cellStyle name="Warning Text 12 7 2" xfId="19553"/>
    <cellStyle name="Warning Text 12 8" xfId="19554"/>
    <cellStyle name="Warning Text 12 8 2" xfId="19555"/>
    <cellStyle name="Warning Text 12 9" xfId="19556"/>
    <cellStyle name="Warning Text 12 9 2" xfId="19557"/>
    <cellStyle name="Warning Text 13" xfId="19558"/>
    <cellStyle name="Warning Text 13 10" xfId="19559"/>
    <cellStyle name="Warning Text 13 10 2" xfId="19560"/>
    <cellStyle name="Warning Text 13 11" xfId="19561"/>
    <cellStyle name="Warning Text 13 2" xfId="19562"/>
    <cellStyle name="Warning Text 13 2 2" xfId="19563"/>
    <cellStyle name="Warning Text 13 2 2 2" xfId="19564"/>
    <cellStyle name="Warning Text 13 2 3" xfId="19565"/>
    <cellStyle name="Warning Text 13 2 3 2" xfId="19566"/>
    <cellStyle name="Warning Text 13 2 4" xfId="19567"/>
    <cellStyle name="Warning Text 13 3" xfId="19568"/>
    <cellStyle name="Warning Text 13 3 2" xfId="19569"/>
    <cellStyle name="Warning Text 13 3 2 2" xfId="19570"/>
    <cellStyle name="Warning Text 13 3 3" xfId="19571"/>
    <cellStyle name="Warning Text 13 3 3 2" xfId="19572"/>
    <cellStyle name="Warning Text 13 3 4" xfId="19573"/>
    <cellStyle name="Warning Text 13 4" xfId="19574"/>
    <cellStyle name="Warning Text 13 4 2" xfId="19575"/>
    <cellStyle name="Warning Text 13 4 2 2" xfId="19576"/>
    <cellStyle name="Warning Text 13 4 3" xfId="19577"/>
    <cellStyle name="Warning Text 13 4 3 2" xfId="19578"/>
    <cellStyle name="Warning Text 13 4 4" xfId="19579"/>
    <cellStyle name="Warning Text 13 5" xfId="19580"/>
    <cellStyle name="Warning Text 13 5 2" xfId="19581"/>
    <cellStyle name="Warning Text 13 5 2 2" xfId="19582"/>
    <cellStyle name="Warning Text 13 5 3" xfId="19583"/>
    <cellStyle name="Warning Text 13 5 3 2" xfId="19584"/>
    <cellStyle name="Warning Text 13 5 4" xfId="19585"/>
    <cellStyle name="Warning Text 13 5 4 2" xfId="19586"/>
    <cellStyle name="Warning Text 13 5 5" xfId="19587"/>
    <cellStyle name="Warning Text 13 6" xfId="19588"/>
    <cellStyle name="Warning Text 13 6 2" xfId="19589"/>
    <cellStyle name="Warning Text 13 6 2 2" xfId="19590"/>
    <cellStyle name="Warning Text 13 6 3" xfId="19591"/>
    <cellStyle name="Warning Text 13 6 3 2" xfId="19592"/>
    <cellStyle name="Warning Text 13 6 4" xfId="19593"/>
    <cellStyle name="Warning Text 13 7" xfId="19594"/>
    <cellStyle name="Warning Text 13 7 2" xfId="19595"/>
    <cellStyle name="Warning Text 13 8" xfId="19596"/>
    <cellStyle name="Warning Text 13 8 2" xfId="19597"/>
    <cellStyle name="Warning Text 13 9" xfId="19598"/>
    <cellStyle name="Warning Text 13 9 2" xfId="19599"/>
    <cellStyle name="Warning Text 14" xfId="19600"/>
    <cellStyle name="Warning Text 14 10" xfId="19601"/>
    <cellStyle name="Warning Text 14 10 2" xfId="19602"/>
    <cellStyle name="Warning Text 14 11" xfId="19603"/>
    <cellStyle name="Warning Text 14 2" xfId="19604"/>
    <cellStyle name="Warning Text 14 2 2" xfId="19605"/>
    <cellStyle name="Warning Text 14 2 2 2" xfId="19606"/>
    <cellStyle name="Warning Text 14 2 3" xfId="19607"/>
    <cellStyle name="Warning Text 14 2 3 2" xfId="19608"/>
    <cellStyle name="Warning Text 14 2 4" xfId="19609"/>
    <cellStyle name="Warning Text 14 3" xfId="19610"/>
    <cellStyle name="Warning Text 14 3 2" xfId="19611"/>
    <cellStyle name="Warning Text 14 3 2 2" xfId="19612"/>
    <cellStyle name="Warning Text 14 3 3" xfId="19613"/>
    <cellStyle name="Warning Text 14 3 3 2" xfId="19614"/>
    <cellStyle name="Warning Text 14 3 4" xfId="19615"/>
    <cellStyle name="Warning Text 14 4" xfId="19616"/>
    <cellStyle name="Warning Text 14 4 2" xfId="19617"/>
    <cellStyle name="Warning Text 14 4 2 2" xfId="19618"/>
    <cellStyle name="Warning Text 14 4 3" xfId="19619"/>
    <cellStyle name="Warning Text 14 4 3 2" xfId="19620"/>
    <cellStyle name="Warning Text 14 4 4" xfId="19621"/>
    <cellStyle name="Warning Text 14 5" xfId="19622"/>
    <cellStyle name="Warning Text 14 5 2" xfId="19623"/>
    <cellStyle name="Warning Text 14 5 2 2" xfId="19624"/>
    <cellStyle name="Warning Text 14 5 3" xfId="19625"/>
    <cellStyle name="Warning Text 14 5 3 2" xfId="19626"/>
    <cellStyle name="Warning Text 14 5 4" xfId="19627"/>
    <cellStyle name="Warning Text 14 5 4 2" xfId="19628"/>
    <cellStyle name="Warning Text 14 5 5" xfId="19629"/>
    <cellStyle name="Warning Text 14 6" xfId="19630"/>
    <cellStyle name="Warning Text 14 6 2" xfId="19631"/>
    <cellStyle name="Warning Text 14 6 2 2" xfId="19632"/>
    <cellStyle name="Warning Text 14 6 3" xfId="19633"/>
    <cellStyle name="Warning Text 14 6 3 2" xfId="19634"/>
    <cellStyle name="Warning Text 14 6 4" xfId="19635"/>
    <cellStyle name="Warning Text 14 7" xfId="19636"/>
    <cellStyle name="Warning Text 14 7 2" xfId="19637"/>
    <cellStyle name="Warning Text 14 8" xfId="19638"/>
    <cellStyle name="Warning Text 14 8 2" xfId="19639"/>
    <cellStyle name="Warning Text 14 9" xfId="19640"/>
    <cellStyle name="Warning Text 14 9 2" xfId="19641"/>
    <cellStyle name="Warning Text 15" xfId="19642"/>
    <cellStyle name="Warning Text 15 10" xfId="19643"/>
    <cellStyle name="Warning Text 15 10 2" xfId="19644"/>
    <cellStyle name="Warning Text 15 11" xfId="19645"/>
    <cellStyle name="Warning Text 15 2" xfId="19646"/>
    <cellStyle name="Warning Text 15 2 2" xfId="19647"/>
    <cellStyle name="Warning Text 15 2 2 2" xfId="19648"/>
    <cellStyle name="Warning Text 15 2 3" xfId="19649"/>
    <cellStyle name="Warning Text 15 2 3 2" xfId="19650"/>
    <cellStyle name="Warning Text 15 2 4" xfId="19651"/>
    <cellStyle name="Warning Text 15 3" xfId="19652"/>
    <cellStyle name="Warning Text 15 3 2" xfId="19653"/>
    <cellStyle name="Warning Text 15 3 2 2" xfId="19654"/>
    <cellStyle name="Warning Text 15 3 3" xfId="19655"/>
    <cellStyle name="Warning Text 15 3 3 2" xfId="19656"/>
    <cellStyle name="Warning Text 15 3 4" xfId="19657"/>
    <cellStyle name="Warning Text 15 4" xfId="19658"/>
    <cellStyle name="Warning Text 15 4 2" xfId="19659"/>
    <cellStyle name="Warning Text 15 4 2 2" xfId="19660"/>
    <cellStyle name="Warning Text 15 4 3" xfId="19661"/>
    <cellStyle name="Warning Text 15 4 3 2" xfId="19662"/>
    <cellStyle name="Warning Text 15 4 4" xfId="19663"/>
    <cellStyle name="Warning Text 15 5" xfId="19664"/>
    <cellStyle name="Warning Text 15 5 2" xfId="19665"/>
    <cellStyle name="Warning Text 15 5 2 2" xfId="19666"/>
    <cellStyle name="Warning Text 15 5 3" xfId="19667"/>
    <cellStyle name="Warning Text 15 5 3 2" xfId="19668"/>
    <cellStyle name="Warning Text 15 5 4" xfId="19669"/>
    <cellStyle name="Warning Text 15 5 4 2" xfId="19670"/>
    <cellStyle name="Warning Text 15 5 5" xfId="19671"/>
    <cellStyle name="Warning Text 15 6" xfId="19672"/>
    <cellStyle name="Warning Text 15 6 2" xfId="19673"/>
    <cellStyle name="Warning Text 15 6 2 2" xfId="19674"/>
    <cellStyle name="Warning Text 15 6 3" xfId="19675"/>
    <cellStyle name="Warning Text 15 6 3 2" xfId="19676"/>
    <cellStyle name="Warning Text 15 6 4" xfId="19677"/>
    <cellStyle name="Warning Text 15 7" xfId="19678"/>
    <cellStyle name="Warning Text 15 7 2" xfId="19679"/>
    <cellStyle name="Warning Text 15 8" xfId="19680"/>
    <cellStyle name="Warning Text 15 8 2" xfId="19681"/>
    <cellStyle name="Warning Text 15 9" xfId="19682"/>
    <cellStyle name="Warning Text 15 9 2" xfId="19683"/>
    <cellStyle name="Warning Text 16" xfId="19684"/>
    <cellStyle name="Warning Text 16 10" xfId="19685"/>
    <cellStyle name="Warning Text 16 10 2" xfId="19686"/>
    <cellStyle name="Warning Text 16 11" xfId="19687"/>
    <cellStyle name="Warning Text 16 2" xfId="19688"/>
    <cellStyle name="Warning Text 16 2 2" xfId="19689"/>
    <cellStyle name="Warning Text 16 2 2 2" xfId="19690"/>
    <cellStyle name="Warning Text 16 2 3" xfId="19691"/>
    <cellStyle name="Warning Text 16 2 3 2" xfId="19692"/>
    <cellStyle name="Warning Text 16 2 4" xfId="19693"/>
    <cellStyle name="Warning Text 16 3" xfId="19694"/>
    <cellStyle name="Warning Text 16 3 2" xfId="19695"/>
    <cellStyle name="Warning Text 16 3 2 2" xfId="19696"/>
    <cellStyle name="Warning Text 16 3 3" xfId="19697"/>
    <cellStyle name="Warning Text 16 3 3 2" xfId="19698"/>
    <cellStyle name="Warning Text 16 3 4" xfId="19699"/>
    <cellStyle name="Warning Text 16 4" xfId="19700"/>
    <cellStyle name="Warning Text 16 4 2" xfId="19701"/>
    <cellStyle name="Warning Text 16 4 2 2" xfId="19702"/>
    <cellStyle name="Warning Text 16 4 3" xfId="19703"/>
    <cellStyle name="Warning Text 16 4 3 2" xfId="19704"/>
    <cellStyle name="Warning Text 16 4 4" xfId="19705"/>
    <cellStyle name="Warning Text 16 5" xfId="19706"/>
    <cellStyle name="Warning Text 16 5 2" xfId="19707"/>
    <cellStyle name="Warning Text 16 5 2 2" xfId="19708"/>
    <cellStyle name="Warning Text 16 5 3" xfId="19709"/>
    <cellStyle name="Warning Text 16 5 3 2" xfId="19710"/>
    <cellStyle name="Warning Text 16 5 4" xfId="19711"/>
    <cellStyle name="Warning Text 16 5 4 2" xfId="19712"/>
    <cellStyle name="Warning Text 16 5 5" xfId="19713"/>
    <cellStyle name="Warning Text 16 6" xfId="19714"/>
    <cellStyle name="Warning Text 16 6 2" xfId="19715"/>
    <cellStyle name="Warning Text 16 6 2 2" xfId="19716"/>
    <cellStyle name="Warning Text 16 6 3" xfId="19717"/>
    <cellStyle name="Warning Text 16 6 3 2" xfId="19718"/>
    <cellStyle name="Warning Text 16 6 4" xfId="19719"/>
    <cellStyle name="Warning Text 16 7" xfId="19720"/>
    <cellStyle name="Warning Text 16 7 2" xfId="19721"/>
    <cellStyle name="Warning Text 16 8" xfId="19722"/>
    <cellStyle name="Warning Text 16 8 2" xfId="19723"/>
    <cellStyle name="Warning Text 16 9" xfId="19724"/>
    <cellStyle name="Warning Text 16 9 2" xfId="19725"/>
    <cellStyle name="Warning Text 17" xfId="19726"/>
    <cellStyle name="Warning Text 17 10" xfId="19727"/>
    <cellStyle name="Warning Text 17 10 2" xfId="19728"/>
    <cellStyle name="Warning Text 17 11" xfId="19729"/>
    <cellStyle name="Warning Text 17 2" xfId="19730"/>
    <cellStyle name="Warning Text 17 2 2" xfId="19731"/>
    <cellStyle name="Warning Text 17 2 2 2" xfId="19732"/>
    <cellStyle name="Warning Text 17 2 3" xfId="19733"/>
    <cellStyle name="Warning Text 17 2 3 2" xfId="19734"/>
    <cellStyle name="Warning Text 17 2 4" xfId="19735"/>
    <cellStyle name="Warning Text 17 3" xfId="19736"/>
    <cellStyle name="Warning Text 17 3 2" xfId="19737"/>
    <cellStyle name="Warning Text 17 3 2 2" xfId="19738"/>
    <cellStyle name="Warning Text 17 3 3" xfId="19739"/>
    <cellStyle name="Warning Text 17 3 3 2" xfId="19740"/>
    <cellStyle name="Warning Text 17 3 4" xfId="19741"/>
    <cellStyle name="Warning Text 17 4" xfId="19742"/>
    <cellStyle name="Warning Text 17 4 2" xfId="19743"/>
    <cellStyle name="Warning Text 17 4 2 2" xfId="19744"/>
    <cellStyle name="Warning Text 17 4 3" xfId="19745"/>
    <cellStyle name="Warning Text 17 4 3 2" xfId="19746"/>
    <cellStyle name="Warning Text 17 4 4" xfId="19747"/>
    <cellStyle name="Warning Text 17 5" xfId="19748"/>
    <cellStyle name="Warning Text 17 5 2" xfId="19749"/>
    <cellStyle name="Warning Text 17 5 2 2" xfId="19750"/>
    <cellStyle name="Warning Text 17 5 3" xfId="19751"/>
    <cellStyle name="Warning Text 17 5 3 2" xfId="19752"/>
    <cellStyle name="Warning Text 17 5 4" xfId="19753"/>
    <cellStyle name="Warning Text 17 5 4 2" xfId="19754"/>
    <cellStyle name="Warning Text 17 5 5" xfId="19755"/>
    <cellStyle name="Warning Text 17 6" xfId="19756"/>
    <cellStyle name="Warning Text 17 6 2" xfId="19757"/>
    <cellStyle name="Warning Text 17 6 2 2" xfId="19758"/>
    <cellStyle name="Warning Text 17 6 3" xfId="19759"/>
    <cellStyle name="Warning Text 17 6 3 2" xfId="19760"/>
    <cellStyle name="Warning Text 17 6 4" xfId="19761"/>
    <cellStyle name="Warning Text 17 7" xfId="19762"/>
    <cellStyle name="Warning Text 17 7 2" xfId="19763"/>
    <cellStyle name="Warning Text 17 8" xfId="19764"/>
    <cellStyle name="Warning Text 17 8 2" xfId="19765"/>
    <cellStyle name="Warning Text 17 9" xfId="19766"/>
    <cellStyle name="Warning Text 17 9 2" xfId="19767"/>
    <cellStyle name="Warning Text 18" xfId="19768"/>
    <cellStyle name="Warning Text 18 10" xfId="19769"/>
    <cellStyle name="Warning Text 18 10 2" xfId="19770"/>
    <cellStyle name="Warning Text 18 11" xfId="19771"/>
    <cellStyle name="Warning Text 18 2" xfId="19772"/>
    <cellStyle name="Warning Text 18 2 2" xfId="19773"/>
    <cellStyle name="Warning Text 18 2 2 2" xfId="19774"/>
    <cellStyle name="Warning Text 18 2 3" xfId="19775"/>
    <cellStyle name="Warning Text 18 2 3 2" xfId="19776"/>
    <cellStyle name="Warning Text 18 2 4" xfId="19777"/>
    <cellStyle name="Warning Text 18 3" xfId="19778"/>
    <cellStyle name="Warning Text 18 3 2" xfId="19779"/>
    <cellStyle name="Warning Text 18 3 2 2" xfId="19780"/>
    <cellStyle name="Warning Text 18 3 3" xfId="19781"/>
    <cellStyle name="Warning Text 18 3 3 2" xfId="19782"/>
    <cellStyle name="Warning Text 18 3 4" xfId="19783"/>
    <cellStyle name="Warning Text 18 4" xfId="19784"/>
    <cellStyle name="Warning Text 18 4 2" xfId="19785"/>
    <cellStyle name="Warning Text 18 4 2 2" xfId="19786"/>
    <cellStyle name="Warning Text 18 4 3" xfId="19787"/>
    <cellStyle name="Warning Text 18 4 3 2" xfId="19788"/>
    <cellStyle name="Warning Text 18 4 4" xfId="19789"/>
    <cellStyle name="Warning Text 18 5" xfId="19790"/>
    <cellStyle name="Warning Text 18 5 2" xfId="19791"/>
    <cellStyle name="Warning Text 18 5 2 2" xfId="19792"/>
    <cellStyle name="Warning Text 18 5 3" xfId="19793"/>
    <cellStyle name="Warning Text 18 5 3 2" xfId="19794"/>
    <cellStyle name="Warning Text 18 5 4" xfId="19795"/>
    <cellStyle name="Warning Text 18 5 4 2" xfId="19796"/>
    <cellStyle name="Warning Text 18 5 5" xfId="19797"/>
    <cellStyle name="Warning Text 18 6" xfId="19798"/>
    <cellStyle name="Warning Text 18 6 2" xfId="19799"/>
    <cellStyle name="Warning Text 18 6 2 2" xfId="19800"/>
    <cellStyle name="Warning Text 18 6 3" xfId="19801"/>
    <cellStyle name="Warning Text 18 6 3 2" xfId="19802"/>
    <cellStyle name="Warning Text 18 6 4" xfId="19803"/>
    <cellStyle name="Warning Text 18 7" xfId="19804"/>
    <cellStyle name="Warning Text 18 7 2" xfId="19805"/>
    <cellStyle name="Warning Text 18 8" xfId="19806"/>
    <cellStyle name="Warning Text 18 8 2" xfId="19807"/>
    <cellStyle name="Warning Text 18 9" xfId="19808"/>
    <cellStyle name="Warning Text 18 9 2" xfId="19809"/>
    <cellStyle name="Warning Text 19" xfId="19810"/>
    <cellStyle name="Warning Text 19 10" xfId="19811"/>
    <cellStyle name="Warning Text 19 10 2" xfId="19812"/>
    <cellStyle name="Warning Text 19 11" xfId="19813"/>
    <cellStyle name="Warning Text 19 2" xfId="19814"/>
    <cellStyle name="Warning Text 19 2 2" xfId="19815"/>
    <cellStyle name="Warning Text 19 2 2 2" xfId="19816"/>
    <cellStyle name="Warning Text 19 2 3" xfId="19817"/>
    <cellStyle name="Warning Text 19 2 3 2" xfId="19818"/>
    <cellStyle name="Warning Text 19 2 4" xfId="19819"/>
    <cellStyle name="Warning Text 19 3" xfId="19820"/>
    <cellStyle name="Warning Text 19 3 2" xfId="19821"/>
    <cellStyle name="Warning Text 19 3 2 2" xfId="19822"/>
    <cellStyle name="Warning Text 19 3 3" xfId="19823"/>
    <cellStyle name="Warning Text 19 3 3 2" xfId="19824"/>
    <cellStyle name="Warning Text 19 3 4" xfId="19825"/>
    <cellStyle name="Warning Text 19 4" xfId="19826"/>
    <cellStyle name="Warning Text 19 4 2" xfId="19827"/>
    <cellStyle name="Warning Text 19 4 2 2" xfId="19828"/>
    <cellStyle name="Warning Text 19 4 3" xfId="19829"/>
    <cellStyle name="Warning Text 19 4 3 2" xfId="19830"/>
    <cellStyle name="Warning Text 19 4 4" xfId="19831"/>
    <cellStyle name="Warning Text 19 5" xfId="19832"/>
    <cellStyle name="Warning Text 19 5 2" xfId="19833"/>
    <cellStyle name="Warning Text 19 5 2 2" xfId="19834"/>
    <cellStyle name="Warning Text 19 5 3" xfId="19835"/>
    <cellStyle name="Warning Text 19 5 3 2" xfId="19836"/>
    <cellStyle name="Warning Text 19 5 4" xfId="19837"/>
    <cellStyle name="Warning Text 19 5 4 2" xfId="19838"/>
    <cellStyle name="Warning Text 19 5 5" xfId="19839"/>
    <cellStyle name="Warning Text 19 6" xfId="19840"/>
    <cellStyle name="Warning Text 19 6 2" xfId="19841"/>
    <cellStyle name="Warning Text 19 6 2 2" xfId="19842"/>
    <cellStyle name="Warning Text 19 6 3" xfId="19843"/>
    <cellStyle name="Warning Text 19 6 3 2" xfId="19844"/>
    <cellStyle name="Warning Text 19 6 4" xfId="19845"/>
    <cellStyle name="Warning Text 19 7" xfId="19846"/>
    <cellStyle name="Warning Text 19 7 2" xfId="19847"/>
    <cellStyle name="Warning Text 19 8" xfId="19848"/>
    <cellStyle name="Warning Text 19 8 2" xfId="19849"/>
    <cellStyle name="Warning Text 19 9" xfId="19850"/>
    <cellStyle name="Warning Text 19 9 2" xfId="19851"/>
    <cellStyle name="Warning Text 2" xfId="19852"/>
    <cellStyle name="Warning Text 2 10" xfId="19853"/>
    <cellStyle name="Warning Text 2 10 2" xfId="19854"/>
    <cellStyle name="Warning Text 2 10 2 2" xfId="19855"/>
    <cellStyle name="Warning Text 2 10 2 2 2" xfId="19856"/>
    <cellStyle name="Warning Text 2 10 2 3" xfId="19857"/>
    <cellStyle name="Warning Text 2 10 2 3 2" xfId="19858"/>
    <cellStyle name="Warning Text 2 10 2 4" xfId="19859"/>
    <cellStyle name="Warning Text 2 10 3" xfId="19860"/>
    <cellStyle name="Warning Text 2 10 3 2" xfId="19861"/>
    <cellStyle name="Warning Text 2 10 3 2 2" xfId="19862"/>
    <cellStyle name="Warning Text 2 10 3 3" xfId="19863"/>
    <cellStyle name="Warning Text 2 10 3 3 2" xfId="19864"/>
    <cellStyle name="Warning Text 2 10 3 4" xfId="19865"/>
    <cellStyle name="Warning Text 2 10 4" xfId="19866"/>
    <cellStyle name="Warning Text 2 10 4 2" xfId="19867"/>
    <cellStyle name="Warning Text 2 10 4 2 2" xfId="19868"/>
    <cellStyle name="Warning Text 2 10 4 3" xfId="19869"/>
    <cellStyle name="Warning Text 2 10 4 3 2" xfId="19870"/>
    <cellStyle name="Warning Text 2 10 4 4" xfId="19871"/>
    <cellStyle name="Warning Text 2 10 4 4 2" xfId="19872"/>
    <cellStyle name="Warning Text 2 10 4 5" xfId="19873"/>
    <cellStyle name="Warning Text 2 10 5" xfId="19874"/>
    <cellStyle name="Warning Text 2 10 5 2" xfId="19875"/>
    <cellStyle name="Warning Text 2 10 5 2 2" xfId="19876"/>
    <cellStyle name="Warning Text 2 10 5 3" xfId="19877"/>
    <cellStyle name="Warning Text 2 10 5 3 2" xfId="19878"/>
    <cellStyle name="Warning Text 2 10 5 4" xfId="19879"/>
    <cellStyle name="Warning Text 2 10 6" xfId="19880"/>
    <cellStyle name="Warning Text 2 10 6 2" xfId="19881"/>
    <cellStyle name="Warning Text 2 10 7" xfId="19882"/>
    <cellStyle name="Warning Text 2 10 7 2" xfId="19883"/>
    <cellStyle name="Warning Text 2 10 8" xfId="19884"/>
    <cellStyle name="Warning Text 2 10 8 2" xfId="19885"/>
    <cellStyle name="Warning Text 2 10 9" xfId="19886"/>
    <cellStyle name="Warning Text 2 11" xfId="19887"/>
    <cellStyle name="Warning Text 2 11 2" xfId="19888"/>
    <cellStyle name="Warning Text 2 11 2 2" xfId="19889"/>
    <cellStyle name="Warning Text 2 11 3" xfId="19890"/>
    <cellStyle name="Warning Text 2 11 3 2" xfId="19891"/>
    <cellStyle name="Warning Text 2 11 4" xfId="19892"/>
    <cellStyle name="Warning Text 2 12" xfId="19893"/>
    <cellStyle name="Warning Text 2 12 2" xfId="19894"/>
    <cellStyle name="Warning Text 2 12 2 2" xfId="19895"/>
    <cellStyle name="Warning Text 2 12 3" xfId="19896"/>
    <cellStyle name="Warning Text 2 12 3 2" xfId="19897"/>
    <cellStyle name="Warning Text 2 12 4" xfId="19898"/>
    <cellStyle name="Warning Text 2 13" xfId="19899"/>
    <cellStyle name="Warning Text 2 13 2" xfId="19900"/>
    <cellStyle name="Warning Text 2 13 2 2" xfId="19901"/>
    <cellStyle name="Warning Text 2 13 3" xfId="19902"/>
    <cellStyle name="Warning Text 2 13 3 2" xfId="19903"/>
    <cellStyle name="Warning Text 2 13 4" xfId="19904"/>
    <cellStyle name="Warning Text 2 14" xfId="19905"/>
    <cellStyle name="Warning Text 2 14 2" xfId="19906"/>
    <cellStyle name="Warning Text 2 14 2 2" xfId="19907"/>
    <cellStyle name="Warning Text 2 14 3" xfId="19908"/>
    <cellStyle name="Warning Text 2 14 3 2" xfId="19909"/>
    <cellStyle name="Warning Text 2 14 4" xfId="19910"/>
    <cellStyle name="Warning Text 2 14 4 2" xfId="19911"/>
    <cellStyle name="Warning Text 2 14 5" xfId="19912"/>
    <cellStyle name="Warning Text 2 15" xfId="19913"/>
    <cellStyle name="Warning Text 2 15 2" xfId="19914"/>
    <cellStyle name="Warning Text 2 15 2 2" xfId="19915"/>
    <cellStyle name="Warning Text 2 15 3" xfId="19916"/>
    <cellStyle name="Warning Text 2 15 3 2" xfId="19917"/>
    <cellStyle name="Warning Text 2 15 4" xfId="19918"/>
    <cellStyle name="Warning Text 2 16" xfId="19919"/>
    <cellStyle name="Warning Text 2 16 2" xfId="19920"/>
    <cellStyle name="Warning Text 2 17" xfId="19921"/>
    <cellStyle name="Warning Text 2 17 2" xfId="19922"/>
    <cellStyle name="Warning Text 2 18" xfId="19923"/>
    <cellStyle name="Warning Text 2 18 2" xfId="19924"/>
    <cellStyle name="Warning Text 2 19" xfId="19925"/>
    <cellStyle name="Warning Text 2 19 2" xfId="19926"/>
    <cellStyle name="Warning Text 2 2" xfId="19927"/>
    <cellStyle name="Warning Text 2 2 2" xfId="19928"/>
    <cellStyle name="Warning Text 2 2 2 2" xfId="19929"/>
    <cellStyle name="Warning Text 2 2 2 2 2" xfId="19930"/>
    <cellStyle name="Warning Text 2 2 2 3" xfId="19931"/>
    <cellStyle name="Warning Text 2 2 2 3 2" xfId="19932"/>
    <cellStyle name="Warning Text 2 2 2 4" xfId="19933"/>
    <cellStyle name="Warning Text 2 2 3" xfId="19934"/>
    <cellStyle name="Warning Text 2 2 3 2" xfId="19935"/>
    <cellStyle name="Warning Text 2 2 3 2 2" xfId="19936"/>
    <cellStyle name="Warning Text 2 2 3 3" xfId="19937"/>
    <cellStyle name="Warning Text 2 2 3 3 2" xfId="19938"/>
    <cellStyle name="Warning Text 2 2 3 4" xfId="19939"/>
    <cellStyle name="Warning Text 2 2 4" xfId="19940"/>
    <cellStyle name="Warning Text 2 2 4 2" xfId="19941"/>
    <cellStyle name="Warning Text 2 2 4 2 2" xfId="19942"/>
    <cellStyle name="Warning Text 2 2 4 3" xfId="19943"/>
    <cellStyle name="Warning Text 2 2 4 3 2" xfId="19944"/>
    <cellStyle name="Warning Text 2 2 4 4" xfId="19945"/>
    <cellStyle name="Warning Text 2 2 4 4 2" xfId="19946"/>
    <cellStyle name="Warning Text 2 2 4 5" xfId="19947"/>
    <cellStyle name="Warning Text 2 2 5" xfId="19948"/>
    <cellStyle name="Warning Text 2 2 5 2" xfId="19949"/>
    <cellStyle name="Warning Text 2 2 5 2 2" xfId="19950"/>
    <cellStyle name="Warning Text 2 2 5 3" xfId="19951"/>
    <cellStyle name="Warning Text 2 2 5 3 2" xfId="19952"/>
    <cellStyle name="Warning Text 2 2 5 4" xfId="19953"/>
    <cellStyle name="Warning Text 2 2 6" xfId="19954"/>
    <cellStyle name="Warning Text 2 2 6 2" xfId="19955"/>
    <cellStyle name="Warning Text 2 2 7" xfId="19956"/>
    <cellStyle name="Warning Text 2 2 7 2" xfId="19957"/>
    <cellStyle name="Warning Text 2 2 8" xfId="19958"/>
    <cellStyle name="Warning Text 2 2 8 2" xfId="19959"/>
    <cellStyle name="Warning Text 2 2 9" xfId="19960"/>
    <cellStyle name="Warning Text 2 20" xfId="19961"/>
    <cellStyle name="Warning Text 2 21" xfId="19962"/>
    <cellStyle name="Warning Text 2 3" xfId="19963"/>
    <cellStyle name="Warning Text 2 3 2" xfId="19964"/>
    <cellStyle name="Warning Text 2 3 2 2" xfId="19965"/>
    <cellStyle name="Warning Text 2 3 2 2 2" xfId="19966"/>
    <cellStyle name="Warning Text 2 3 2 3" xfId="19967"/>
    <cellStyle name="Warning Text 2 3 2 3 2" xfId="19968"/>
    <cellStyle name="Warning Text 2 3 2 4" xfId="19969"/>
    <cellStyle name="Warning Text 2 3 3" xfId="19970"/>
    <cellStyle name="Warning Text 2 3 3 2" xfId="19971"/>
    <cellStyle name="Warning Text 2 3 3 2 2" xfId="19972"/>
    <cellStyle name="Warning Text 2 3 3 3" xfId="19973"/>
    <cellStyle name="Warning Text 2 3 3 3 2" xfId="19974"/>
    <cellStyle name="Warning Text 2 3 3 4" xfId="19975"/>
    <cellStyle name="Warning Text 2 3 4" xfId="19976"/>
    <cellStyle name="Warning Text 2 3 4 2" xfId="19977"/>
    <cellStyle name="Warning Text 2 3 4 2 2" xfId="19978"/>
    <cellStyle name="Warning Text 2 3 4 3" xfId="19979"/>
    <cellStyle name="Warning Text 2 3 4 3 2" xfId="19980"/>
    <cellStyle name="Warning Text 2 3 4 4" xfId="19981"/>
    <cellStyle name="Warning Text 2 3 4 4 2" xfId="19982"/>
    <cellStyle name="Warning Text 2 3 4 5" xfId="19983"/>
    <cellStyle name="Warning Text 2 3 5" xfId="19984"/>
    <cellStyle name="Warning Text 2 3 5 2" xfId="19985"/>
    <cellStyle name="Warning Text 2 3 5 2 2" xfId="19986"/>
    <cellStyle name="Warning Text 2 3 5 3" xfId="19987"/>
    <cellStyle name="Warning Text 2 3 5 3 2" xfId="19988"/>
    <cellStyle name="Warning Text 2 3 5 4" xfId="19989"/>
    <cellStyle name="Warning Text 2 3 6" xfId="19990"/>
    <cellStyle name="Warning Text 2 3 6 2" xfId="19991"/>
    <cellStyle name="Warning Text 2 3 7" xfId="19992"/>
    <cellStyle name="Warning Text 2 3 7 2" xfId="19993"/>
    <cellStyle name="Warning Text 2 3 8" xfId="19994"/>
    <cellStyle name="Warning Text 2 3 8 2" xfId="19995"/>
    <cellStyle name="Warning Text 2 3 9" xfId="19996"/>
    <cellStyle name="Warning Text 2 4" xfId="19997"/>
    <cellStyle name="Warning Text 2 4 2" xfId="19998"/>
    <cellStyle name="Warning Text 2 4 2 2" xfId="19999"/>
    <cellStyle name="Warning Text 2 4 2 2 2" xfId="20000"/>
    <cellStyle name="Warning Text 2 4 2 3" xfId="20001"/>
    <cellStyle name="Warning Text 2 4 2 3 2" xfId="20002"/>
    <cellStyle name="Warning Text 2 4 2 4" xfId="20003"/>
    <cellStyle name="Warning Text 2 4 3" xfId="20004"/>
    <cellStyle name="Warning Text 2 4 3 2" xfId="20005"/>
    <cellStyle name="Warning Text 2 4 3 2 2" xfId="20006"/>
    <cellStyle name="Warning Text 2 4 3 3" xfId="20007"/>
    <cellStyle name="Warning Text 2 4 3 3 2" xfId="20008"/>
    <cellStyle name="Warning Text 2 4 3 4" xfId="20009"/>
    <cellStyle name="Warning Text 2 4 4" xfId="20010"/>
    <cellStyle name="Warning Text 2 4 4 2" xfId="20011"/>
    <cellStyle name="Warning Text 2 4 4 2 2" xfId="20012"/>
    <cellStyle name="Warning Text 2 4 4 3" xfId="20013"/>
    <cellStyle name="Warning Text 2 4 4 3 2" xfId="20014"/>
    <cellStyle name="Warning Text 2 4 4 4" xfId="20015"/>
    <cellStyle name="Warning Text 2 4 4 4 2" xfId="20016"/>
    <cellStyle name="Warning Text 2 4 4 5" xfId="20017"/>
    <cellStyle name="Warning Text 2 4 5" xfId="20018"/>
    <cellStyle name="Warning Text 2 4 5 2" xfId="20019"/>
    <cellStyle name="Warning Text 2 4 5 2 2" xfId="20020"/>
    <cellStyle name="Warning Text 2 4 5 3" xfId="20021"/>
    <cellStyle name="Warning Text 2 4 5 3 2" xfId="20022"/>
    <cellStyle name="Warning Text 2 4 5 4" xfId="20023"/>
    <cellStyle name="Warning Text 2 4 6" xfId="20024"/>
    <cellStyle name="Warning Text 2 4 6 2" xfId="20025"/>
    <cellStyle name="Warning Text 2 4 7" xfId="20026"/>
    <cellStyle name="Warning Text 2 4 7 2" xfId="20027"/>
    <cellStyle name="Warning Text 2 4 8" xfId="20028"/>
    <cellStyle name="Warning Text 2 4 8 2" xfId="20029"/>
    <cellStyle name="Warning Text 2 4 9" xfId="20030"/>
    <cellStyle name="Warning Text 2 5" xfId="20031"/>
    <cellStyle name="Warning Text 2 5 2" xfId="20032"/>
    <cellStyle name="Warning Text 2 5 2 2" xfId="20033"/>
    <cellStyle name="Warning Text 2 5 2 2 2" xfId="20034"/>
    <cellStyle name="Warning Text 2 5 2 3" xfId="20035"/>
    <cellStyle name="Warning Text 2 5 2 3 2" xfId="20036"/>
    <cellStyle name="Warning Text 2 5 2 4" xfId="20037"/>
    <cellStyle name="Warning Text 2 5 3" xfId="20038"/>
    <cellStyle name="Warning Text 2 5 3 2" xfId="20039"/>
    <cellStyle name="Warning Text 2 5 3 2 2" xfId="20040"/>
    <cellStyle name="Warning Text 2 5 3 3" xfId="20041"/>
    <cellStyle name="Warning Text 2 5 3 3 2" xfId="20042"/>
    <cellStyle name="Warning Text 2 5 3 4" xfId="20043"/>
    <cellStyle name="Warning Text 2 5 4" xfId="20044"/>
    <cellStyle name="Warning Text 2 5 4 2" xfId="20045"/>
    <cellStyle name="Warning Text 2 5 4 2 2" xfId="20046"/>
    <cellStyle name="Warning Text 2 5 4 3" xfId="20047"/>
    <cellStyle name="Warning Text 2 5 4 3 2" xfId="20048"/>
    <cellStyle name="Warning Text 2 5 4 4" xfId="20049"/>
    <cellStyle name="Warning Text 2 5 4 4 2" xfId="20050"/>
    <cellStyle name="Warning Text 2 5 4 5" xfId="20051"/>
    <cellStyle name="Warning Text 2 5 5" xfId="20052"/>
    <cellStyle name="Warning Text 2 5 5 2" xfId="20053"/>
    <cellStyle name="Warning Text 2 5 5 2 2" xfId="20054"/>
    <cellStyle name="Warning Text 2 5 5 3" xfId="20055"/>
    <cellStyle name="Warning Text 2 5 5 3 2" xfId="20056"/>
    <cellStyle name="Warning Text 2 5 5 4" xfId="20057"/>
    <cellStyle name="Warning Text 2 5 6" xfId="20058"/>
    <cellStyle name="Warning Text 2 5 6 2" xfId="20059"/>
    <cellStyle name="Warning Text 2 5 7" xfId="20060"/>
    <cellStyle name="Warning Text 2 5 7 2" xfId="20061"/>
    <cellStyle name="Warning Text 2 5 8" xfId="20062"/>
    <cellStyle name="Warning Text 2 5 8 2" xfId="20063"/>
    <cellStyle name="Warning Text 2 5 9" xfId="20064"/>
    <cellStyle name="Warning Text 2 6" xfId="20065"/>
    <cellStyle name="Warning Text 2 6 2" xfId="20066"/>
    <cellStyle name="Warning Text 2 6 2 2" xfId="20067"/>
    <cellStyle name="Warning Text 2 6 2 2 2" xfId="20068"/>
    <cellStyle name="Warning Text 2 6 2 3" xfId="20069"/>
    <cellStyle name="Warning Text 2 6 2 3 2" xfId="20070"/>
    <cellStyle name="Warning Text 2 6 2 4" xfId="20071"/>
    <cellStyle name="Warning Text 2 6 3" xfId="20072"/>
    <cellStyle name="Warning Text 2 6 3 2" xfId="20073"/>
    <cellStyle name="Warning Text 2 6 3 2 2" xfId="20074"/>
    <cellStyle name="Warning Text 2 6 3 3" xfId="20075"/>
    <cellStyle name="Warning Text 2 6 3 3 2" xfId="20076"/>
    <cellStyle name="Warning Text 2 6 3 4" xfId="20077"/>
    <cellStyle name="Warning Text 2 6 4" xfId="20078"/>
    <cellStyle name="Warning Text 2 6 4 2" xfId="20079"/>
    <cellStyle name="Warning Text 2 6 4 2 2" xfId="20080"/>
    <cellStyle name="Warning Text 2 6 4 3" xfId="20081"/>
    <cellStyle name="Warning Text 2 6 4 3 2" xfId="20082"/>
    <cellStyle name="Warning Text 2 6 4 4" xfId="20083"/>
    <cellStyle name="Warning Text 2 6 4 4 2" xfId="20084"/>
    <cellStyle name="Warning Text 2 6 4 5" xfId="20085"/>
    <cellStyle name="Warning Text 2 6 5" xfId="20086"/>
    <cellStyle name="Warning Text 2 6 5 2" xfId="20087"/>
    <cellStyle name="Warning Text 2 6 5 2 2" xfId="20088"/>
    <cellStyle name="Warning Text 2 6 5 3" xfId="20089"/>
    <cellStyle name="Warning Text 2 6 5 3 2" xfId="20090"/>
    <cellStyle name="Warning Text 2 6 5 4" xfId="20091"/>
    <cellStyle name="Warning Text 2 6 6" xfId="20092"/>
    <cellStyle name="Warning Text 2 6 6 2" xfId="20093"/>
    <cellStyle name="Warning Text 2 6 7" xfId="20094"/>
    <cellStyle name="Warning Text 2 6 7 2" xfId="20095"/>
    <cellStyle name="Warning Text 2 6 8" xfId="20096"/>
    <cellStyle name="Warning Text 2 6 8 2" xfId="20097"/>
    <cellStyle name="Warning Text 2 6 9" xfId="20098"/>
    <cellStyle name="Warning Text 2 7" xfId="20099"/>
    <cellStyle name="Warning Text 2 7 2" xfId="20100"/>
    <cellStyle name="Warning Text 2 7 2 2" xfId="20101"/>
    <cellStyle name="Warning Text 2 7 2 2 2" xfId="20102"/>
    <cellStyle name="Warning Text 2 7 2 3" xfId="20103"/>
    <cellStyle name="Warning Text 2 7 2 3 2" xfId="20104"/>
    <cellStyle name="Warning Text 2 7 2 4" xfId="20105"/>
    <cellStyle name="Warning Text 2 7 3" xfId="20106"/>
    <cellStyle name="Warning Text 2 7 3 2" xfId="20107"/>
    <cellStyle name="Warning Text 2 7 3 2 2" xfId="20108"/>
    <cellStyle name="Warning Text 2 7 3 3" xfId="20109"/>
    <cellStyle name="Warning Text 2 7 3 3 2" xfId="20110"/>
    <cellStyle name="Warning Text 2 7 3 4" xfId="20111"/>
    <cellStyle name="Warning Text 2 7 4" xfId="20112"/>
    <cellStyle name="Warning Text 2 7 4 2" xfId="20113"/>
    <cellStyle name="Warning Text 2 7 4 2 2" xfId="20114"/>
    <cellStyle name="Warning Text 2 7 4 3" xfId="20115"/>
    <cellStyle name="Warning Text 2 7 4 3 2" xfId="20116"/>
    <cellStyle name="Warning Text 2 7 4 4" xfId="20117"/>
    <cellStyle name="Warning Text 2 7 4 4 2" xfId="20118"/>
    <cellStyle name="Warning Text 2 7 4 5" xfId="20119"/>
    <cellStyle name="Warning Text 2 7 5" xfId="20120"/>
    <cellStyle name="Warning Text 2 7 5 2" xfId="20121"/>
    <cellStyle name="Warning Text 2 7 5 2 2" xfId="20122"/>
    <cellStyle name="Warning Text 2 7 5 3" xfId="20123"/>
    <cellStyle name="Warning Text 2 7 5 3 2" xfId="20124"/>
    <cellStyle name="Warning Text 2 7 5 4" xfId="20125"/>
    <cellStyle name="Warning Text 2 7 6" xfId="20126"/>
    <cellStyle name="Warning Text 2 7 6 2" xfId="20127"/>
    <cellStyle name="Warning Text 2 7 7" xfId="20128"/>
    <cellStyle name="Warning Text 2 7 7 2" xfId="20129"/>
    <cellStyle name="Warning Text 2 7 8" xfId="20130"/>
    <cellStyle name="Warning Text 2 7 8 2" xfId="20131"/>
    <cellStyle name="Warning Text 2 7 9" xfId="20132"/>
    <cellStyle name="Warning Text 2 8" xfId="20133"/>
    <cellStyle name="Warning Text 2 8 2" xfId="20134"/>
    <cellStyle name="Warning Text 2 8 2 2" xfId="20135"/>
    <cellStyle name="Warning Text 2 8 2 2 2" xfId="20136"/>
    <cellStyle name="Warning Text 2 8 2 3" xfId="20137"/>
    <cellStyle name="Warning Text 2 8 2 3 2" xfId="20138"/>
    <cellStyle name="Warning Text 2 8 2 4" xfId="20139"/>
    <cellStyle name="Warning Text 2 8 3" xfId="20140"/>
    <cellStyle name="Warning Text 2 8 3 2" xfId="20141"/>
    <cellStyle name="Warning Text 2 8 3 2 2" xfId="20142"/>
    <cellStyle name="Warning Text 2 8 3 3" xfId="20143"/>
    <cellStyle name="Warning Text 2 8 3 3 2" xfId="20144"/>
    <cellStyle name="Warning Text 2 8 3 4" xfId="20145"/>
    <cellStyle name="Warning Text 2 8 4" xfId="20146"/>
    <cellStyle name="Warning Text 2 8 4 2" xfId="20147"/>
    <cellStyle name="Warning Text 2 8 4 2 2" xfId="20148"/>
    <cellStyle name="Warning Text 2 8 4 3" xfId="20149"/>
    <cellStyle name="Warning Text 2 8 4 3 2" xfId="20150"/>
    <cellStyle name="Warning Text 2 8 4 4" xfId="20151"/>
    <cellStyle name="Warning Text 2 8 4 4 2" xfId="20152"/>
    <cellStyle name="Warning Text 2 8 4 5" xfId="20153"/>
    <cellStyle name="Warning Text 2 8 5" xfId="20154"/>
    <cellStyle name="Warning Text 2 8 5 2" xfId="20155"/>
    <cellStyle name="Warning Text 2 8 5 2 2" xfId="20156"/>
    <cellStyle name="Warning Text 2 8 5 3" xfId="20157"/>
    <cellStyle name="Warning Text 2 8 5 3 2" xfId="20158"/>
    <cellStyle name="Warning Text 2 8 5 4" xfId="20159"/>
    <cellStyle name="Warning Text 2 8 6" xfId="20160"/>
    <cellStyle name="Warning Text 2 8 6 2" xfId="20161"/>
    <cellStyle name="Warning Text 2 8 7" xfId="20162"/>
    <cellStyle name="Warning Text 2 8 7 2" xfId="20163"/>
    <cellStyle name="Warning Text 2 8 8" xfId="20164"/>
    <cellStyle name="Warning Text 2 8 8 2" xfId="20165"/>
    <cellStyle name="Warning Text 2 8 9" xfId="20166"/>
    <cellStyle name="Warning Text 2 9" xfId="20167"/>
    <cellStyle name="Warning Text 2 9 2" xfId="20168"/>
    <cellStyle name="Warning Text 2 9 2 2" xfId="20169"/>
    <cellStyle name="Warning Text 2 9 2 2 2" xfId="20170"/>
    <cellStyle name="Warning Text 2 9 2 3" xfId="20171"/>
    <cellStyle name="Warning Text 2 9 2 3 2" xfId="20172"/>
    <cellStyle name="Warning Text 2 9 2 4" xfId="20173"/>
    <cellStyle name="Warning Text 2 9 3" xfId="20174"/>
    <cellStyle name="Warning Text 2 9 3 2" xfId="20175"/>
    <cellStyle name="Warning Text 2 9 3 2 2" xfId="20176"/>
    <cellStyle name="Warning Text 2 9 3 3" xfId="20177"/>
    <cellStyle name="Warning Text 2 9 3 3 2" xfId="20178"/>
    <cellStyle name="Warning Text 2 9 3 4" xfId="20179"/>
    <cellStyle name="Warning Text 2 9 4" xfId="20180"/>
    <cellStyle name="Warning Text 2 9 4 2" xfId="20181"/>
    <cellStyle name="Warning Text 2 9 4 2 2" xfId="20182"/>
    <cellStyle name="Warning Text 2 9 4 3" xfId="20183"/>
    <cellStyle name="Warning Text 2 9 4 3 2" xfId="20184"/>
    <cellStyle name="Warning Text 2 9 4 4" xfId="20185"/>
    <cellStyle name="Warning Text 2 9 4 4 2" xfId="20186"/>
    <cellStyle name="Warning Text 2 9 4 5" xfId="20187"/>
    <cellStyle name="Warning Text 2 9 5" xfId="20188"/>
    <cellStyle name="Warning Text 2 9 5 2" xfId="20189"/>
    <cellStyle name="Warning Text 2 9 5 2 2" xfId="20190"/>
    <cellStyle name="Warning Text 2 9 5 3" xfId="20191"/>
    <cellStyle name="Warning Text 2 9 5 3 2" xfId="20192"/>
    <cellStyle name="Warning Text 2 9 5 4" xfId="20193"/>
    <cellStyle name="Warning Text 2 9 6" xfId="20194"/>
    <cellStyle name="Warning Text 2 9 6 2" xfId="20195"/>
    <cellStyle name="Warning Text 2 9 7" xfId="20196"/>
    <cellStyle name="Warning Text 2 9 7 2" xfId="20197"/>
    <cellStyle name="Warning Text 2 9 8" xfId="20198"/>
    <cellStyle name="Warning Text 2 9 8 2" xfId="20199"/>
    <cellStyle name="Warning Text 2 9 9" xfId="20200"/>
    <cellStyle name="Warning Text 20" xfId="20201"/>
    <cellStyle name="Warning Text 20 10" xfId="20202"/>
    <cellStyle name="Warning Text 20 10 2" xfId="20203"/>
    <cellStyle name="Warning Text 20 11" xfId="20204"/>
    <cellStyle name="Warning Text 20 2" xfId="20205"/>
    <cellStyle name="Warning Text 20 2 2" xfId="20206"/>
    <cellStyle name="Warning Text 20 2 2 2" xfId="20207"/>
    <cellStyle name="Warning Text 20 2 3" xfId="20208"/>
    <cellStyle name="Warning Text 20 2 3 2" xfId="20209"/>
    <cellStyle name="Warning Text 20 2 4" xfId="20210"/>
    <cellStyle name="Warning Text 20 3" xfId="20211"/>
    <cellStyle name="Warning Text 20 3 2" xfId="20212"/>
    <cellStyle name="Warning Text 20 3 2 2" xfId="20213"/>
    <cellStyle name="Warning Text 20 3 3" xfId="20214"/>
    <cellStyle name="Warning Text 20 3 3 2" xfId="20215"/>
    <cellStyle name="Warning Text 20 3 4" xfId="20216"/>
    <cellStyle name="Warning Text 20 4" xfId="20217"/>
    <cellStyle name="Warning Text 20 4 2" xfId="20218"/>
    <cellStyle name="Warning Text 20 4 2 2" xfId="20219"/>
    <cellStyle name="Warning Text 20 4 3" xfId="20220"/>
    <cellStyle name="Warning Text 20 4 3 2" xfId="20221"/>
    <cellStyle name="Warning Text 20 4 4" xfId="20222"/>
    <cellStyle name="Warning Text 20 5" xfId="20223"/>
    <cellStyle name="Warning Text 20 5 2" xfId="20224"/>
    <cellStyle name="Warning Text 20 5 2 2" xfId="20225"/>
    <cellStyle name="Warning Text 20 5 3" xfId="20226"/>
    <cellStyle name="Warning Text 20 5 3 2" xfId="20227"/>
    <cellStyle name="Warning Text 20 5 4" xfId="20228"/>
    <cellStyle name="Warning Text 20 5 4 2" xfId="20229"/>
    <cellStyle name="Warning Text 20 5 5" xfId="20230"/>
    <cellStyle name="Warning Text 20 6" xfId="20231"/>
    <cellStyle name="Warning Text 20 6 2" xfId="20232"/>
    <cellStyle name="Warning Text 20 6 2 2" xfId="20233"/>
    <cellStyle name="Warning Text 20 6 3" xfId="20234"/>
    <cellStyle name="Warning Text 20 6 3 2" xfId="20235"/>
    <cellStyle name="Warning Text 20 6 4" xfId="20236"/>
    <cellStyle name="Warning Text 20 7" xfId="20237"/>
    <cellStyle name="Warning Text 20 7 2" xfId="20238"/>
    <cellStyle name="Warning Text 20 8" xfId="20239"/>
    <cellStyle name="Warning Text 20 8 2" xfId="20240"/>
    <cellStyle name="Warning Text 20 9" xfId="20241"/>
    <cellStyle name="Warning Text 20 9 2" xfId="20242"/>
    <cellStyle name="Warning Text 21" xfId="20243"/>
    <cellStyle name="Warning Text 21 10" xfId="20244"/>
    <cellStyle name="Warning Text 21 10 2" xfId="20245"/>
    <cellStyle name="Warning Text 21 11" xfId="20246"/>
    <cellStyle name="Warning Text 21 2" xfId="20247"/>
    <cellStyle name="Warning Text 21 2 2" xfId="20248"/>
    <cellStyle name="Warning Text 21 2 2 2" xfId="20249"/>
    <cellStyle name="Warning Text 21 2 3" xfId="20250"/>
    <cellStyle name="Warning Text 21 2 3 2" xfId="20251"/>
    <cellStyle name="Warning Text 21 2 4" xfId="20252"/>
    <cellStyle name="Warning Text 21 3" xfId="20253"/>
    <cellStyle name="Warning Text 21 3 2" xfId="20254"/>
    <cellStyle name="Warning Text 21 3 2 2" xfId="20255"/>
    <cellStyle name="Warning Text 21 3 3" xfId="20256"/>
    <cellStyle name="Warning Text 21 3 3 2" xfId="20257"/>
    <cellStyle name="Warning Text 21 3 4" xfId="20258"/>
    <cellStyle name="Warning Text 21 4" xfId="20259"/>
    <cellStyle name="Warning Text 21 4 2" xfId="20260"/>
    <cellStyle name="Warning Text 21 4 2 2" xfId="20261"/>
    <cellStyle name="Warning Text 21 4 3" xfId="20262"/>
    <cellStyle name="Warning Text 21 4 3 2" xfId="20263"/>
    <cellStyle name="Warning Text 21 4 4" xfId="20264"/>
    <cellStyle name="Warning Text 21 5" xfId="20265"/>
    <cellStyle name="Warning Text 21 5 2" xfId="20266"/>
    <cellStyle name="Warning Text 21 5 2 2" xfId="20267"/>
    <cellStyle name="Warning Text 21 5 3" xfId="20268"/>
    <cellStyle name="Warning Text 21 5 3 2" xfId="20269"/>
    <cellStyle name="Warning Text 21 5 4" xfId="20270"/>
    <cellStyle name="Warning Text 21 5 4 2" xfId="20271"/>
    <cellStyle name="Warning Text 21 5 5" xfId="20272"/>
    <cellStyle name="Warning Text 21 6" xfId="20273"/>
    <cellStyle name="Warning Text 21 6 2" xfId="20274"/>
    <cellStyle name="Warning Text 21 6 2 2" xfId="20275"/>
    <cellStyle name="Warning Text 21 6 3" xfId="20276"/>
    <cellStyle name="Warning Text 21 6 3 2" xfId="20277"/>
    <cellStyle name="Warning Text 21 6 4" xfId="20278"/>
    <cellStyle name="Warning Text 21 7" xfId="20279"/>
    <cellStyle name="Warning Text 21 7 2" xfId="20280"/>
    <cellStyle name="Warning Text 21 8" xfId="20281"/>
    <cellStyle name="Warning Text 21 8 2" xfId="20282"/>
    <cellStyle name="Warning Text 21 9" xfId="20283"/>
    <cellStyle name="Warning Text 21 9 2" xfId="20284"/>
    <cellStyle name="Warning Text 22" xfId="20285"/>
    <cellStyle name="Warning Text 22 10" xfId="20286"/>
    <cellStyle name="Warning Text 22 10 2" xfId="20287"/>
    <cellStyle name="Warning Text 22 11" xfId="20288"/>
    <cellStyle name="Warning Text 22 2" xfId="20289"/>
    <cellStyle name="Warning Text 22 2 2" xfId="20290"/>
    <cellStyle name="Warning Text 22 2 2 2" xfId="20291"/>
    <cellStyle name="Warning Text 22 2 3" xfId="20292"/>
    <cellStyle name="Warning Text 22 2 3 2" xfId="20293"/>
    <cellStyle name="Warning Text 22 2 4" xfId="20294"/>
    <cellStyle name="Warning Text 22 3" xfId="20295"/>
    <cellStyle name="Warning Text 22 3 2" xfId="20296"/>
    <cellStyle name="Warning Text 22 3 2 2" xfId="20297"/>
    <cellStyle name="Warning Text 22 3 3" xfId="20298"/>
    <cellStyle name="Warning Text 22 3 3 2" xfId="20299"/>
    <cellStyle name="Warning Text 22 3 4" xfId="20300"/>
    <cellStyle name="Warning Text 22 4" xfId="20301"/>
    <cellStyle name="Warning Text 22 4 2" xfId="20302"/>
    <cellStyle name="Warning Text 22 4 2 2" xfId="20303"/>
    <cellStyle name="Warning Text 22 4 3" xfId="20304"/>
    <cellStyle name="Warning Text 22 4 3 2" xfId="20305"/>
    <cellStyle name="Warning Text 22 4 4" xfId="20306"/>
    <cellStyle name="Warning Text 22 5" xfId="20307"/>
    <cellStyle name="Warning Text 22 5 2" xfId="20308"/>
    <cellStyle name="Warning Text 22 5 2 2" xfId="20309"/>
    <cellStyle name="Warning Text 22 5 3" xfId="20310"/>
    <cellStyle name="Warning Text 22 5 3 2" xfId="20311"/>
    <cellStyle name="Warning Text 22 5 4" xfId="20312"/>
    <cellStyle name="Warning Text 22 5 4 2" xfId="20313"/>
    <cellStyle name="Warning Text 22 5 5" xfId="20314"/>
    <cellStyle name="Warning Text 22 6" xfId="20315"/>
    <cellStyle name="Warning Text 22 6 2" xfId="20316"/>
    <cellStyle name="Warning Text 22 6 2 2" xfId="20317"/>
    <cellStyle name="Warning Text 22 6 3" xfId="20318"/>
    <cellStyle name="Warning Text 22 6 3 2" xfId="20319"/>
    <cellStyle name="Warning Text 22 6 4" xfId="20320"/>
    <cellStyle name="Warning Text 22 7" xfId="20321"/>
    <cellStyle name="Warning Text 22 7 2" xfId="20322"/>
    <cellStyle name="Warning Text 22 8" xfId="20323"/>
    <cellStyle name="Warning Text 22 8 2" xfId="20324"/>
    <cellStyle name="Warning Text 22 9" xfId="20325"/>
    <cellStyle name="Warning Text 22 9 2" xfId="20326"/>
    <cellStyle name="Warning Text 23" xfId="20327"/>
    <cellStyle name="Warning Text 23 10" xfId="20328"/>
    <cellStyle name="Warning Text 23 10 2" xfId="20329"/>
    <cellStyle name="Warning Text 23 11" xfId="20330"/>
    <cellStyle name="Warning Text 23 2" xfId="20331"/>
    <cellStyle name="Warning Text 23 2 2" xfId="20332"/>
    <cellStyle name="Warning Text 23 2 2 2" xfId="20333"/>
    <cellStyle name="Warning Text 23 2 3" xfId="20334"/>
    <cellStyle name="Warning Text 23 2 3 2" xfId="20335"/>
    <cellStyle name="Warning Text 23 2 4" xfId="20336"/>
    <cellStyle name="Warning Text 23 3" xfId="20337"/>
    <cellStyle name="Warning Text 23 3 2" xfId="20338"/>
    <cellStyle name="Warning Text 23 3 2 2" xfId="20339"/>
    <cellStyle name="Warning Text 23 3 3" xfId="20340"/>
    <cellStyle name="Warning Text 23 3 3 2" xfId="20341"/>
    <cellStyle name="Warning Text 23 3 4" xfId="20342"/>
    <cellStyle name="Warning Text 23 4" xfId="20343"/>
    <cellStyle name="Warning Text 23 4 2" xfId="20344"/>
    <cellStyle name="Warning Text 23 4 2 2" xfId="20345"/>
    <cellStyle name="Warning Text 23 4 3" xfId="20346"/>
    <cellStyle name="Warning Text 23 4 3 2" xfId="20347"/>
    <cellStyle name="Warning Text 23 4 4" xfId="20348"/>
    <cellStyle name="Warning Text 23 5" xfId="20349"/>
    <cellStyle name="Warning Text 23 5 2" xfId="20350"/>
    <cellStyle name="Warning Text 23 5 2 2" xfId="20351"/>
    <cellStyle name="Warning Text 23 5 3" xfId="20352"/>
    <cellStyle name="Warning Text 23 5 3 2" xfId="20353"/>
    <cellStyle name="Warning Text 23 5 4" xfId="20354"/>
    <cellStyle name="Warning Text 23 5 4 2" xfId="20355"/>
    <cellStyle name="Warning Text 23 5 5" xfId="20356"/>
    <cellStyle name="Warning Text 23 6" xfId="20357"/>
    <cellStyle name="Warning Text 23 6 2" xfId="20358"/>
    <cellStyle name="Warning Text 23 6 2 2" xfId="20359"/>
    <cellStyle name="Warning Text 23 6 3" xfId="20360"/>
    <cellStyle name="Warning Text 23 6 3 2" xfId="20361"/>
    <cellStyle name="Warning Text 23 6 4" xfId="20362"/>
    <cellStyle name="Warning Text 23 7" xfId="20363"/>
    <cellStyle name="Warning Text 23 7 2" xfId="20364"/>
    <cellStyle name="Warning Text 23 8" xfId="20365"/>
    <cellStyle name="Warning Text 23 8 2" xfId="20366"/>
    <cellStyle name="Warning Text 23 9" xfId="20367"/>
    <cellStyle name="Warning Text 23 9 2" xfId="20368"/>
    <cellStyle name="Warning Text 24" xfId="20369"/>
    <cellStyle name="Warning Text 24 10" xfId="20370"/>
    <cellStyle name="Warning Text 24 10 2" xfId="20371"/>
    <cellStyle name="Warning Text 24 11" xfId="20372"/>
    <cellStyle name="Warning Text 24 2" xfId="20373"/>
    <cellStyle name="Warning Text 24 2 2" xfId="20374"/>
    <cellStyle name="Warning Text 24 2 2 2" xfId="20375"/>
    <cellStyle name="Warning Text 24 2 3" xfId="20376"/>
    <cellStyle name="Warning Text 24 2 3 2" xfId="20377"/>
    <cellStyle name="Warning Text 24 2 4" xfId="20378"/>
    <cellStyle name="Warning Text 24 3" xfId="20379"/>
    <cellStyle name="Warning Text 24 3 2" xfId="20380"/>
    <cellStyle name="Warning Text 24 3 2 2" xfId="20381"/>
    <cellStyle name="Warning Text 24 3 3" xfId="20382"/>
    <cellStyle name="Warning Text 24 3 3 2" xfId="20383"/>
    <cellStyle name="Warning Text 24 3 4" xfId="20384"/>
    <cellStyle name="Warning Text 24 4" xfId="20385"/>
    <cellStyle name="Warning Text 24 4 2" xfId="20386"/>
    <cellStyle name="Warning Text 24 4 2 2" xfId="20387"/>
    <cellStyle name="Warning Text 24 4 3" xfId="20388"/>
    <cellStyle name="Warning Text 24 4 3 2" xfId="20389"/>
    <cellStyle name="Warning Text 24 4 4" xfId="20390"/>
    <cellStyle name="Warning Text 24 5" xfId="20391"/>
    <cellStyle name="Warning Text 24 5 2" xfId="20392"/>
    <cellStyle name="Warning Text 24 5 2 2" xfId="20393"/>
    <cellStyle name="Warning Text 24 5 3" xfId="20394"/>
    <cellStyle name="Warning Text 24 5 3 2" xfId="20395"/>
    <cellStyle name="Warning Text 24 5 4" xfId="20396"/>
    <cellStyle name="Warning Text 24 5 4 2" xfId="20397"/>
    <cellStyle name="Warning Text 24 5 5" xfId="20398"/>
    <cellStyle name="Warning Text 24 6" xfId="20399"/>
    <cellStyle name="Warning Text 24 6 2" xfId="20400"/>
    <cellStyle name="Warning Text 24 6 2 2" xfId="20401"/>
    <cellStyle name="Warning Text 24 6 3" xfId="20402"/>
    <cellStyle name="Warning Text 24 6 3 2" xfId="20403"/>
    <cellStyle name="Warning Text 24 6 4" xfId="20404"/>
    <cellStyle name="Warning Text 24 7" xfId="20405"/>
    <cellStyle name="Warning Text 24 7 2" xfId="20406"/>
    <cellStyle name="Warning Text 24 8" xfId="20407"/>
    <cellStyle name="Warning Text 24 8 2" xfId="20408"/>
    <cellStyle name="Warning Text 24 9" xfId="20409"/>
    <cellStyle name="Warning Text 24 9 2" xfId="20410"/>
    <cellStyle name="Warning Text 25" xfId="20411"/>
    <cellStyle name="Warning Text 25 10" xfId="20412"/>
    <cellStyle name="Warning Text 25 10 2" xfId="20413"/>
    <cellStyle name="Warning Text 25 11" xfId="20414"/>
    <cellStyle name="Warning Text 25 2" xfId="20415"/>
    <cellStyle name="Warning Text 25 2 2" xfId="20416"/>
    <cellStyle name="Warning Text 25 2 2 2" xfId="20417"/>
    <cellStyle name="Warning Text 25 2 3" xfId="20418"/>
    <cellStyle name="Warning Text 25 2 3 2" xfId="20419"/>
    <cellStyle name="Warning Text 25 2 4" xfId="20420"/>
    <cellStyle name="Warning Text 25 3" xfId="20421"/>
    <cellStyle name="Warning Text 25 3 2" xfId="20422"/>
    <cellStyle name="Warning Text 25 3 2 2" xfId="20423"/>
    <cellStyle name="Warning Text 25 3 3" xfId="20424"/>
    <cellStyle name="Warning Text 25 3 3 2" xfId="20425"/>
    <cellStyle name="Warning Text 25 3 4" xfId="20426"/>
    <cellStyle name="Warning Text 25 4" xfId="20427"/>
    <cellStyle name="Warning Text 25 4 2" xfId="20428"/>
    <cellStyle name="Warning Text 25 4 2 2" xfId="20429"/>
    <cellStyle name="Warning Text 25 4 3" xfId="20430"/>
    <cellStyle name="Warning Text 25 4 3 2" xfId="20431"/>
    <cellStyle name="Warning Text 25 4 4" xfId="20432"/>
    <cellStyle name="Warning Text 25 5" xfId="20433"/>
    <cellStyle name="Warning Text 25 5 2" xfId="20434"/>
    <cellStyle name="Warning Text 25 5 2 2" xfId="20435"/>
    <cellStyle name="Warning Text 25 5 3" xfId="20436"/>
    <cellStyle name="Warning Text 25 5 3 2" xfId="20437"/>
    <cellStyle name="Warning Text 25 5 4" xfId="20438"/>
    <cellStyle name="Warning Text 25 5 4 2" xfId="20439"/>
    <cellStyle name="Warning Text 25 5 5" xfId="20440"/>
    <cellStyle name="Warning Text 25 6" xfId="20441"/>
    <cellStyle name="Warning Text 25 6 2" xfId="20442"/>
    <cellStyle name="Warning Text 25 6 2 2" xfId="20443"/>
    <cellStyle name="Warning Text 25 6 3" xfId="20444"/>
    <cellStyle name="Warning Text 25 6 3 2" xfId="20445"/>
    <cellStyle name="Warning Text 25 6 4" xfId="20446"/>
    <cellStyle name="Warning Text 25 7" xfId="20447"/>
    <cellStyle name="Warning Text 25 7 2" xfId="20448"/>
    <cellStyle name="Warning Text 25 8" xfId="20449"/>
    <cellStyle name="Warning Text 25 8 2" xfId="20450"/>
    <cellStyle name="Warning Text 25 9" xfId="20451"/>
    <cellStyle name="Warning Text 25 9 2" xfId="20452"/>
    <cellStyle name="Warning Text 26" xfId="20453"/>
    <cellStyle name="Warning Text 26 10" xfId="20454"/>
    <cellStyle name="Warning Text 26 10 2" xfId="20455"/>
    <cellStyle name="Warning Text 26 11" xfId="20456"/>
    <cellStyle name="Warning Text 26 2" xfId="20457"/>
    <cellStyle name="Warning Text 26 2 2" xfId="20458"/>
    <cellStyle name="Warning Text 26 2 2 2" xfId="20459"/>
    <cellStyle name="Warning Text 26 2 3" xfId="20460"/>
    <cellStyle name="Warning Text 26 2 3 2" xfId="20461"/>
    <cellStyle name="Warning Text 26 2 4" xfId="20462"/>
    <cellStyle name="Warning Text 26 3" xfId="20463"/>
    <cellStyle name="Warning Text 26 3 2" xfId="20464"/>
    <cellStyle name="Warning Text 26 3 2 2" xfId="20465"/>
    <cellStyle name="Warning Text 26 3 3" xfId="20466"/>
    <cellStyle name="Warning Text 26 3 3 2" xfId="20467"/>
    <cellStyle name="Warning Text 26 3 4" xfId="20468"/>
    <cellStyle name="Warning Text 26 4" xfId="20469"/>
    <cellStyle name="Warning Text 26 4 2" xfId="20470"/>
    <cellStyle name="Warning Text 26 4 2 2" xfId="20471"/>
    <cellStyle name="Warning Text 26 4 3" xfId="20472"/>
    <cellStyle name="Warning Text 26 4 3 2" xfId="20473"/>
    <cellStyle name="Warning Text 26 4 4" xfId="20474"/>
    <cellStyle name="Warning Text 26 5" xfId="20475"/>
    <cellStyle name="Warning Text 26 5 2" xfId="20476"/>
    <cellStyle name="Warning Text 26 5 2 2" xfId="20477"/>
    <cellStyle name="Warning Text 26 5 3" xfId="20478"/>
    <cellStyle name="Warning Text 26 5 3 2" xfId="20479"/>
    <cellStyle name="Warning Text 26 5 4" xfId="20480"/>
    <cellStyle name="Warning Text 26 5 4 2" xfId="20481"/>
    <cellStyle name="Warning Text 26 5 5" xfId="20482"/>
    <cellStyle name="Warning Text 26 6" xfId="20483"/>
    <cellStyle name="Warning Text 26 6 2" xfId="20484"/>
    <cellStyle name="Warning Text 26 6 2 2" xfId="20485"/>
    <cellStyle name="Warning Text 26 6 3" xfId="20486"/>
    <cellStyle name="Warning Text 26 6 3 2" xfId="20487"/>
    <cellStyle name="Warning Text 26 6 4" xfId="20488"/>
    <cellStyle name="Warning Text 26 7" xfId="20489"/>
    <cellStyle name="Warning Text 26 7 2" xfId="20490"/>
    <cellStyle name="Warning Text 26 8" xfId="20491"/>
    <cellStyle name="Warning Text 26 8 2" xfId="20492"/>
    <cellStyle name="Warning Text 26 9" xfId="20493"/>
    <cellStyle name="Warning Text 26 9 2" xfId="20494"/>
    <cellStyle name="Warning Text 27" xfId="20495"/>
    <cellStyle name="Warning Text 27 10" xfId="20496"/>
    <cellStyle name="Warning Text 27 10 2" xfId="20497"/>
    <cellStyle name="Warning Text 27 11" xfId="20498"/>
    <cellStyle name="Warning Text 27 2" xfId="20499"/>
    <cellStyle name="Warning Text 27 2 2" xfId="20500"/>
    <cellStyle name="Warning Text 27 2 2 2" xfId="20501"/>
    <cellStyle name="Warning Text 27 2 3" xfId="20502"/>
    <cellStyle name="Warning Text 27 2 3 2" xfId="20503"/>
    <cellStyle name="Warning Text 27 2 4" xfId="20504"/>
    <cellStyle name="Warning Text 27 3" xfId="20505"/>
    <cellStyle name="Warning Text 27 3 2" xfId="20506"/>
    <cellStyle name="Warning Text 27 3 2 2" xfId="20507"/>
    <cellStyle name="Warning Text 27 3 3" xfId="20508"/>
    <cellStyle name="Warning Text 27 3 3 2" xfId="20509"/>
    <cellStyle name="Warning Text 27 3 4" xfId="20510"/>
    <cellStyle name="Warning Text 27 4" xfId="20511"/>
    <cellStyle name="Warning Text 27 4 2" xfId="20512"/>
    <cellStyle name="Warning Text 27 4 2 2" xfId="20513"/>
    <cellStyle name="Warning Text 27 4 3" xfId="20514"/>
    <cellStyle name="Warning Text 27 4 3 2" xfId="20515"/>
    <cellStyle name="Warning Text 27 4 4" xfId="20516"/>
    <cellStyle name="Warning Text 27 5" xfId="20517"/>
    <cellStyle name="Warning Text 27 5 2" xfId="20518"/>
    <cellStyle name="Warning Text 27 5 2 2" xfId="20519"/>
    <cellStyle name="Warning Text 27 5 3" xfId="20520"/>
    <cellStyle name="Warning Text 27 5 3 2" xfId="20521"/>
    <cellStyle name="Warning Text 27 5 4" xfId="20522"/>
    <cellStyle name="Warning Text 27 5 4 2" xfId="20523"/>
    <cellStyle name="Warning Text 27 5 5" xfId="20524"/>
    <cellStyle name="Warning Text 27 6" xfId="20525"/>
    <cellStyle name="Warning Text 27 6 2" xfId="20526"/>
    <cellStyle name="Warning Text 27 6 2 2" xfId="20527"/>
    <cellStyle name="Warning Text 27 6 3" xfId="20528"/>
    <cellStyle name="Warning Text 27 6 3 2" xfId="20529"/>
    <cellStyle name="Warning Text 27 6 4" xfId="20530"/>
    <cellStyle name="Warning Text 27 7" xfId="20531"/>
    <cellStyle name="Warning Text 27 7 2" xfId="20532"/>
    <cellStyle name="Warning Text 27 8" xfId="20533"/>
    <cellStyle name="Warning Text 27 8 2" xfId="20534"/>
    <cellStyle name="Warning Text 27 9" xfId="20535"/>
    <cellStyle name="Warning Text 27 9 2" xfId="20536"/>
    <cellStyle name="Warning Text 28" xfId="20537"/>
    <cellStyle name="Warning Text 28 10" xfId="20538"/>
    <cellStyle name="Warning Text 28 10 2" xfId="20539"/>
    <cellStyle name="Warning Text 28 11" xfId="20540"/>
    <cellStyle name="Warning Text 28 2" xfId="20541"/>
    <cellStyle name="Warning Text 28 2 2" xfId="20542"/>
    <cellStyle name="Warning Text 28 2 2 2" xfId="20543"/>
    <cellStyle name="Warning Text 28 2 3" xfId="20544"/>
    <cellStyle name="Warning Text 28 2 3 2" xfId="20545"/>
    <cellStyle name="Warning Text 28 2 4" xfId="20546"/>
    <cellStyle name="Warning Text 28 3" xfId="20547"/>
    <cellStyle name="Warning Text 28 3 2" xfId="20548"/>
    <cellStyle name="Warning Text 28 3 2 2" xfId="20549"/>
    <cellStyle name="Warning Text 28 3 3" xfId="20550"/>
    <cellStyle name="Warning Text 28 3 3 2" xfId="20551"/>
    <cellStyle name="Warning Text 28 3 4" xfId="20552"/>
    <cellStyle name="Warning Text 28 4" xfId="20553"/>
    <cellStyle name="Warning Text 28 4 2" xfId="20554"/>
    <cellStyle name="Warning Text 28 4 2 2" xfId="20555"/>
    <cellStyle name="Warning Text 28 4 3" xfId="20556"/>
    <cellStyle name="Warning Text 28 4 3 2" xfId="20557"/>
    <cellStyle name="Warning Text 28 4 4" xfId="20558"/>
    <cellStyle name="Warning Text 28 5" xfId="20559"/>
    <cellStyle name="Warning Text 28 5 2" xfId="20560"/>
    <cellStyle name="Warning Text 28 5 2 2" xfId="20561"/>
    <cellStyle name="Warning Text 28 5 3" xfId="20562"/>
    <cellStyle name="Warning Text 28 5 3 2" xfId="20563"/>
    <cellStyle name="Warning Text 28 5 4" xfId="20564"/>
    <cellStyle name="Warning Text 28 5 4 2" xfId="20565"/>
    <cellStyle name="Warning Text 28 5 5" xfId="20566"/>
    <cellStyle name="Warning Text 28 6" xfId="20567"/>
    <cellStyle name="Warning Text 28 6 2" xfId="20568"/>
    <cellStyle name="Warning Text 28 6 2 2" xfId="20569"/>
    <cellStyle name="Warning Text 28 6 3" xfId="20570"/>
    <cellStyle name="Warning Text 28 6 3 2" xfId="20571"/>
    <cellStyle name="Warning Text 28 6 4" xfId="20572"/>
    <cellStyle name="Warning Text 28 7" xfId="20573"/>
    <cellStyle name="Warning Text 28 7 2" xfId="20574"/>
    <cellStyle name="Warning Text 28 8" xfId="20575"/>
    <cellStyle name="Warning Text 28 8 2" xfId="20576"/>
    <cellStyle name="Warning Text 28 9" xfId="20577"/>
    <cellStyle name="Warning Text 28 9 2" xfId="20578"/>
    <cellStyle name="Warning Text 29" xfId="20579"/>
    <cellStyle name="Warning Text 29 10" xfId="20580"/>
    <cellStyle name="Warning Text 29 10 2" xfId="20581"/>
    <cellStyle name="Warning Text 29 11" xfId="20582"/>
    <cellStyle name="Warning Text 29 2" xfId="20583"/>
    <cellStyle name="Warning Text 29 2 2" xfId="20584"/>
    <cellStyle name="Warning Text 29 2 2 2" xfId="20585"/>
    <cellStyle name="Warning Text 29 2 3" xfId="20586"/>
    <cellStyle name="Warning Text 29 2 3 2" xfId="20587"/>
    <cellStyle name="Warning Text 29 2 4" xfId="20588"/>
    <cellStyle name="Warning Text 29 3" xfId="20589"/>
    <cellStyle name="Warning Text 29 3 2" xfId="20590"/>
    <cellStyle name="Warning Text 29 3 2 2" xfId="20591"/>
    <cellStyle name="Warning Text 29 3 3" xfId="20592"/>
    <cellStyle name="Warning Text 29 3 3 2" xfId="20593"/>
    <cellStyle name="Warning Text 29 3 4" xfId="20594"/>
    <cellStyle name="Warning Text 29 4" xfId="20595"/>
    <cellStyle name="Warning Text 29 4 2" xfId="20596"/>
    <cellStyle name="Warning Text 29 4 2 2" xfId="20597"/>
    <cellStyle name="Warning Text 29 4 3" xfId="20598"/>
    <cellStyle name="Warning Text 29 4 3 2" xfId="20599"/>
    <cellStyle name="Warning Text 29 4 4" xfId="20600"/>
    <cellStyle name="Warning Text 29 5" xfId="20601"/>
    <cellStyle name="Warning Text 29 5 2" xfId="20602"/>
    <cellStyle name="Warning Text 29 5 2 2" xfId="20603"/>
    <cellStyle name="Warning Text 29 5 3" xfId="20604"/>
    <cellStyle name="Warning Text 29 5 3 2" xfId="20605"/>
    <cellStyle name="Warning Text 29 5 4" xfId="20606"/>
    <cellStyle name="Warning Text 29 5 4 2" xfId="20607"/>
    <cellStyle name="Warning Text 29 5 5" xfId="20608"/>
    <cellStyle name="Warning Text 29 6" xfId="20609"/>
    <cellStyle name="Warning Text 29 6 2" xfId="20610"/>
    <cellStyle name="Warning Text 29 6 2 2" xfId="20611"/>
    <cellStyle name="Warning Text 29 6 3" xfId="20612"/>
    <cellStyle name="Warning Text 29 6 3 2" xfId="20613"/>
    <cellStyle name="Warning Text 29 6 4" xfId="20614"/>
    <cellStyle name="Warning Text 29 7" xfId="20615"/>
    <cellStyle name="Warning Text 29 7 2" xfId="20616"/>
    <cellStyle name="Warning Text 29 8" xfId="20617"/>
    <cellStyle name="Warning Text 29 8 2" xfId="20618"/>
    <cellStyle name="Warning Text 29 9" xfId="20619"/>
    <cellStyle name="Warning Text 29 9 2" xfId="20620"/>
    <cellStyle name="Warning Text 3" xfId="20621"/>
    <cellStyle name="Warning Text 3 10" xfId="20622"/>
    <cellStyle name="Warning Text 3 10 2" xfId="20623"/>
    <cellStyle name="Warning Text 3 11" xfId="20624"/>
    <cellStyle name="Warning Text 3 2" xfId="20625"/>
    <cellStyle name="Warning Text 3 2 2" xfId="20626"/>
    <cellStyle name="Warning Text 3 2 2 2" xfId="20627"/>
    <cellStyle name="Warning Text 3 2 3" xfId="20628"/>
    <cellStyle name="Warning Text 3 2 3 2" xfId="20629"/>
    <cellStyle name="Warning Text 3 2 4" xfId="20630"/>
    <cellStyle name="Warning Text 3 3" xfId="20631"/>
    <cellStyle name="Warning Text 3 3 2" xfId="20632"/>
    <cellStyle name="Warning Text 3 3 2 2" xfId="20633"/>
    <cellStyle name="Warning Text 3 3 3" xfId="20634"/>
    <cellStyle name="Warning Text 3 3 3 2" xfId="20635"/>
    <cellStyle name="Warning Text 3 3 4" xfId="20636"/>
    <cellStyle name="Warning Text 3 4" xfId="20637"/>
    <cellStyle name="Warning Text 3 4 2" xfId="20638"/>
    <cellStyle name="Warning Text 3 4 2 2" xfId="20639"/>
    <cellStyle name="Warning Text 3 4 3" xfId="20640"/>
    <cellStyle name="Warning Text 3 4 3 2" xfId="20641"/>
    <cellStyle name="Warning Text 3 4 4" xfId="20642"/>
    <cellStyle name="Warning Text 3 5" xfId="20643"/>
    <cellStyle name="Warning Text 3 5 2" xfId="20644"/>
    <cellStyle name="Warning Text 3 5 2 2" xfId="20645"/>
    <cellStyle name="Warning Text 3 5 3" xfId="20646"/>
    <cellStyle name="Warning Text 3 5 3 2" xfId="20647"/>
    <cellStyle name="Warning Text 3 5 4" xfId="20648"/>
    <cellStyle name="Warning Text 3 5 4 2" xfId="20649"/>
    <cellStyle name="Warning Text 3 5 5" xfId="20650"/>
    <cellStyle name="Warning Text 3 6" xfId="20651"/>
    <cellStyle name="Warning Text 3 6 2" xfId="20652"/>
    <cellStyle name="Warning Text 3 6 2 2" xfId="20653"/>
    <cellStyle name="Warning Text 3 6 3" xfId="20654"/>
    <cellStyle name="Warning Text 3 6 3 2" xfId="20655"/>
    <cellStyle name="Warning Text 3 6 4" xfId="20656"/>
    <cellStyle name="Warning Text 3 7" xfId="20657"/>
    <cellStyle name="Warning Text 3 7 2" xfId="20658"/>
    <cellStyle name="Warning Text 3 8" xfId="20659"/>
    <cellStyle name="Warning Text 3 8 2" xfId="20660"/>
    <cellStyle name="Warning Text 3 9" xfId="20661"/>
    <cellStyle name="Warning Text 3 9 2" xfId="20662"/>
    <cellStyle name="Warning Text 30" xfId="20663"/>
    <cellStyle name="Warning Text 30 10" xfId="20664"/>
    <cellStyle name="Warning Text 30 10 2" xfId="20665"/>
    <cellStyle name="Warning Text 30 11" xfId="20666"/>
    <cellStyle name="Warning Text 30 2" xfId="20667"/>
    <cellStyle name="Warning Text 30 2 2" xfId="20668"/>
    <cellStyle name="Warning Text 30 2 2 2" xfId="20669"/>
    <cellStyle name="Warning Text 30 2 3" xfId="20670"/>
    <cellStyle name="Warning Text 30 2 3 2" xfId="20671"/>
    <cellStyle name="Warning Text 30 2 4" xfId="20672"/>
    <cellStyle name="Warning Text 30 3" xfId="20673"/>
    <cellStyle name="Warning Text 30 3 2" xfId="20674"/>
    <cellStyle name="Warning Text 30 3 2 2" xfId="20675"/>
    <cellStyle name="Warning Text 30 3 3" xfId="20676"/>
    <cellStyle name="Warning Text 30 3 3 2" xfId="20677"/>
    <cellStyle name="Warning Text 30 3 4" xfId="20678"/>
    <cellStyle name="Warning Text 30 4" xfId="20679"/>
    <cellStyle name="Warning Text 30 4 2" xfId="20680"/>
    <cellStyle name="Warning Text 30 4 2 2" xfId="20681"/>
    <cellStyle name="Warning Text 30 4 3" xfId="20682"/>
    <cellStyle name="Warning Text 30 4 3 2" xfId="20683"/>
    <cellStyle name="Warning Text 30 4 4" xfId="20684"/>
    <cellStyle name="Warning Text 30 5" xfId="20685"/>
    <cellStyle name="Warning Text 30 5 2" xfId="20686"/>
    <cellStyle name="Warning Text 30 5 2 2" xfId="20687"/>
    <cellStyle name="Warning Text 30 5 3" xfId="20688"/>
    <cellStyle name="Warning Text 30 5 3 2" xfId="20689"/>
    <cellStyle name="Warning Text 30 5 4" xfId="20690"/>
    <cellStyle name="Warning Text 30 5 4 2" xfId="20691"/>
    <cellStyle name="Warning Text 30 5 5" xfId="20692"/>
    <cellStyle name="Warning Text 30 6" xfId="20693"/>
    <cellStyle name="Warning Text 30 6 2" xfId="20694"/>
    <cellStyle name="Warning Text 30 6 2 2" xfId="20695"/>
    <cellStyle name="Warning Text 30 6 3" xfId="20696"/>
    <cellStyle name="Warning Text 30 6 3 2" xfId="20697"/>
    <cellStyle name="Warning Text 30 6 4" xfId="20698"/>
    <cellStyle name="Warning Text 30 7" xfId="20699"/>
    <cellStyle name="Warning Text 30 7 2" xfId="20700"/>
    <cellStyle name="Warning Text 30 8" xfId="20701"/>
    <cellStyle name="Warning Text 30 8 2" xfId="20702"/>
    <cellStyle name="Warning Text 30 9" xfId="20703"/>
    <cellStyle name="Warning Text 30 9 2" xfId="20704"/>
    <cellStyle name="Warning Text 31" xfId="20705"/>
    <cellStyle name="Warning Text 31 10" xfId="20706"/>
    <cellStyle name="Warning Text 31 10 2" xfId="20707"/>
    <cellStyle name="Warning Text 31 11" xfId="20708"/>
    <cellStyle name="Warning Text 31 2" xfId="20709"/>
    <cellStyle name="Warning Text 31 2 2" xfId="20710"/>
    <cellStyle name="Warning Text 31 2 2 2" xfId="20711"/>
    <cellStyle name="Warning Text 31 2 3" xfId="20712"/>
    <cellStyle name="Warning Text 31 2 3 2" xfId="20713"/>
    <cellStyle name="Warning Text 31 2 4" xfId="20714"/>
    <cellStyle name="Warning Text 31 3" xfId="20715"/>
    <cellStyle name="Warning Text 31 3 2" xfId="20716"/>
    <cellStyle name="Warning Text 31 3 2 2" xfId="20717"/>
    <cellStyle name="Warning Text 31 3 3" xfId="20718"/>
    <cellStyle name="Warning Text 31 3 3 2" xfId="20719"/>
    <cellStyle name="Warning Text 31 3 4" xfId="20720"/>
    <cellStyle name="Warning Text 31 4" xfId="20721"/>
    <cellStyle name="Warning Text 31 4 2" xfId="20722"/>
    <cellStyle name="Warning Text 31 4 2 2" xfId="20723"/>
    <cellStyle name="Warning Text 31 4 3" xfId="20724"/>
    <cellStyle name="Warning Text 31 4 3 2" xfId="20725"/>
    <cellStyle name="Warning Text 31 4 4" xfId="20726"/>
    <cellStyle name="Warning Text 31 5" xfId="20727"/>
    <cellStyle name="Warning Text 31 5 2" xfId="20728"/>
    <cellStyle name="Warning Text 31 5 2 2" xfId="20729"/>
    <cellStyle name="Warning Text 31 5 3" xfId="20730"/>
    <cellStyle name="Warning Text 31 5 3 2" xfId="20731"/>
    <cellStyle name="Warning Text 31 5 4" xfId="20732"/>
    <cellStyle name="Warning Text 31 5 4 2" xfId="20733"/>
    <cellStyle name="Warning Text 31 5 5" xfId="20734"/>
    <cellStyle name="Warning Text 31 6" xfId="20735"/>
    <cellStyle name="Warning Text 31 6 2" xfId="20736"/>
    <cellStyle name="Warning Text 31 6 2 2" xfId="20737"/>
    <cellStyle name="Warning Text 31 6 3" xfId="20738"/>
    <cellStyle name="Warning Text 31 6 3 2" xfId="20739"/>
    <cellStyle name="Warning Text 31 6 4" xfId="20740"/>
    <cellStyle name="Warning Text 31 7" xfId="20741"/>
    <cellStyle name="Warning Text 31 7 2" xfId="20742"/>
    <cellStyle name="Warning Text 31 8" xfId="20743"/>
    <cellStyle name="Warning Text 31 8 2" xfId="20744"/>
    <cellStyle name="Warning Text 31 9" xfId="20745"/>
    <cellStyle name="Warning Text 31 9 2" xfId="20746"/>
    <cellStyle name="Warning Text 32" xfId="20747"/>
    <cellStyle name="Warning Text 32 10" xfId="20748"/>
    <cellStyle name="Warning Text 32 10 2" xfId="20749"/>
    <cellStyle name="Warning Text 32 11" xfId="20750"/>
    <cellStyle name="Warning Text 32 2" xfId="20751"/>
    <cellStyle name="Warning Text 32 2 2" xfId="20752"/>
    <cellStyle name="Warning Text 32 2 2 2" xfId="20753"/>
    <cellStyle name="Warning Text 32 2 3" xfId="20754"/>
    <cellStyle name="Warning Text 32 2 3 2" xfId="20755"/>
    <cellStyle name="Warning Text 32 2 4" xfId="20756"/>
    <cellStyle name="Warning Text 32 3" xfId="20757"/>
    <cellStyle name="Warning Text 32 3 2" xfId="20758"/>
    <cellStyle name="Warning Text 32 3 2 2" xfId="20759"/>
    <cellStyle name="Warning Text 32 3 3" xfId="20760"/>
    <cellStyle name="Warning Text 32 3 3 2" xfId="20761"/>
    <cellStyle name="Warning Text 32 3 4" xfId="20762"/>
    <cellStyle name="Warning Text 32 4" xfId="20763"/>
    <cellStyle name="Warning Text 32 4 2" xfId="20764"/>
    <cellStyle name="Warning Text 32 4 2 2" xfId="20765"/>
    <cellStyle name="Warning Text 32 4 3" xfId="20766"/>
    <cellStyle name="Warning Text 32 4 3 2" xfId="20767"/>
    <cellStyle name="Warning Text 32 4 4" xfId="20768"/>
    <cellStyle name="Warning Text 32 5" xfId="20769"/>
    <cellStyle name="Warning Text 32 5 2" xfId="20770"/>
    <cellStyle name="Warning Text 32 5 2 2" xfId="20771"/>
    <cellStyle name="Warning Text 32 5 3" xfId="20772"/>
    <cellStyle name="Warning Text 32 5 3 2" xfId="20773"/>
    <cellStyle name="Warning Text 32 5 4" xfId="20774"/>
    <cellStyle name="Warning Text 32 5 4 2" xfId="20775"/>
    <cellStyle name="Warning Text 32 5 5" xfId="20776"/>
    <cellStyle name="Warning Text 32 6" xfId="20777"/>
    <cellStyle name="Warning Text 32 6 2" xfId="20778"/>
    <cellStyle name="Warning Text 32 6 2 2" xfId="20779"/>
    <cellStyle name="Warning Text 32 6 3" xfId="20780"/>
    <cellStyle name="Warning Text 32 6 3 2" xfId="20781"/>
    <cellStyle name="Warning Text 32 6 4" xfId="20782"/>
    <cellStyle name="Warning Text 32 7" xfId="20783"/>
    <cellStyle name="Warning Text 32 7 2" xfId="20784"/>
    <cellStyle name="Warning Text 32 8" xfId="20785"/>
    <cellStyle name="Warning Text 32 8 2" xfId="20786"/>
    <cellStyle name="Warning Text 32 9" xfId="20787"/>
    <cellStyle name="Warning Text 32 9 2" xfId="20788"/>
    <cellStyle name="Warning Text 33" xfId="20789"/>
    <cellStyle name="Warning Text 33 10" xfId="20790"/>
    <cellStyle name="Warning Text 33 10 2" xfId="20791"/>
    <cellStyle name="Warning Text 33 11" xfId="20792"/>
    <cellStyle name="Warning Text 33 2" xfId="20793"/>
    <cellStyle name="Warning Text 33 2 2" xfId="20794"/>
    <cellStyle name="Warning Text 33 2 2 2" xfId="20795"/>
    <cellStyle name="Warning Text 33 2 3" xfId="20796"/>
    <cellStyle name="Warning Text 33 2 3 2" xfId="20797"/>
    <cellStyle name="Warning Text 33 2 4" xfId="20798"/>
    <cellStyle name="Warning Text 33 3" xfId="20799"/>
    <cellStyle name="Warning Text 33 3 2" xfId="20800"/>
    <cellStyle name="Warning Text 33 3 2 2" xfId="20801"/>
    <cellStyle name="Warning Text 33 3 3" xfId="20802"/>
    <cellStyle name="Warning Text 33 3 3 2" xfId="20803"/>
    <cellStyle name="Warning Text 33 3 4" xfId="20804"/>
    <cellStyle name="Warning Text 33 4" xfId="20805"/>
    <cellStyle name="Warning Text 33 4 2" xfId="20806"/>
    <cellStyle name="Warning Text 33 4 2 2" xfId="20807"/>
    <cellStyle name="Warning Text 33 4 3" xfId="20808"/>
    <cellStyle name="Warning Text 33 4 3 2" xfId="20809"/>
    <cellStyle name="Warning Text 33 4 4" xfId="20810"/>
    <cellStyle name="Warning Text 33 5" xfId="20811"/>
    <cellStyle name="Warning Text 33 5 2" xfId="20812"/>
    <cellStyle name="Warning Text 33 5 2 2" xfId="20813"/>
    <cellStyle name="Warning Text 33 5 3" xfId="20814"/>
    <cellStyle name="Warning Text 33 5 3 2" xfId="20815"/>
    <cellStyle name="Warning Text 33 5 4" xfId="20816"/>
    <cellStyle name="Warning Text 33 5 4 2" xfId="20817"/>
    <cellStyle name="Warning Text 33 5 5" xfId="20818"/>
    <cellStyle name="Warning Text 33 6" xfId="20819"/>
    <cellStyle name="Warning Text 33 6 2" xfId="20820"/>
    <cellStyle name="Warning Text 33 6 2 2" xfId="20821"/>
    <cellStyle name="Warning Text 33 6 3" xfId="20822"/>
    <cellStyle name="Warning Text 33 6 3 2" xfId="20823"/>
    <cellStyle name="Warning Text 33 6 4" xfId="20824"/>
    <cellStyle name="Warning Text 33 7" xfId="20825"/>
    <cellStyle name="Warning Text 33 7 2" xfId="20826"/>
    <cellStyle name="Warning Text 33 8" xfId="20827"/>
    <cellStyle name="Warning Text 33 8 2" xfId="20828"/>
    <cellStyle name="Warning Text 33 9" xfId="20829"/>
    <cellStyle name="Warning Text 33 9 2" xfId="20830"/>
    <cellStyle name="Warning Text 34" xfId="20831"/>
    <cellStyle name="Warning Text 34 10" xfId="20832"/>
    <cellStyle name="Warning Text 34 10 2" xfId="20833"/>
    <cellStyle name="Warning Text 34 11" xfId="20834"/>
    <cellStyle name="Warning Text 34 2" xfId="20835"/>
    <cellStyle name="Warning Text 34 2 2" xfId="20836"/>
    <cellStyle name="Warning Text 34 2 2 2" xfId="20837"/>
    <cellStyle name="Warning Text 34 2 3" xfId="20838"/>
    <cellStyle name="Warning Text 34 2 3 2" xfId="20839"/>
    <cellStyle name="Warning Text 34 2 4" xfId="20840"/>
    <cellStyle name="Warning Text 34 3" xfId="20841"/>
    <cellStyle name="Warning Text 34 3 2" xfId="20842"/>
    <cellStyle name="Warning Text 34 3 2 2" xfId="20843"/>
    <cellStyle name="Warning Text 34 3 3" xfId="20844"/>
    <cellStyle name="Warning Text 34 3 3 2" xfId="20845"/>
    <cellStyle name="Warning Text 34 3 4" xfId="20846"/>
    <cellStyle name="Warning Text 34 4" xfId="20847"/>
    <cellStyle name="Warning Text 34 4 2" xfId="20848"/>
    <cellStyle name="Warning Text 34 4 2 2" xfId="20849"/>
    <cellStyle name="Warning Text 34 4 3" xfId="20850"/>
    <cellStyle name="Warning Text 34 4 3 2" xfId="20851"/>
    <cellStyle name="Warning Text 34 4 4" xfId="20852"/>
    <cellStyle name="Warning Text 34 5" xfId="20853"/>
    <cellStyle name="Warning Text 34 5 2" xfId="20854"/>
    <cellStyle name="Warning Text 34 5 2 2" xfId="20855"/>
    <cellStyle name="Warning Text 34 5 3" xfId="20856"/>
    <cellStyle name="Warning Text 34 5 3 2" xfId="20857"/>
    <cellStyle name="Warning Text 34 5 4" xfId="20858"/>
    <cellStyle name="Warning Text 34 5 4 2" xfId="20859"/>
    <cellStyle name="Warning Text 34 5 5" xfId="20860"/>
    <cellStyle name="Warning Text 34 6" xfId="20861"/>
    <cellStyle name="Warning Text 34 6 2" xfId="20862"/>
    <cellStyle name="Warning Text 34 6 2 2" xfId="20863"/>
    <cellStyle name="Warning Text 34 6 3" xfId="20864"/>
    <cellStyle name="Warning Text 34 6 3 2" xfId="20865"/>
    <cellStyle name="Warning Text 34 6 4" xfId="20866"/>
    <cellStyle name="Warning Text 34 7" xfId="20867"/>
    <cellStyle name="Warning Text 34 7 2" xfId="20868"/>
    <cellStyle name="Warning Text 34 8" xfId="20869"/>
    <cellStyle name="Warning Text 34 8 2" xfId="20870"/>
    <cellStyle name="Warning Text 34 9" xfId="20871"/>
    <cellStyle name="Warning Text 34 9 2" xfId="20872"/>
    <cellStyle name="Warning Text 35" xfId="20873"/>
    <cellStyle name="Warning Text 35 10" xfId="20874"/>
    <cellStyle name="Warning Text 35 10 2" xfId="20875"/>
    <cellStyle name="Warning Text 35 11" xfId="20876"/>
    <cellStyle name="Warning Text 35 2" xfId="20877"/>
    <cellStyle name="Warning Text 35 2 2" xfId="20878"/>
    <cellStyle name="Warning Text 35 2 2 2" xfId="20879"/>
    <cellStyle name="Warning Text 35 2 3" xfId="20880"/>
    <cellStyle name="Warning Text 35 2 3 2" xfId="20881"/>
    <cellStyle name="Warning Text 35 2 4" xfId="20882"/>
    <cellStyle name="Warning Text 35 3" xfId="20883"/>
    <cellStyle name="Warning Text 35 3 2" xfId="20884"/>
    <cellStyle name="Warning Text 35 3 2 2" xfId="20885"/>
    <cellStyle name="Warning Text 35 3 3" xfId="20886"/>
    <cellStyle name="Warning Text 35 3 3 2" xfId="20887"/>
    <cellStyle name="Warning Text 35 3 4" xfId="20888"/>
    <cellStyle name="Warning Text 35 4" xfId="20889"/>
    <cellStyle name="Warning Text 35 4 2" xfId="20890"/>
    <cellStyle name="Warning Text 35 4 2 2" xfId="20891"/>
    <cellStyle name="Warning Text 35 4 3" xfId="20892"/>
    <cellStyle name="Warning Text 35 4 3 2" xfId="20893"/>
    <cellStyle name="Warning Text 35 4 4" xfId="20894"/>
    <cellStyle name="Warning Text 35 5" xfId="20895"/>
    <cellStyle name="Warning Text 35 5 2" xfId="20896"/>
    <cellStyle name="Warning Text 35 5 2 2" xfId="20897"/>
    <cellStyle name="Warning Text 35 5 3" xfId="20898"/>
    <cellStyle name="Warning Text 35 5 3 2" xfId="20899"/>
    <cellStyle name="Warning Text 35 5 4" xfId="20900"/>
    <cellStyle name="Warning Text 35 5 4 2" xfId="20901"/>
    <cellStyle name="Warning Text 35 5 5" xfId="20902"/>
    <cellStyle name="Warning Text 35 6" xfId="20903"/>
    <cellStyle name="Warning Text 35 6 2" xfId="20904"/>
    <cellStyle name="Warning Text 35 6 2 2" xfId="20905"/>
    <cellStyle name="Warning Text 35 6 3" xfId="20906"/>
    <cellStyle name="Warning Text 35 6 3 2" xfId="20907"/>
    <cellStyle name="Warning Text 35 6 4" xfId="20908"/>
    <cellStyle name="Warning Text 35 7" xfId="20909"/>
    <cellStyle name="Warning Text 35 7 2" xfId="20910"/>
    <cellStyle name="Warning Text 35 8" xfId="20911"/>
    <cellStyle name="Warning Text 35 8 2" xfId="20912"/>
    <cellStyle name="Warning Text 35 9" xfId="20913"/>
    <cellStyle name="Warning Text 35 9 2" xfId="20914"/>
    <cellStyle name="Warning Text 36" xfId="20915"/>
    <cellStyle name="Warning Text 36 10" xfId="20916"/>
    <cellStyle name="Warning Text 36 10 2" xfId="20917"/>
    <cellStyle name="Warning Text 36 11" xfId="20918"/>
    <cellStyle name="Warning Text 36 2" xfId="20919"/>
    <cellStyle name="Warning Text 36 2 2" xfId="20920"/>
    <cellStyle name="Warning Text 36 2 2 2" xfId="20921"/>
    <cellStyle name="Warning Text 36 2 3" xfId="20922"/>
    <cellStyle name="Warning Text 36 2 3 2" xfId="20923"/>
    <cellStyle name="Warning Text 36 2 4" xfId="20924"/>
    <cellStyle name="Warning Text 36 3" xfId="20925"/>
    <cellStyle name="Warning Text 36 3 2" xfId="20926"/>
    <cellStyle name="Warning Text 36 3 2 2" xfId="20927"/>
    <cellStyle name="Warning Text 36 3 3" xfId="20928"/>
    <cellStyle name="Warning Text 36 3 3 2" xfId="20929"/>
    <cellStyle name="Warning Text 36 3 4" xfId="20930"/>
    <cellStyle name="Warning Text 36 4" xfId="20931"/>
    <cellStyle name="Warning Text 36 4 2" xfId="20932"/>
    <cellStyle name="Warning Text 36 4 2 2" xfId="20933"/>
    <cellStyle name="Warning Text 36 4 3" xfId="20934"/>
    <cellStyle name="Warning Text 36 4 3 2" xfId="20935"/>
    <cellStyle name="Warning Text 36 4 4" xfId="20936"/>
    <cellStyle name="Warning Text 36 5" xfId="20937"/>
    <cellStyle name="Warning Text 36 5 2" xfId="20938"/>
    <cellStyle name="Warning Text 36 5 2 2" xfId="20939"/>
    <cellStyle name="Warning Text 36 5 3" xfId="20940"/>
    <cellStyle name="Warning Text 36 5 3 2" xfId="20941"/>
    <cellStyle name="Warning Text 36 5 4" xfId="20942"/>
    <cellStyle name="Warning Text 36 5 4 2" xfId="20943"/>
    <cellStyle name="Warning Text 36 5 5" xfId="20944"/>
    <cellStyle name="Warning Text 36 6" xfId="20945"/>
    <cellStyle name="Warning Text 36 6 2" xfId="20946"/>
    <cellStyle name="Warning Text 36 6 2 2" xfId="20947"/>
    <cellStyle name="Warning Text 36 6 3" xfId="20948"/>
    <cellStyle name="Warning Text 36 6 3 2" xfId="20949"/>
    <cellStyle name="Warning Text 36 6 4" xfId="20950"/>
    <cellStyle name="Warning Text 36 7" xfId="20951"/>
    <cellStyle name="Warning Text 36 7 2" xfId="20952"/>
    <cellStyle name="Warning Text 36 8" xfId="20953"/>
    <cellStyle name="Warning Text 36 8 2" xfId="20954"/>
    <cellStyle name="Warning Text 36 9" xfId="20955"/>
    <cellStyle name="Warning Text 36 9 2" xfId="20956"/>
    <cellStyle name="Warning Text 37" xfId="20957"/>
    <cellStyle name="Warning Text 37 10" xfId="20958"/>
    <cellStyle name="Warning Text 37 10 2" xfId="20959"/>
    <cellStyle name="Warning Text 37 11" xfId="20960"/>
    <cellStyle name="Warning Text 37 2" xfId="20961"/>
    <cellStyle name="Warning Text 37 2 2" xfId="20962"/>
    <cellStyle name="Warning Text 37 2 2 2" xfId="20963"/>
    <cellStyle name="Warning Text 37 2 3" xfId="20964"/>
    <cellStyle name="Warning Text 37 2 3 2" xfId="20965"/>
    <cellStyle name="Warning Text 37 2 4" xfId="20966"/>
    <cellStyle name="Warning Text 37 3" xfId="20967"/>
    <cellStyle name="Warning Text 37 3 2" xfId="20968"/>
    <cellStyle name="Warning Text 37 3 2 2" xfId="20969"/>
    <cellStyle name="Warning Text 37 3 3" xfId="20970"/>
    <cellStyle name="Warning Text 37 3 3 2" xfId="20971"/>
    <cellStyle name="Warning Text 37 3 4" xfId="20972"/>
    <cellStyle name="Warning Text 37 4" xfId="20973"/>
    <cellStyle name="Warning Text 37 4 2" xfId="20974"/>
    <cellStyle name="Warning Text 37 4 2 2" xfId="20975"/>
    <cellStyle name="Warning Text 37 4 3" xfId="20976"/>
    <cellStyle name="Warning Text 37 4 3 2" xfId="20977"/>
    <cellStyle name="Warning Text 37 4 4" xfId="20978"/>
    <cellStyle name="Warning Text 37 5" xfId="20979"/>
    <cellStyle name="Warning Text 37 5 2" xfId="20980"/>
    <cellStyle name="Warning Text 37 5 2 2" xfId="20981"/>
    <cellStyle name="Warning Text 37 5 3" xfId="20982"/>
    <cellStyle name="Warning Text 37 5 3 2" xfId="20983"/>
    <cellStyle name="Warning Text 37 5 4" xfId="20984"/>
    <cellStyle name="Warning Text 37 5 4 2" xfId="20985"/>
    <cellStyle name="Warning Text 37 5 5" xfId="20986"/>
    <cellStyle name="Warning Text 37 6" xfId="20987"/>
    <cellStyle name="Warning Text 37 6 2" xfId="20988"/>
    <cellStyle name="Warning Text 37 6 2 2" xfId="20989"/>
    <cellStyle name="Warning Text 37 6 3" xfId="20990"/>
    <cellStyle name="Warning Text 37 6 3 2" xfId="20991"/>
    <cellStyle name="Warning Text 37 6 4" xfId="20992"/>
    <cellStyle name="Warning Text 37 7" xfId="20993"/>
    <cellStyle name="Warning Text 37 7 2" xfId="20994"/>
    <cellStyle name="Warning Text 37 8" xfId="20995"/>
    <cellStyle name="Warning Text 37 8 2" xfId="20996"/>
    <cellStyle name="Warning Text 37 9" xfId="20997"/>
    <cellStyle name="Warning Text 37 9 2" xfId="20998"/>
    <cellStyle name="Warning Text 38" xfId="20999"/>
    <cellStyle name="Warning Text 38 10" xfId="21000"/>
    <cellStyle name="Warning Text 38 10 2" xfId="21001"/>
    <cellStyle name="Warning Text 38 11" xfId="21002"/>
    <cellStyle name="Warning Text 38 2" xfId="21003"/>
    <cellStyle name="Warning Text 38 2 2" xfId="21004"/>
    <cellStyle name="Warning Text 38 2 2 2" xfId="21005"/>
    <cellStyle name="Warning Text 38 2 3" xfId="21006"/>
    <cellStyle name="Warning Text 38 2 3 2" xfId="21007"/>
    <cellStyle name="Warning Text 38 2 4" xfId="21008"/>
    <cellStyle name="Warning Text 38 3" xfId="21009"/>
    <cellStyle name="Warning Text 38 3 2" xfId="21010"/>
    <cellStyle name="Warning Text 38 3 2 2" xfId="21011"/>
    <cellStyle name="Warning Text 38 3 3" xfId="21012"/>
    <cellStyle name="Warning Text 38 3 3 2" xfId="21013"/>
    <cellStyle name="Warning Text 38 3 4" xfId="21014"/>
    <cellStyle name="Warning Text 38 4" xfId="21015"/>
    <cellStyle name="Warning Text 38 4 2" xfId="21016"/>
    <cellStyle name="Warning Text 38 4 2 2" xfId="21017"/>
    <cellStyle name="Warning Text 38 4 3" xfId="21018"/>
    <cellStyle name="Warning Text 38 4 3 2" xfId="21019"/>
    <cellStyle name="Warning Text 38 4 4" xfId="21020"/>
    <cellStyle name="Warning Text 38 5" xfId="21021"/>
    <cellStyle name="Warning Text 38 5 2" xfId="21022"/>
    <cellStyle name="Warning Text 38 5 2 2" xfId="21023"/>
    <cellStyle name="Warning Text 38 5 3" xfId="21024"/>
    <cellStyle name="Warning Text 38 5 3 2" xfId="21025"/>
    <cellStyle name="Warning Text 38 5 4" xfId="21026"/>
    <cellStyle name="Warning Text 38 5 4 2" xfId="21027"/>
    <cellStyle name="Warning Text 38 5 5" xfId="21028"/>
    <cellStyle name="Warning Text 38 6" xfId="21029"/>
    <cellStyle name="Warning Text 38 6 2" xfId="21030"/>
    <cellStyle name="Warning Text 38 6 2 2" xfId="21031"/>
    <cellStyle name="Warning Text 38 6 3" xfId="21032"/>
    <cellStyle name="Warning Text 38 6 3 2" xfId="21033"/>
    <cellStyle name="Warning Text 38 6 4" xfId="21034"/>
    <cellStyle name="Warning Text 38 7" xfId="21035"/>
    <cellStyle name="Warning Text 38 7 2" xfId="21036"/>
    <cellStyle name="Warning Text 38 8" xfId="21037"/>
    <cellStyle name="Warning Text 38 8 2" xfId="21038"/>
    <cellStyle name="Warning Text 38 9" xfId="21039"/>
    <cellStyle name="Warning Text 38 9 2" xfId="21040"/>
    <cellStyle name="Warning Text 39" xfId="21041"/>
    <cellStyle name="Warning Text 39 10" xfId="21042"/>
    <cellStyle name="Warning Text 39 10 2" xfId="21043"/>
    <cellStyle name="Warning Text 39 11" xfId="21044"/>
    <cellStyle name="Warning Text 39 2" xfId="21045"/>
    <cellStyle name="Warning Text 39 2 2" xfId="21046"/>
    <cellStyle name="Warning Text 39 2 2 2" xfId="21047"/>
    <cellStyle name="Warning Text 39 2 3" xfId="21048"/>
    <cellStyle name="Warning Text 39 2 3 2" xfId="21049"/>
    <cellStyle name="Warning Text 39 2 4" xfId="21050"/>
    <cellStyle name="Warning Text 39 3" xfId="21051"/>
    <cellStyle name="Warning Text 39 3 2" xfId="21052"/>
    <cellStyle name="Warning Text 39 3 2 2" xfId="21053"/>
    <cellStyle name="Warning Text 39 3 3" xfId="21054"/>
    <cellStyle name="Warning Text 39 3 3 2" xfId="21055"/>
    <cellStyle name="Warning Text 39 3 4" xfId="21056"/>
    <cellStyle name="Warning Text 39 4" xfId="21057"/>
    <cellStyle name="Warning Text 39 4 2" xfId="21058"/>
    <cellStyle name="Warning Text 39 4 2 2" xfId="21059"/>
    <cellStyle name="Warning Text 39 4 3" xfId="21060"/>
    <cellStyle name="Warning Text 39 4 3 2" xfId="21061"/>
    <cellStyle name="Warning Text 39 4 4" xfId="21062"/>
    <cellStyle name="Warning Text 39 5" xfId="21063"/>
    <cellStyle name="Warning Text 39 5 2" xfId="21064"/>
    <cellStyle name="Warning Text 39 5 2 2" xfId="21065"/>
    <cellStyle name="Warning Text 39 5 3" xfId="21066"/>
    <cellStyle name="Warning Text 39 5 3 2" xfId="21067"/>
    <cellStyle name="Warning Text 39 5 4" xfId="21068"/>
    <cellStyle name="Warning Text 39 5 4 2" xfId="21069"/>
    <cellStyle name="Warning Text 39 5 5" xfId="21070"/>
    <cellStyle name="Warning Text 39 6" xfId="21071"/>
    <cellStyle name="Warning Text 39 6 2" xfId="21072"/>
    <cellStyle name="Warning Text 39 6 2 2" xfId="21073"/>
    <cellStyle name="Warning Text 39 6 3" xfId="21074"/>
    <cellStyle name="Warning Text 39 6 3 2" xfId="21075"/>
    <cellStyle name="Warning Text 39 6 4" xfId="21076"/>
    <cellStyle name="Warning Text 39 7" xfId="21077"/>
    <cellStyle name="Warning Text 39 7 2" xfId="21078"/>
    <cellStyle name="Warning Text 39 8" xfId="21079"/>
    <cellStyle name="Warning Text 39 8 2" xfId="21080"/>
    <cellStyle name="Warning Text 39 9" xfId="21081"/>
    <cellStyle name="Warning Text 39 9 2" xfId="21082"/>
    <cellStyle name="Warning Text 4" xfId="21083"/>
    <cellStyle name="Warning Text 4 10" xfId="21084"/>
    <cellStyle name="Warning Text 4 10 2" xfId="21085"/>
    <cellStyle name="Warning Text 4 11" xfId="21086"/>
    <cellStyle name="Warning Text 4 11 2" xfId="21087"/>
    <cellStyle name="Warning Text 4 12" xfId="21088"/>
    <cellStyle name="Warning Text 4 2" xfId="21089"/>
    <cellStyle name="Warning Text 4 2 2" xfId="21090"/>
    <cellStyle name="Warning Text 4 2 2 2" xfId="21091"/>
    <cellStyle name="Warning Text 4 2 2 2 2" xfId="21092"/>
    <cellStyle name="Warning Text 4 2 2 3" xfId="21093"/>
    <cellStyle name="Warning Text 4 2 2 3 2" xfId="21094"/>
    <cellStyle name="Warning Text 4 2 2 4" xfId="21095"/>
    <cellStyle name="Warning Text 4 2 3" xfId="21096"/>
    <cellStyle name="Warning Text 4 2 3 2" xfId="21097"/>
    <cellStyle name="Warning Text 4 2 3 2 2" xfId="21098"/>
    <cellStyle name="Warning Text 4 2 3 3" xfId="21099"/>
    <cellStyle name="Warning Text 4 2 3 3 2" xfId="21100"/>
    <cellStyle name="Warning Text 4 2 3 4" xfId="21101"/>
    <cellStyle name="Warning Text 4 2 4" xfId="21102"/>
    <cellStyle name="Warning Text 4 2 4 2" xfId="21103"/>
    <cellStyle name="Warning Text 4 2 4 2 2" xfId="21104"/>
    <cellStyle name="Warning Text 4 2 4 3" xfId="21105"/>
    <cellStyle name="Warning Text 4 2 4 3 2" xfId="21106"/>
    <cellStyle name="Warning Text 4 2 4 4" xfId="21107"/>
    <cellStyle name="Warning Text 4 2 4 4 2" xfId="21108"/>
    <cellStyle name="Warning Text 4 2 4 5" xfId="21109"/>
    <cellStyle name="Warning Text 4 2 5" xfId="21110"/>
    <cellStyle name="Warning Text 4 2 5 2" xfId="21111"/>
    <cellStyle name="Warning Text 4 2 5 2 2" xfId="21112"/>
    <cellStyle name="Warning Text 4 2 5 3" xfId="21113"/>
    <cellStyle name="Warning Text 4 2 5 3 2" xfId="21114"/>
    <cellStyle name="Warning Text 4 2 5 4" xfId="21115"/>
    <cellStyle name="Warning Text 4 2 6" xfId="21116"/>
    <cellStyle name="Warning Text 4 2 6 2" xfId="21117"/>
    <cellStyle name="Warning Text 4 2 7" xfId="21118"/>
    <cellStyle name="Warning Text 4 2 7 2" xfId="21119"/>
    <cellStyle name="Warning Text 4 2 8" xfId="21120"/>
    <cellStyle name="Warning Text 4 2 8 2" xfId="21121"/>
    <cellStyle name="Warning Text 4 2 9" xfId="21122"/>
    <cellStyle name="Warning Text 4 3" xfId="21123"/>
    <cellStyle name="Warning Text 4 3 2" xfId="21124"/>
    <cellStyle name="Warning Text 4 3 2 2" xfId="21125"/>
    <cellStyle name="Warning Text 4 3 3" xfId="21126"/>
    <cellStyle name="Warning Text 4 3 3 2" xfId="21127"/>
    <cellStyle name="Warning Text 4 3 4" xfId="21128"/>
    <cellStyle name="Warning Text 4 4" xfId="21129"/>
    <cellStyle name="Warning Text 4 4 2" xfId="21130"/>
    <cellStyle name="Warning Text 4 4 2 2" xfId="21131"/>
    <cellStyle name="Warning Text 4 4 3" xfId="21132"/>
    <cellStyle name="Warning Text 4 4 3 2" xfId="21133"/>
    <cellStyle name="Warning Text 4 4 4" xfId="21134"/>
    <cellStyle name="Warning Text 4 5" xfId="21135"/>
    <cellStyle name="Warning Text 4 5 2" xfId="21136"/>
    <cellStyle name="Warning Text 4 5 2 2" xfId="21137"/>
    <cellStyle name="Warning Text 4 5 3" xfId="21138"/>
    <cellStyle name="Warning Text 4 5 3 2" xfId="21139"/>
    <cellStyle name="Warning Text 4 5 4" xfId="21140"/>
    <cellStyle name="Warning Text 4 6" xfId="21141"/>
    <cellStyle name="Warning Text 4 6 2" xfId="21142"/>
    <cellStyle name="Warning Text 4 6 2 2" xfId="21143"/>
    <cellStyle name="Warning Text 4 6 3" xfId="21144"/>
    <cellStyle name="Warning Text 4 6 3 2" xfId="21145"/>
    <cellStyle name="Warning Text 4 6 4" xfId="21146"/>
    <cellStyle name="Warning Text 4 6 4 2" xfId="21147"/>
    <cellStyle name="Warning Text 4 6 5" xfId="21148"/>
    <cellStyle name="Warning Text 4 7" xfId="21149"/>
    <cellStyle name="Warning Text 4 7 2" xfId="21150"/>
    <cellStyle name="Warning Text 4 7 2 2" xfId="21151"/>
    <cellStyle name="Warning Text 4 7 3" xfId="21152"/>
    <cellStyle name="Warning Text 4 7 3 2" xfId="21153"/>
    <cellStyle name="Warning Text 4 7 4" xfId="21154"/>
    <cellStyle name="Warning Text 4 8" xfId="21155"/>
    <cellStyle name="Warning Text 4 8 2" xfId="21156"/>
    <cellStyle name="Warning Text 4 9" xfId="21157"/>
    <cellStyle name="Warning Text 4 9 2" xfId="21158"/>
    <cellStyle name="Warning Text 40" xfId="21159"/>
    <cellStyle name="Warning Text 40 10" xfId="21160"/>
    <cellStyle name="Warning Text 40 10 2" xfId="21161"/>
    <cellStyle name="Warning Text 40 11" xfId="21162"/>
    <cellStyle name="Warning Text 40 2" xfId="21163"/>
    <cellStyle name="Warning Text 40 2 2" xfId="21164"/>
    <cellStyle name="Warning Text 40 2 2 2" xfId="21165"/>
    <cellStyle name="Warning Text 40 2 3" xfId="21166"/>
    <cellStyle name="Warning Text 40 2 3 2" xfId="21167"/>
    <cellStyle name="Warning Text 40 2 4" xfId="21168"/>
    <cellStyle name="Warning Text 40 3" xfId="21169"/>
    <cellStyle name="Warning Text 40 3 2" xfId="21170"/>
    <cellStyle name="Warning Text 40 3 2 2" xfId="21171"/>
    <cellStyle name="Warning Text 40 3 3" xfId="21172"/>
    <cellStyle name="Warning Text 40 3 3 2" xfId="21173"/>
    <cellStyle name="Warning Text 40 3 4" xfId="21174"/>
    <cellStyle name="Warning Text 40 4" xfId="21175"/>
    <cellStyle name="Warning Text 40 4 2" xfId="21176"/>
    <cellStyle name="Warning Text 40 4 2 2" xfId="21177"/>
    <cellStyle name="Warning Text 40 4 3" xfId="21178"/>
    <cellStyle name="Warning Text 40 4 3 2" xfId="21179"/>
    <cellStyle name="Warning Text 40 4 4" xfId="21180"/>
    <cellStyle name="Warning Text 40 5" xfId="21181"/>
    <cellStyle name="Warning Text 40 5 2" xfId="21182"/>
    <cellStyle name="Warning Text 40 5 2 2" xfId="21183"/>
    <cellStyle name="Warning Text 40 5 3" xfId="21184"/>
    <cellStyle name="Warning Text 40 5 3 2" xfId="21185"/>
    <cellStyle name="Warning Text 40 5 4" xfId="21186"/>
    <cellStyle name="Warning Text 40 5 4 2" xfId="21187"/>
    <cellStyle name="Warning Text 40 5 5" xfId="21188"/>
    <cellStyle name="Warning Text 40 6" xfId="21189"/>
    <cellStyle name="Warning Text 40 6 2" xfId="21190"/>
    <cellStyle name="Warning Text 40 6 2 2" xfId="21191"/>
    <cellStyle name="Warning Text 40 6 3" xfId="21192"/>
    <cellStyle name="Warning Text 40 6 3 2" xfId="21193"/>
    <cellStyle name="Warning Text 40 6 4" xfId="21194"/>
    <cellStyle name="Warning Text 40 7" xfId="21195"/>
    <cellStyle name="Warning Text 40 7 2" xfId="21196"/>
    <cellStyle name="Warning Text 40 8" xfId="21197"/>
    <cellStyle name="Warning Text 40 8 2" xfId="21198"/>
    <cellStyle name="Warning Text 40 9" xfId="21199"/>
    <cellStyle name="Warning Text 40 9 2" xfId="21200"/>
    <cellStyle name="Warning Text 41" xfId="21201"/>
    <cellStyle name="Warning Text 41 10" xfId="21202"/>
    <cellStyle name="Warning Text 41 10 2" xfId="21203"/>
    <cellStyle name="Warning Text 41 11" xfId="21204"/>
    <cellStyle name="Warning Text 41 2" xfId="21205"/>
    <cellStyle name="Warning Text 41 2 2" xfId="21206"/>
    <cellStyle name="Warning Text 41 2 2 2" xfId="21207"/>
    <cellStyle name="Warning Text 41 2 3" xfId="21208"/>
    <cellStyle name="Warning Text 41 2 3 2" xfId="21209"/>
    <cellStyle name="Warning Text 41 2 4" xfId="21210"/>
    <cellStyle name="Warning Text 41 3" xfId="21211"/>
    <cellStyle name="Warning Text 41 3 2" xfId="21212"/>
    <cellStyle name="Warning Text 41 3 2 2" xfId="21213"/>
    <cellStyle name="Warning Text 41 3 3" xfId="21214"/>
    <cellStyle name="Warning Text 41 3 3 2" xfId="21215"/>
    <cellStyle name="Warning Text 41 3 4" xfId="21216"/>
    <cellStyle name="Warning Text 41 4" xfId="21217"/>
    <cellStyle name="Warning Text 41 4 2" xfId="21218"/>
    <cellStyle name="Warning Text 41 4 2 2" xfId="21219"/>
    <cellStyle name="Warning Text 41 4 3" xfId="21220"/>
    <cellStyle name="Warning Text 41 4 3 2" xfId="21221"/>
    <cellStyle name="Warning Text 41 4 4" xfId="21222"/>
    <cellStyle name="Warning Text 41 5" xfId="21223"/>
    <cellStyle name="Warning Text 41 5 2" xfId="21224"/>
    <cellStyle name="Warning Text 41 5 2 2" xfId="21225"/>
    <cellStyle name="Warning Text 41 5 3" xfId="21226"/>
    <cellStyle name="Warning Text 41 5 3 2" xfId="21227"/>
    <cellStyle name="Warning Text 41 5 4" xfId="21228"/>
    <cellStyle name="Warning Text 41 5 4 2" xfId="21229"/>
    <cellStyle name="Warning Text 41 5 5" xfId="21230"/>
    <cellStyle name="Warning Text 41 6" xfId="21231"/>
    <cellStyle name="Warning Text 41 6 2" xfId="21232"/>
    <cellStyle name="Warning Text 41 6 2 2" xfId="21233"/>
    <cellStyle name="Warning Text 41 6 3" xfId="21234"/>
    <cellStyle name="Warning Text 41 6 3 2" xfId="21235"/>
    <cellStyle name="Warning Text 41 6 4" xfId="21236"/>
    <cellStyle name="Warning Text 41 7" xfId="21237"/>
    <cellStyle name="Warning Text 41 7 2" xfId="21238"/>
    <cellStyle name="Warning Text 41 8" xfId="21239"/>
    <cellStyle name="Warning Text 41 8 2" xfId="21240"/>
    <cellStyle name="Warning Text 41 9" xfId="21241"/>
    <cellStyle name="Warning Text 41 9 2" xfId="21242"/>
    <cellStyle name="Warning Text 42" xfId="21243"/>
    <cellStyle name="Warning Text 42 2" xfId="21244"/>
    <cellStyle name="Warning Text 5" xfId="21245"/>
    <cellStyle name="Warning Text 5 10" xfId="21246"/>
    <cellStyle name="Warning Text 5 10 2" xfId="21247"/>
    <cellStyle name="Warning Text 5 11" xfId="21248"/>
    <cellStyle name="Warning Text 5 11 2" xfId="21249"/>
    <cellStyle name="Warning Text 5 12" xfId="21250"/>
    <cellStyle name="Warning Text 5 2" xfId="21251"/>
    <cellStyle name="Warning Text 5 2 2" xfId="21252"/>
    <cellStyle name="Warning Text 5 2 2 2" xfId="21253"/>
    <cellStyle name="Warning Text 5 2 2 2 2" xfId="21254"/>
    <cellStyle name="Warning Text 5 2 2 3" xfId="21255"/>
    <cellStyle name="Warning Text 5 2 2 3 2" xfId="21256"/>
    <cellStyle name="Warning Text 5 2 2 4" xfId="21257"/>
    <cellStyle name="Warning Text 5 2 3" xfId="21258"/>
    <cellStyle name="Warning Text 5 2 3 2" xfId="21259"/>
    <cellStyle name="Warning Text 5 2 3 2 2" xfId="21260"/>
    <cellStyle name="Warning Text 5 2 3 3" xfId="21261"/>
    <cellStyle name="Warning Text 5 2 3 3 2" xfId="21262"/>
    <cellStyle name="Warning Text 5 2 3 4" xfId="21263"/>
    <cellStyle name="Warning Text 5 2 4" xfId="21264"/>
    <cellStyle name="Warning Text 5 2 4 2" xfId="21265"/>
    <cellStyle name="Warning Text 5 2 4 2 2" xfId="21266"/>
    <cellStyle name="Warning Text 5 2 4 3" xfId="21267"/>
    <cellStyle name="Warning Text 5 2 4 3 2" xfId="21268"/>
    <cellStyle name="Warning Text 5 2 4 4" xfId="21269"/>
    <cellStyle name="Warning Text 5 2 4 4 2" xfId="21270"/>
    <cellStyle name="Warning Text 5 2 4 5" xfId="21271"/>
    <cellStyle name="Warning Text 5 2 5" xfId="21272"/>
    <cellStyle name="Warning Text 5 2 5 2" xfId="21273"/>
    <cellStyle name="Warning Text 5 2 5 2 2" xfId="21274"/>
    <cellStyle name="Warning Text 5 2 5 3" xfId="21275"/>
    <cellStyle name="Warning Text 5 2 5 3 2" xfId="21276"/>
    <cellStyle name="Warning Text 5 2 5 4" xfId="21277"/>
    <cellStyle name="Warning Text 5 2 6" xfId="21278"/>
    <cellStyle name="Warning Text 5 2 6 2" xfId="21279"/>
    <cellStyle name="Warning Text 5 2 7" xfId="21280"/>
    <cellStyle name="Warning Text 5 2 7 2" xfId="21281"/>
    <cellStyle name="Warning Text 5 2 8" xfId="21282"/>
    <cellStyle name="Warning Text 5 2 8 2" xfId="21283"/>
    <cellStyle name="Warning Text 5 2 9" xfId="21284"/>
    <cellStyle name="Warning Text 5 3" xfId="21285"/>
    <cellStyle name="Warning Text 5 3 2" xfId="21286"/>
    <cellStyle name="Warning Text 5 3 2 2" xfId="21287"/>
    <cellStyle name="Warning Text 5 3 3" xfId="21288"/>
    <cellStyle name="Warning Text 5 3 3 2" xfId="21289"/>
    <cellStyle name="Warning Text 5 3 4" xfId="21290"/>
    <cellStyle name="Warning Text 5 4" xfId="21291"/>
    <cellStyle name="Warning Text 5 4 2" xfId="21292"/>
    <cellStyle name="Warning Text 5 4 2 2" xfId="21293"/>
    <cellStyle name="Warning Text 5 4 3" xfId="21294"/>
    <cellStyle name="Warning Text 5 4 3 2" xfId="21295"/>
    <cellStyle name="Warning Text 5 4 4" xfId="21296"/>
    <cellStyle name="Warning Text 5 5" xfId="21297"/>
    <cellStyle name="Warning Text 5 5 2" xfId="21298"/>
    <cellStyle name="Warning Text 5 5 2 2" xfId="21299"/>
    <cellStyle name="Warning Text 5 5 3" xfId="21300"/>
    <cellStyle name="Warning Text 5 5 3 2" xfId="21301"/>
    <cellStyle name="Warning Text 5 5 4" xfId="21302"/>
    <cellStyle name="Warning Text 5 6" xfId="21303"/>
    <cellStyle name="Warning Text 5 6 2" xfId="21304"/>
    <cellStyle name="Warning Text 5 6 2 2" xfId="21305"/>
    <cellStyle name="Warning Text 5 6 3" xfId="21306"/>
    <cellStyle name="Warning Text 5 6 3 2" xfId="21307"/>
    <cellStyle name="Warning Text 5 6 4" xfId="21308"/>
    <cellStyle name="Warning Text 5 6 4 2" xfId="21309"/>
    <cellStyle name="Warning Text 5 6 5" xfId="21310"/>
    <cellStyle name="Warning Text 5 7" xfId="21311"/>
    <cellStyle name="Warning Text 5 7 2" xfId="21312"/>
    <cellStyle name="Warning Text 5 7 2 2" xfId="21313"/>
    <cellStyle name="Warning Text 5 7 3" xfId="21314"/>
    <cellStyle name="Warning Text 5 7 3 2" xfId="21315"/>
    <cellStyle name="Warning Text 5 7 4" xfId="21316"/>
    <cellStyle name="Warning Text 5 8" xfId="21317"/>
    <cellStyle name="Warning Text 5 8 2" xfId="21318"/>
    <cellStyle name="Warning Text 5 9" xfId="21319"/>
    <cellStyle name="Warning Text 5 9 2" xfId="21320"/>
    <cellStyle name="Warning Text 6" xfId="21321"/>
    <cellStyle name="Warning Text 6 10" xfId="21322"/>
    <cellStyle name="Warning Text 6 10 2" xfId="21323"/>
    <cellStyle name="Warning Text 6 11" xfId="21324"/>
    <cellStyle name="Warning Text 6 11 2" xfId="21325"/>
    <cellStyle name="Warning Text 6 12" xfId="21326"/>
    <cellStyle name="Warning Text 6 2" xfId="21327"/>
    <cellStyle name="Warning Text 6 2 2" xfId="21328"/>
    <cellStyle name="Warning Text 6 2 2 2" xfId="21329"/>
    <cellStyle name="Warning Text 6 2 2 2 2" xfId="21330"/>
    <cellStyle name="Warning Text 6 2 2 3" xfId="21331"/>
    <cellStyle name="Warning Text 6 2 2 3 2" xfId="21332"/>
    <cellStyle name="Warning Text 6 2 2 4" xfId="21333"/>
    <cellStyle name="Warning Text 6 2 3" xfId="21334"/>
    <cellStyle name="Warning Text 6 2 3 2" xfId="21335"/>
    <cellStyle name="Warning Text 6 2 3 2 2" xfId="21336"/>
    <cellStyle name="Warning Text 6 2 3 3" xfId="21337"/>
    <cellStyle name="Warning Text 6 2 3 3 2" xfId="21338"/>
    <cellStyle name="Warning Text 6 2 3 4" xfId="21339"/>
    <cellStyle name="Warning Text 6 2 4" xfId="21340"/>
    <cellStyle name="Warning Text 6 2 4 2" xfId="21341"/>
    <cellStyle name="Warning Text 6 2 4 2 2" xfId="21342"/>
    <cellStyle name="Warning Text 6 2 4 3" xfId="21343"/>
    <cellStyle name="Warning Text 6 2 4 3 2" xfId="21344"/>
    <cellStyle name="Warning Text 6 2 4 4" xfId="21345"/>
    <cellStyle name="Warning Text 6 2 4 4 2" xfId="21346"/>
    <cellStyle name="Warning Text 6 2 4 5" xfId="21347"/>
    <cellStyle name="Warning Text 6 2 5" xfId="21348"/>
    <cellStyle name="Warning Text 6 2 5 2" xfId="21349"/>
    <cellStyle name="Warning Text 6 2 5 2 2" xfId="21350"/>
    <cellStyle name="Warning Text 6 2 5 3" xfId="21351"/>
    <cellStyle name="Warning Text 6 2 5 3 2" xfId="21352"/>
    <cellStyle name="Warning Text 6 2 5 4" xfId="21353"/>
    <cellStyle name="Warning Text 6 2 6" xfId="21354"/>
    <cellStyle name="Warning Text 6 2 6 2" xfId="21355"/>
    <cellStyle name="Warning Text 6 2 7" xfId="21356"/>
    <cellStyle name="Warning Text 6 2 7 2" xfId="21357"/>
    <cellStyle name="Warning Text 6 2 8" xfId="21358"/>
    <cellStyle name="Warning Text 6 2 8 2" xfId="21359"/>
    <cellStyle name="Warning Text 6 2 9" xfId="21360"/>
    <cellStyle name="Warning Text 6 3" xfId="21361"/>
    <cellStyle name="Warning Text 6 3 2" xfId="21362"/>
    <cellStyle name="Warning Text 6 3 2 2" xfId="21363"/>
    <cellStyle name="Warning Text 6 3 3" xfId="21364"/>
    <cellStyle name="Warning Text 6 3 3 2" xfId="21365"/>
    <cellStyle name="Warning Text 6 3 4" xfId="21366"/>
    <cellStyle name="Warning Text 6 4" xfId="21367"/>
    <cellStyle name="Warning Text 6 4 2" xfId="21368"/>
    <cellStyle name="Warning Text 6 4 2 2" xfId="21369"/>
    <cellStyle name="Warning Text 6 4 3" xfId="21370"/>
    <cellStyle name="Warning Text 6 4 3 2" xfId="21371"/>
    <cellStyle name="Warning Text 6 4 4" xfId="21372"/>
    <cellStyle name="Warning Text 6 5" xfId="21373"/>
    <cellStyle name="Warning Text 6 5 2" xfId="21374"/>
    <cellStyle name="Warning Text 6 5 2 2" xfId="21375"/>
    <cellStyle name="Warning Text 6 5 3" xfId="21376"/>
    <cellStyle name="Warning Text 6 5 3 2" xfId="21377"/>
    <cellStyle name="Warning Text 6 5 4" xfId="21378"/>
    <cellStyle name="Warning Text 6 6" xfId="21379"/>
    <cellStyle name="Warning Text 6 6 2" xfId="21380"/>
    <cellStyle name="Warning Text 6 6 2 2" xfId="21381"/>
    <cellStyle name="Warning Text 6 6 3" xfId="21382"/>
    <cellStyle name="Warning Text 6 6 3 2" xfId="21383"/>
    <cellStyle name="Warning Text 6 6 4" xfId="21384"/>
    <cellStyle name="Warning Text 6 6 4 2" xfId="21385"/>
    <cellStyle name="Warning Text 6 6 5" xfId="21386"/>
    <cellStyle name="Warning Text 6 7" xfId="21387"/>
    <cellStyle name="Warning Text 6 7 2" xfId="21388"/>
    <cellStyle name="Warning Text 6 7 2 2" xfId="21389"/>
    <cellStyle name="Warning Text 6 7 3" xfId="21390"/>
    <cellStyle name="Warning Text 6 7 3 2" xfId="21391"/>
    <cellStyle name="Warning Text 6 7 4" xfId="21392"/>
    <cellStyle name="Warning Text 6 8" xfId="21393"/>
    <cellStyle name="Warning Text 6 8 2" xfId="21394"/>
    <cellStyle name="Warning Text 6 9" xfId="21395"/>
    <cellStyle name="Warning Text 6 9 2" xfId="21396"/>
    <cellStyle name="Warning Text 7" xfId="21397"/>
    <cellStyle name="Warning Text 7 10" xfId="21398"/>
    <cellStyle name="Warning Text 7 10 2" xfId="21399"/>
    <cellStyle name="Warning Text 7 11" xfId="21400"/>
    <cellStyle name="Warning Text 7 2" xfId="21401"/>
    <cellStyle name="Warning Text 7 2 2" xfId="21402"/>
    <cellStyle name="Warning Text 7 2 2 2" xfId="21403"/>
    <cellStyle name="Warning Text 7 2 3" xfId="21404"/>
    <cellStyle name="Warning Text 7 2 3 2" xfId="21405"/>
    <cellStyle name="Warning Text 7 2 4" xfId="21406"/>
    <cellStyle name="Warning Text 7 3" xfId="21407"/>
    <cellStyle name="Warning Text 7 3 2" xfId="21408"/>
    <cellStyle name="Warning Text 7 3 2 2" xfId="21409"/>
    <cellStyle name="Warning Text 7 3 3" xfId="21410"/>
    <cellStyle name="Warning Text 7 3 3 2" xfId="21411"/>
    <cellStyle name="Warning Text 7 3 4" xfId="21412"/>
    <cellStyle name="Warning Text 7 4" xfId="21413"/>
    <cellStyle name="Warning Text 7 4 2" xfId="21414"/>
    <cellStyle name="Warning Text 7 4 2 2" xfId="21415"/>
    <cellStyle name="Warning Text 7 4 3" xfId="21416"/>
    <cellStyle name="Warning Text 7 4 3 2" xfId="21417"/>
    <cellStyle name="Warning Text 7 4 4" xfId="21418"/>
    <cellStyle name="Warning Text 7 5" xfId="21419"/>
    <cellStyle name="Warning Text 7 5 2" xfId="21420"/>
    <cellStyle name="Warning Text 7 5 2 2" xfId="21421"/>
    <cellStyle name="Warning Text 7 5 3" xfId="21422"/>
    <cellStyle name="Warning Text 7 5 3 2" xfId="21423"/>
    <cellStyle name="Warning Text 7 5 4" xfId="21424"/>
    <cellStyle name="Warning Text 7 5 4 2" xfId="21425"/>
    <cellStyle name="Warning Text 7 5 5" xfId="21426"/>
    <cellStyle name="Warning Text 7 6" xfId="21427"/>
    <cellStyle name="Warning Text 7 6 2" xfId="21428"/>
    <cellStyle name="Warning Text 7 6 2 2" xfId="21429"/>
    <cellStyle name="Warning Text 7 6 3" xfId="21430"/>
    <cellStyle name="Warning Text 7 6 3 2" xfId="21431"/>
    <cellStyle name="Warning Text 7 6 4" xfId="21432"/>
    <cellStyle name="Warning Text 7 7" xfId="21433"/>
    <cellStyle name="Warning Text 7 7 2" xfId="21434"/>
    <cellStyle name="Warning Text 7 8" xfId="21435"/>
    <cellStyle name="Warning Text 7 8 2" xfId="21436"/>
    <cellStyle name="Warning Text 7 9" xfId="21437"/>
    <cellStyle name="Warning Text 7 9 2" xfId="21438"/>
    <cellStyle name="Warning Text 8" xfId="21439"/>
    <cellStyle name="Warning Text 8 10" xfId="21440"/>
    <cellStyle name="Warning Text 8 10 2" xfId="21441"/>
    <cellStyle name="Warning Text 8 11" xfId="21442"/>
    <cellStyle name="Warning Text 8 2" xfId="21443"/>
    <cellStyle name="Warning Text 8 2 2" xfId="21444"/>
    <cellStyle name="Warning Text 8 2 2 2" xfId="21445"/>
    <cellStyle name="Warning Text 8 2 3" xfId="21446"/>
    <cellStyle name="Warning Text 8 2 3 2" xfId="21447"/>
    <cellStyle name="Warning Text 8 2 4" xfId="21448"/>
    <cellStyle name="Warning Text 8 3" xfId="21449"/>
    <cellStyle name="Warning Text 8 3 2" xfId="21450"/>
    <cellStyle name="Warning Text 8 3 2 2" xfId="21451"/>
    <cellStyle name="Warning Text 8 3 3" xfId="21452"/>
    <cellStyle name="Warning Text 8 3 3 2" xfId="21453"/>
    <cellStyle name="Warning Text 8 3 4" xfId="21454"/>
    <cellStyle name="Warning Text 8 4" xfId="21455"/>
    <cellStyle name="Warning Text 8 4 2" xfId="21456"/>
    <cellStyle name="Warning Text 8 4 2 2" xfId="21457"/>
    <cellStyle name="Warning Text 8 4 3" xfId="21458"/>
    <cellStyle name="Warning Text 8 4 3 2" xfId="21459"/>
    <cellStyle name="Warning Text 8 4 4" xfId="21460"/>
    <cellStyle name="Warning Text 8 5" xfId="21461"/>
    <cellStyle name="Warning Text 8 5 2" xfId="21462"/>
    <cellStyle name="Warning Text 8 5 2 2" xfId="21463"/>
    <cellStyle name="Warning Text 8 5 3" xfId="21464"/>
    <cellStyle name="Warning Text 8 5 3 2" xfId="21465"/>
    <cellStyle name="Warning Text 8 5 4" xfId="21466"/>
    <cellStyle name="Warning Text 8 5 4 2" xfId="21467"/>
    <cellStyle name="Warning Text 8 5 5" xfId="21468"/>
    <cellStyle name="Warning Text 8 6" xfId="21469"/>
    <cellStyle name="Warning Text 8 6 2" xfId="21470"/>
    <cellStyle name="Warning Text 8 6 2 2" xfId="21471"/>
    <cellStyle name="Warning Text 8 6 3" xfId="21472"/>
    <cellStyle name="Warning Text 8 6 3 2" xfId="21473"/>
    <cellStyle name="Warning Text 8 6 4" xfId="21474"/>
    <cellStyle name="Warning Text 8 7" xfId="21475"/>
    <cellStyle name="Warning Text 8 7 2" xfId="21476"/>
    <cellStyle name="Warning Text 8 8" xfId="21477"/>
    <cellStyle name="Warning Text 8 8 2" xfId="21478"/>
    <cellStyle name="Warning Text 8 9" xfId="21479"/>
    <cellStyle name="Warning Text 8 9 2" xfId="21480"/>
    <cellStyle name="Warning Text 9" xfId="21481"/>
    <cellStyle name="Warning Text 9 10" xfId="21482"/>
    <cellStyle name="Warning Text 9 10 2" xfId="21483"/>
    <cellStyle name="Warning Text 9 11" xfId="21484"/>
    <cellStyle name="Warning Text 9 2" xfId="21485"/>
    <cellStyle name="Warning Text 9 2 2" xfId="21486"/>
    <cellStyle name="Warning Text 9 2 2 2" xfId="21487"/>
    <cellStyle name="Warning Text 9 2 3" xfId="21488"/>
    <cellStyle name="Warning Text 9 2 3 2" xfId="21489"/>
    <cellStyle name="Warning Text 9 2 4" xfId="21490"/>
    <cellStyle name="Warning Text 9 3" xfId="21491"/>
    <cellStyle name="Warning Text 9 3 2" xfId="21492"/>
    <cellStyle name="Warning Text 9 3 2 2" xfId="21493"/>
    <cellStyle name="Warning Text 9 3 3" xfId="21494"/>
    <cellStyle name="Warning Text 9 3 3 2" xfId="21495"/>
    <cellStyle name="Warning Text 9 3 4" xfId="21496"/>
    <cellStyle name="Warning Text 9 4" xfId="21497"/>
    <cellStyle name="Warning Text 9 4 2" xfId="21498"/>
    <cellStyle name="Warning Text 9 4 2 2" xfId="21499"/>
    <cellStyle name="Warning Text 9 4 3" xfId="21500"/>
    <cellStyle name="Warning Text 9 4 3 2" xfId="21501"/>
    <cellStyle name="Warning Text 9 4 4" xfId="21502"/>
    <cellStyle name="Warning Text 9 5" xfId="21503"/>
    <cellStyle name="Warning Text 9 5 2" xfId="21504"/>
    <cellStyle name="Warning Text 9 5 2 2" xfId="21505"/>
    <cellStyle name="Warning Text 9 5 3" xfId="21506"/>
    <cellStyle name="Warning Text 9 5 3 2" xfId="21507"/>
    <cellStyle name="Warning Text 9 5 4" xfId="21508"/>
    <cellStyle name="Warning Text 9 5 4 2" xfId="21509"/>
    <cellStyle name="Warning Text 9 5 5" xfId="21510"/>
    <cellStyle name="Warning Text 9 6" xfId="21511"/>
    <cellStyle name="Warning Text 9 6 2" xfId="21512"/>
    <cellStyle name="Warning Text 9 6 2 2" xfId="21513"/>
    <cellStyle name="Warning Text 9 6 3" xfId="21514"/>
    <cellStyle name="Warning Text 9 6 3 2" xfId="21515"/>
    <cellStyle name="Warning Text 9 6 4" xfId="21516"/>
    <cellStyle name="Warning Text 9 7" xfId="21517"/>
    <cellStyle name="Warning Text 9 7 2" xfId="21518"/>
    <cellStyle name="Warning Text 9 8" xfId="21519"/>
    <cellStyle name="Warning Text 9 8 2" xfId="21520"/>
    <cellStyle name="Warning Text 9 9" xfId="21521"/>
    <cellStyle name="Warning Text 9 9 2" xfId="21522"/>
    <cellStyle name="Zelle überprüfen" xfId="21523"/>
    <cellStyle name="Zelle überprüfen 10" xfId="21524"/>
    <cellStyle name="Zelle überprüfen 10 2" xfId="21525"/>
    <cellStyle name="Zelle überprüfen 11" xfId="21526"/>
    <cellStyle name="Zelle überprüfen 2" xfId="21527"/>
    <cellStyle name="Zelle überprüfen 2 2" xfId="21528"/>
    <cellStyle name="Zelle überprüfen 2 2 2" xfId="21529"/>
    <cellStyle name="Zelle überprüfen 2 3" xfId="21530"/>
    <cellStyle name="Zelle überprüfen 2 3 2" xfId="21531"/>
    <cellStyle name="Zelle überprüfen 2 4" xfId="21532"/>
    <cellStyle name="Zelle überprüfen 3" xfId="21533"/>
    <cellStyle name="Zelle überprüfen 3 2" xfId="21534"/>
    <cellStyle name="Zelle überprüfen 3 2 2" xfId="21535"/>
    <cellStyle name="Zelle überprüfen 3 3" xfId="21536"/>
    <cellStyle name="Zelle überprüfen 3 3 2" xfId="21537"/>
    <cellStyle name="Zelle überprüfen 3 4" xfId="21538"/>
    <cellStyle name="Zelle überprüfen 4" xfId="21539"/>
    <cellStyle name="Zelle überprüfen 4 2" xfId="21540"/>
    <cellStyle name="Zelle überprüfen 4 2 2" xfId="21541"/>
    <cellStyle name="Zelle überprüfen 4 3" xfId="21542"/>
    <cellStyle name="Zelle überprüfen 4 3 2" xfId="21543"/>
    <cellStyle name="Zelle überprüfen 4 4" xfId="21544"/>
    <cellStyle name="Zelle überprüfen 5" xfId="21545"/>
    <cellStyle name="Zelle überprüfen 5 2" xfId="21546"/>
    <cellStyle name="Zelle überprüfen 5 2 2" xfId="21547"/>
    <cellStyle name="Zelle überprüfen 5 3" xfId="21548"/>
    <cellStyle name="Zelle überprüfen 5 3 2" xfId="21549"/>
    <cellStyle name="Zelle überprüfen 5 4" xfId="21550"/>
    <cellStyle name="Zelle überprüfen 5 4 2" xfId="21551"/>
    <cellStyle name="Zelle überprüfen 5 5" xfId="21552"/>
    <cellStyle name="Zelle überprüfen 6" xfId="21553"/>
    <cellStyle name="Zelle überprüfen 6 2" xfId="21554"/>
    <cellStyle name="Zelle überprüfen 6 2 2" xfId="21555"/>
    <cellStyle name="Zelle überprüfen 6 3" xfId="21556"/>
    <cellStyle name="Zelle überprüfen 6 3 2" xfId="21557"/>
    <cellStyle name="Zelle überprüfen 6 4" xfId="21558"/>
    <cellStyle name="Zelle überprüfen 7" xfId="21559"/>
    <cellStyle name="Zelle überprüfen 7 2" xfId="21560"/>
    <cellStyle name="Zelle überprüfen 8" xfId="21561"/>
    <cellStyle name="Zelle überprüfen 8 2" xfId="21562"/>
    <cellStyle name="Zelle überprüfen 9" xfId="21563"/>
    <cellStyle name="Zelle überprüfen 9 2" xfId="21564"/>
    <cellStyle name="Гиперссылка" xfId="21565"/>
    <cellStyle name="Гиперссылка 10" xfId="21566"/>
    <cellStyle name="Гиперссылка 10 2" xfId="21567"/>
    <cellStyle name="Гиперссылка 11" xfId="21568"/>
    <cellStyle name="Гиперссылка 2" xfId="21569"/>
    <cellStyle name="Гиперссылка 2 2" xfId="21570"/>
    <cellStyle name="Гиперссылка 2 2 2" xfId="21571"/>
    <cellStyle name="Гиперссылка 2 3" xfId="21572"/>
    <cellStyle name="Гиперссылка 2 3 2" xfId="21573"/>
    <cellStyle name="Гиперссылка 2 4" xfId="21574"/>
    <cellStyle name="Гиперссылка 3" xfId="21575"/>
    <cellStyle name="Гиперссылка 3 2" xfId="21576"/>
    <cellStyle name="Гиперссылка 3 2 2" xfId="21577"/>
    <cellStyle name="Гиперссылка 3 3" xfId="21578"/>
    <cellStyle name="Гиперссылка 3 3 2" xfId="21579"/>
    <cellStyle name="Гиперссылка 3 4" xfId="21580"/>
    <cellStyle name="Гиперссылка 4" xfId="21581"/>
    <cellStyle name="Гиперссылка 4 2" xfId="21582"/>
    <cellStyle name="Гиперссылка 4 2 2" xfId="21583"/>
    <cellStyle name="Гиперссылка 4 3" xfId="21584"/>
    <cellStyle name="Гиперссылка 4 3 2" xfId="21585"/>
    <cellStyle name="Гиперссылка 4 4" xfId="21586"/>
    <cellStyle name="Гиперссылка 5" xfId="21587"/>
    <cellStyle name="Гиперссылка 5 2" xfId="21588"/>
    <cellStyle name="Гиперссылка 5 2 2" xfId="21589"/>
    <cellStyle name="Гиперссылка 5 3" xfId="21590"/>
    <cellStyle name="Гиперссылка 5 3 2" xfId="21591"/>
    <cellStyle name="Гиперссылка 5 4" xfId="21592"/>
    <cellStyle name="Гиперссылка 5 4 2" xfId="21593"/>
    <cellStyle name="Гиперссылка 5 5" xfId="21594"/>
    <cellStyle name="Гиперссылка 6" xfId="21595"/>
    <cellStyle name="Гиперссылка 6 2" xfId="21596"/>
    <cellStyle name="Гиперссылка 6 2 2" xfId="21597"/>
    <cellStyle name="Гиперссылка 6 3" xfId="21598"/>
    <cellStyle name="Гиперссылка 6 3 2" xfId="21599"/>
    <cellStyle name="Гиперссылка 6 4" xfId="21600"/>
    <cellStyle name="Гиперссылка 7" xfId="21601"/>
    <cellStyle name="Гиперссылка 7 2" xfId="21602"/>
    <cellStyle name="Гиперссылка 8" xfId="21603"/>
    <cellStyle name="Гиперссылка 8 2" xfId="21604"/>
    <cellStyle name="Гиперссылка 9" xfId="21605"/>
    <cellStyle name="Гиперссылка 9 2" xfId="21606"/>
    <cellStyle name="Обычный_2++" xfId="21607"/>
    <cellStyle name="已访问的超链接" xfId="21608"/>
    <cellStyle name="已访问的超链接 10" xfId="21609"/>
    <cellStyle name="已访问的超链接 10 2" xfId="21610"/>
    <cellStyle name="已访问的超链接 11" xfId="21611"/>
    <cellStyle name="已访问的超链接 2" xfId="21612"/>
    <cellStyle name="已访问的超链接 2 2" xfId="21613"/>
    <cellStyle name="已访问的超链接 2 2 2" xfId="21614"/>
    <cellStyle name="已访问的超链接 2 3" xfId="21615"/>
    <cellStyle name="已访问的超链接 2 3 2" xfId="21616"/>
    <cellStyle name="已访问的超链接 2 4" xfId="21617"/>
    <cellStyle name="已访问的超链接 3" xfId="21618"/>
    <cellStyle name="已访问的超链接 3 2" xfId="21619"/>
    <cellStyle name="已访问的超链接 3 2 2" xfId="21620"/>
    <cellStyle name="已访问的超链接 3 3" xfId="21621"/>
    <cellStyle name="已访问的超链接 3 3 2" xfId="21622"/>
    <cellStyle name="已访问的超链接 3 4" xfId="21623"/>
    <cellStyle name="已访问的超链接 4" xfId="21624"/>
    <cellStyle name="已访问的超链接 4 2" xfId="21625"/>
    <cellStyle name="已访问的超链接 4 2 2" xfId="21626"/>
    <cellStyle name="已访问的超链接 4 3" xfId="21627"/>
    <cellStyle name="已访问的超链接 4 3 2" xfId="21628"/>
    <cellStyle name="已访问的超链接 4 4" xfId="21629"/>
    <cellStyle name="已访问的超链接 5" xfId="21630"/>
    <cellStyle name="已访问的超链接 5 2" xfId="21631"/>
    <cellStyle name="已访问的超链接 5 2 2" xfId="21632"/>
    <cellStyle name="已访问的超链接 5 3" xfId="21633"/>
    <cellStyle name="已访问的超链接 5 3 2" xfId="21634"/>
    <cellStyle name="已访问的超链接 5 4" xfId="21635"/>
    <cellStyle name="已访问的超链接 5 4 2" xfId="21636"/>
    <cellStyle name="已访问的超链接 5 5" xfId="21637"/>
    <cellStyle name="已访问的超链接 6" xfId="21638"/>
    <cellStyle name="已访问的超链接 6 2" xfId="21639"/>
    <cellStyle name="已访问的超链接 6 2 2" xfId="21640"/>
    <cellStyle name="已访问的超链接 6 3" xfId="21641"/>
    <cellStyle name="已访问的超链接 6 3 2" xfId="21642"/>
    <cellStyle name="已访问的超链接 6 4" xfId="21643"/>
    <cellStyle name="已访问的超链接 7" xfId="21644"/>
    <cellStyle name="已访问的超链接 7 2" xfId="21645"/>
    <cellStyle name="已访问的超链接 8" xfId="21646"/>
    <cellStyle name="已访问的超链接 8 2" xfId="21647"/>
    <cellStyle name="已访问的超链接 9" xfId="21648"/>
    <cellStyle name="已访问的超链接 9 2" xfId="216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4"/>
  <sheetViews>
    <sheetView workbookViewId="0">
      <selection activeCell="C10" sqref="C10"/>
    </sheetView>
  </sheetViews>
  <sheetFormatPr defaultRowHeight="14.25"/>
  <sheetData>
    <row r="2" spans="2:44">
      <c r="B2" t="s">
        <v>0</v>
      </c>
    </row>
    <row r="3" spans="2:4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</row>
    <row r="4" spans="2:44">
      <c r="C4" t="s">
        <v>44</v>
      </c>
      <c r="G4">
        <v>1</v>
      </c>
    </row>
    <row r="5" spans="2:44">
      <c r="C5" t="s">
        <v>45</v>
      </c>
      <c r="W5">
        <v>0</v>
      </c>
    </row>
    <row r="6" spans="2:44">
      <c r="C6" t="s">
        <v>46</v>
      </c>
      <c r="H6">
        <v>0</v>
      </c>
      <c r="K6">
        <v>0</v>
      </c>
      <c r="L6">
        <v>0</v>
      </c>
      <c r="M6">
        <v>0</v>
      </c>
      <c r="U6">
        <v>0</v>
      </c>
      <c r="W6">
        <v>0</v>
      </c>
      <c r="Z6">
        <v>0</v>
      </c>
      <c r="AI6">
        <v>0</v>
      </c>
      <c r="AJ6">
        <v>0</v>
      </c>
      <c r="AL6">
        <v>0</v>
      </c>
      <c r="AM6">
        <v>0</v>
      </c>
      <c r="AO6">
        <v>0</v>
      </c>
      <c r="AP6">
        <v>0</v>
      </c>
      <c r="AQ6">
        <v>0</v>
      </c>
      <c r="AR6">
        <v>0</v>
      </c>
    </row>
    <row r="7" spans="2:44">
      <c r="C7" t="s">
        <v>47</v>
      </c>
      <c r="W7">
        <v>0</v>
      </c>
    </row>
    <row r="8" spans="2:44">
      <c r="C8" t="s">
        <v>48</v>
      </c>
      <c r="G8">
        <v>0</v>
      </c>
    </row>
    <row r="9" spans="2:44">
      <c r="C9" t="s">
        <v>49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R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2:44">
      <c r="C10" t="s">
        <v>50</v>
      </c>
      <c r="H10">
        <v>0</v>
      </c>
      <c r="I10">
        <v>0</v>
      </c>
      <c r="K10">
        <v>0</v>
      </c>
      <c r="M10">
        <v>0</v>
      </c>
      <c r="N10">
        <v>0</v>
      </c>
      <c r="O10">
        <v>0</v>
      </c>
      <c r="P10">
        <v>0</v>
      </c>
      <c r="R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Q10">
        <v>0</v>
      </c>
      <c r="AR10">
        <v>0</v>
      </c>
    </row>
    <row r="11" spans="2:44">
      <c r="C11" t="s">
        <v>51</v>
      </c>
      <c r="H11">
        <v>0</v>
      </c>
      <c r="K11">
        <v>0</v>
      </c>
      <c r="M11">
        <v>0</v>
      </c>
      <c r="W11">
        <v>0</v>
      </c>
      <c r="AM11">
        <v>0</v>
      </c>
      <c r="AO11">
        <v>0</v>
      </c>
      <c r="AQ11">
        <v>0</v>
      </c>
      <c r="AR11">
        <v>0</v>
      </c>
    </row>
    <row r="12" spans="2:44">
      <c r="C12" t="s">
        <v>52</v>
      </c>
      <c r="G12">
        <v>0</v>
      </c>
    </row>
    <row r="13" spans="2:44">
      <c r="C13" t="s">
        <v>53</v>
      </c>
      <c r="G13">
        <v>0</v>
      </c>
    </row>
    <row r="14" spans="2:44">
      <c r="C14" t="s">
        <v>54</v>
      </c>
      <c r="G14">
        <v>0</v>
      </c>
    </row>
    <row r="15" spans="2:44">
      <c r="C15" t="s">
        <v>55</v>
      </c>
      <c r="G15">
        <v>0</v>
      </c>
    </row>
    <row r="16" spans="2:44">
      <c r="C16" t="s">
        <v>56</v>
      </c>
      <c r="G16">
        <v>0</v>
      </c>
    </row>
    <row r="17" spans="3:7">
      <c r="C17" t="s">
        <v>57</v>
      </c>
      <c r="G17">
        <v>0</v>
      </c>
    </row>
    <row r="18" spans="3:7">
      <c r="C18" t="s">
        <v>58</v>
      </c>
      <c r="G18">
        <v>0</v>
      </c>
    </row>
    <row r="19" spans="3:7">
      <c r="C19" t="s">
        <v>59</v>
      </c>
      <c r="G19">
        <v>0</v>
      </c>
    </row>
    <row r="20" spans="3:7">
      <c r="C20" t="s">
        <v>60</v>
      </c>
      <c r="G20">
        <v>0</v>
      </c>
    </row>
    <row r="21" spans="3:7">
      <c r="C21" t="s">
        <v>61</v>
      </c>
      <c r="G21">
        <v>0</v>
      </c>
    </row>
    <row r="22" spans="3:7">
      <c r="C22" t="s">
        <v>62</v>
      </c>
      <c r="G22">
        <v>0</v>
      </c>
    </row>
    <row r="23" spans="3:7">
      <c r="C23" t="s">
        <v>63</v>
      </c>
      <c r="G23">
        <v>0</v>
      </c>
    </row>
    <row r="24" spans="3:7">
      <c r="C24" t="s">
        <v>64</v>
      </c>
      <c r="G24">
        <v>0</v>
      </c>
    </row>
    <row r="25" spans="3:7">
      <c r="C25" t="s">
        <v>65</v>
      </c>
      <c r="G25">
        <v>0</v>
      </c>
    </row>
    <row r="26" spans="3:7">
      <c r="C26" t="s">
        <v>66</v>
      </c>
      <c r="G26">
        <v>0</v>
      </c>
    </row>
    <row r="27" spans="3:7">
      <c r="C27" t="s">
        <v>67</v>
      </c>
      <c r="G27">
        <v>0</v>
      </c>
    </row>
    <row r="28" spans="3:7">
      <c r="C28" t="s">
        <v>68</v>
      </c>
      <c r="G28">
        <v>0</v>
      </c>
    </row>
    <row r="29" spans="3:7">
      <c r="C29" t="s">
        <v>69</v>
      </c>
      <c r="G29">
        <v>0</v>
      </c>
    </row>
    <row r="30" spans="3:7">
      <c r="C30" t="s">
        <v>70</v>
      </c>
      <c r="G30">
        <v>0</v>
      </c>
    </row>
    <row r="31" spans="3:7">
      <c r="C31" t="s">
        <v>71</v>
      </c>
      <c r="G31">
        <v>0</v>
      </c>
    </row>
    <row r="32" spans="3:7">
      <c r="C32" t="s">
        <v>72</v>
      </c>
      <c r="G32">
        <v>0</v>
      </c>
    </row>
    <row r="33" spans="3:36">
      <c r="C33" t="s">
        <v>73</v>
      </c>
      <c r="G33">
        <v>0</v>
      </c>
    </row>
    <row r="34" spans="3:36">
      <c r="C34" t="s">
        <v>73</v>
      </c>
      <c r="J34">
        <v>1</v>
      </c>
      <c r="M34">
        <v>1</v>
      </c>
      <c r="Q34">
        <v>1</v>
      </c>
      <c r="R34">
        <v>1</v>
      </c>
      <c r="S34">
        <v>1</v>
      </c>
      <c r="U34">
        <v>1</v>
      </c>
      <c r="AG34">
        <v>1</v>
      </c>
      <c r="AH34">
        <v>1</v>
      </c>
      <c r="AI34">
        <v>1</v>
      </c>
      <c r="AJ3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workbookViewId="0"/>
  </sheetViews>
  <sheetFormatPr defaultRowHeight="14.25"/>
  <sheetData>
    <row r="1" spans="2:11">
      <c r="D1" t="s">
        <v>253</v>
      </c>
      <c r="E1" t="s">
        <v>40</v>
      </c>
      <c r="F1" t="s">
        <v>249</v>
      </c>
      <c r="I1" t="s">
        <v>275</v>
      </c>
    </row>
    <row r="2" spans="2:11">
      <c r="B2" t="s">
        <v>257</v>
      </c>
      <c r="C2" t="s">
        <v>37</v>
      </c>
      <c r="D2">
        <v>0.35333333333333333</v>
      </c>
      <c r="E2">
        <v>0.33145833333333335</v>
      </c>
      <c r="F2">
        <v>0.27416666666666673</v>
      </c>
      <c r="J2" t="s">
        <v>276</v>
      </c>
    </row>
    <row r="3" spans="2:11">
      <c r="B3" t="s">
        <v>257</v>
      </c>
      <c r="C3" t="s">
        <v>8</v>
      </c>
      <c r="D3">
        <v>0.53249999999999997</v>
      </c>
      <c r="E3">
        <v>0.5272916666666666</v>
      </c>
      <c r="F3">
        <v>0.51124999999999998</v>
      </c>
      <c r="H3" t="s">
        <v>277</v>
      </c>
      <c r="I3" t="s">
        <v>266</v>
      </c>
      <c r="J3" t="s">
        <v>278</v>
      </c>
      <c r="K3" t="s">
        <v>279</v>
      </c>
    </row>
    <row r="4" spans="2:11">
      <c r="B4" t="s">
        <v>257</v>
      </c>
      <c r="C4" t="s">
        <v>9</v>
      </c>
      <c r="D4">
        <v>0.42416666666666675</v>
      </c>
      <c r="E4">
        <v>0.40749999999999997</v>
      </c>
      <c r="F4">
        <v>0.38708333333333339</v>
      </c>
      <c r="H4" t="s">
        <v>7</v>
      </c>
      <c r="I4" t="s">
        <v>280</v>
      </c>
      <c r="J4">
        <v>0.30499652777777775</v>
      </c>
    </row>
    <row r="5" spans="2:11">
      <c r="B5" t="s">
        <v>257</v>
      </c>
      <c r="C5" t="s">
        <v>11</v>
      </c>
      <c r="D5">
        <v>0.3075</v>
      </c>
      <c r="E5">
        <v>0.27104166666666668</v>
      </c>
      <c r="F5">
        <v>0.22166666666666668</v>
      </c>
      <c r="H5" t="s">
        <v>8</v>
      </c>
      <c r="I5" t="s">
        <v>281</v>
      </c>
      <c r="J5">
        <v>0.3119158482142857</v>
      </c>
      <c r="K5">
        <v>0.46856249999999988</v>
      </c>
    </row>
    <row r="6" spans="2:11">
      <c r="B6" t="s">
        <v>257</v>
      </c>
      <c r="C6" t="s">
        <v>13</v>
      </c>
      <c r="D6">
        <v>0.61083333333333334</v>
      </c>
      <c r="E6">
        <v>0.59937499999999988</v>
      </c>
      <c r="F6">
        <v>0.56166666666666665</v>
      </c>
      <c r="H6" t="s">
        <v>9</v>
      </c>
      <c r="I6" t="s">
        <v>282</v>
      </c>
      <c r="J6">
        <v>0.26881250000000001</v>
      </c>
      <c r="K6">
        <v>0.33697187500000003</v>
      </c>
    </row>
    <row r="7" spans="2:11">
      <c r="B7" t="s">
        <v>257</v>
      </c>
      <c r="C7" t="s">
        <v>14</v>
      </c>
      <c r="D7">
        <v>0.61833333333333329</v>
      </c>
      <c r="E7">
        <v>0.57041666666666668</v>
      </c>
      <c r="F7">
        <v>0.53270833333333323</v>
      </c>
      <c r="H7" t="s">
        <v>39</v>
      </c>
      <c r="I7" t="s">
        <v>283</v>
      </c>
      <c r="J7">
        <v>0.30493749999999997</v>
      </c>
      <c r="K7">
        <v>0.27465624999999999</v>
      </c>
    </row>
    <row r="8" spans="2:11">
      <c r="B8" t="s">
        <v>257</v>
      </c>
      <c r="C8" t="s">
        <v>15</v>
      </c>
      <c r="D8">
        <v>0.5741666666666666</v>
      </c>
      <c r="E8">
        <v>0.55333333333333323</v>
      </c>
      <c r="F8">
        <v>0.52583333333333326</v>
      </c>
      <c r="H8" t="s">
        <v>11</v>
      </c>
      <c r="I8" t="s">
        <v>284</v>
      </c>
      <c r="J8">
        <v>0.25</v>
      </c>
      <c r="K8">
        <v>0.25393749999999998</v>
      </c>
    </row>
    <row r="9" spans="2:11">
      <c r="B9" t="s">
        <v>257</v>
      </c>
      <c r="C9" t="s">
        <v>19</v>
      </c>
      <c r="D9">
        <v>0.505</v>
      </c>
      <c r="E9">
        <v>0.42895833333333333</v>
      </c>
      <c r="F9">
        <v>0.36749999999999999</v>
      </c>
      <c r="H9" t="s">
        <v>12</v>
      </c>
      <c r="I9" t="s">
        <v>285</v>
      </c>
      <c r="J9">
        <v>0.27040625000000001</v>
      </c>
    </row>
    <row r="10" spans="2:11">
      <c r="B10" t="s">
        <v>257</v>
      </c>
      <c r="C10" t="s">
        <v>16</v>
      </c>
      <c r="D10">
        <v>0.54551666666666665</v>
      </c>
      <c r="E10">
        <v>0.38631874999999999</v>
      </c>
      <c r="F10">
        <v>0.33865833333333334</v>
      </c>
      <c r="H10" t="s">
        <v>14</v>
      </c>
      <c r="I10" t="s">
        <v>286</v>
      </c>
      <c r="J10">
        <v>0.36953750000000002</v>
      </c>
      <c r="K10">
        <v>0.47068750000000009</v>
      </c>
    </row>
    <row r="11" spans="2:11">
      <c r="B11" t="s">
        <v>257</v>
      </c>
      <c r="C11" t="s">
        <v>17</v>
      </c>
      <c r="D11">
        <v>0.57583333333333331</v>
      </c>
      <c r="E11">
        <v>0.54979166666666668</v>
      </c>
      <c r="F11">
        <v>0.51500000000000001</v>
      </c>
      <c r="H11" t="s">
        <v>15</v>
      </c>
      <c r="I11" t="s">
        <v>287</v>
      </c>
      <c r="J11">
        <v>0.28368750000000004</v>
      </c>
      <c r="K11">
        <v>0.45756562500000014</v>
      </c>
    </row>
    <row r="12" spans="2:11">
      <c r="B12" t="s">
        <v>257</v>
      </c>
      <c r="C12" t="s">
        <v>18</v>
      </c>
      <c r="D12">
        <v>0.5658333333333333</v>
      </c>
      <c r="E12">
        <v>0.52520833333333339</v>
      </c>
      <c r="F12">
        <v>0.44500000000000001</v>
      </c>
      <c r="H12" t="s">
        <v>17</v>
      </c>
      <c r="I12" t="s">
        <v>288</v>
      </c>
      <c r="J12">
        <v>0.30421061507936509</v>
      </c>
      <c r="K12">
        <v>0.45432499999999987</v>
      </c>
    </row>
    <row r="13" spans="2:11">
      <c r="B13" t="s">
        <v>257</v>
      </c>
      <c r="C13" t="s">
        <v>39</v>
      </c>
      <c r="D13">
        <v>0.32833333333333331</v>
      </c>
      <c r="E13">
        <v>0.29395833333333338</v>
      </c>
      <c r="F13">
        <v>0.24750000000000003</v>
      </c>
      <c r="H13" t="s">
        <v>18</v>
      </c>
      <c r="I13" t="s">
        <v>289</v>
      </c>
      <c r="J13">
        <v>0.2893046676587302</v>
      </c>
      <c r="K13">
        <v>0.4175625</v>
      </c>
    </row>
    <row r="14" spans="2:11">
      <c r="B14" t="s">
        <v>257</v>
      </c>
      <c r="C14" t="s">
        <v>21</v>
      </c>
      <c r="D14">
        <v>0.65583333333333327</v>
      </c>
      <c r="E14">
        <v>0.63291666666666668</v>
      </c>
      <c r="F14">
        <v>0.59958333333333325</v>
      </c>
      <c r="H14" t="s">
        <v>13</v>
      </c>
      <c r="I14" t="s">
        <v>290</v>
      </c>
      <c r="J14">
        <v>0.27434039115646253</v>
      </c>
      <c r="K14">
        <v>0.43679374999999998</v>
      </c>
    </row>
    <row r="15" spans="2:11">
      <c r="B15" t="s">
        <v>257</v>
      </c>
      <c r="C15" t="s">
        <v>22</v>
      </c>
      <c r="D15">
        <f>D22</f>
        <v>0.57583333333333342</v>
      </c>
      <c r="E15">
        <f>E22</f>
        <v>0.53937499999999994</v>
      </c>
      <c r="F15">
        <f>F22</f>
        <v>0.50916666666666666</v>
      </c>
      <c r="H15" t="s">
        <v>19</v>
      </c>
      <c r="I15" t="s">
        <v>291</v>
      </c>
      <c r="J15">
        <v>0.31708000578703699</v>
      </c>
      <c r="K15">
        <v>0.32535267857142858</v>
      </c>
    </row>
    <row r="16" spans="2:11">
      <c r="B16" t="s">
        <v>257</v>
      </c>
      <c r="C16" t="s">
        <v>23</v>
      </c>
      <c r="D16">
        <v>0.40083333333333332</v>
      </c>
      <c r="E16">
        <v>0.32583333333333336</v>
      </c>
      <c r="F16">
        <v>0.24416666666666667</v>
      </c>
      <c r="H16" t="s">
        <v>20</v>
      </c>
      <c r="I16" t="s">
        <v>292</v>
      </c>
      <c r="J16">
        <v>0.26367708333333334</v>
      </c>
    </row>
    <row r="17" spans="2:12">
      <c r="B17" t="s">
        <v>257</v>
      </c>
      <c r="C17" t="s">
        <v>24</v>
      </c>
      <c r="D17">
        <v>0.54833333333333334</v>
      </c>
      <c r="E17">
        <v>0.54208333333333336</v>
      </c>
      <c r="F17">
        <v>0.53250000000000008</v>
      </c>
      <c r="H17" t="s">
        <v>21</v>
      </c>
      <c r="I17" t="s">
        <v>293</v>
      </c>
      <c r="J17">
        <v>0.44654218749999997</v>
      </c>
      <c r="K17">
        <v>0.52700000000000002</v>
      </c>
    </row>
    <row r="18" spans="2:12">
      <c r="B18" t="s">
        <v>257</v>
      </c>
      <c r="C18" t="s">
        <v>26</v>
      </c>
      <c r="D18">
        <v>0.57583333333333331</v>
      </c>
      <c r="E18">
        <v>0.56124999999999992</v>
      </c>
      <c r="F18">
        <v>0.52916666666666667</v>
      </c>
      <c r="H18" t="s">
        <v>23</v>
      </c>
      <c r="I18" t="s">
        <v>294</v>
      </c>
      <c r="J18">
        <v>0.2792958333333333</v>
      </c>
      <c r="K18">
        <v>0.29112499999999997</v>
      </c>
    </row>
    <row r="19" spans="2:12">
      <c r="B19" t="s">
        <v>257</v>
      </c>
      <c r="C19" t="s">
        <v>40</v>
      </c>
      <c r="D19">
        <v>0.3125</v>
      </c>
      <c r="E19">
        <v>0.28958333333333336</v>
      </c>
      <c r="F19">
        <v>0.25750000000000001</v>
      </c>
      <c r="H19" t="s">
        <v>26</v>
      </c>
      <c r="I19" t="s">
        <v>295</v>
      </c>
      <c r="J19">
        <v>0.29385714285714287</v>
      </c>
      <c r="K19">
        <v>0.46431250000000002</v>
      </c>
    </row>
    <row r="20" spans="2:12">
      <c r="B20" t="s">
        <v>257</v>
      </c>
      <c r="C20" t="s">
        <v>27</v>
      </c>
      <c r="D20">
        <v>0.36250000000000004</v>
      </c>
      <c r="E20">
        <v>0.35625000000000001</v>
      </c>
      <c r="F20">
        <v>0.34791666666666665</v>
      </c>
      <c r="H20" t="s">
        <v>24</v>
      </c>
      <c r="I20" t="s">
        <v>296</v>
      </c>
      <c r="J20">
        <v>0.29683593749999992</v>
      </c>
      <c r="K20">
        <v>0.45692812500000002</v>
      </c>
    </row>
    <row r="21" spans="2:12">
      <c r="B21" t="s">
        <v>257</v>
      </c>
      <c r="C21" t="s">
        <v>28</v>
      </c>
      <c r="D21">
        <v>0.58333333333333337</v>
      </c>
      <c r="E21">
        <v>0.55937499999999996</v>
      </c>
      <c r="F21">
        <v>0.53083333333333327</v>
      </c>
      <c r="H21" t="s">
        <v>27</v>
      </c>
      <c r="I21" t="s">
        <v>297</v>
      </c>
      <c r="J21">
        <v>0.28695089285714276</v>
      </c>
      <c r="K21">
        <v>0.2970218750000001</v>
      </c>
    </row>
    <row r="22" spans="2:12">
      <c r="B22" t="s">
        <v>257</v>
      </c>
      <c r="C22" t="s">
        <v>29</v>
      </c>
      <c r="D22">
        <v>0.57583333333333342</v>
      </c>
      <c r="E22">
        <v>0.53937499999999994</v>
      </c>
      <c r="F22">
        <v>0.50916666666666666</v>
      </c>
      <c r="H22" t="s">
        <v>28</v>
      </c>
      <c r="I22" t="s">
        <v>298</v>
      </c>
      <c r="J22">
        <v>0.32629374999999999</v>
      </c>
      <c r="K22">
        <v>0.46856249999999988</v>
      </c>
    </row>
    <row r="23" spans="2:12">
      <c r="B23" t="s">
        <v>257</v>
      </c>
      <c r="C23" t="s">
        <v>30</v>
      </c>
      <c r="D23">
        <v>0.56499999999999995</v>
      </c>
      <c r="E23">
        <v>0.54520833333333329</v>
      </c>
      <c r="F23">
        <v>0.51083333333333336</v>
      </c>
      <c r="H23" t="s">
        <v>30</v>
      </c>
      <c r="I23" t="s">
        <v>299</v>
      </c>
      <c r="J23">
        <v>0.27514365079365083</v>
      </c>
      <c r="K23">
        <v>0.45156249999999998</v>
      </c>
    </row>
    <row r="24" spans="2:12">
      <c r="B24" t="s">
        <v>257</v>
      </c>
      <c r="C24" t="s">
        <v>31</v>
      </c>
      <c r="D24">
        <v>0.46660833333333329</v>
      </c>
      <c r="E24">
        <v>0.43475416666666677</v>
      </c>
      <c r="F24">
        <v>0.37552500000000005</v>
      </c>
      <c r="H24" t="s">
        <v>31</v>
      </c>
      <c r="I24" t="s">
        <v>300</v>
      </c>
      <c r="J24">
        <v>0.27810937499999999</v>
      </c>
      <c r="K24">
        <v>0.33946874999999999</v>
      </c>
    </row>
    <row r="25" spans="2:12">
      <c r="B25" t="s">
        <v>257</v>
      </c>
      <c r="C25" t="s">
        <v>32</v>
      </c>
      <c r="D25">
        <v>0.45249999999999996</v>
      </c>
      <c r="E25">
        <v>0.43791666666666673</v>
      </c>
      <c r="F25">
        <v>0.40083333333333332</v>
      </c>
      <c r="H25" t="s">
        <v>32</v>
      </c>
      <c r="I25" t="s">
        <v>301</v>
      </c>
      <c r="J25">
        <v>0.26456249999999998</v>
      </c>
      <c r="K25">
        <v>0.35699999999999998</v>
      </c>
    </row>
    <row r="26" spans="2:12">
      <c r="B26" t="s">
        <v>257</v>
      </c>
      <c r="C26" t="s">
        <v>33</v>
      </c>
      <c r="D26">
        <v>0.58666666666666656</v>
      </c>
      <c r="E26">
        <v>0.54604166666666665</v>
      </c>
      <c r="F26">
        <v>0.47874999999999995</v>
      </c>
      <c r="H26" t="s">
        <v>35</v>
      </c>
      <c r="I26" t="s">
        <v>302</v>
      </c>
      <c r="J26">
        <v>0.27381510416666666</v>
      </c>
    </row>
    <row r="27" spans="2:12">
      <c r="B27" t="s">
        <v>257</v>
      </c>
      <c r="C27" t="s">
        <v>36</v>
      </c>
      <c r="D27">
        <v>0.65583333333333327</v>
      </c>
      <c r="E27">
        <v>0.62770833333333342</v>
      </c>
      <c r="F27">
        <v>0.53499999999999992</v>
      </c>
      <c r="H27" t="s">
        <v>34</v>
      </c>
      <c r="I27" t="s">
        <v>303</v>
      </c>
      <c r="J27">
        <v>0.26509375000000002</v>
      </c>
    </row>
    <row r="28" spans="2:12">
      <c r="B28" t="s">
        <v>248</v>
      </c>
      <c r="C28" t="s">
        <v>37</v>
      </c>
      <c r="D28">
        <v>0.40166666666666667</v>
      </c>
      <c r="E28">
        <v>0.23604166666666671</v>
      </c>
      <c r="F28">
        <v>0.12083333333333333</v>
      </c>
      <c r="H28" t="s">
        <v>16</v>
      </c>
      <c r="I28" t="s">
        <v>304</v>
      </c>
      <c r="J28">
        <v>0.29216388888888889</v>
      </c>
      <c r="K28">
        <v>0.32432812500000002</v>
      </c>
    </row>
    <row r="29" spans="2:12">
      <c r="B29" t="s">
        <v>305</v>
      </c>
      <c r="C29" t="s">
        <v>7</v>
      </c>
      <c r="D29">
        <v>0.42287037037033331</v>
      </c>
      <c r="E29">
        <v>0.33328703703710416</v>
      </c>
      <c r="F29">
        <v>0.21416666666658332</v>
      </c>
      <c r="H29" t="s">
        <v>33</v>
      </c>
      <c r="I29" t="s">
        <v>306</v>
      </c>
      <c r="J29">
        <v>0.32544912574404761</v>
      </c>
      <c r="K29">
        <v>0.44030000000000002</v>
      </c>
    </row>
    <row r="30" spans="2:12">
      <c r="B30" t="s">
        <v>307</v>
      </c>
      <c r="C30" t="s">
        <v>38</v>
      </c>
      <c r="D30">
        <v>0.37833333333333335</v>
      </c>
      <c r="E30">
        <v>0.23875000000000005</v>
      </c>
      <c r="F30">
        <v>0.14499999999999999</v>
      </c>
      <c r="H30" t="s">
        <v>36</v>
      </c>
      <c r="I30" t="s">
        <v>308</v>
      </c>
      <c r="J30">
        <v>0.34469993923611109</v>
      </c>
      <c r="K30">
        <v>0.48609374999999994</v>
      </c>
    </row>
    <row r="31" spans="2:12">
      <c r="B31" t="s">
        <v>309</v>
      </c>
      <c r="C31" t="s">
        <v>8</v>
      </c>
      <c r="D31">
        <v>0.31121212121216663</v>
      </c>
      <c r="E31">
        <v>0.28715909090914582</v>
      </c>
      <c r="F31">
        <v>0.24924242424241669</v>
      </c>
      <c r="H31" t="s">
        <v>25</v>
      </c>
      <c r="I31" t="s">
        <v>310</v>
      </c>
      <c r="J31">
        <v>0.25</v>
      </c>
      <c r="L31" t="s">
        <v>311</v>
      </c>
    </row>
    <row r="32" spans="2:12">
      <c r="B32" t="s">
        <v>312</v>
      </c>
      <c r="C32" t="s">
        <v>9</v>
      </c>
      <c r="D32">
        <v>0.27055555555541666</v>
      </c>
      <c r="E32">
        <v>0.21430555555572917</v>
      </c>
      <c r="F32">
        <v>0.16444444444433334</v>
      </c>
      <c r="H32" t="s">
        <v>10</v>
      </c>
      <c r="I32" t="s">
        <v>313</v>
      </c>
      <c r="J32">
        <f>J4</f>
        <v>0.30499652777777775</v>
      </c>
    </row>
    <row r="33" spans="2:11">
      <c r="B33" t="s">
        <v>314</v>
      </c>
      <c r="C33" t="s">
        <v>10</v>
      </c>
      <c r="D33">
        <v>0.40773809523808335</v>
      </c>
      <c r="E33">
        <v>0.26696428571422914</v>
      </c>
      <c r="F33">
        <v>0.13869047619066668</v>
      </c>
      <c r="H33" t="s">
        <v>22</v>
      </c>
      <c r="I33" t="s">
        <v>315</v>
      </c>
      <c r="J33">
        <f>J17</f>
        <v>0.44654218749999997</v>
      </c>
      <c r="K33">
        <f>K17</f>
        <v>0.52700000000000002</v>
      </c>
    </row>
    <row r="34" spans="2:11">
      <c r="B34" t="s">
        <v>316</v>
      </c>
      <c r="C34" t="s">
        <v>42</v>
      </c>
      <c r="D34">
        <v>0.28166666666666668</v>
      </c>
      <c r="E34">
        <v>0.21708333333333332</v>
      </c>
      <c r="F34">
        <v>0.15666666666666668</v>
      </c>
      <c r="H34" t="s">
        <v>29</v>
      </c>
      <c r="I34" t="s">
        <v>317</v>
      </c>
      <c r="J34">
        <f>J29</f>
        <v>0.32544912574404761</v>
      </c>
      <c r="K34">
        <f>K29</f>
        <v>0.44030000000000002</v>
      </c>
    </row>
    <row r="35" spans="2:11">
      <c r="B35" t="s">
        <v>318</v>
      </c>
      <c r="C35" t="s">
        <v>11</v>
      </c>
      <c r="D35">
        <v>0.26500000000000001</v>
      </c>
      <c r="E35">
        <v>0.20145833333333332</v>
      </c>
      <c r="F35">
        <v>0.14749999999999999</v>
      </c>
      <c r="H35" t="s">
        <v>37</v>
      </c>
      <c r="I35" t="s">
        <v>319</v>
      </c>
      <c r="J35">
        <v>0.27</v>
      </c>
      <c r="K35">
        <v>0.3</v>
      </c>
    </row>
    <row r="36" spans="2:11">
      <c r="B36" t="s">
        <v>320</v>
      </c>
      <c r="C36" t="s">
        <v>12</v>
      </c>
      <c r="D36">
        <v>0.32364583333333335</v>
      </c>
      <c r="E36">
        <v>0.29252604166666668</v>
      </c>
      <c r="F36">
        <v>0.24062500000000001</v>
      </c>
      <c r="H36" t="s">
        <v>38</v>
      </c>
      <c r="I36" t="s">
        <v>321</v>
      </c>
      <c r="J36">
        <v>0.27</v>
      </c>
      <c r="K36">
        <v>0.3</v>
      </c>
    </row>
    <row r="37" spans="2:11">
      <c r="B37" t="s">
        <v>322</v>
      </c>
      <c r="C37" t="s">
        <v>13</v>
      </c>
      <c r="D37">
        <v>0.29381578947366666</v>
      </c>
      <c r="E37">
        <v>0.25705592105252079</v>
      </c>
      <c r="F37">
        <v>0.21094298245608337</v>
      </c>
      <c r="H37" t="s">
        <v>41</v>
      </c>
      <c r="I37" t="s">
        <v>323</v>
      </c>
      <c r="J37">
        <v>0.27</v>
      </c>
      <c r="K37">
        <v>0.3</v>
      </c>
    </row>
    <row r="38" spans="2:11">
      <c r="B38" t="s">
        <v>324</v>
      </c>
      <c r="C38" t="s">
        <v>14</v>
      </c>
      <c r="D38">
        <v>0.51800000000000002</v>
      </c>
      <c r="E38">
        <v>0.45737500000000003</v>
      </c>
      <c r="F38">
        <v>0.40516666666666667</v>
      </c>
      <c r="H38" t="s">
        <v>40</v>
      </c>
      <c r="I38" t="s">
        <v>325</v>
      </c>
      <c r="J38">
        <v>0.27</v>
      </c>
      <c r="K38">
        <v>0.3</v>
      </c>
    </row>
    <row r="39" spans="2:11">
      <c r="B39" t="s">
        <v>326</v>
      </c>
      <c r="C39" t="s">
        <v>15</v>
      </c>
      <c r="D39">
        <v>0.38916666666666666</v>
      </c>
      <c r="E39">
        <v>0.33395833333333336</v>
      </c>
      <c r="F39">
        <v>0.29000000000000004</v>
      </c>
      <c r="H39" t="s">
        <v>42</v>
      </c>
      <c r="I39" t="s">
        <v>327</v>
      </c>
      <c r="J39">
        <v>0.27</v>
      </c>
      <c r="K39">
        <v>0.3</v>
      </c>
    </row>
    <row r="40" spans="2:11">
      <c r="B40" t="s">
        <v>328</v>
      </c>
      <c r="C40" t="s">
        <v>19</v>
      </c>
      <c r="D40">
        <v>0.41846153846158335</v>
      </c>
      <c r="E40">
        <v>0.29410256410252084</v>
      </c>
      <c r="F40">
        <v>0.18871794871783334</v>
      </c>
      <c r="H40" t="s">
        <v>43</v>
      </c>
      <c r="I40" t="s">
        <v>329</v>
      </c>
      <c r="J40">
        <v>0.27</v>
      </c>
      <c r="K40">
        <v>0.3</v>
      </c>
    </row>
    <row r="41" spans="2:11">
      <c r="B41" t="s">
        <v>330</v>
      </c>
      <c r="C41" t="s">
        <v>16</v>
      </c>
      <c r="D41">
        <v>0.34230729166666668</v>
      </c>
      <c r="E41">
        <v>0.26433593750000001</v>
      </c>
      <c r="F41">
        <v>0.19190104166666669</v>
      </c>
    </row>
    <row r="42" spans="2:11">
      <c r="B42" t="s">
        <v>331</v>
      </c>
      <c r="C42" t="s">
        <v>17</v>
      </c>
      <c r="D42">
        <v>0.42616666666666658</v>
      </c>
      <c r="E42">
        <v>0.358875</v>
      </c>
      <c r="F42">
        <v>0.3</v>
      </c>
    </row>
    <row r="43" spans="2:11">
      <c r="B43" t="s">
        <v>332</v>
      </c>
      <c r="C43" t="s">
        <v>18</v>
      </c>
      <c r="D43">
        <v>0.37363636363625002</v>
      </c>
      <c r="E43">
        <v>0.31923295454552081</v>
      </c>
      <c r="F43">
        <v>0.2586742424243334</v>
      </c>
    </row>
    <row r="44" spans="2:11">
      <c r="B44" t="s">
        <v>333</v>
      </c>
      <c r="C44" t="s">
        <v>39</v>
      </c>
      <c r="D44">
        <v>0.31666666666666665</v>
      </c>
      <c r="E44">
        <v>0.25260416666666663</v>
      </c>
      <c r="F44">
        <v>0.18208333333333335</v>
      </c>
    </row>
    <row r="45" spans="2:11">
      <c r="B45" t="s">
        <v>334</v>
      </c>
      <c r="C45" t="s">
        <v>20</v>
      </c>
      <c r="D45">
        <v>0.27273809523808334</v>
      </c>
      <c r="E45">
        <v>0.24610119047599999</v>
      </c>
      <c r="F45">
        <v>0.21523809523824999</v>
      </c>
    </row>
    <row r="46" spans="2:11">
      <c r="B46" t="s">
        <v>335</v>
      </c>
      <c r="C46" t="s">
        <v>21</v>
      </c>
      <c r="D46">
        <v>0.59374999999999989</v>
      </c>
      <c r="E46">
        <v>0.54791666666666672</v>
      </c>
      <c r="F46">
        <v>0.48958333333333343</v>
      </c>
    </row>
    <row r="47" spans="2:11">
      <c r="B47" t="s">
        <v>336</v>
      </c>
      <c r="C47" t="s">
        <v>22</v>
      </c>
      <c r="D47">
        <f>D57</f>
        <v>0.54095238095233333</v>
      </c>
      <c r="E47">
        <f>E57</f>
        <v>0.44660714285733327</v>
      </c>
      <c r="F47">
        <f>F57</f>
        <v>0.30166666666649999</v>
      </c>
    </row>
    <row r="48" spans="2:11">
      <c r="B48" t="s">
        <v>337</v>
      </c>
      <c r="C48" t="s">
        <v>23</v>
      </c>
      <c r="D48">
        <v>0.31702380952391668</v>
      </c>
      <c r="E48">
        <v>0.2177182539682917</v>
      </c>
      <c r="F48">
        <v>0.13805555555558333</v>
      </c>
    </row>
    <row r="49" spans="2:6">
      <c r="B49" t="s">
        <v>338</v>
      </c>
      <c r="C49" t="s">
        <v>43</v>
      </c>
      <c r="D49">
        <v>0.33499999999999996</v>
      </c>
      <c r="E49">
        <v>0.21208333333333332</v>
      </c>
      <c r="F49">
        <v>0.14333333333333334</v>
      </c>
    </row>
    <row r="50" spans="2:6">
      <c r="B50" t="s">
        <v>339</v>
      </c>
      <c r="C50" t="s">
        <v>24</v>
      </c>
      <c r="D50">
        <v>0.39833333333333337</v>
      </c>
      <c r="E50">
        <v>0.36291666666666672</v>
      </c>
      <c r="F50">
        <v>0.30166666666666664</v>
      </c>
    </row>
    <row r="51" spans="2:6">
      <c r="B51" t="s">
        <v>340</v>
      </c>
      <c r="C51" t="s">
        <v>25</v>
      </c>
      <c r="D51">
        <v>0.26333333333333331</v>
      </c>
      <c r="E51">
        <v>0.23625000000000004</v>
      </c>
      <c r="F51">
        <v>0.20333333333333337</v>
      </c>
    </row>
    <row r="52" spans="2:6">
      <c r="B52" t="s">
        <v>341</v>
      </c>
      <c r="C52" t="s">
        <v>26</v>
      </c>
      <c r="D52">
        <v>0.40166666666666667</v>
      </c>
      <c r="E52">
        <v>0.34854166666666669</v>
      </c>
      <c r="F52">
        <v>0.28916666666666663</v>
      </c>
    </row>
    <row r="53" spans="2:6">
      <c r="B53" t="s">
        <v>342</v>
      </c>
      <c r="C53" t="s">
        <v>40</v>
      </c>
      <c r="D53">
        <v>0.39999999999999997</v>
      </c>
      <c r="E53">
        <v>0.26458333333333339</v>
      </c>
      <c r="F53">
        <v>0.14000000000000001</v>
      </c>
    </row>
    <row r="54" spans="2:6">
      <c r="B54" t="s">
        <v>343</v>
      </c>
      <c r="C54" t="s">
        <v>41</v>
      </c>
      <c r="D54">
        <v>0.47083333333333327</v>
      </c>
      <c r="E54">
        <v>0.32604166666666673</v>
      </c>
      <c r="F54">
        <v>0.17499999999999996</v>
      </c>
    </row>
    <row r="55" spans="2:6">
      <c r="B55" t="s">
        <v>344</v>
      </c>
      <c r="C55" t="s">
        <v>27</v>
      </c>
      <c r="D55">
        <v>0.39000000000000007</v>
      </c>
      <c r="E55">
        <v>0.34937500000000005</v>
      </c>
      <c r="F55">
        <v>0.29583333333333334</v>
      </c>
    </row>
    <row r="56" spans="2:6">
      <c r="B56" t="s">
        <v>345</v>
      </c>
      <c r="C56" t="s">
        <v>28</v>
      </c>
      <c r="D56">
        <v>0.43673611111124999</v>
      </c>
      <c r="E56">
        <v>0.39116319444427089</v>
      </c>
      <c r="F56">
        <v>0.33972222222233334</v>
      </c>
    </row>
    <row r="57" spans="2:6">
      <c r="B57" t="s">
        <v>346</v>
      </c>
      <c r="C57" t="s">
        <v>29</v>
      </c>
      <c r="D57">
        <v>0.54095238095233333</v>
      </c>
      <c r="E57">
        <v>0.44660714285733327</v>
      </c>
      <c r="F57">
        <v>0.30166666666649999</v>
      </c>
    </row>
    <row r="58" spans="2:6">
      <c r="B58" t="s">
        <v>347</v>
      </c>
      <c r="C58" t="s">
        <v>30</v>
      </c>
      <c r="D58">
        <v>0.34880208333333335</v>
      </c>
      <c r="E58">
        <v>0.31624999999999998</v>
      </c>
      <c r="F58">
        <v>0.26828125000000008</v>
      </c>
    </row>
    <row r="59" spans="2:6">
      <c r="B59" t="s">
        <v>348</v>
      </c>
      <c r="C59" t="s">
        <v>31</v>
      </c>
      <c r="D59">
        <v>0.31962166666666669</v>
      </c>
      <c r="E59">
        <v>0.25425499999999995</v>
      </c>
      <c r="F59">
        <v>0.203875</v>
      </c>
    </row>
    <row r="60" spans="2:6">
      <c r="B60" t="s">
        <v>349</v>
      </c>
      <c r="C60" t="s">
        <v>32</v>
      </c>
      <c r="D60">
        <v>0.26802083333333332</v>
      </c>
      <c r="E60">
        <v>0.2212760416666667</v>
      </c>
      <c r="F60">
        <v>0.17291666666666669</v>
      </c>
    </row>
    <row r="61" spans="2:6">
      <c r="B61" t="s">
        <v>350</v>
      </c>
      <c r="C61" t="s">
        <v>33</v>
      </c>
      <c r="D61">
        <v>0.47197916666666667</v>
      </c>
      <c r="E61">
        <v>0.38734375000000004</v>
      </c>
      <c r="F61">
        <v>0.28760416666666672</v>
      </c>
    </row>
    <row r="62" spans="2:6">
      <c r="B62" t="s">
        <v>351</v>
      </c>
      <c r="C62" t="s">
        <v>34</v>
      </c>
      <c r="D62">
        <v>0.29125000000000001</v>
      </c>
      <c r="E62">
        <v>0.17770833333333336</v>
      </c>
      <c r="F62">
        <v>9.9583333333333343E-2</v>
      </c>
    </row>
    <row r="63" spans="2:6">
      <c r="B63" t="s">
        <v>352</v>
      </c>
      <c r="C63" t="s">
        <v>35</v>
      </c>
      <c r="D63">
        <v>0.29208333333333331</v>
      </c>
      <c r="E63">
        <v>0.25302083333333325</v>
      </c>
      <c r="F63">
        <v>0.19958333333333331</v>
      </c>
    </row>
    <row r="64" spans="2:6">
      <c r="B64" t="s">
        <v>353</v>
      </c>
      <c r="C64" t="s">
        <v>36</v>
      </c>
      <c r="D64">
        <v>0.47819819819799997</v>
      </c>
      <c r="E64">
        <v>0.43506756756768755</v>
      </c>
      <c r="F64">
        <v>0.37986486486491672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00"/>
  <sheetViews>
    <sheetView topLeftCell="A58" workbookViewId="0"/>
  </sheetViews>
  <sheetFormatPr defaultRowHeight="14.25"/>
  <sheetData>
    <row r="3" spans="2:19">
      <c r="B3" t="s">
        <v>74</v>
      </c>
      <c r="P3" t="s">
        <v>75</v>
      </c>
    </row>
    <row r="4" spans="2:19">
      <c r="B4" t="s">
        <v>2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P4" t="s">
        <v>2</v>
      </c>
      <c r="Q4" t="s">
        <v>77</v>
      </c>
      <c r="R4" t="s">
        <v>81</v>
      </c>
      <c r="S4" t="s">
        <v>82</v>
      </c>
    </row>
    <row r="5" spans="2:19">
      <c r="B5" t="s">
        <v>83</v>
      </c>
      <c r="C5" t="s">
        <v>84</v>
      </c>
      <c r="D5">
        <v>2013</v>
      </c>
      <c r="E5">
        <v>850</v>
      </c>
      <c r="F5">
        <v>21.25</v>
      </c>
      <c r="G5">
        <v>0.55555555555555558</v>
      </c>
      <c r="P5" t="s">
        <v>83</v>
      </c>
      <c r="Q5">
        <v>2013</v>
      </c>
      <c r="R5" t="s">
        <v>85</v>
      </c>
      <c r="S5">
        <v>0.57999999999999996</v>
      </c>
    </row>
    <row r="6" spans="2:19">
      <c r="B6" t="s">
        <v>83</v>
      </c>
      <c r="C6" t="s">
        <v>84</v>
      </c>
      <c r="D6">
        <v>2020</v>
      </c>
      <c r="P6" t="s">
        <v>83</v>
      </c>
      <c r="Q6">
        <v>2020</v>
      </c>
      <c r="R6" t="s">
        <v>85</v>
      </c>
      <c r="S6">
        <v>0.6</v>
      </c>
    </row>
    <row r="7" spans="2:19">
      <c r="B7" t="s">
        <v>83</v>
      </c>
      <c r="C7" t="s">
        <v>84</v>
      </c>
      <c r="D7">
        <v>2030</v>
      </c>
      <c r="P7" t="s">
        <v>83</v>
      </c>
      <c r="Q7">
        <v>2030</v>
      </c>
      <c r="R7" t="s">
        <v>85</v>
      </c>
      <c r="S7">
        <v>0.62</v>
      </c>
    </row>
    <row r="8" spans="2:19">
      <c r="B8" t="s">
        <v>83</v>
      </c>
      <c r="C8" t="s">
        <v>84</v>
      </c>
      <c r="D8">
        <v>2040</v>
      </c>
      <c r="P8" t="s">
        <v>83</v>
      </c>
      <c r="Q8">
        <v>2040</v>
      </c>
      <c r="R8" t="s">
        <v>85</v>
      </c>
      <c r="S8">
        <v>0.62</v>
      </c>
    </row>
    <row r="9" spans="2:19">
      <c r="B9" t="s">
        <v>83</v>
      </c>
      <c r="C9" t="s">
        <v>84</v>
      </c>
      <c r="D9">
        <v>2050</v>
      </c>
      <c r="P9" t="s">
        <v>83</v>
      </c>
      <c r="Q9">
        <v>2050</v>
      </c>
      <c r="R9" t="s">
        <v>85</v>
      </c>
      <c r="S9">
        <v>0.64</v>
      </c>
    </row>
    <row r="10" spans="2:19">
      <c r="B10" t="s">
        <v>86</v>
      </c>
      <c r="C10" t="s">
        <v>84</v>
      </c>
      <c r="D10">
        <v>2013</v>
      </c>
      <c r="E10">
        <v>550</v>
      </c>
      <c r="F10">
        <v>16.5</v>
      </c>
      <c r="G10">
        <v>3.0555555555555554</v>
      </c>
      <c r="P10" t="s">
        <v>86</v>
      </c>
      <c r="Q10">
        <v>2013</v>
      </c>
      <c r="R10" t="s">
        <v>85</v>
      </c>
      <c r="S10">
        <v>0.4</v>
      </c>
    </row>
    <row r="11" spans="2:19">
      <c r="B11" t="s">
        <v>86</v>
      </c>
      <c r="C11" t="s">
        <v>84</v>
      </c>
      <c r="D11">
        <v>2020</v>
      </c>
      <c r="P11" t="s">
        <v>86</v>
      </c>
      <c r="Q11">
        <v>2020</v>
      </c>
      <c r="R11" t="s">
        <v>85</v>
      </c>
      <c r="S11">
        <v>0.4</v>
      </c>
    </row>
    <row r="12" spans="2:19">
      <c r="B12" t="s">
        <v>86</v>
      </c>
      <c r="C12" t="s">
        <v>84</v>
      </c>
      <c r="D12">
        <v>2030</v>
      </c>
      <c r="P12" t="s">
        <v>86</v>
      </c>
      <c r="Q12">
        <v>2030</v>
      </c>
      <c r="R12" t="s">
        <v>85</v>
      </c>
      <c r="S12">
        <v>0.43</v>
      </c>
    </row>
    <row r="13" spans="2:19">
      <c r="B13" t="s">
        <v>86</v>
      </c>
      <c r="C13" t="s">
        <v>84</v>
      </c>
      <c r="D13">
        <v>2040</v>
      </c>
      <c r="P13" t="s">
        <v>86</v>
      </c>
      <c r="Q13">
        <v>2040</v>
      </c>
      <c r="R13" t="s">
        <v>85</v>
      </c>
      <c r="S13">
        <v>0.44</v>
      </c>
    </row>
    <row r="14" spans="2:19">
      <c r="B14" t="s">
        <v>86</v>
      </c>
      <c r="C14" t="s">
        <v>84</v>
      </c>
      <c r="D14">
        <v>2050</v>
      </c>
      <c r="P14" t="s">
        <v>86</v>
      </c>
      <c r="Q14">
        <v>2050</v>
      </c>
      <c r="R14" t="s">
        <v>85</v>
      </c>
      <c r="S14">
        <v>0.45</v>
      </c>
    </row>
    <row r="15" spans="2:19">
      <c r="B15" t="s">
        <v>87</v>
      </c>
      <c r="C15" t="s">
        <v>84</v>
      </c>
      <c r="D15">
        <v>2013</v>
      </c>
      <c r="E15">
        <v>770</v>
      </c>
      <c r="F15">
        <v>7.7</v>
      </c>
      <c r="G15">
        <v>3.6111111111111112</v>
      </c>
      <c r="P15" t="s">
        <v>87</v>
      </c>
      <c r="Q15">
        <v>2013</v>
      </c>
      <c r="R15" t="s">
        <v>85</v>
      </c>
      <c r="S15">
        <v>0.38</v>
      </c>
    </row>
    <row r="16" spans="2:19">
      <c r="B16" t="s">
        <v>88</v>
      </c>
      <c r="C16" t="s">
        <v>84</v>
      </c>
      <c r="D16">
        <v>2013</v>
      </c>
      <c r="E16">
        <v>1900</v>
      </c>
      <c r="F16">
        <v>38</v>
      </c>
      <c r="G16">
        <v>1.6666666666666665</v>
      </c>
      <c r="P16" t="s">
        <v>88</v>
      </c>
      <c r="Q16">
        <v>2013</v>
      </c>
      <c r="R16" t="s">
        <v>85</v>
      </c>
      <c r="S16">
        <v>0.42</v>
      </c>
    </row>
    <row r="17" spans="2:19">
      <c r="B17" t="s">
        <v>88</v>
      </c>
      <c r="C17" t="s">
        <v>84</v>
      </c>
      <c r="D17">
        <v>2020</v>
      </c>
      <c r="P17" t="s">
        <v>88</v>
      </c>
      <c r="Q17">
        <v>2020</v>
      </c>
      <c r="R17" t="s">
        <v>85</v>
      </c>
      <c r="S17">
        <v>0.43</v>
      </c>
    </row>
    <row r="18" spans="2:19">
      <c r="B18" t="s">
        <v>88</v>
      </c>
      <c r="C18" t="s">
        <v>84</v>
      </c>
      <c r="D18">
        <v>2030</v>
      </c>
      <c r="P18" t="s">
        <v>88</v>
      </c>
      <c r="Q18">
        <v>2030</v>
      </c>
      <c r="R18" t="s">
        <v>85</v>
      </c>
      <c r="S18">
        <v>0.45</v>
      </c>
    </row>
    <row r="19" spans="2:19">
      <c r="B19" t="s">
        <v>88</v>
      </c>
      <c r="C19" t="s">
        <v>84</v>
      </c>
      <c r="D19">
        <v>2040</v>
      </c>
      <c r="P19" t="s">
        <v>88</v>
      </c>
      <c r="Q19">
        <v>2040</v>
      </c>
      <c r="R19" t="s">
        <v>85</v>
      </c>
      <c r="S19">
        <v>0.45</v>
      </c>
    </row>
    <row r="20" spans="2:19">
      <c r="B20" t="s">
        <v>88</v>
      </c>
      <c r="C20" t="s">
        <v>84</v>
      </c>
      <c r="D20">
        <v>2050</v>
      </c>
      <c r="P20" t="s">
        <v>88</v>
      </c>
      <c r="Q20">
        <v>2050</v>
      </c>
      <c r="R20" t="s">
        <v>85</v>
      </c>
      <c r="S20">
        <v>0.45</v>
      </c>
    </row>
    <row r="21" spans="2:19">
      <c r="B21" t="s">
        <v>89</v>
      </c>
      <c r="C21" t="s">
        <v>84</v>
      </c>
      <c r="D21">
        <v>2013</v>
      </c>
      <c r="E21">
        <v>1900</v>
      </c>
      <c r="F21">
        <v>38</v>
      </c>
      <c r="G21">
        <v>1.6666666666666665</v>
      </c>
      <c r="P21" t="s">
        <v>89</v>
      </c>
      <c r="Q21">
        <v>2013</v>
      </c>
      <c r="R21" t="s">
        <v>85</v>
      </c>
      <c r="S21">
        <v>0.42</v>
      </c>
    </row>
    <row r="22" spans="2:19">
      <c r="B22" t="s">
        <v>89</v>
      </c>
      <c r="C22" t="s">
        <v>84</v>
      </c>
      <c r="D22">
        <v>2020</v>
      </c>
      <c r="P22" t="s">
        <v>89</v>
      </c>
      <c r="Q22">
        <v>2020</v>
      </c>
      <c r="R22" t="s">
        <v>85</v>
      </c>
      <c r="S22">
        <v>0.43</v>
      </c>
    </row>
    <row r="23" spans="2:19">
      <c r="B23" t="s">
        <v>89</v>
      </c>
      <c r="C23" t="s">
        <v>84</v>
      </c>
      <c r="D23">
        <v>2030</v>
      </c>
      <c r="P23" t="s">
        <v>89</v>
      </c>
      <c r="Q23">
        <v>2030</v>
      </c>
      <c r="R23" t="s">
        <v>85</v>
      </c>
      <c r="S23">
        <v>0.45</v>
      </c>
    </row>
    <row r="24" spans="2:19">
      <c r="B24" t="s">
        <v>89</v>
      </c>
      <c r="C24" t="s">
        <v>84</v>
      </c>
      <c r="D24">
        <v>2040</v>
      </c>
      <c r="P24" t="s">
        <v>89</v>
      </c>
      <c r="Q24">
        <v>2040</v>
      </c>
      <c r="R24" t="s">
        <v>85</v>
      </c>
      <c r="S24">
        <v>0.45</v>
      </c>
    </row>
    <row r="25" spans="2:19">
      <c r="B25" t="s">
        <v>89</v>
      </c>
      <c r="C25" t="s">
        <v>84</v>
      </c>
      <c r="D25">
        <v>2050</v>
      </c>
      <c r="P25" t="s">
        <v>89</v>
      </c>
      <c r="Q25">
        <v>2050</v>
      </c>
      <c r="R25" t="s">
        <v>85</v>
      </c>
      <c r="S25">
        <v>0.45</v>
      </c>
    </row>
    <row r="26" spans="2:19">
      <c r="B26" t="s">
        <v>90</v>
      </c>
      <c r="C26" t="s">
        <v>84</v>
      </c>
      <c r="D26">
        <v>2013</v>
      </c>
      <c r="E26">
        <v>3100</v>
      </c>
      <c r="F26">
        <v>93</v>
      </c>
      <c r="G26">
        <v>1.9444444444444444</v>
      </c>
      <c r="P26" t="s">
        <v>90</v>
      </c>
      <c r="Q26">
        <v>2013</v>
      </c>
      <c r="R26" t="s">
        <v>85</v>
      </c>
      <c r="S26">
        <v>0.43</v>
      </c>
    </row>
    <row r="27" spans="2:19">
      <c r="B27" t="s">
        <v>90</v>
      </c>
      <c r="C27" t="s">
        <v>84</v>
      </c>
      <c r="D27">
        <v>2020</v>
      </c>
      <c r="E27">
        <v>3000</v>
      </c>
      <c r="F27">
        <v>90</v>
      </c>
      <c r="G27">
        <v>1.9444444444444444</v>
      </c>
      <c r="P27" t="s">
        <v>90</v>
      </c>
      <c r="Q27">
        <v>2020</v>
      </c>
      <c r="R27" t="s">
        <v>85</v>
      </c>
      <c r="S27">
        <v>0.45</v>
      </c>
    </row>
    <row r="28" spans="2:19">
      <c r="B28" t="s">
        <v>90</v>
      </c>
      <c r="C28" t="s">
        <v>84</v>
      </c>
      <c r="D28">
        <v>2030</v>
      </c>
      <c r="P28" t="s">
        <v>90</v>
      </c>
      <c r="Q28">
        <v>2030</v>
      </c>
      <c r="R28" t="s">
        <v>85</v>
      </c>
      <c r="S28">
        <v>0.46</v>
      </c>
    </row>
    <row r="29" spans="2:19">
      <c r="B29" t="s">
        <v>90</v>
      </c>
      <c r="C29" t="s">
        <v>84</v>
      </c>
      <c r="D29">
        <v>2040</v>
      </c>
      <c r="P29" t="s">
        <v>90</v>
      </c>
      <c r="Q29">
        <v>2040</v>
      </c>
      <c r="R29" t="s">
        <v>85</v>
      </c>
      <c r="S29">
        <v>0.47</v>
      </c>
    </row>
    <row r="30" spans="2:19">
      <c r="B30" t="s">
        <v>90</v>
      </c>
      <c r="C30" t="s">
        <v>84</v>
      </c>
      <c r="D30">
        <v>2050</v>
      </c>
      <c r="P30" t="s">
        <v>90</v>
      </c>
      <c r="Q30">
        <v>2050</v>
      </c>
      <c r="R30" t="s">
        <v>85</v>
      </c>
      <c r="S30">
        <v>0.47</v>
      </c>
    </row>
    <row r="31" spans="2:19">
      <c r="B31" t="s">
        <v>91</v>
      </c>
      <c r="C31" t="s">
        <v>84</v>
      </c>
      <c r="D31">
        <v>2013</v>
      </c>
      <c r="E31">
        <v>2000</v>
      </c>
      <c r="F31">
        <v>50</v>
      </c>
      <c r="G31">
        <v>1.25</v>
      </c>
      <c r="P31" t="s">
        <v>91</v>
      </c>
      <c r="Q31">
        <v>2013</v>
      </c>
      <c r="R31" t="s">
        <v>85</v>
      </c>
      <c r="S31">
        <v>0.42</v>
      </c>
    </row>
    <row r="32" spans="2:19">
      <c r="B32" t="s">
        <v>91</v>
      </c>
      <c r="C32" t="s">
        <v>84</v>
      </c>
      <c r="D32">
        <v>2020</v>
      </c>
      <c r="P32" t="s">
        <v>91</v>
      </c>
      <c r="Q32">
        <v>2020</v>
      </c>
      <c r="R32" t="s">
        <v>85</v>
      </c>
      <c r="S32">
        <v>0.45</v>
      </c>
    </row>
    <row r="33" spans="2:19">
      <c r="B33" t="s">
        <v>91</v>
      </c>
      <c r="C33" t="s">
        <v>84</v>
      </c>
      <c r="D33">
        <v>2030</v>
      </c>
      <c r="P33" t="s">
        <v>91</v>
      </c>
      <c r="Q33">
        <v>2030</v>
      </c>
      <c r="R33" t="s">
        <v>85</v>
      </c>
      <c r="S33">
        <v>0.47</v>
      </c>
    </row>
    <row r="34" spans="2:19">
      <c r="B34" t="s">
        <v>91</v>
      </c>
      <c r="C34" t="s">
        <v>84</v>
      </c>
      <c r="D34">
        <v>2040</v>
      </c>
      <c r="P34" t="s">
        <v>91</v>
      </c>
      <c r="Q34">
        <v>2040</v>
      </c>
      <c r="R34" t="s">
        <v>85</v>
      </c>
      <c r="S34">
        <v>0.47</v>
      </c>
    </row>
    <row r="35" spans="2:19">
      <c r="B35" t="s">
        <v>91</v>
      </c>
      <c r="C35" t="s">
        <v>84</v>
      </c>
      <c r="D35">
        <v>2050</v>
      </c>
      <c r="P35" t="s">
        <v>91</v>
      </c>
      <c r="Q35">
        <v>2050</v>
      </c>
      <c r="R35" t="s">
        <v>85</v>
      </c>
      <c r="S35">
        <v>0.47</v>
      </c>
    </row>
    <row r="36" spans="2:19">
      <c r="B36" t="s">
        <v>92</v>
      </c>
      <c r="C36" t="s">
        <v>84</v>
      </c>
      <c r="D36">
        <v>2013</v>
      </c>
      <c r="E36">
        <v>2500</v>
      </c>
      <c r="F36">
        <v>62.5</v>
      </c>
      <c r="G36">
        <v>1.3888888888888888</v>
      </c>
      <c r="P36" t="s">
        <v>92</v>
      </c>
      <c r="Q36">
        <v>2013</v>
      </c>
      <c r="R36" t="s">
        <v>85</v>
      </c>
      <c r="S36">
        <v>0.45</v>
      </c>
    </row>
    <row r="37" spans="2:19">
      <c r="B37" t="s">
        <v>92</v>
      </c>
      <c r="C37" t="s">
        <v>84</v>
      </c>
      <c r="D37">
        <v>2020</v>
      </c>
      <c r="E37">
        <v>2300</v>
      </c>
      <c r="F37">
        <v>57.5</v>
      </c>
      <c r="G37">
        <v>1.3888888888888888</v>
      </c>
      <c r="P37" t="s">
        <v>92</v>
      </c>
      <c r="Q37">
        <v>2020</v>
      </c>
      <c r="R37" t="s">
        <v>85</v>
      </c>
      <c r="S37">
        <v>0.46</v>
      </c>
    </row>
    <row r="38" spans="2:19">
      <c r="B38" t="s">
        <v>92</v>
      </c>
      <c r="C38" t="s">
        <v>84</v>
      </c>
      <c r="D38">
        <v>2030</v>
      </c>
      <c r="P38" t="s">
        <v>92</v>
      </c>
      <c r="Q38">
        <v>2030</v>
      </c>
      <c r="R38" t="s">
        <v>85</v>
      </c>
      <c r="S38">
        <v>0.46</v>
      </c>
    </row>
    <row r="39" spans="2:19">
      <c r="B39" t="s">
        <v>92</v>
      </c>
      <c r="C39" t="s">
        <v>84</v>
      </c>
      <c r="D39">
        <v>2040</v>
      </c>
      <c r="P39" t="s">
        <v>92</v>
      </c>
      <c r="Q39">
        <v>2040</v>
      </c>
      <c r="R39" t="s">
        <v>85</v>
      </c>
      <c r="S39">
        <v>0.47</v>
      </c>
    </row>
    <row r="40" spans="2:19">
      <c r="B40" t="s">
        <v>92</v>
      </c>
      <c r="C40" t="s">
        <v>84</v>
      </c>
      <c r="D40">
        <v>2050</v>
      </c>
      <c r="P40" t="s">
        <v>92</v>
      </c>
      <c r="Q40">
        <v>2050</v>
      </c>
      <c r="R40" t="s">
        <v>85</v>
      </c>
      <c r="S40">
        <v>0.5</v>
      </c>
    </row>
    <row r="41" spans="2:19">
      <c r="B41" t="s">
        <v>93</v>
      </c>
      <c r="C41" t="s">
        <v>84</v>
      </c>
      <c r="D41">
        <v>2013</v>
      </c>
      <c r="E41">
        <v>1600</v>
      </c>
      <c r="F41">
        <v>40</v>
      </c>
      <c r="G41">
        <v>1</v>
      </c>
      <c r="P41" t="s">
        <v>93</v>
      </c>
      <c r="Q41">
        <v>2013</v>
      </c>
      <c r="R41" t="s">
        <v>85</v>
      </c>
      <c r="S41">
        <v>0.45</v>
      </c>
    </row>
    <row r="42" spans="2:19">
      <c r="B42" t="s">
        <v>93</v>
      </c>
      <c r="C42" t="s">
        <v>84</v>
      </c>
      <c r="D42">
        <v>2020</v>
      </c>
      <c r="P42" t="s">
        <v>93</v>
      </c>
      <c r="Q42">
        <v>2020</v>
      </c>
      <c r="R42" t="s">
        <v>85</v>
      </c>
      <c r="S42">
        <v>0.46</v>
      </c>
    </row>
    <row r="43" spans="2:19">
      <c r="B43" t="s">
        <v>93</v>
      </c>
      <c r="C43" t="s">
        <v>84</v>
      </c>
      <c r="D43">
        <v>2030</v>
      </c>
      <c r="P43" t="s">
        <v>93</v>
      </c>
      <c r="Q43">
        <v>2030</v>
      </c>
      <c r="R43" t="s">
        <v>85</v>
      </c>
      <c r="S43">
        <v>0.48</v>
      </c>
    </row>
    <row r="44" spans="2:19">
      <c r="B44" t="s">
        <v>93</v>
      </c>
      <c r="C44" t="s">
        <v>84</v>
      </c>
      <c r="D44">
        <v>2040</v>
      </c>
      <c r="P44" t="s">
        <v>93</v>
      </c>
      <c r="Q44">
        <v>2040</v>
      </c>
      <c r="R44" t="s">
        <v>85</v>
      </c>
      <c r="S44">
        <v>0.48</v>
      </c>
    </row>
    <row r="45" spans="2:19">
      <c r="B45" t="s">
        <v>93</v>
      </c>
      <c r="C45" t="s">
        <v>84</v>
      </c>
      <c r="D45">
        <v>2050</v>
      </c>
      <c r="E45">
        <v>1600</v>
      </c>
      <c r="F45">
        <v>32</v>
      </c>
      <c r="G45">
        <v>1</v>
      </c>
      <c r="P45" t="s">
        <v>93</v>
      </c>
      <c r="Q45">
        <v>2050</v>
      </c>
      <c r="R45" t="s">
        <v>85</v>
      </c>
      <c r="S45">
        <v>0.48</v>
      </c>
    </row>
    <row r="46" spans="2:19">
      <c r="B46" t="s">
        <v>94</v>
      </c>
      <c r="C46" t="s">
        <v>84</v>
      </c>
      <c r="D46">
        <v>2013</v>
      </c>
      <c r="G46">
        <v>1.1111111111111112</v>
      </c>
      <c r="P46" t="s">
        <v>94</v>
      </c>
      <c r="Q46">
        <v>2013</v>
      </c>
      <c r="R46" t="s">
        <v>85</v>
      </c>
      <c r="S46">
        <v>0.5</v>
      </c>
    </row>
    <row r="47" spans="2:19">
      <c r="B47" t="s">
        <v>94</v>
      </c>
      <c r="C47" t="s">
        <v>84</v>
      </c>
      <c r="D47">
        <v>2020</v>
      </c>
      <c r="P47" t="s">
        <v>94</v>
      </c>
      <c r="Q47">
        <v>2020</v>
      </c>
      <c r="R47" t="s">
        <v>85</v>
      </c>
      <c r="S47">
        <v>0.52</v>
      </c>
    </row>
    <row r="48" spans="2:19">
      <c r="B48" t="s">
        <v>94</v>
      </c>
      <c r="C48" t="s">
        <v>84</v>
      </c>
      <c r="D48">
        <v>2030</v>
      </c>
      <c r="P48" t="s">
        <v>94</v>
      </c>
      <c r="Q48">
        <v>2030</v>
      </c>
      <c r="R48" t="s">
        <v>85</v>
      </c>
      <c r="S48">
        <v>0.55000000000000004</v>
      </c>
    </row>
    <row r="49" spans="2:19">
      <c r="B49" t="s">
        <v>94</v>
      </c>
      <c r="C49" t="s">
        <v>84</v>
      </c>
      <c r="D49">
        <v>2040</v>
      </c>
      <c r="P49" t="s">
        <v>94</v>
      </c>
      <c r="Q49">
        <v>2040</v>
      </c>
      <c r="R49" t="s">
        <v>85</v>
      </c>
      <c r="S49">
        <v>0.55000000000000004</v>
      </c>
    </row>
    <row r="50" spans="2:19">
      <c r="B50" t="s">
        <v>94</v>
      </c>
      <c r="C50" t="s">
        <v>84</v>
      </c>
      <c r="D50">
        <v>2050</v>
      </c>
      <c r="P50" t="s">
        <v>94</v>
      </c>
      <c r="Q50">
        <v>2050</v>
      </c>
      <c r="R50" t="s">
        <v>85</v>
      </c>
      <c r="S50">
        <v>0.55000000000000004</v>
      </c>
    </row>
    <row r="51" spans="2:19">
      <c r="B51" t="s">
        <v>95</v>
      </c>
      <c r="C51" t="s">
        <v>84</v>
      </c>
      <c r="D51">
        <v>2013</v>
      </c>
      <c r="E51">
        <v>3500</v>
      </c>
      <c r="F51">
        <v>87.5</v>
      </c>
      <c r="G51">
        <v>2.7777777777777777</v>
      </c>
      <c r="P51" t="s">
        <v>95</v>
      </c>
      <c r="Q51">
        <v>2013</v>
      </c>
      <c r="R51" t="s">
        <v>85</v>
      </c>
      <c r="S51">
        <v>0.31</v>
      </c>
    </row>
    <row r="52" spans="2:19">
      <c r="B52" t="s">
        <v>95</v>
      </c>
      <c r="C52" t="s">
        <v>84</v>
      </c>
      <c r="D52">
        <v>2020</v>
      </c>
      <c r="P52" t="s">
        <v>95</v>
      </c>
      <c r="Q52">
        <v>2020</v>
      </c>
      <c r="R52" t="s">
        <v>85</v>
      </c>
      <c r="S52">
        <v>0.32</v>
      </c>
    </row>
    <row r="53" spans="2:19">
      <c r="B53" t="s">
        <v>95</v>
      </c>
      <c r="C53" t="s">
        <v>84</v>
      </c>
      <c r="D53">
        <v>2030</v>
      </c>
      <c r="P53" t="s">
        <v>95</v>
      </c>
      <c r="Q53">
        <v>2030</v>
      </c>
      <c r="R53" t="s">
        <v>85</v>
      </c>
      <c r="S53">
        <v>0.34</v>
      </c>
    </row>
    <row r="54" spans="2:19">
      <c r="B54" t="s">
        <v>95</v>
      </c>
      <c r="C54" t="s">
        <v>84</v>
      </c>
      <c r="D54">
        <v>2040</v>
      </c>
      <c r="P54" t="s">
        <v>95</v>
      </c>
      <c r="Q54">
        <v>2040</v>
      </c>
      <c r="R54" t="s">
        <v>85</v>
      </c>
      <c r="S54">
        <v>0.34</v>
      </c>
    </row>
    <row r="55" spans="2:19">
      <c r="B55" t="s">
        <v>95</v>
      </c>
      <c r="C55" t="s">
        <v>84</v>
      </c>
      <c r="D55">
        <v>2050</v>
      </c>
      <c r="P55" t="s">
        <v>95</v>
      </c>
      <c r="Q55">
        <v>2050</v>
      </c>
      <c r="R55" t="s">
        <v>85</v>
      </c>
      <c r="S55">
        <v>0.34</v>
      </c>
    </row>
    <row r="56" spans="2:19">
      <c r="B56" t="s">
        <v>96</v>
      </c>
      <c r="C56" t="s">
        <v>84</v>
      </c>
      <c r="D56">
        <v>2013</v>
      </c>
      <c r="G56">
        <v>1.5277777777777777</v>
      </c>
      <c r="P56" t="s">
        <v>96</v>
      </c>
      <c r="Q56">
        <v>2013</v>
      </c>
      <c r="R56" t="s">
        <v>85</v>
      </c>
      <c r="S56">
        <v>0.34</v>
      </c>
    </row>
    <row r="57" spans="2:19">
      <c r="B57" t="s">
        <v>96</v>
      </c>
      <c r="C57" t="s">
        <v>84</v>
      </c>
      <c r="D57">
        <v>2020</v>
      </c>
      <c r="G57">
        <v>1.5277777777777777</v>
      </c>
      <c r="P57" t="s">
        <v>96</v>
      </c>
      <c r="Q57">
        <v>2020</v>
      </c>
      <c r="R57" t="s">
        <v>85</v>
      </c>
      <c r="S57">
        <v>0.35</v>
      </c>
    </row>
    <row r="58" spans="2:19">
      <c r="B58" t="s">
        <v>96</v>
      </c>
      <c r="C58" t="s">
        <v>84</v>
      </c>
      <c r="D58">
        <v>2030</v>
      </c>
      <c r="G58">
        <v>1.5277777777777777</v>
      </c>
      <c r="P58" t="s">
        <v>96</v>
      </c>
      <c r="Q58">
        <v>2030</v>
      </c>
      <c r="R58" t="s">
        <v>85</v>
      </c>
      <c r="S58">
        <v>0.35</v>
      </c>
    </row>
    <row r="59" spans="2:19">
      <c r="B59" t="s">
        <v>96</v>
      </c>
      <c r="C59" t="s">
        <v>84</v>
      </c>
      <c r="D59">
        <v>2040</v>
      </c>
      <c r="P59" t="s">
        <v>96</v>
      </c>
      <c r="Q59">
        <v>2040</v>
      </c>
      <c r="R59" t="s">
        <v>85</v>
      </c>
      <c r="S59">
        <v>0.38</v>
      </c>
    </row>
    <row r="60" spans="2:19">
      <c r="B60" t="s">
        <v>96</v>
      </c>
      <c r="C60" t="s">
        <v>84</v>
      </c>
      <c r="D60">
        <v>2050</v>
      </c>
      <c r="P60" t="s">
        <v>96</v>
      </c>
      <c r="Q60">
        <v>2050</v>
      </c>
      <c r="R60" t="s">
        <v>85</v>
      </c>
      <c r="S60">
        <v>0.38</v>
      </c>
    </row>
    <row r="61" spans="2:19">
      <c r="B61" t="s">
        <v>97</v>
      </c>
      <c r="C61" t="s">
        <v>84</v>
      </c>
      <c r="D61">
        <v>2013</v>
      </c>
      <c r="G61">
        <v>2.2222222222222223</v>
      </c>
      <c r="P61" t="s">
        <v>97</v>
      </c>
      <c r="Q61">
        <v>2013</v>
      </c>
      <c r="R61" t="s">
        <v>85</v>
      </c>
      <c r="S61">
        <v>0.35</v>
      </c>
    </row>
    <row r="62" spans="2:19">
      <c r="B62" t="s">
        <v>97</v>
      </c>
      <c r="C62" t="s">
        <v>84</v>
      </c>
      <c r="D62">
        <v>2020</v>
      </c>
      <c r="G62">
        <v>2.2222222222222223</v>
      </c>
      <c r="P62" t="s">
        <v>97</v>
      </c>
      <c r="Q62">
        <v>2020</v>
      </c>
      <c r="R62" t="s">
        <v>85</v>
      </c>
      <c r="S62">
        <v>0.37</v>
      </c>
    </row>
    <row r="63" spans="2:19">
      <c r="B63" t="s">
        <v>97</v>
      </c>
      <c r="C63" t="s">
        <v>84</v>
      </c>
      <c r="D63">
        <v>2030</v>
      </c>
      <c r="P63" t="s">
        <v>97</v>
      </c>
      <c r="Q63">
        <v>2030</v>
      </c>
      <c r="R63" t="s">
        <v>85</v>
      </c>
      <c r="S63">
        <v>0.4</v>
      </c>
    </row>
    <row r="64" spans="2:19">
      <c r="B64" t="s">
        <v>97</v>
      </c>
      <c r="C64" t="s">
        <v>84</v>
      </c>
      <c r="D64">
        <v>2040</v>
      </c>
      <c r="P64" t="s">
        <v>97</v>
      </c>
      <c r="Q64">
        <v>2040</v>
      </c>
      <c r="R64" t="s">
        <v>85</v>
      </c>
      <c r="S64">
        <v>0.41</v>
      </c>
    </row>
    <row r="65" spans="2:19">
      <c r="B65" t="s">
        <v>97</v>
      </c>
      <c r="C65" t="s">
        <v>84</v>
      </c>
      <c r="D65">
        <v>2050</v>
      </c>
      <c r="P65" t="s">
        <v>97</v>
      </c>
      <c r="Q65">
        <v>2050</v>
      </c>
      <c r="R65" t="s">
        <v>85</v>
      </c>
      <c r="S65">
        <v>0.41</v>
      </c>
    </row>
    <row r="66" spans="2:19">
      <c r="B66" t="s">
        <v>98</v>
      </c>
      <c r="C66" t="s">
        <v>84</v>
      </c>
      <c r="D66">
        <v>2013</v>
      </c>
      <c r="G66">
        <v>0.83333333333333326</v>
      </c>
      <c r="P66" t="s">
        <v>98</v>
      </c>
      <c r="Q66">
        <v>2013</v>
      </c>
      <c r="R66" t="s">
        <v>85</v>
      </c>
      <c r="S66">
        <v>0.36</v>
      </c>
    </row>
    <row r="67" spans="2:19">
      <c r="B67" t="s">
        <v>98</v>
      </c>
      <c r="C67" t="s">
        <v>84</v>
      </c>
      <c r="D67">
        <v>2020</v>
      </c>
      <c r="G67">
        <v>0.83333333333333326</v>
      </c>
      <c r="P67" t="s">
        <v>98</v>
      </c>
      <c r="Q67">
        <v>2020</v>
      </c>
      <c r="R67" t="s">
        <v>85</v>
      </c>
      <c r="S67">
        <v>0.37</v>
      </c>
    </row>
    <row r="68" spans="2:19">
      <c r="B68" t="s">
        <v>98</v>
      </c>
      <c r="C68" t="s">
        <v>84</v>
      </c>
      <c r="D68">
        <v>2030</v>
      </c>
      <c r="G68">
        <v>0.83333333333333326</v>
      </c>
      <c r="P68" t="s">
        <v>98</v>
      </c>
      <c r="Q68">
        <v>2030</v>
      </c>
      <c r="R68" t="s">
        <v>85</v>
      </c>
      <c r="S68">
        <v>0.39</v>
      </c>
    </row>
    <row r="69" spans="2:19">
      <c r="B69" t="s">
        <v>98</v>
      </c>
      <c r="C69" t="s">
        <v>84</v>
      </c>
      <c r="D69">
        <v>2040</v>
      </c>
      <c r="P69" t="s">
        <v>98</v>
      </c>
      <c r="Q69">
        <v>2040</v>
      </c>
      <c r="R69" t="s">
        <v>85</v>
      </c>
      <c r="S69">
        <v>0.4</v>
      </c>
    </row>
    <row r="70" spans="2:19">
      <c r="B70" t="s">
        <v>98</v>
      </c>
      <c r="C70" t="s">
        <v>84</v>
      </c>
      <c r="D70">
        <v>2050</v>
      </c>
      <c r="P70" t="s">
        <v>98</v>
      </c>
      <c r="Q70">
        <v>2050</v>
      </c>
      <c r="R70" t="s">
        <v>85</v>
      </c>
      <c r="S70">
        <v>0.4</v>
      </c>
    </row>
    <row r="71" spans="2:19">
      <c r="B71" t="s">
        <v>99</v>
      </c>
      <c r="C71" t="s">
        <v>84</v>
      </c>
      <c r="D71">
        <v>2013</v>
      </c>
      <c r="G71">
        <v>1.6666666666666665</v>
      </c>
      <c r="P71" t="s">
        <v>99</v>
      </c>
      <c r="Q71">
        <v>2013</v>
      </c>
      <c r="R71" t="s">
        <v>85</v>
      </c>
      <c r="S71">
        <v>0.35</v>
      </c>
    </row>
    <row r="72" spans="2:19">
      <c r="B72" t="s">
        <v>99</v>
      </c>
      <c r="C72" t="s">
        <v>84</v>
      </c>
      <c r="D72">
        <v>2020</v>
      </c>
      <c r="G72">
        <v>1.6666666666666665</v>
      </c>
      <c r="P72" t="s">
        <v>99</v>
      </c>
      <c r="Q72">
        <v>2020</v>
      </c>
      <c r="R72" t="s">
        <v>85</v>
      </c>
      <c r="S72">
        <v>0.37</v>
      </c>
    </row>
    <row r="73" spans="2:19">
      <c r="B73" t="s">
        <v>99</v>
      </c>
      <c r="C73" t="s">
        <v>84</v>
      </c>
      <c r="D73">
        <v>2030</v>
      </c>
      <c r="G73">
        <v>1.6666666666666665</v>
      </c>
      <c r="P73" t="s">
        <v>99</v>
      </c>
      <c r="Q73">
        <v>2030</v>
      </c>
      <c r="R73" t="s">
        <v>85</v>
      </c>
      <c r="S73">
        <v>0.4</v>
      </c>
    </row>
    <row r="74" spans="2:19">
      <c r="B74" t="s">
        <v>99</v>
      </c>
      <c r="C74" t="s">
        <v>84</v>
      </c>
      <c r="D74">
        <v>2040</v>
      </c>
      <c r="P74" t="s">
        <v>99</v>
      </c>
      <c r="Q74">
        <v>2040</v>
      </c>
      <c r="R74" t="s">
        <v>85</v>
      </c>
      <c r="S74">
        <v>0.41</v>
      </c>
    </row>
    <row r="75" spans="2:19">
      <c r="B75" t="s">
        <v>99</v>
      </c>
      <c r="C75" t="s">
        <v>84</v>
      </c>
      <c r="D75">
        <v>2050</v>
      </c>
      <c r="P75" t="s">
        <v>99</v>
      </c>
      <c r="Q75">
        <v>2050</v>
      </c>
      <c r="R75" t="s">
        <v>85</v>
      </c>
      <c r="S75">
        <v>0.44</v>
      </c>
    </row>
    <row r="76" spans="2:19">
      <c r="B76" t="s">
        <v>100</v>
      </c>
      <c r="C76" t="s">
        <v>84</v>
      </c>
      <c r="D76">
        <v>2013</v>
      </c>
      <c r="G76">
        <v>0.86111111111111116</v>
      </c>
      <c r="P76" t="s">
        <v>100</v>
      </c>
      <c r="Q76">
        <v>2013</v>
      </c>
      <c r="R76" t="s">
        <v>85</v>
      </c>
      <c r="S76">
        <v>0.36</v>
      </c>
    </row>
    <row r="77" spans="2:19">
      <c r="B77" t="s">
        <v>100</v>
      </c>
      <c r="C77" t="s">
        <v>84</v>
      </c>
      <c r="D77">
        <v>2020</v>
      </c>
      <c r="G77">
        <v>0.86111111111111116</v>
      </c>
      <c r="P77" t="s">
        <v>100</v>
      </c>
      <c r="Q77">
        <v>2020</v>
      </c>
      <c r="R77" t="s">
        <v>85</v>
      </c>
      <c r="S77">
        <v>0.38</v>
      </c>
    </row>
    <row r="78" spans="2:19">
      <c r="B78" t="s">
        <v>100</v>
      </c>
      <c r="C78" t="s">
        <v>84</v>
      </c>
      <c r="D78">
        <v>2030</v>
      </c>
      <c r="G78">
        <v>0.86111111111111116</v>
      </c>
      <c r="P78" t="s">
        <v>100</v>
      </c>
      <c r="Q78">
        <v>2030</v>
      </c>
      <c r="R78" t="s">
        <v>85</v>
      </c>
      <c r="S78">
        <v>0.4</v>
      </c>
    </row>
    <row r="79" spans="2:19">
      <c r="B79" t="s">
        <v>100</v>
      </c>
      <c r="C79" t="s">
        <v>84</v>
      </c>
      <c r="D79">
        <v>2040</v>
      </c>
      <c r="G79">
        <v>0.86111111111111116</v>
      </c>
      <c r="P79" t="s">
        <v>100</v>
      </c>
      <c r="Q79">
        <v>2040</v>
      </c>
      <c r="R79" t="s">
        <v>85</v>
      </c>
      <c r="S79">
        <v>0.42</v>
      </c>
    </row>
    <row r="80" spans="2:19">
      <c r="B80" t="s">
        <v>100</v>
      </c>
      <c r="C80" t="s">
        <v>84</v>
      </c>
      <c r="D80">
        <v>2050</v>
      </c>
      <c r="G80">
        <v>0.86111111111111116</v>
      </c>
      <c r="P80" t="s">
        <v>100</v>
      </c>
      <c r="Q80">
        <v>2050</v>
      </c>
      <c r="R80" t="s">
        <v>85</v>
      </c>
      <c r="S80">
        <v>0.45</v>
      </c>
    </row>
    <row r="81" spans="2:19">
      <c r="B81" t="s">
        <v>101</v>
      </c>
      <c r="C81" t="s">
        <v>84</v>
      </c>
      <c r="D81">
        <v>2013</v>
      </c>
      <c r="G81">
        <v>1.0555555555555556</v>
      </c>
      <c r="P81" t="s">
        <v>101</v>
      </c>
      <c r="Q81">
        <v>2013</v>
      </c>
      <c r="R81" t="s">
        <v>85</v>
      </c>
      <c r="S81">
        <v>0.35</v>
      </c>
    </row>
    <row r="82" spans="2:19">
      <c r="B82" t="s">
        <v>101</v>
      </c>
      <c r="C82" t="s">
        <v>84</v>
      </c>
      <c r="D82">
        <v>2020</v>
      </c>
      <c r="G82">
        <v>1.0555555555555556</v>
      </c>
      <c r="P82" t="s">
        <v>101</v>
      </c>
      <c r="Q82">
        <v>2020</v>
      </c>
      <c r="R82" t="s">
        <v>85</v>
      </c>
      <c r="S82">
        <v>0.36</v>
      </c>
    </row>
    <row r="83" spans="2:19">
      <c r="B83" t="s">
        <v>101</v>
      </c>
      <c r="C83" t="s">
        <v>84</v>
      </c>
      <c r="D83">
        <v>2030</v>
      </c>
      <c r="G83">
        <v>1.0555555555555556</v>
      </c>
      <c r="P83" t="s">
        <v>101</v>
      </c>
      <c r="Q83">
        <v>2030</v>
      </c>
      <c r="R83" t="s">
        <v>85</v>
      </c>
      <c r="S83">
        <v>0.37</v>
      </c>
    </row>
    <row r="84" spans="2:19">
      <c r="B84" t="s">
        <v>101</v>
      </c>
      <c r="C84" t="s">
        <v>84</v>
      </c>
      <c r="D84">
        <v>2040</v>
      </c>
      <c r="G84">
        <v>1.0555555555555556</v>
      </c>
      <c r="P84" t="s">
        <v>101</v>
      </c>
      <c r="Q84">
        <v>2040</v>
      </c>
      <c r="R84" t="s">
        <v>85</v>
      </c>
      <c r="S84">
        <v>0.38</v>
      </c>
    </row>
    <row r="85" spans="2:19">
      <c r="B85" t="s">
        <v>101</v>
      </c>
      <c r="C85" t="s">
        <v>84</v>
      </c>
      <c r="D85">
        <v>2050</v>
      </c>
      <c r="G85">
        <v>1.0555555555555556</v>
      </c>
      <c r="P85" t="s">
        <v>101</v>
      </c>
      <c r="Q85">
        <v>2050</v>
      </c>
      <c r="R85" t="s">
        <v>85</v>
      </c>
      <c r="S85">
        <v>0.39</v>
      </c>
    </row>
    <row r="86" spans="2:19">
      <c r="B86" t="s">
        <v>102</v>
      </c>
      <c r="C86" t="s">
        <v>84</v>
      </c>
      <c r="D86">
        <v>2013</v>
      </c>
      <c r="G86">
        <v>2.2777777777777777</v>
      </c>
      <c r="P86" t="s">
        <v>102</v>
      </c>
      <c r="Q86">
        <v>2013</v>
      </c>
      <c r="R86" t="s">
        <v>85</v>
      </c>
      <c r="S86">
        <v>0.35</v>
      </c>
    </row>
    <row r="87" spans="2:19">
      <c r="B87" t="s">
        <v>102</v>
      </c>
      <c r="C87" t="s">
        <v>84</v>
      </c>
      <c r="D87">
        <v>2020</v>
      </c>
      <c r="G87">
        <v>2.2777777777777777</v>
      </c>
      <c r="P87" t="s">
        <v>102</v>
      </c>
      <c r="Q87">
        <v>2020</v>
      </c>
      <c r="R87" t="s">
        <v>85</v>
      </c>
      <c r="S87">
        <v>0.37</v>
      </c>
    </row>
    <row r="88" spans="2:19">
      <c r="B88" t="s">
        <v>102</v>
      </c>
      <c r="C88" t="s">
        <v>84</v>
      </c>
      <c r="D88">
        <v>2030</v>
      </c>
      <c r="G88">
        <v>2.2777777777777777</v>
      </c>
      <c r="P88" t="s">
        <v>102</v>
      </c>
      <c r="Q88">
        <v>2030</v>
      </c>
      <c r="R88" t="s">
        <v>85</v>
      </c>
      <c r="S88">
        <v>0.43</v>
      </c>
    </row>
    <row r="89" spans="2:19">
      <c r="B89" t="s">
        <v>102</v>
      </c>
      <c r="C89" t="s">
        <v>84</v>
      </c>
      <c r="D89">
        <v>2040</v>
      </c>
      <c r="G89">
        <v>2.2777777777777777</v>
      </c>
      <c r="J89" t="s">
        <v>103</v>
      </c>
      <c r="P89" t="s">
        <v>102</v>
      </c>
      <c r="Q89">
        <v>2040</v>
      </c>
      <c r="R89" t="s">
        <v>85</v>
      </c>
      <c r="S89">
        <v>0.47</v>
      </c>
    </row>
    <row r="90" spans="2:19">
      <c r="B90" t="s">
        <v>102</v>
      </c>
      <c r="C90" t="s">
        <v>84</v>
      </c>
      <c r="D90">
        <v>2050</v>
      </c>
      <c r="G90">
        <v>2.2777777777777777</v>
      </c>
      <c r="J90" t="s">
        <v>85</v>
      </c>
      <c r="K90" t="s">
        <v>78</v>
      </c>
      <c r="L90" t="s">
        <v>79</v>
      </c>
      <c r="M90" t="s">
        <v>80</v>
      </c>
      <c r="P90" t="s">
        <v>102</v>
      </c>
      <c r="Q90">
        <v>2050</v>
      </c>
      <c r="R90" t="s">
        <v>85</v>
      </c>
      <c r="S90">
        <v>0.48</v>
      </c>
    </row>
    <row r="91" spans="2:19">
      <c r="B91" t="s">
        <v>104</v>
      </c>
      <c r="C91" t="s">
        <v>84</v>
      </c>
      <c r="D91">
        <v>2013</v>
      </c>
      <c r="E91">
        <v>4560</v>
      </c>
      <c r="F91">
        <v>102.78</v>
      </c>
      <c r="G91">
        <f>G81-(G$16-G$51)</f>
        <v>2.166666666666667</v>
      </c>
      <c r="J91">
        <f>-(S16-S51)</f>
        <v>-0.10999999999999999</v>
      </c>
      <c r="K91">
        <f>-(E16-E51)</f>
        <v>1600</v>
      </c>
      <c r="L91">
        <f>-(F16-F51)</f>
        <v>49.5</v>
      </c>
      <c r="M91">
        <f>-(G16-G51)</f>
        <v>1.1111111111111112</v>
      </c>
      <c r="P91" t="s">
        <v>104</v>
      </c>
      <c r="Q91">
        <v>2013</v>
      </c>
      <c r="R91" t="s">
        <v>85</v>
      </c>
      <c r="S91">
        <f>S81-(S16-S51)</f>
        <v>0.24</v>
      </c>
    </row>
    <row r="92" spans="2:19">
      <c r="B92" t="s">
        <v>104</v>
      </c>
      <c r="C92" t="s">
        <v>84</v>
      </c>
      <c r="D92">
        <v>2020</v>
      </c>
      <c r="E92">
        <v>4220</v>
      </c>
      <c r="F92">
        <v>96.66</v>
      </c>
      <c r="G92">
        <f>G82-(G$16-G$51)</f>
        <v>2.166666666666667</v>
      </c>
      <c r="J92">
        <f>-(S17-S52)</f>
        <v>-0.10999999999999999</v>
      </c>
      <c r="P92" t="s">
        <v>104</v>
      </c>
      <c r="Q92">
        <v>2020</v>
      </c>
      <c r="R92" t="s">
        <v>85</v>
      </c>
      <c r="S92">
        <f>S82-(S17-S52)</f>
        <v>0.25</v>
      </c>
    </row>
    <row r="93" spans="2:19">
      <c r="B93" t="s">
        <v>104</v>
      </c>
      <c r="C93" t="s">
        <v>84</v>
      </c>
      <c r="D93">
        <v>2030</v>
      </c>
      <c r="E93">
        <v>3930</v>
      </c>
      <c r="F93">
        <v>91.44</v>
      </c>
      <c r="G93">
        <f>G83-(G$16-G$51)</f>
        <v>2.166666666666667</v>
      </c>
      <c r="J93">
        <f>-(S18-S53)</f>
        <v>-0.10999999999999999</v>
      </c>
      <c r="P93" t="s">
        <v>104</v>
      </c>
      <c r="Q93">
        <v>2030</v>
      </c>
      <c r="R93" t="s">
        <v>85</v>
      </c>
      <c r="S93">
        <f>S83-(S18-S53)</f>
        <v>0.26</v>
      </c>
    </row>
    <row r="94" spans="2:19">
      <c r="B94" t="s">
        <v>104</v>
      </c>
      <c r="C94" t="s">
        <v>84</v>
      </c>
      <c r="D94">
        <v>2040</v>
      </c>
      <c r="E94">
        <v>3660</v>
      </c>
      <c r="F94">
        <v>86.58</v>
      </c>
      <c r="G94">
        <f>G84-(G$16-G$51)</f>
        <v>2.166666666666667</v>
      </c>
      <c r="J94">
        <f>-(S19-S54)</f>
        <v>-0.10999999999999999</v>
      </c>
      <c r="P94" t="s">
        <v>104</v>
      </c>
      <c r="Q94">
        <v>2040</v>
      </c>
      <c r="R94" t="s">
        <v>85</v>
      </c>
      <c r="S94">
        <f>S84-(S19-S54)</f>
        <v>0.27</v>
      </c>
    </row>
    <row r="95" spans="2:19">
      <c r="B95" t="s">
        <v>104</v>
      </c>
      <c r="C95" t="s">
        <v>84</v>
      </c>
      <c r="D95">
        <v>2050</v>
      </c>
      <c r="E95">
        <v>3430</v>
      </c>
      <c r="F95">
        <v>82.44</v>
      </c>
      <c r="G95">
        <f>G85-(G$16-G$51)</f>
        <v>2.166666666666667</v>
      </c>
      <c r="J95">
        <f>-(S20-S55)</f>
        <v>-0.10999999999999999</v>
      </c>
      <c r="P95" t="s">
        <v>104</v>
      </c>
      <c r="Q95">
        <v>2050</v>
      </c>
      <c r="R95" t="s">
        <v>85</v>
      </c>
      <c r="S95">
        <f>S85-(S20-S55)</f>
        <v>0.28000000000000003</v>
      </c>
    </row>
    <row r="96" spans="2:19">
      <c r="B96" t="s">
        <v>105</v>
      </c>
      <c r="C96" t="s">
        <v>84</v>
      </c>
      <c r="D96">
        <v>2013</v>
      </c>
      <c r="G96">
        <f>G86-(G26-G61)</f>
        <v>2.5555555555555554</v>
      </c>
      <c r="J96">
        <f>-(S26-S61)</f>
        <v>-8.0000000000000016E-2</v>
      </c>
      <c r="K96">
        <f t="shared" ref="K96:M97" si="0">-(E26-E61)</f>
        <v>-3100</v>
      </c>
      <c r="L96">
        <f t="shared" si="0"/>
        <v>-93</v>
      </c>
      <c r="M96">
        <f t="shared" si="0"/>
        <v>0.2777777777777779</v>
      </c>
      <c r="P96" t="s">
        <v>105</v>
      </c>
      <c r="Q96">
        <v>2013</v>
      </c>
      <c r="R96" t="s">
        <v>85</v>
      </c>
      <c r="S96">
        <f>S86-(S26-S61)</f>
        <v>0.26999999999999996</v>
      </c>
    </row>
    <row r="97" spans="2:19">
      <c r="B97" t="s">
        <v>105</v>
      </c>
      <c r="C97" t="s">
        <v>84</v>
      </c>
      <c r="D97">
        <v>2020</v>
      </c>
      <c r="G97">
        <f>G87-(G$27-G$62)</f>
        <v>2.5555555555555554</v>
      </c>
      <c r="J97">
        <f>-(S27-S62)</f>
        <v>-8.0000000000000016E-2</v>
      </c>
      <c r="K97">
        <f t="shared" si="0"/>
        <v>-3000</v>
      </c>
      <c r="L97">
        <f t="shared" si="0"/>
        <v>-90</v>
      </c>
      <c r="M97">
        <f t="shared" si="0"/>
        <v>0.2777777777777779</v>
      </c>
      <c r="P97" t="s">
        <v>105</v>
      </c>
      <c r="Q97">
        <v>2020</v>
      </c>
      <c r="R97" t="s">
        <v>85</v>
      </c>
      <c r="S97">
        <f>S87-(S27-S62)</f>
        <v>0.28999999999999998</v>
      </c>
    </row>
    <row r="98" spans="2:19">
      <c r="B98" t="s">
        <v>105</v>
      </c>
      <c r="C98" t="s">
        <v>84</v>
      </c>
      <c r="D98">
        <v>2030</v>
      </c>
      <c r="G98">
        <f>G88-(G$27-G$62)</f>
        <v>2.5555555555555554</v>
      </c>
      <c r="J98">
        <f>-(S28-S63)</f>
        <v>-0.06</v>
      </c>
      <c r="P98" t="s">
        <v>105</v>
      </c>
      <c r="Q98">
        <v>2030</v>
      </c>
      <c r="R98" t="s">
        <v>85</v>
      </c>
      <c r="S98">
        <f>S88-(S28-S63)</f>
        <v>0.37</v>
      </c>
    </row>
    <row r="99" spans="2:19">
      <c r="B99" t="s">
        <v>105</v>
      </c>
      <c r="C99" t="s">
        <v>84</v>
      </c>
      <c r="D99">
        <v>2040</v>
      </c>
      <c r="G99">
        <f>G89-(G$27-G$62)</f>
        <v>2.5555555555555554</v>
      </c>
      <c r="J99">
        <f>-(S29-S64)</f>
        <v>-0.06</v>
      </c>
      <c r="P99" t="s">
        <v>105</v>
      </c>
      <c r="Q99">
        <v>2040</v>
      </c>
      <c r="R99" t="s">
        <v>85</v>
      </c>
      <c r="S99">
        <f>S89-(S29-S64)</f>
        <v>0.41</v>
      </c>
    </row>
    <row r="100" spans="2:19">
      <c r="B100" t="s">
        <v>105</v>
      </c>
      <c r="C100" t="s">
        <v>84</v>
      </c>
      <c r="D100">
        <v>2050</v>
      </c>
      <c r="G100">
        <f>G90-(G$27-G$62)</f>
        <v>2.5555555555555554</v>
      </c>
      <c r="J100">
        <f>-(S30-S65)</f>
        <v>-0.06</v>
      </c>
      <c r="P100" t="s">
        <v>105</v>
      </c>
      <c r="Q100">
        <v>2050</v>
      </c>
      <c r="R100" t="s">
        <v>85</v>
      </c>
      <c r="S100">
        <f>S90-(S30-S65)</f>
        <v>0.42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C6" sqref="C6:C11"/>
    </sheetView>
  </sheetViews>
  <sheetFormatPr defaultRowHeight="14.25"/>
  <cols>
    <col min="3" max="3" width="21.86328125" customWidth="1"/>
  </cols>
  <sheetData>
    <row r="2" spans="2:14">
      <c r="B2" t="s">
        <v>106</v>
      </c>
    </row>
    <row r="3" spans="2:14">
      <c r="B3" t="s">
        <v>76</v>
      </c>
      <c r="C3" t="s">
        <v>2</v>
      </c>
      <c r="D3" t="s">
        <v>107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</row>
    <row r="4" spans="2:14">
      <c r="B4" t="s">
        <v>108</v>
      </c>
      <c r="C4" t="s">
        <v>109</v>
      </c>
      <c r="D4" t="s">
        <v>80</v>
      </c>
      <c r="E4">
        <v>0</v>
      </c>
      <c r="F4" t="s">
        <v>110</v>
      </c>
      <c r="G4" t="s">
        <v>110</v>
      </c>
      <c r="H4" t="s">
        <v>110</v>
      </c>
      <c r="I4" t="s">
        <v>110</v>
      </c>
      <c r="J4" t="s">
        <v>110</v>
      </c>
      <c r="K4" t="s">
        <v>110</v>
      </c>
      <c r="L4" t="s">
        <v>110</v>
      </c>
      <c r="M4" t="s">
        <v>110</v>
      </c>
      <c r="N4" t="s">
        <v>110</v>
      </c>
    </row>
    <row r="5" spans="2:14">
      <c r="B5" t="s">
        <v>108</v>
      </c>
      <c r="C5" t="s">
        <v>111</v>
      </c>
      <c r="D5" t="s">
        <v>80</v>
      </c>
      <c r="E5">
        <v>0</v>
      </c>
      <c r="F5" t="s">
        <v>110</v>
      </c>
      <c r="G5" t="s">
        <v>110</v>
      </c>
      <c r="H5" t="s">
        <v>110</v>
      </c>
      <c r="I5" t="s">
        <v>110</v>
      </c>
      <c r="J5" t="s">
        <v>110</v>
      </c>
      <c r="K5" t="s">
        <v>110</v>
      </c>
      <c r="L5" t="s">
        <v>110</v>
      </c>
      <c r="M5" t="s">
        <v>110</v>
      </c>
      <c r="N5" t="s">
        <v>110</v>
      </c>
    </row>
    <row r="6" spans="2:14">
      <c r="B6" t="s">
        <v>108</v>
      </c>
      <c r="C6" t="s">
        <v>112</v>
      </c>
      <c r="D6" t="s">
        <v>80</v>
      </c>
      <c r="E6">
        <v>0.61111111111111116</v>
      </c>
      <c r="F6" t="s">
        <v>110</v>
      </c>
      <c r="G6" t="s">
        <v>110</v>
      </c>
      <c r="H6" t="s">
        <v>110</v>
      </c>
      <c r="I6" t="s">
        <v>110</v>
      </c>
      <c r="J6" t="s">
        <v>110</v>
      </c>
      <c r="K6" t="s">
        <v>110</v>
      </c>
      <c r="L6" t="s">
        <v>110</v>
      </c>
      <c r="M6" t="s">
        <v>110</v>
      </c>
      <c r="N6" t="s">
        <v>110</v>
      </c>
    </row>
    <row r="7" spans="2:14">
      <c r="B7" t="s">
        <v>108</v>
      </c>
      <c r="C7" t="s">
        <v>113</v>
      </c>
      <c r="D7" t="s">
        <v>80</v>
      </c>
      <c r="E7">
        <v>0.61111111111111116</v>
      </c>
      <c r="F7" t="s">
        <v>110</v>
      </c>
      <c r="G7" t="s">
        <v>110</v>
      </c>
      <c r="H7" t="s">
        <v>110</v>
      </c>
      <c r="I7" t="s">
        <v>110</v>
      </c>
      <c r="J7" t="s">
        <v>110</v>
      </c>
      <c r="K7" t="s">
        <v>110</v>
      </c>
      <c r="L7" t="s">
        <v>110</v>
      </c>
      <c r="M7" t="s">
        <v>110</v>
      </c>
      <c r="N7" t="s">
        <v>110</v>
      </c>
    </row>
    <row r="8" spans="2:14">
      <c r="B8" t="s">
        <v>108</v>
      </c>
      <c r="C8" t="s">
        <v>114</v>
      </c>
      <c r="D8" t="s">
        <v>80</v>
      </c>
      <c r="E8">
        <v>0.66666666666666663</v>
      </c>
      <c r="F8" t="s">
        <v>110</v>
      </c>
      <c r="G8" t="s">
        <v>110</v>
      </c>
      <c r="H8" t="s">
        <v>110</v>
      </c>
      <c r="I8" t="s">
        <v>110</v>
      </c>
      <c r="J8" t="s">
        <v>110</v>
      </c>
      <c r="K8" t="s">
        <v>110</v>
      </c>
      <c r="L8" t="s">
        <v>110</v>
      </c>
      <c r="M8" t="s">
        <v>110</v>
      </c>
      <c r="N8" t="s">
        <v>110</v>
      </c>
    </row>
    <row r="9" spans="2:14">
      <c r="B9" t="s">
        <v>108</v>
      </c>
      <c r="C9" t="s">
        <v>115</v>
      </c>
      <c r="D9" t="s">
        <v>80</v>
      </c>
      <c r="E9">
        <v>0.66666666666666663</v>
      </c>
      <c r="F9" t="s">
        <v>110</v>
      </c>
      <c r="G9" t="s">
        <v>110</v>
      </c>
      <c r="H9" t="s">
        <v>110</v>
      </c>
      <c r="I9" t="s">
        <v>110</v>
      </c>
      <c r="J9" t="s">
        <v>110</v>
      </c>
      <c r="K9" t="s">
        <v>110</v>
      </c>
      <c r="L9" t="s">
        <v>110</v>
      </c>
      <c r="M9" t="s">
        <v>110</v>
      </c>
      <c r="N9" t="s">
        <v>110</v>
      </c>
    </row>
    <row r="10" spans="2:14">
      <c r="B10" t="s">
        <v>108</v>
      </c>
      <c r="C10" t="s">
        <v>116</v>
      </c>
      <c r="D10" t="s">
        <v>80</v>
      </c>
      <c r="E10">
        <v>0.69444444444444442</v>
      </c>
      <c r="F10" t="s">
        <v>110</v>
      </c>
      <c r="G10" t="s">
        <v>110</v>
      </c>
      <c r="H10" t="s">
        <v>110</v>
      </c>
      <c r="I10" t="s">
        <v>110</v>
      </c>
      <c r="J10" t="s">
        <v>110</v>
      </c>
      <c r="K10" t="s">
        <v>110</v>
      </c>
      <c r="L10" t="s">
        <v>110</v>
      </c>
      <c r="M10" t="s">
        <v>110</v>
      </c>
      <c r="N10" t="s">
        <v>110</v>
      </c>
    </row>
    <row r="11" spans="2:14">
      <c r="B11" t="s">
        <v>108</v>
      </c>
      <c r="C11" t="s">
        <v>117</v>
      </c>
      <c r="D11" t="s">
        <v>80</v>
      </c>
      <c r="E11">
        <v>0.69444444444444442</v>
      </c>
      <c r="F11">
        <v>0.69444444444444442</v>
      </c>
      <c r="G11">
        <v>0.61111111111111116</v>
      </c>
      <c r="H11">
        <v>0.61111111111111116</v>
      </c>
      <c r="I11">
        <v>0.61111111111111116</v>
      </c>
      <c r="J11">
        <v>0.61111111111111116</v>
      </c>
      <c r="K11">
        <v>0.61111111111111116</v>
      </c>
      <c r="L11">
        <v>0.61111111111111116</v>
      </c>
      <c r="M11">
        <v>0.61111111111111116</v>
      </c>
      <c r="N11">
        <v>0.61111111111111116</v>
      </c>
    </row>
    <row r="12" spans="2:14">
      <c r="B12" t="s">
        <v>108</v>
      </c>
      <c r="C12" t="s">
        <v>118</v>
      </c>
      <c r="D12" t="s">
        <v>80</v>
      </c>
      <c r="E12">
        <v>0</v>
      </c>
      <c r="F12" t="s">
        <v>110</v>
      </c>
      <c r="G12" t="s">
        <v>110</v>
      </c>
      <c r="H12" t="s">
        <v>110</v>
      </c>
      <c r="I12" t="s">
        <v>110</v>
      </c>
      <c r="J12" t="s">
        <v>110</v>
      </c>
      <c r="K12" t="s">
        <v>110</v>
      </c>
      <c r="L12" t="s">
        <v>110</v>
      </c>
      <c r="M12" t="s">
        <v>110</v>
      </c>
      <c r="N12" t="s">
        <v>110</v>
      </c>
    </row>
    <row r="13" spans="2:14">
      <c r="B13" t="s">
        <v>119</v>
      </c>
      <c r="C13" t="s">
        <v>120</v>
      </c>
      <c r="D13" t="s">
        <v>79</v>
      </c>
      <c r="E13">
        <v>502.56510222835254</v>
      </c>
      <c r="F13">
        <v>502.56510222835254</v>
      </c>
      <c r="G13">
        <v>388.28335961259069</v>
      </c>
      <c r="H13">
        <v>274.00161699682883</v>
      </c>
      <c r="I13">
        <v>210.2251044367656</v>
      </c>
      <c r="J13">
        <v>146.44859187670241</v>
      </c>
      <c r="K13">
        <v>141.77610895100253</v>
      </c>
      <c r="L13">
        <v>137.10362602530267</v>
      </c>
      <c r="M13">
        <v>107.78684322246579</v>
      </c>
      <c r="N13">
        <v>78.470060419628922</v>
      </c>
    </row>
    <row r="14" spans="2:14">
      <c r="B14" t="s">
        <v>119</v>
      </c>
      <c r="C14" t="s">
        <v>120</v>
      </c>
      <c r="D14" t="s">
        <v>78</v>
      </c>
      <c r="E14">
        <v>8114.8987124763316</v>
      </c>
      <c r="F14">
        <v>8114.8987124763316</v>
      </c>
      <c r="G14">
        <v>6162.2961586581223</v>
      </c>
      <c r="H14">
        <v>4209.693604839913</v>
      </c>
      <c r="I14">
        <v>3407.367810823318</v>
      </c>
      <c r="J14">
        <v>2605.0420168067226</v>
      </c>
      <c r="K14">
        <v>2388.4325930417058</v>
      </c>
      <c r="L14">
        <v>2171.823169276689</v>
      </c>
      <c r="M14">
        <v>1882.7575855256741</v>
      </c>
      <c r="N14">
        <v>1593.6920017746593</v>
      </c>
    </row>
    <row r="15" spans="2:14">
      <c r="B15" t="s">
        <v>108</v>
      </c>
      <c r="C15" t="s">
        <v>121</v>
      </c>
      <c r="D15" t="s">
        <v>80</v>
      </c>
      <c r="E15">
        <v>0.1388888888888889</v>
      </c>
      <c r="F15" t="s">
        <v>110</v>
      </c>
      <c r="G15" t="s">
        <v>110</v>
      </c>
      <c r="H15" t="s">
        <v>110</v>
      </c>
      <c r="I15" t="s">
        <v>110</v>
      </c>
      <c r="J15" t="s">
        <v>110</v>
      </c>
      <c r="K15" t="s">
        <v>110</v>
      </c>
      <c r="L15" t="s">
        <v>110</v>
      </c>
      <c r="M15" t="s">
        <v>110</v>
      </c>
      <c r="N15" t="s">
        <v>110</v>
      </c>
    </row>
    <row r="16" spans="2:14">
      <c r="B16" t="s">
        <v>108</v>
      </c>
      <c r="C16" t="s">
        <v>120</v>
      </c>
      <c r="D16" t="s">
        <v>80</v>
      </c>
      <c r="E16">
        <v>0.1388888888888889</v>
      </c>
      <c r="F16" t="s">
        <v>110</v>
      </c>
      <c r="G16" t="s">
        <v>110</v>
      </c>
      <c r="H16" t="s">
        <v>110</v>
      </c>
      <c r="I16" t="s">
        <v>110</v>
      </c>
      <c r="J16" t="s">
        <v>110</v>
      </c>
      <c r="K16" t="s">
        <v>110</v>
      </c>
      <c r="L16" t="s">
        <v>110</v>
      </c>
      <c r="M16" t="s">
        <v>110</v>
      </c>
      <c r="N16" t="s">
        <v>110</v>
      </c>
    </row>
    <row r="17" spans="2:14">
      <c r="B17" t="s">
        <v>108</v>
      </c>
      <c r="C17" t="s">
        <v>122</v>
      </c>
      <c r="D17" t="s">
        <v>80</v>
      </c>
      <c r="E17">
        <v>0.1388888888888889</v>
      </c>
      <c r="F17" t="s">
        <v>110</v>
      </c>
      <c r="G17" t="s">
        <v>110</v>
      </c>
      <c r="H17" t="s">
        <v>110</v>
      </c>
      <c r="I17" t="s">
        <v>110</v>
      </c>
      <c r="J17" t="s">
        <v>110</v>
      </c>
      <c r="K17" t="s">
        <v>110</v>
      </c>
      <c r="L17" t="s">
        <v>110</v>
      </c>
      <c r="M17" t="s">
        <v>110</v>
      </c>
      <c r="N17" t="s">
        <v>110</v>
      </c>
    </row>
    <row r="18" spans="2:14">
      <c r="B18" t="s">
        <v>108</v>
      </c>
      <c r="C18" t="s">
        <v>123</v>
      </c>
      <c r="D18" t="s">
        <v>80</v>
      </c>
      <c r="E18">
        <v>0.1388888888888889</v>
      </c>
      <c r="F18" t="s">
        <v>110</v>
      </c>
      <c r="G18" t="s">
        <v>110</v>
      </c>
      <c r="H18" t="s">
        <v>110</v>
      </c>
      <c r="I18" t="s">
        <v>110</v>
      </c>
      <c r="J18" t="s">
        <v>110</v>
      </c>
      <c r="K18" t="s">
        <v>110</v>
      </c>
      <c r="L18" t="s">
        <v>110</v>
      </c>
      <c r="M18" t="s">
        <v>110</v>
      </c>
      <c r="N18" t="s">
        <v>110</v>
      </c>
    </row>
    <row r="19" spans="2:14">
      <c r="B19" t="s">
        <v>84</v>
      </c>
      <c r="C19" t="s">
        <v>124</v>
      </c>
      <c r="D19" t="s">
        <v>79</v>
      </c>
      <c r="E19" t="s">
        <v>110</v>
      </c>
      <c r="G19">
        <v>168</v>
      </c>
      <c r="H19">
        <v>135</v>
      </c>
      <c r="J19">
        <v>114</v>
      </c>
      <c r="L19">
        <v>70</v>
      </c>
      <c r="N19">
        <v>68</v>
      </c>
    </row>
    <row r="20" spans="2:14">
      <c r="B20" t="s">
        <v>84</v>
      </c>
      <c r="C20" t="s">
        <v>125</v>
      </c>
      <c r="D20" t="s">
        <v>79</v>
      </c>
      <c r="E20" t="s">
        <v>110</v>
      </c>
      <c r="G20">
        <v>245.53846153846155</v>
      </c>
      <c r="H20">
        <v>197.30769230769229</v>
      </c>
      <c r="J20">
        <v>166.61538461538461</v>
      </c>
      <c r="L20">
        <v>102.30769230769231</v>
      </c>
      <c r="N20">
        <v>99.384615384615387</v>
      </c>
    </row>
    <row r="21" spans="2:14">
      <c r="B21" t="s">
        <v>84</v>
      </c>
      <c r="C21" t="s">
        <v>126</v>
      </c>
      <c r="D21" t="s">
        <v>79</v>
      </c>
      <c r="E21" t="s">
        <v>110</v>
      </c>
      <c r="G21">
        <v>168</v>
      </c>
      <c r="H21">
        <v>135</v>
      </c>
      <c r="J21">
        <v>114</v>
      </c>
      <c r="L21">
        <v>70</v>
      </c>
      <c r="N21">
        <v>68</v>
      </c>
    </row>
    <row r="22" spans="2:14">
      <c r="B22" t="s">
        <v>84</v>
      </c>
      <c r="C22" t="s">
        <v>127</v>
      </c>
      <c r="D22" t="s">
        <v>79</v>
      </c>
      <c r="E22" t="s">
        <v>110</v>
      </c>
      <c r="G22">
        <v>159.6</v>
      </c>
      <c r="H22">
        <v>128.25</v>
      </c>
      <c r="J22">
        <v>108.3</v>
      </c>
      <c r="L22">
        <v>66.5</v>
      </c>
      <c r="N22">
        <v>64.599999999999994</v>
      </c>
    </row>
    <row r="23" spans="2:14">
      <c r="B23" t="s">
        <v>84</v>
      </c>
      <c r="C23" t="s">
        <v>124</v>
      </c>
      <c r="D23" t="s">
        <v>78</v>
      </c>
      <c r="E23" t="s">
        <v>110</v>
      </c>
      <c r="G23">
        <v>5600</v>
      </c>
      <c r="H23">
        <v>4500</v>
      </c>
      <c r="J23">
        <v>3800</v>
      </c>
      <c r="L23">
        <v>3500</v>
      </c>
      <c r="N23">
        <v>3400</v>
      </c>
    </row>
    <row r="24" spans="2:14">
      <c r="B24" t="s">
        <v>84</v>
      </c>
      <c r="C24" t="s">
        <v>125</v>
      </c>
      <c r="D24" t="s">
        <v>78</v>
      </c>
      <c r="E24" t="s">
        <v>110</v>
      </c>
      <c r="G24">
        <v>8184.6153846153848</v>
      </c>
      <c r="H24">
        <v>6576.9230769230762</v>
      </c>
      <c r="J24">
        <v>5553.8461538461543</v>
      </c>
      <c r="L24">
        <v>5115.3846153846152</v>
      </c>
      <c r="N24">
        <v>4969.2307692307695</v>
      </c>
    </row>
    <row r="25" spans="2:14">
      <c r="B25" t="s">
        <v>84</v>
      </c>
      <c r="C25" t="s">
        <v>126</v>
      </c>
      <c r="D25" t="s">
        <v>78</v>
      </c>
      <c r="E25" t="s">
        <v>110</v>
      </c>
      <c r="G25">
        <v>5600</v>
      </c>
      <c r="H25">
        <v>4500</v>
      </c>
      <c r="J25">
        <v>3800</v>
      </c>
      <c r="L25">
        <v>3500</v>
      </c>
      <c r="N25">
        <v>3400</v>
      </c>
    </row>
    <row r="26" spans="2:14">
      <c r="B26" t="s">
        <v>84</v>
      </c>
      <c r="C26" t="s">
        <v>127</v>
      </c>
      <c r="D26" t="s">
        <v>78</v>
      </c>
      <c r="E26" t="s">
        <v>110</v>
      </c>
      <c r="G26">
        <v>5320</v>
      </c>
      <c r="H26">
        <v>4275</v>
      </c>
      <c r="J26">
        <v>3610</v>
      </c>
      <c r="L26">
        <v>3325</v>
      </c>
      <c r="N26">
        <v>3230</v>
      </c>
    </row>
    <row r="27" spans="2:14">
      <c r="B27" t="s">
        <v>84</v>
      </c>
      <c r="C27" t="s">
        <v>128</v>
      </c>
      <c r="D27" t="s">
        <v>80</v>
      </c>
      <c r="E27">
        <v>2.2222222222222223</v>
      </c>
      <c r="F27" t="s">
        <v>110</v>
      </c>
      <c r="G27" t="s">
        <v>110</v>
      </c>
      <c r="H27" t="s">
        <v>110</v>
      </c>
      <c r="I27" t="s">
        <v>110</v>
      </c>
      <c r="J27" t="s">
        <v>110</v>
      </c>
      <c r="K27" t="s">
        <v>110</v>
      </c>
      <c r="L27" t="s">
        <v>110</v>
      </c>
      <c r="M27" t="s">
        <v>110</v>
      </c>
      <c r="N27" t="s">
        <v>110</v>
      </c>
    </row>
    <row r="28" spans="2:14">
      <c r="B28" t="s">
        <v>84</v>
      </c>
      <c r="C28" t="s">
        <v>124</v>
      </c>
      <c r="D28" t="s">
        <v>80</v>
      </c>
      <c r="E28">
        <v>2.2222222222222223</v>
      </c>
      <c r="F28" t="s">
        <v>110</v>
      </c>
      <c r="G28" t="s">
        <v>110</v>
      </c>
      <c r="H28" t="s">
        <v>110</v>
      </c>
      <c r="I28" t="s">
        <v>110</v>
      </c>
      <c r="J28" t="s">
        <v>110</v>
      </c>
      <c r="K28" t="s">
        <v>110</v>
      </c>
      <c r="L28" t="s">
        <v>110</v>
      </c>
      <c r="M28" t="s">
        <v>110</v>
      </c>
      <c r="N28" t="s">
        <v>110</v>
      </c>
    </row>
    <row r="29" spans="2:14">
      <c r="B29" t="s">
        <v>84</v>
      </c>
      <c r="C29" t="s">
        <v>125</v>
      </c>
      <c r="D29" t="s">
        <v>80</v>
      </c>
      <c r="E29">
        <v>2.2222222222222223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  <c r="L29" t="s">
        <v>110</v>
      </c>
      <c r="M29" t="s">
        <v>110</v>
      </c>
      <c r="N29" t="s">
        <v>110</v>
      </c>
    </row>
    <row r="30" spans="2:14">
      <c r="B30" t="s">
        <v>84</v>
      </c>
      <c r="C30" t="s">
        <v>129</v>
      </c>
      <c r="D30" t="s">
        <v>80</v>
      </c>
      <c r="E30">
        <v>2.2222222222222223</v>
      </c>
      <c r="F30" t="s">
        <v>110</v>
      </c>
      <c r="G30" t="s">
        <v>110</v>
      </c>
      <c r="H30" t="s">
        <v>110</v>
      </c>
      <c r="I30" t="s">
        <v>110</v>
      </c>
      <c r="J30" t="s">
        <v>110</v>
      </c>
      <c r="K30" t="s">
        <v>110</v>
      </c>
      <c r="L30" t="s">
        <v>110</v>
      </c>
      <c r="M30" t="s">
        <v>110</v>
      </c>
      <c r="N30" t="s">
        <v>110</v>
      </c>
    </row>
    <row r="31" spans="2:14">
      <c r="B31" t="s">
        <v>84</v>
      </c>
      <c r="C31" t="s">
        <v>126</v>
      </c>
      <c r="D31" t="s">
        <v>80</v>
      </c>
      <c r="E31">
        <v>2.2222222222222223</v>
      </c>
      <c r="F31" t="s">
        <v>110</v>
      </c>
      <c r="G31" t="s">
        <v>110</v>
      </c>
      <c r="H31" t="s">
        <v>110</v>
      </c>
      <c r="I31" t="s">
        <v>110</v>
      </c>
      <c r="J31" t="s">
        <v>110</v>
      </c>
      <c r="K31" t="s">
        <v>110</v>
      </c>
      <c r="L31" t="s">
        <v>110</v>
      </c>
      <c r="M31" t="s">
        <v>110</v>
      </c>
      <c r="N31" t="s">
        <v>110</v>
      </c>
    </row>
    <row r="32" spans="2:14">
      <c r="B32" t="s">
        <v>84</v>
      </c>
      <c r="C32" t="s">
        <v>127</v>
      </c>
      <c r="D32" t="s">
        <v>80</v>
      </c>
      <c r="E32">
        <v>2.2222222222222223</v>
      </c>
      <c r="F32" t="s">
        <v>110</v>
      </c>
      <c r="G32" t="s">
        <v>110</v>
      </c>
      <c r="H32" t="s">
        <v>110</v>
      </c>
      <c r="I32" t="s">
        <v>110</v>
      </c>
      <c r="J32" t="s">
        <v>110</v>
      </c>
      <c r="K32" t="s">
        <v>110</v>
      </c>
      <c r="L32" t="s">
        <v>110</v>
      </c>
      <c r="M32" t="s">
        <v>110</v>
      </c>
      <c r="N32" t="s">
        <v>110</v>
      </c>
    </row>
    <row r="33" spans="2:14">
      <c r="B33" t="s">
        <v>108</v>
      </c>
      <c r="C33" t="s">
        <v>130</v>
      </c>
      <c r="D33" t="s">
        <v>80</v>
      </c>
      <c r="E33">
        <v>0.27777777777777779</v>
      </c>
      <c r="F33">
        <v>0.27777777777777779</v>
      </c>
      <c r="H33">
        <v>0.22222222222222224</v>
      </c>
      <c r="J33">
        <v>0.16666666666666666</v>
      </c>
      <c r="L33">
        <v>0.15277777777777779</v>
      </c>
      <c r="N33">
        <v>0.1388888888888889</v>
      </c>
    </row>
    <row r="34" spans="2:14">
      <c r="B34" t="s">
        <v>108</v>
      </c>
      <c r="C34" t="s">
        <v>131</v>
      </c>
      <c r="D34" t="s">
        <v>80</v>
      </c>
      <c r="E34">
        <v>0.27777777777777779</v>
      </c>
      <c r="F34">
        <v>0.27777777777777779</v>
      </c>
      <c r="H34">
        <v>0.22222222222222224</v>
      </c>
      <c r="J34">
        <v>0.16666666666666666</v>
      </c>
      <c r="L34">
        <v>0.15277777777777779</v>
      </c>
      <c r="N34">
        <v>0.1388888888888889</v>
      </c>
    </row>
    <row r="35" spans="2:14">
      <c r="B35" t="s">
        <v>108</v>
      </c>
      <c r="C35" t="s">
        <v>132</v>
      </c>
      <c r="D35" t="s">
        <v>80</v>
      </c>
      <c r="E35">
        <v>0.1388888888888889</v>
      </c>
      <c r="F35">
        <v>0.1388888888888889</v>
      </c>
      <c r="G35">
        <v>0.13194444444444445</v>
      </c>
      <c r="H35">
        <v>0.125</v>
      </c>
      <c r="I35">
        <v>0.11805555555555555</v>
      </c>
      <c r="J35">
        <v>0.11111111111111112</v>
      </c>
      <c r="K35">
        <v>0.10416666666666666</v>
      </c>
      <c r="L35">
        <v>9.722222222222221E-2</v>
      </c>
      <c r="M35">
        <v>9.0277777777777776E-2</v>
      </c>
      <c r="N35">
        <v>8.3333333333333329E-2</v>
      </c>
    </row>
    <row r="36" spans="2:14">
      <c r="B36" t="s">
        <v>108</v>
      </c>
      <c r="C36" t="s">
        <v>133</v>
      </c>
      <c r="D36" t="s">
        <v>80</v>
      </c>
      <c r="E36">
        <v>0.1388888888888889</v>
      </c>
      <c r="F36">
        <v>0.1388888888888889</v>
      </c>
      <c r="G36">
        <v>0.13194444444444445</v>
      </c>
      <c r="H36">
        <v>0.125</v>
      </c>
      <c r="I36">
        <v>0.11805555555555555</v>
      </c>
      <c r="J36">
        <v>0.11111111111111112</v>
      </c>
      <c r="K36">
        <v>0.10416666666666666</v>
      </c>
      <c r="L36">
        <v>9.722222222222221E-2</v>
      </c>
      <c r="M36">
        <v>9.0277777777777776E-2</v>
      </c>
      <c r="N36">
        <v>8.3333333333333329E-2</v>
      </c>
    </row>
    <row r="37" spans="2:14">
      <c r="B37" t="s">
        <v>108</v>
      </c>
      <c r="C37" t="s">
        <v>134</v>
      </c>
      <c r="D37" t="s">
        <v>80</v>
      </c>
      <c r="E37">
        <v>0.1388888888888889</v>
      </c>
      <c r="F37">
        <v>0.1388888888888889</v>
      </c>
      <c r="G37">
        <v>0.13194444444444445</v>
      </c>
      <c r="H37">
        <v>0.125</v>
      </c>
      <c r="I37">
        <v>0.11805555555555555</v>
      </c>
      <c r="J37">
        <v>0.11111111111111112</v>
      </c>
      <c r="K37">
        <v>0.10416666666666666</v>
      </c>
      <c r="L37">
        <v>9.722222222222221E-2</v>
      </c>
      <c r="M37">
        <v>9.0277777777777776E-2</v>
      </c>
      <c r="N37">
        <v>8.3333333333333329E-2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workbookViewId="0">
      <selection activeCell="C6" sqref="C6"/>
    </sheetView>
  </sheetViews>
  <sheetFormatPr defaultRowHeight="14.25"/>
  <cols>
    <col min="3" max="3" width="16.3984375" customWidth="1"/>
  </cols>
  <sheetData>
    <row r="2" spans="1:5">
      <c r="C2" t="s">
        <v>75</v>
      </c>
    </row>
    <row r="3" spans="1:5">
      <c r="C3" t="s">
        <v>2</v>
      </c>
      <c r="D3" t="s">
        <v>81</v>
      </c>
      <c r="E3" t="s">
        <v>82</v>
      </c>
    </row>
    <row r="4" spans="1:5">
      <c r="A4" t="s">
        <v>135</v>
      </c>
      <c r="C4" t="s">
        <v>109</v>
      </c>
      <c r="D4" t="s">
        <v>85</v>
      </c>
      <c r="E4">
        <v>0.12</v>
      </c>
    </row>
    <row r="5" spans="1:5">
      <c r="A5" t="s">
        <v>135</v>
      </c>
      <c r="C5" t="s">
        <v>111</v>
      </c>
      <c r="D5" t="s">
        <v>85</v>
      </c>
      <c r="E5">
        <v>1</v>
      </c>
    </row>
    <row r="6" spans="1:5">
      <c r="A6" t="s">
        <v>135</v>
      </c>
      <c r="C6" t="s">
        <v>136</v>
      </c>
      <c r="D6" t="s">
        <v>85</v>
      </c>
      <c r="E6">
        <v>0.12</v>
      </c>
    </row>
    <row r="7" spans="1:5">
      <c r="A7" t="s">
        <v>137</v>
      </c>
      <c r="C7" t="s">
        <v>112</v>
      </c>
      <c r="D7" t="s">
        <v>85</v>
      </c>
      <c r="E7">
        <v>1</v>
      </c>
    </row>
    <row r="8" spans="1:5">
      <c r="A8" t="s">
        <v>137</v>
      </c>
      <c r="C8" t="s">
        <v>113</v>
      </c>
      <c r="D8" t="s">
        <v>85</v>
      </c>
      <c r="E8">
        <v>1</v>
      </c>
    </row>
    <row r="9" spans="1:5">
      <c r="A9" t="s">
        <v>137</v>
      </c>
      <c r="C9" t="s">
        <v>114</v>
      </c>
      <c r="D9" t="s">
        <v>85</v>
      </c>
      <c r="E9">
        <v>1</v>
      </c>
    </row>
    <row r="10" spans="1:5">
      <c r="A10" t="s">
        <v>137</v>
      </c>
      <c r="C10" t="s">
        <v>115</v>
      </c>
      <c r="D10" t="s">
        <v>85</v>
      </c>
      <c r="E10">
        <v>1</v>
      </c>
    </row>
    <row r="11" spans="1:5">
      <c r="A11" t="s">
        <v>137</v>
      </c>
      <c r="C11" t="s">
        <v>116</v>
      </c>
      <c r="D11" t="s">
        <v>85</v>
      </c>
      <c r="E11">
        <v>1</v>
      </c>
    </row>
    <row r="12" spans="1:5">
      <c r="A12" t="s">
        <v>137</v>
      </c>
      <c r="C12" t="s">
        <v>117</v>
      </c>
      <c r="D12" t="s">
        <v>85</v>
      </c>
      <c r="E12">
        <v>1</v>
      </c>
    </row>
    <row r="13" spans="1:5">
      <c r="A13" t="s">
        <v>137</v>
      </c>
      <c r="C13" t="s">
        <v>118</v>
      </c>
      <c r="D13" t="s">
        <v>85</v>
      </c>
      <c r="E13">
        <v>1</v>
      </c>
    </row>
    <row r="14" spans="1:5">
      <c r="A14" t="s">
        <v>138</v>
      </c>
      <c r="C14" t="s">
        <v>121</v>
      </c>
      <c r="D14" t="s">
        <v>85</v>
      </c>
      <c r="E14">
        <v>1</v>
      </c>
    </row>
    <row r="15" spans="1:5">
      <c r="A15" t="s">
        <v>138</v>
      </c>
      <c r="C15" t="s">
        <v>120</v>
      </c>
      <c r="D15" t="s">
        <v>85</v>
      </c>
      <c r="E15">
        <v>1</v>
      </c>
    </row>
    <row r="16" spans="1:5">
      <c r="A16" t="s">
        <v>138</v>
      </c>
      <c r="C16" t="s">
        <v>122</v>
      </c>
      <c r="D16" t="s">
        <v>85</v>
      </c>
      <c r="E16">
        <v>1</v>
      </c>
    </row>
    <row r="17" spans="1:5">
      <c r="A17" t="s">
        <v>138</v>
      </c>
      <c r="C17" t="s">
        <v>123</v>
      </c>
      <c r="D17" t="s">
        <v>85</v>
      </c>
      <c r="E17">
        <v>1</v>
      </c>
    </row>
    <row r="18" spans="1:5">
      <c r="A18" t="s">
        <v>139</v>
      </c>
      <c r="C18" t="s">
        <v>128</v>
      </c>
      <c r="D18" t="s">
        <v>85</v>
      </c>
      <c r="E18">
        <v>1</v>
      </c>
    </row>
    <row r="19" spans="1:5">
      <c r="A19" t="s">
        <v>139</v>
      </c>
      <c r="C19" t="s">
        <v>124</v>
      </c>
      <c r="D19" t="s">
        <v>85</v>
      </c>
      <c r="E19">
        <v>1</v>
      </c>
    </row>
    <row r="20" spans="1:5">
      <c r="A20" t="s">
        <v>139</v>
      </c>
      <c r="C20" t="s">
        <v>125</v>
      </c>
      <c r="D20" t="s">
        <v>85</v>
      </c>
      <c r="E20">
        <v>1</v>
      </c>
    </row>
    <row r="21" spans="1:5">
      <c r="A21" t="s">
        <v>139</v>
      </c>
      <c r="C21" t="s">
        <v>129</v>
      </c>
      <c r="D21" t="s">
        <v>85</v>
      </c>
      <c r="E21">
        <v>1</v>
      </c>
    </row>
    <row r="22" spans="1:5">
      <c r="A22" t="s">
        <v>139</v>
      </c>
      <c r="C22" t="s">
        <v>126</v>
      </c>
      <c r="D22" t="s">
        <v>85</v>
      </c>
      <c r="E22">
        <v>1</v>
      </c>
    </row>
    <row r="23" spans="1:5">
      <c r="A23" t="s">
        <v>139</v>
      </c>
      <c r="C23" t="s">
        <v>127</v>
      </c>
      <c r="D23" t="s">
        <v>85</v>
      </c>
      <c r="E23">
        <v>1</v>
      </c>
    </row>
    <row r="24" spans="1:5">
      <c r="A24" t="s">
        <v>139</v>
      </c>
      <c r="C24" t="s">
        <v>140</v>
      </c>
      <c r="D24" t="s">
        <v>85</v>
      </c>
      <c r="E24">
        <v>1</v>
      </c>
    </row>
    <row r="25" spans="1:5">
      <c r="A25" t="s">
        <v>139</v>
      </c>
      <c r="C25" t="s">
        <v>141</v>
      </c>
      <c r="D25" t="s">
        <v>85</v>
      </c>
      <c r="E25">
        <v>1</v>
      </c>
    </row>
    <row r="26" spans="1:5">
      <c r="A26" t="s">
        <v>139</v>
      </c>
      <c r="C26" t="s">
        <v>142</v>
      </c>
      <c r="D26" t="s">
        <v>85</v>
      </c>
      <c r="E26">
        <v>1</v>
      </c>
    </row>
    <row r="27" spans="1:5">
      <c r="A27" t="s">
        <v>139</v>
      </c>
      <c r="C27" t="s">
        <v>143</v>
      </c>
      <c r="D27" t="s">
        <v>85</v>
      </c>
      <c r="E27">
        <v>1</v>
      </c>
    </row>
    <row r="28" spans="1:5">
      <c r="A28" t="s">
        <v>139</v>
      </c>
      <c r="C28" t="s">
        <v>144</v>
      </c>
      <c r="D28" t="s">
        <v>85</v>
      </c>
      <c r="E28">
        <v>1</v>
      </c>
    </row>
    <row r="29" spans="1:5">
      <c r="A29" t="s">
        <v>139</v>
      </c>
      <c r="C29" t="s">
        <v>145</v>
      </c>
      <c r="D29" t="s">
        <v>85</v>
      </c>
      <c r="E29">
        <v>1</v>
      </c>
    </row>
    <row r="30" spans="1:5">
      <c r="A30" t="s">
        <v>139</v>
      </c>
      <c r="C30" t="s">
        <v>146</v>
      </c>
      <c r="D30" t="s">
        <v>85</v>
      </c>
      <c r="E30">
        <v>1</v>
      </c>
    </row>
    <row r="31" spans="1:5">
      <c r="A31" t="s">
        <v>147</v>
      </c>
      <c r="C31" t="s">
        <v>130</v>
      </c>
      <c r="D31" t="s">
        <v>85</v>
      </c>
      <c r="E31">
        <v>1</v>
      </c>
    </row>
    <row r="32" spans="1:5">
      <c r="A32" t="s">
        <v>147</v>
      </c>
      <c r="C32" t="s">
        <v>148</v>
      </c>
      <c r="D32" t="s">
        <v>85</v>
      </c>
      <c r="E32">
        <v>1</v>
      </c>
    </row>
    <row r="33" spans="1:5">
      <c r="A33" t="s">
        <v>147</v>
      </c>
      <c r="C33" t="s">
        <v>149</v>
      </c>
      <c r="D33" t="s">
        <v>85</v>
      </c>
      <c r="E33">
        <v>1</v>
      </c>
    </row>
    <row r="34" spans="1:5">
      <c r="A34" t="s">
        <v>147</v>
      </c>
      <c r="C34" t="s">
        <v>131</v>
      </c>
      <c r="D34" t="s">
        <v>85</v>
      </c>
      <c r="E34">
        <v>1</v>
      </c>
    </row>
    <row r="35" spans="1:5">
      <c r="A35" t="s">
        <v>147</v>
      </c>
      <c r="C35" t="s">
        <v>132</v>
      </c>
      <c r="D35" t="s">
        <v>85</v>
      </c>
      <c r="E35">
        <v>1</v>
      </c>
    </row>
    <row r="36" spans="1:5">
      <c r="A36" t="s">
        <v>147</v>
      </c>
      <c r="C36" t="s">
        <v>133</v>
      </c>
      <c r="D36" t="s">
        <v>85</v>
      </c>
      <c r="E36">
        <v>1</v>
      </c>
    </row>
    <row r="37" spans="1:5">
      <c r="A37" t="s">
        <v>147</v>
      </c>
      <c r="C37" t="s">
        <v>134</v>
      </c>
      <c r="D37" t="s">
        <v>85</v>
      </c>
      <c r="E37">
        <v>1</v>
      </c>
    </row>
    <row r="38" spans="1:5">
      <c r="A38" t="s">
        <v>147</v>
      </c>
      <c r="C38" t="s">
        <v>150</v>
      </c>
      <c r="D38" t="s">
        <v>85</v>
      </c>
      <c r="E3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0"/>
  <sheetViews>
    <sheetView topLeftCell="A25" workbookViewId="0"/>
  </sheetViews>
  <sheetFormatPr defaultRowHeight="14.25"/>
  <sheetData>
    <row r="2" spans="2:27">
      <c r="P2" t="s">
        <v>151</v>
      </c>
    </row>
    <row r="3" spans="2:27">
      <c r="B3" t="s">
        <v>106</v>
      </c>
      <c r="S3" t="s">
        <v>152</v>
      </c>
    </row>
    <row r="4" spans="2:27">
      <c r="B4" t="s">
        <v>76</v>
      </c>
      <c r="C4" t="s">
        <v>2</v>
      </c>
      <c r="D4" t="s">
        <v>107</v>
      </c>
      <c r="E4">
        <v>2005</v>
      </c>
      <c r="F4">
        <v>2010</v>
      </c>
      <c r="G4">
        <v>2015</v>
      </c>
      <c r="H4">
        <v>2020</v>
      </c>
      <c r="I4">
        <v>2025</v>
      </c>
      <c r="J4">
        <v>2030</v>
      </c>
      <c r="K4">
        <v>2035</v>
      </c>
      <c r="L4">
        <v>2040</v>
      </c>
      <c r="M4">
        <v>2045</v>
      </c>
      <c r="N4">
        <v>2050</v>
      </c>
    </row>
    <row r="5" spans="2:27">
      <c r="B5" t="s">
        <v>108</v>
      </c>
      <c r="C5" t="s">
        <v>153</v>
      </c>
      <c r="D5" t="s">
        <v>78</v>
      </c>
      <c r="E5">
        <f>IF(R5&lt;&gt;"",R5,"")</f>
        <v>807.16574074074072</v>
      </c>
      <c r="F5" t="str">
        <f t="shared" ref="F5:N6" si="0">IF($P5=1,S5,"")</f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P5">
        <f t="shared" ref="P5:P31" si="1">IF(AVERAGE(R5:AA5)&lt;MAX(R5:AA5),1,0)</f>
        <v>0</v>
      </c>
      <c r="R5">
        <v>807.16574074074072</v>
      </c>
      <c r="S5">
        <v>807.16574074074072</v>
      </c>
      <c r="T5">
        <v>807.16574074074072</v>
      </c>
      <c r="U5">
        <v>807.16574074074072</v>
      </c>
      <c r="V5">
        <v>807.16574074074072</v>
      </c>
      <c r="W5">
        <v>807.16574074074072</v>
      </c>
      <c r="X5">
        <v>807.16574074074072</v>
      </c>
      <c r="Y5">
        <v>807.16574074074072</v>
      </c>
      <c r="Z5">
        <v>807.16574074074072</v>
      </c>
      <c r="AA5">
        <v>807.16574074074072</v>
      </c>
    </row>
    <row r="6" spans="2:27">
      <c r="B6" t="s">
        <v>108</v>
      </c>
      <c r="C6" t="s">
        <v>153</v>
      </c>
      <c r="D6" t="s">
        <v>79</v>
      </c>
      <c r="E6">
        <f>IF(R6&lt;&gt;"",R6,"")</f>
        <v>14.956261307712769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P6">
        <f t="shared" si="1"/>
        <v>0</v>
      </c>
      <c r="R6">
        <v>14.956261307712769</v>
      </c>
      <c r="S6">
        <v>14.956261307712769</v>
      </c>
      <c r="T6">
        <v>14.956261307712769</v>
      </c>
      <c r="U6">
        <v>14.956261307712769</v>
      </c>
      <c r="V6">
        <v>14.956261307712769</v>
      </c>
      <c r="W6">
        <v>14.956261307712769</v>
      </c>
      <c r="X6">
        <v>14.956261307712769</v>
      </c>
      <c r="Y6">
        <v>14.956261307712769</v>
      </c>
      <c r="Z6">
        <v>14.956261307712769</v>
      </c>
      <c r="AA6">
        <v>14.956261307712769</v>
      </c>
    </row>
    <row r="7" spans="2:27">
      <c r="B7" t="s">
        <v>108</v>
      </c>
      <c r="C7" t="s">
        <v>153</v>
      </c>
      <c r="D7" t="s">
        <v>80</v>
      </c>
      <c r="E7">
        <f>IF(R7&lt;&gt;"",R7/3.6,"")</f>
        <v>1.4819444444444445</v>
      </c>
      <c r="F7" t="str">
        <f t="shared" ref="F7:N7" si="2">IF($P7=1,S7/3.6,"")</f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P7">
        <f t="shared" si="1"/>
        <v>0</v>
      </c>
      <c r="R7">
        <v>5.335</v>
      </c>
      <c r="S7">
        <v>5.335</v>
      </c>
      <c r="T7">
        <v>5.335</v>
      </c>
      <c r="U7">
        <v>5.335</v>
      </c>
      <c r="V7">
        <v>5.335</v>
      </c>
      <c r="W7">
        <v>5.335</v>
      </c>
      <c r="X7">
        <v>5.335</v>
      </c>
      <c r="Y7">
        <v>5.335</v>
      </c>
      <c r="Z7">
        <v>5.335</v>
      </c>
      <c r="AA7">
        <v>5.335</v>
      </c>
    </row>
    <row r="8" spans="2:27">
      <c r="B8" t="s">
        <v>108</v>
      </c>
      <c r="C8" t="s">
        <v>154</v>
      </c>
      <c r="D8" t="s">
        <v>78</v>
      </c>
      <c r="E8">
        <f>IF(R8&lt;&gt;"",R8,"")</f>
        <v>401.19200000000001</v>
      </c>
      <c r="F8" t="str">
        <f t="shared" ref="F8:N9" si="3">IF($P8=1,S8,"")</f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P8">
        <f t="shared" si="1"/>
        <v>0</v>
      </c>
      <c r="R8">
        <v>401.19200000000001</v>
      </c>
      <c r="S8">
        <v>401.19200000000001</v>
      </c>
      <c r="T8">
        <v>401.19200000000001</v>
      </c>
      <c r="U8">
        <v>401.19200000000001</v>
      </c>
      <c r="V8">
        <v>401.19200000000001</v>
      </c>
      <c r="W8">
        <v>401.19200000000001</v>
      </c>
      <c r="X8">
        <v>401.19200000000001</v>
      </c>
      <c r="Y8">
        <v>401.19200000000001</v>
      </c>
      <c r="Z8">
        <v>401.19200000000001</v>
      </c>
      <c r="AA8">
        <v>401.19200000000001</v>
      </c>
    </row>
    <row r="9" spans="2:27">
      <c r="B9" t="s">
        <v>108</v>
      </c>
      <c r="C9" t="s">
        <v>154</v>
      </c>
      <c r="D9" t="s">
        <v>79</v>
      </c>
      <c r="E9">
        <f>IF(R9&lt;&gt;"",R9,"")</f>
        <v>14.020379999999999</v>
      </c>
      <c r="F9">
        <f t="shared" si="3"/>
        <v>14.007909873303133</v>
      </c>
      <c r="G9">
        <f t="shared" si="3"/>
        <v>13.995450837893369</v>
      </c>
      <c r="H9">
        <f t="shared" si="3"/>
        <v>13.983002883905797</v>
      </c>
      <c r="I9">
        <f t="shared" si="3"/>
        <v>13.970566001484279</v>
      </c>
      <c r="J9">
        <f t="shared" si="3"/>
        <v>13.711931639999998</v>
      </c>
      <c r="K9">
        <f t="shared" si="3"/>
        <v>13.683804452645418</v>
      </c>
      <c r="L9">
        <f t="shared" si="3"/>
        <v>13.655734962389188</v>
      </c>
      <c r="M9">
        <f t="shared" si="3"/>
        <v>13.627723050877673</v>
      </c>
      <c r="N9">
        <f t="shared" si="3"/>
        <v>13.599768599999999</v>
      </c>
      <c r="P9">
        <f t="shared" si="1"/>
        <v>1</v>
      </c>
      <c r="R9">
        <v>14.020379999999999</v>
      </c>
      <c r="S9">
        <v>14.007909873303133</v>
      </c>
      <c r="T9">
        <v>13.995450837893369</v>
      </c>
      <c r="U9">
        <v>13.983002883905797</v>
      </c>
      <c r="V9">
        <v>13.970566001484279</v>
      </c>
      <c r="W9">
        <v>13.711931639999998</v>
      </c>
      <c r="X9">
        <v>13.683804452645418</v>
      </c>
      <c r="Y9">
        <v>13.655734962389188</v>
      </c>
      <c r="Z9">
        <v>13.627723050877673</v>
      </c>
      <c r="AA9">
        <v>13.599768599999999</v>
      </c>
    </row>
    <row r="10" spans="2:27">
      <c r="B10" t="s">
        <v>108</v>
      </c>
      <c r="C10" t="s">
        <v>154</v>
      </c>
      <c r="D10" t="s">
        <v>80</v>
      </c>
      <c r="E10">
        <f>IF(R10&lt;&gt;"",R10/3.6,"")</f>
        <v>0.52007362731669471</v>
      </c>
      <c r="F10">
        <f t="shared" ref="F10:N10" si="4">IF($P10=1,S10/3.6,"")</f>
        <v>0.60737864042790524</v>
      </c>
      <c r="G10">
        <f t="shared" si="4"/>
        <v>0.70933958861060775</v>
      </c>
      <c r="H10">
        <f t="shared" si="4"/>
        <v>0.82841677082319176</v>
      </c>
      <c r="I10">
        <f t="shared" si="4"/>
        <v>0.82841677082319176</v>
      </c>
      <c r="J10">
        <f t="shared" si="4"/>
        <v>0.82841677082319176</v>
      </c>
      <c r="K10">
        <f t="shared" si="4"/>
        <v>0.82841677082319176</v>
      </c>
      <c r="L10">
        <f t="shared" si="4"/>
        <v>0.82841677082319176</v>
      </c>
      <c r="M10">
        <f t="shared" si="4"/>
        <v>0.82841677082319176</v>
      </c>
      <c r="N10">
        <f t="shared" si="4"/>
        <v>0.82841677082319176</v>
      </c>
      <c r="P10">
        <f t="shared" si="1"/>
        <v>1</v>
      </c>
      <c r="R10">
        <v>1.872265058340101</v>
      </c>
      <c r="S10">
        <v>2.1865631055404591</v>
      </c>
      <c r="T10">
        <v>2.5536225189981878</v>
      </c>
      <c r="U10">
        <v>2.9823003749634904</v>
      </c>
      <c r="V10">
        <v>2.9823003749634904</v>
      </c>
      <c r="W10">
        <v>2.9823003749634904</v>
      </c>
      <c r="X10">
        <v>2.9823003749634904</v>
      </c>
      <c r="Y10">
        <v>2.9823003749634904</v>
      </c>
      <c r="Z10">
        <v>2.9823003749634904</v>
      </c>
      <c r="AA10">
        <v>2.9823003749634904</v>
      </c>
    </row>
    <row r="11" spans="2:27">
      <c r="B11" t="s">
        <v>108</v>
      </c>
      <c r="C11" t="s">
        <v>155</v>
      </c>
      <c r="D11" t="s">
        <v>78</v>
      </c>
      <c r="E11">
        <f>IF(R11&lt;&gt;"",R11,"")</f>
        <v>501.42331249999995</v>
      </c>
      <c r="F11">
        <f t="shared" ref="F11:N12" si="5">IF($P11=1,S11,"")</f>
        <v>500.97733227438295</v>
      </c>
      <c r="G11">
        <f t="shared" si="5"/>
        <v>500.53174871632541</v>
      </c>
      <c r="H11">
        <f t="shared" si="5"/>
        <v>500.08656147301986</v>
      </c>
      <c r="I11">
        <f t="shared" si="5"/>
        <v>499.64177019197257</v>
      </c>
      <c r="J11">
        <f t="shared" si="5"/>
        <v>490.39199962499998</v>
      </c>
      <c r="K11">
        <f t="shared" si="5"/>
        <v>489.38606202169376</v>
      </c>
      <c r="L11">
        <f t="shared" si="5"/>
        <v>488.38218789100222</v>
      </c>
      <c r="M11">
        <f t="shared" si="5"/>
        <v>487.380373000139</v>
      </c>
      <c r="N11">
        <f t="shared" si="5"/>
        <v>486.38061312499997</v>
      </c>
      <c r="P11">
        <f t="shared" si="1"/>
        <v>1</v>
      </c>
      <c r="R11">
        <v>501.42331249999995</v>
      </c>
      <c r="S11">
        <v>500.97733227438295</v>
      </c>
      <c r="T11">
        <v>500.53174871632541</v>
      </c>
      <c r="U11">
        <v>500.08656147301986</v>
      </c>
      <c r="V11">
        <v>499.64177019197257</v>
      </c>
      <c r="W11">
        <v>490.39199962499998</v>
      </c>
      <c r="X11">
        <v>489.38606202169376</v>
      </c>
      <c r="Y11">
        <v>488.38218789100222</v>
      </c>
      <c r="Z11">
        <v>487.380373000139</v>
      </c>
      <c r="AA11">
        <v>486.38061312499997</v>
      </c>
    </row>
    <row r="12" spans="2:27">
      <c r="B12" t="s">
        <v>108</v>
      </c>
      <c r="C12" t="s">
        <v>155</v>
      </c>
      <c r="D12" t="s">
        <v>79</v>
      </c>
      <c r="E12">
        <f>IF(R12&lt;&gt;"",R12,"")</f>
        <v>15.902698679144336</v>
      </c>
      <c r="F12">
        <f t="shared" si="5"/>
        <v>15.888554364414565</v>
      </c>
      <c r="G12">
        <f t="shared" si="5"/>
        <v>15.874422630042579</v>
      </c>
      <c r="H12">
        <f t="shared" si="5"/>
        <v>15.860303464839053</v>
      </c>
      <c r="I12">
        <f t="shared" si="5"/>
        <v>15.846196857624607</v>
      </c>
      <c r="J12">
        <f t="shared" si="5"/>
        <v>15.55283930820316</v>
      </c>
      <c r="K12">
        <f t="shared" si="5"/>
        <v>15.520935880108361</v>
      </c>
      <c r="L12">
        <f t="shared" si="5"/>
        <v>15.489097895287552</v>
      </c>
      <c r="M12">
        <f t="shared" si="5"/>
        <v>15.457325219497417</v>
      </c>
      <c r="N12">
        <f t="shared" si="5"/>
        <v>15.425617718770004</v>
      </c>
      <c r="P12">
        <f t="shared" si="1"/>
        <v>1</v>
      </c>
      <c r="R12">
        <v>15.902698679144336</v>
      </c>
      <c r="S12">
        <v>15.888554364414565</v>
      </c>
      <c r="T12">
        <v>15.874422630042579</v>
      </c>
      <c r="U12">
        <v>15.860303464839053</v>
      </c>
      <c r="V12">
        <v>15.846196857624607</v>
      </c>
      <c r="W12">
        <v>15.55283930820316</v>
      </c>
      <c r="X12">
        <v>15.520935880108361</v>
      </c>
      <c r="Y12">
        <v>15.489097895287552</v>
      </c>
      <c r="Z12">
        <v>15.457325219497417</v>
      </c>
      <c r="AA12">
        <v>15.425617718770004</v>
      </c>
    </row>
    <row r="13" spans="2:27">
      <c r="B13" t="s">
        <v>108</v>
      </c>
      <c r="C13" t="s">
        <v>155</v>
      </c>
      <c r="D13" t="s">
        <v>80</v>
      </c>
      <c r="E13">
        <f>IF(R13&lt;&gt;"",R13/3.6,"")</f>
        <v>0.66506315120505355</v>
      </c>
      <c r="F13" t="str">
        <f t="shared" ref="F13:N13" si="6">IF($P13=1,S13/3.6,"")</f>
        <v/>
      </c>
      <c r="G13" t="str">
        <f t="shared" si="6"/>
        <v/>
      </c>
      <c r="H13" t="str">
        <f t="shared" si="6"/>
        <v/>
      </c>
      <c r="I13" t="str">
        <f t="shared" si="6"/>
        <v/>
      </c>
      <c r="J13" t="str">
        <f t="shared" si="6"/>
        <v/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P13">
        <f t="shared" si="1"/>
        <v>0</v>
      </c>
      <c r="R13">
        <v>2.394227344338193</v>
      </c>
      <c r="S13">
        <v>2.394227344338193</v>
      </c>
      <c r="T13">
        <v>2.394227344338193</v>
      </c>
      <c r="U13">
        <v>2.394227344338193</v>
      </c>
      <c r="V13">
        <v>2.394227344338193</v>
      </c>
      <c r="W13">
        <v>2.394227344338193</v>
      </c>
      <c r="X13">
        <v>2.394227344338193</v>
      </c>
      <c r="Y13">
        <v>2.394227344338193</v>
      </c>
      <c r="Z13">
        <v>2.394227344338193</v>
      </c>
      <c r="AA13">
        <v>2.394227344338193</v>
      </c>
    </row>
    <row r="14" spans="2:27">
      <c r="B14" t="s">
        <v>108</v>
      </c>
      <c r="C14" t="s">
        <v>156</v>
      </c>
      <c r="D14" t="s">
        <v>78</v>
      </c>
      <c r="E14">
        <f>IF(R14&lt;&gt;"",R14,"")</f>
        <v>975.9648220223462</v>
      </c>
      <c r="F14">
        <f t="shared" ref="F14:N15" si="7">IF($P14=1,S14,"")</f>
        <v>975.09677101500529</v>
      </c>
      <c r="G14">
        <f t="shared" si="7"/>
        <v>974.2294920770405</v>
      </c>
      <c r="H14">
        <f t="shared" si="7"/>
        <v>973.36298452175151</v>
      </c>
      <c r="I14">
        <f t="shared" si="7"/>
        <v>972.49724766304826</v>
      </c>
      <c r="J14">
        <f t="shared" si="7"/>
        <v>954.49359593785448</v>
      </c>
      <c r="K14">
        <f t="shared" si="7"/>
        <v>952.53565004762163</v>
      </c>
      <c r="L14">
        <f t="shared" si="7"/>
        <v>950.58172047779703</v>
      </c>
      <c r="M14">
        <f t="shared" si="7"/>
        <v>948.63179898973158</v>
      </c>
      <c r="N14">
        <f t="shared" si="7"/>
        <v>946.68587736167569</v>
      </c>
      <c r="P14">
        <f t="shared" si="1"/>
        <v>1</v>
      </c>
      <c r="R14">
        <v>975.9648220223462</v>
      </c>
      <c r="S14">
        <v>975.09677101500529</v>
      </c>
      <c r="T14">
        <v>974.2294920770405</v>
      </c>
      <c r="U14">
        <v>973.36298452175151</v>
      </c>
      <c r="V14">
        <v>972.49724766304826</v>
      </c>
      <c r="W14">
        <v>954.49359593785448</v>
      </c>
      <c r="X14">
        <v>952.53565004762163</v>
      </c>
      <c r="Y14">
        <v>950.58172047779703</v>
      </c>
      <c r="Z14">
        <v>948.63179898973158</v>
      </c>
      <c r="AA14">
        <v>946.68587736167569</v>
      </c>
    </row>
    <row r="15" spans="2:27">
      <c r="B15" t="s">
        <v>108</v>
      </c>
      <c r="C15" t="s">
        <v>156</v>
      </c>
      <c r="D15" t="s">
        <v>79</v>
      </c>
      <c r="E15">
        <f>IF(R15&lt;&gt;"",R15,"")</f>
        <v>13.663507508312843</v>
      </c>
      <c r="F15">
        <f t="shared" si="7"/>
        <v>13.651354794210073</v>
      </c>
      <c r="G15">
        <f t="shared" si="7"/>
        <v>13.639212889078568</v>
      </c>
      <c r="H15">
        <f t="shared" si="7"/>
        <v>13.62708178330452</v>
      </c>
      <c r="I15">
        <f t="shared" si="7"/>
        <v>13.614961467282674</v>
      </c>
      <c r="J15">
        <f t="shared" si="7"/>
        <v>13.362910343129963</v>
      </c>
      <c r="K15">
        <f t="shared" si="7"/>
        <v>13.335499100666702</v>
      </c>
      <c r="L15">
        <f t="shared" si="7"/>
        <v>13.308144086689159</v>
      </c>
      <c r="M15">
        <f t="shared" si="7"/>
        <v>13.28084518585624</v>
      </c>
      <c r="N15">
        <f t="shared" si="7"/>
        <v>13.25360228306346</v>
      </c>
      <c r="P15">
        <f t="shared" si="1"/>
        <v>1</v>
      </c>
      <c r="R15">
        <v>13.663507508312843</v>
      </c>
      <c r="S15">
        <v>13.651354794210073</v>
      </c>
      <c r="T15">
        <v>13.639212889078568</v>
      </c>
      <c r="U15">
        <v>13.62708178330452</v>
      </c>
      <c r="V15">
        <v>13.614961467282674</v>
      </c>
      <c r="W15">
        <v>13.362910343129963</v>
      </c>
      <c r="X15">
        <v>13.335499100666702</v>
      </c>
      <c r="Y15">
        <v>13.308144086689159</v>
      </c>
      <c r="Z15">
        <v>13.28084518585624</v>
      </c>
      <c r="AA15">
        <v>13.25360228306346</v>
      </c>
    </row>
    <row r="16" spans="2:27">
      <c r="B16" t="s">
        <v>108</v>
      </c>
      <c r="C16" t="s">
        <v>156</v>
      </c>
      <c r="D16" t="s">
        <v>80</v>
      </c>
      <c r="E16">
        <f>IF(R16&lt;&gt;"",R16/3.6,"")</f>
        <v>0.58033596811583266</v>
      </c>
      <c r="F16" t="str">
        <f t="shared" ref="F16:N16" si="8">IF($P16=1,S16/3.6,"")</f>
        <v/>
      </c>
      <c r="G16" t="str">
        <f t="shared" si="8"/>
        <v/>
      </c>
      <c r="H16" t="str">
        <f t="shared" si="8"/>
        <v/>
      </c>
      <c r="I16" t="str">
        <f t="shared" si="8"/>
        <v/>
      </c>
      <c r="J16" t="str">
        <f t="shared" si="8"/>
        <v/>
      </c>
      <c r="K16" t="str">
        <f t="shared" si="8"/>
        <v/>
      </c>
      <c r="L16" t="str">
        <f t="shared" si="8"/>
        <v/>
      </c>
      <c r="M16" t="str">
        <f t="shared" si="8"/>
        <v/>
      </c>
      <c r="N16" t="str">
        <f t="shared" si="8"/>
        <v/>
      </c>
      <c r="P16">
        <f t="shared" si="1"/>
        <v>0</v>
      </c>
      <c r="R16">
        <v>2.0892094852169976</v>
      </c>
      <c r="S16">
        <v>2.0892094852169976</v>
      </c>
      <c r="T16">
        <v>2.0892094852169976</v>
      </c>
      <c r="U16">
        <v>2.0892094852169976</v>
      </c>
      <c r="V16">
        <v>2.0892094852169976</v>
      </c>
      <c r="W16">
        <v>2.0892094852169976</v>
      </c>
      <c r="X16">
        <v>2.0892094852169976</v>
      </c>
      <c r="Y16">
        <v>2.0892094852169976</v>
      </c>
      <c r="Z16">
        <v>2.0892094852169976</v>
      </c>
      <c r="AA16">
        <v>2.0892094852169976</v>
      </c>
    </row>
    <row r="17" spans="2:27">
      <c r="B17" t="s">
        <v>84</v>
      </c>
      <c r="C17" t="s">
        <v>157</v>
      </c>
      <c r="D17" t="s">
        <v>78</v>
      </c>
      <c r="E17">
        <f>F17</f>
        <v>5000</v>
      </c>
      <c r="F17">
        <v>5000</v>
      </c>
      <c r="G17">
        <f>AVERAGE(F17,H17)</f>
        <v>4675</v>
      </c>
      <c r="H17">
        <f>H62</f>
        <v>4350</v>
      </c>
      <c r="I17">
        <f>AVERAGE(H17,J17)</f>
        <v>4225</v>
      </c>
      <c r="J17">
        <f>I62</f>
        <v>4100</v>
      </c>
      <c r="K17">
        <f>AVERAGE(J17,L17)</f>
        <v>3950</v>
      </c>
      <c r="L17">
        <f>J62</f>
        <v>3800</v>
      </c>
      <c r="M17">
        <f>AVERAGE(L17,N17)</f>
        <v>3775</v>
      </c>
      <c r="N17">
        <f>K62</f>
        <v>3750</v>
      </c>
      <c r="P17">
        <f t="shared" si="1"/>
        <v>1</v>
      </c>
      <c r="R17">
        <v>3024.0000000000005</v>
      </c>
      <c r="S17">
        <v>5000</v>
      </c>
      <c r="T17">
        <v>5000</v>
      </c>
      <c r="U17">
        <v>5000</v>
      </c>
      <c r="V17">
        <v>5000</v>
      </c>
      <c r="W17">
        <v>5000</v>
      </c>
      <c r="X17">
        <v>5000</v>
      </c>
      <c r="Y17">
        <v>5000</v>
      </c>
      <c r="Z17">
        <v>5000</v>
      </c>
      <c r="AA17">
        <v>5000</v>
      </c>
    </row>
    <row r="18" spans="2:27">
      <c r="B18" t="s">
        <v>108</v>
      </c>
      <c r="C18" t="s">
        <v>157</v>
      </c>
      <c r="D18" t="s">
        <v>79</v>
      </c>
      <c r="E18">
        <f>IF(R18&lt;&gt;"",R18,"")</f>
        <v>42.336000000000006</v>
      </c>
      <c r="F18">
        <f>IF($P18=1,S18,"")</f>
        <v>85</v>
      </c>
      <c r="G18">
        <f t="shared" ref="G18:N18" si="9">IF($P18=1,T18,"")</f>
        <v>85</v>
      </c>
      <c r="H18">
        <f t="shared" si="9"/>
        <v>85</v>
      </c>
      <c r="I18">
        <f t="shared" si="9"/>
        <v>85</v>
      </c>
      <c r="J18">
        <f t="shared" si="9"/>
        <v>85</v>
      </c>
      <c r="K18">
        <f t="shared" si="9"/>
        <v>85</v>
      </c>
      <c r="L18">
        <f t="shared" si="9"/>
        <v>85</v>
      </c>
      <c r="M18">
        <f t="shared" si="9"/>
        <v>85</v>
      </c>
      <c r="N18">
        <f t="shared" si="9"/>
        <v>85</v>
      </c>
      <c r="P18">
        <f t="shared" si="1"/>
        <v>1</v>
      </c>
      <c r="R18">
        <v>42.336000000000006</v>
      </c>
      <c r="S18">
        <v>85</v>
      </c>
      <c r="T18">
        <v>85</v>
      </c>
      <c r="U18">
        <v>85</v>
      </c>
      <c r="V18">
        <v>85</v>
      </c>
      <c r="W18">
        <v>85</v>
      </c>
      <c r="X18">
        <v>85</v>
      </c>
      <c r="Y18">
        <v>85</v>
      </c>
      <c r="Z18">
        <v>85</v>
      </c>
      <c r="AA18">
        <v>85</v>
      </c>
    </row>
    <row r="19" spans="2:27">
      <c r="B19" t="s">
        <v>108</v>
      </c>
      <c r="C19" t="s">
        <v>157</v>
      </c>
      <c r="D19" t="s">
        <v>80</v>
      </c>
      <c r="E19">
        <f>IF(R19&lt;&gt;"",R19/3.6,"")</f>
        <v>0.87953674852318708</v>
      </c>
      <c r="F19">
        <f t="shared" ref="F19:N19" si="10">IF($P19=1,S19/3.6,"")</f>
        <v>0.85635847544703325</v>
      </c>
      <c r="G19">
        <f t="shared" si="10"/>
        <v>0.85463579059528016</v>
      </c>
      <c r="H19">
        <f t="shared" si="10"/>
        <v>0.85240918474556626</v>
      </c>
      <c r="I19">
        <f t="shared" si="10"/>
        <v>0.83982610659439916</v>
      </c>
      <c r="J19">
        <f t="shared" si="10"/>
        <v>0.8200774156567171</v>
      </c>
      <c r="K19">
        <f t="shared" si="10"/>
        <v>0.80818536527643436</v>
      </c>
      <c r="L19">
        <f t="shared" si="10"/>
        <v>0.79265653324626595</v>
      </c>
      <c r="M19">
        <f t="shared" si="10"/>
        <v>0.80352767781109535</v>
      </c>
      <c r="N19">
        <f t="shared" si="10"/>
        <v>0.79607046070460696</v>
      </c>
      <c r="P19">
        <f t="shared" si="1"/>
        <v>1</v>
      </c>
      <c r="R19">
        <v>3.1663322946834738</v>
      </c>
      <c r="S19">
        <v>3.0828905116093197</v>
      </c>
      <c r="T19">
        <v>3.0766888461430089</v>
      </c>
      <c r="U19">
        <v>3.0686730650840386</v>
      </c>
      <c r="V19">
        <v>3.023373983739837</v>
      </c>
      <c r="W19">
        <v>2.9522786963641816</v>
      </c>
      <c r="X19">
        <v>2.909467314995164</v>
      </c>
      <c r="Y19">
        <v>2.8535635196865576</v>
      </c>
      <c r="Z19">
        <v>2.8926996401199432</v>
      </c>
      <c r="AA19">
        <v>2.8658536585365852</v>
      </c>
    </row>
    <row r="20" spans="2:27">
      <c r="B20" t="s">
        <v>108</v>
      </c>
      <c r="C20" t="s">
        <v>158</v>
      </c>
      <c r="D20" t="s">
        <v>78</v>
      </c>
      <c r="L20">
        <f>J68</f>
        <v>5999.75307449101</v>
      </c>
      <c r="M20">
        <f>AVERAGE(L20,N20)</f>
        <v>5437.2762237574771</v>
      </c>
      <c r="N20">
        <f>K68</f>
        <v>4874.799373023945</v>
      </c>
      <c r="P20">
        <f t="shared" si="1"/>
        <v>0</v>
      </c>
      <c r="Y20">
        <v>6120</v>
      </c>
      <c r="Z20">
        <v>6120</v>
      </c>
      <c r="AA20">
        <v>6120</v>
      </c>
    </row>
    <row r="21" spans="2:27">
      <c r="B21" t="s">
        <v>108</v>
      </c>
      <c r="C21" t="s">
        <v>158</v>
      </c>
      <c r="D21" t="s">
        <v>79</v>
      </c>
      <c r="L21">
        <f>IF($P21=1,Y21,"")</f>
        <v>70</v>
      </c>
      <c r="M21">
        <f>IF($P21=1,Z21,"")</f>
        <v>70</v>
      </c>
      <c r="N21">
        <f>IF($P21=1,AA21,"")</f>
        <v>70</v>
      </c>
      <c r="P21">
        <f t="shared" si="1"/>
        <v>1</v>
      </c>
      <c r="R21">
        <v>41.277600000000014</v>
      </c>
      <c r="S21">
        <v>41.104004889502555</v>
      </c>
      <c r="T21">
        <v>40.931139842341842</v>
      </c>
      <c r="U21">
        <v>40.75900178819824</v>
      </c>
      <c r="V21">
        <v>40.587587669664501</v>
      </c>
      <c r="W21">
        <v>40.416173551130782</v>
      </c>
      <c r="X21">
        <v>40.244759432597071</v>
      </c>
      <c r="Y21">
        <v>70</v>
      </c>
      <c r="Z21">
        <v>70</v>
      </c>
      <c r="AA21">
        <v>70</v>
      </c>
    </row>
    <row r="22" spans="2:27">
      <c r="B22" t="s">
        <v>108</v>
      </c>
      <c r="C22" t="s">
        <v>158</v>
      </c>
      <c r="D22" t="s">
        <v>80</v>
      </c>
      <c r="L22">
        <f>IF($P22=1,Y22/3.6,"")</f>
        <v>0.79265653324626595</v>
      </c>
      <c r="M22">
        <f>IF($P22=1,Z22/3.6,"")</f>
        <v>0.80352767781109535</v>
      </c>
      <c r="N22">
        <f>IF($P22=1,AA22/3.6,"")</f>
        <v>0.79607046070460696</v>
      </c>
      <c r="P22">
        <f t="shared" si="1"/>
        <v>1</v>
      </c>
      <c r="R22">
        <v>3.1663322946834738</v>
      </c>
      <c r="S22">
        <v>3.0828905116093197</v>
      </c>
      <c r="T22">
        <v>3.0766888461430089</v>
      </c>
      <c r="U22">
        <v>3.0686730650840386</v>
      </c>
      <c r="V22">
        <v>3.023373983739837</v>
      </c>
      <c r="W22">
        <v>2.9522786963641816</v>
      </c>
      <c r="X22">
        <v>2.909467314995164</v>
      </c>
      <c r="Y22">
        <v>2.8535635196865576</v>
      </c>
      <c r="Z22">
        <v>2.8926996401199432</v>
      </c>
      <c r="AA22">
        <v>2.8658536585365852</v>
      </c>
    </row>
    <row r="23" spans="2:27">
      <c r="B23" t="s">
        <v>108</v>
      </c>
      <c r="C23" t="s">
        <v>159</v>
      </c>
      <c r="D23" t="s">
        <v>78</v>
      </c>
      <c r="E23">
        <f>IF(R23&lt;&gt;"",R23,"")</f>
        <v>1364.693</v>
      </c>
      <c r="F23" t="str">
        <f t="shared" ref="F23:N24" si="11">IF($P23=1,S23,"")</f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P23">
        <f t="shared" si="1"/>
        <v>0</v>
      </c>
      <c r="R23">
        <v>1364.693</v>
      </c>
      <c r="S23">
        <v>1364.693</v>
      </c>
      <c r="T23">
        <v>1364.693</v>
      </c>
      <c r="U23">
        <v>1364.693</v>
      </c>
      <c r="V23">
        <v>1364.693</v>
      </c>
      <c r="W23">
        <v>1364.693</v>
      </c>
      <c r="X23">
        <v>1364.693</v>
      </c>
      <c r="Y23">
        <v>1364.693</v>
      </c>
      <c r="Z23">
        <v>1364.693</v>
      </c>
      <c r="AA23">
        <v>1364.693</v>
      </c>
    </row>
    <row r="24" spans="2:27">
      <c r="B24" t="s">
        <v>108</v>
      </c>
      <c r="C24" t="s">
        <v>159</v>
      </c>
      <c r="D24" t="s">
        <v>79</v>
      </c>
      <c r="E24">
        <f>IF(R24&lt;&gt;"",R24,"")</f>
        <v>27.293859999999999</v>
      </c>
      <c r="F24" t="str">
        <f t="shared" si="11"/>
        <v/>
      </c>
      <c r="G24" t="str">
        <f t="shared" si="11"/>
        <v/>
      </c>
      <c r="H24" t="str">
        <f t="shared" si="11"/>
        <v/>
      </c>
      <c r="I24" t="str">
        <f t="shared" si="11"/>
        <v/>
      </c>
      <c r="J24" t="str">
        <f t="shared" si="11"/>
        <v/>
      </c>
      <c r="K24" t="str">
        <f t="shared" si="11"/>
        <v/>
      </c>
      <c r="L24" t="str">
        <f t="shared" si="11"/>
        <v/>
      </c>
      <c r="M24" t="str">
        <f t="shared" si="11"/>
        <v/>
      </c>
      <c r="N24" t="str">
        <f t="shared" si="11"/>
        <v/>
      </c>
      <c r="P24">
        <f t="shared" si="1"/>
        <v>0</v>
      </c>
      <c r="R24">
        <v>27.293859999999999</v>
      </c>
      <c r="S24">
        <v>27.293859999999999</v>
      </c>
      <c r="T24">
        <v>27.293859999999999</v>
      </c>
      <c r="U24">
        <v>27.293859999999999</v>
      </c>
      <c r="V24">
        <v>27.293859999999999</v>
      </c>
      <c r="W24">
        <v>27.293859999999999</v>
      </c>
      <c r="X24">
        <v>27.293859999999999</v>
      </c>
      <c r="Y24">
        <v>27.293859999999999</v>
      </c>
      <c r="Z24">
        <v>27.293859999999999</v>
      </c>
      <c r="AA24">
        <v>27.293859999999999</v>
      </c>
    </row>
    <row r="25" spans="2:27">
      <c r="B25" t="s">
        <v>108</v>
      </c>
      <c r="C25" t="s">
        <v>159</v>
      </c>
      <c r="D25" t="s">
        <v>80</v>
      </c>
      <c r="E25">
        <f>IF(R25&lt;&gt;"",R25/3.6,"")</f>
        <v>0.35566666666666663</v>
      </c>
      <c r="F25" t="str">
        <f t="shared" ref="F25:N25" si="12">IF($P25=1,S25/3.6,"")</f>
        <v/>
      </c>
      <c r="G25" t="str">
        <f t="shared" si="12"/>
        <v/>
      </c>
      <c r="H25" t="str">
        <f t="shared" si="12"/>
        <v/>
      </c>
      <c r="I25" t="str">
        <f t="shared" si="12"/>
        <v/>
      </c>
      <c r="J25" t="str">
        <f t="shared" si="12"/>
        <v/>
      </c>
      <c r="K25" t="str">
        <f t="shared" si="12"/>
        <v/>
      </c>
      <c r="L25" t="str">
        <f t="shared" si="12"/>
        <v/>
      </c>
      <c r="M25" t="str">
        <f t="shared" si="12"/>
        <v/>
      </c>
      <c r="N25" t="str">
        <f t="shared" si="12"/>
        <v/>
      </c>
      <c r="P25">
        <f t="shared" si="1"/>
        <v>0</v>
      </c>
      <c r="R25">
        <v>1.2804</v>
      </c>
      <c r="S25">
        <v>1.2804</v>
      </c>
      <c r="T25">
        <v>1.2804</v>
      </c>
      <c r="U25">
        <v>1.2804</v>
      </c>
      <c r="V25">
        <v>1.2804</v>
      </c>
      <c r="W25">
        <v>1.2804</v>
      </c>
      <c r="X25">
        <v>1.2804</v>
      </c>
      <c r="Y25">
        <v>1.2804</v>
      </c>
      <c r="Z25">
        <v>1.2804</v>
      </c>
      <c r="AA25">
        <v>1.2804</v>
      </c>
    </row>
    <row r="26" spans="2:27">
      <c r="B26" t="s">
        <v>108</v>
      </c>
      <c r="C26" t="s">
        <v>160</v>
      </c>
      <c r="D26" t="s">
        <v>78</v>
      </c>
      <c r="E26">
        <f>IF(R26&lt;&gt;"",R26,"")</f>
        <v>1552.4849999999999</v>
      </c>
      <c r="F26" t="str">
        <f t="shared" ref="F26:N27" si="13">IF($P26=1,S26,"")</f>
        <v/>
      </c>
      <c r="G26" t="str">
        <f t="shared" si="13"/>
        <v/>
      </c>
      <c r="H26" t="str">
        <f t="shared" si="13"/>
        <v/>
      </c>
      <c r="I26" t="str">
        <f t="shared" si="13"/>
        <v/>
      </c>
      <c r="J26" t="str">
        <f t="shared" si="13"/>
        <v/>
      </c>
      <c r="K26" t="str">
        <f t="shared" si="13"/>
        <v/>
      </c>
      <c r="L26" t="str">
        <f t="shared" si="13"/>
        <v/>
      </c>
      <c r="M26" t="str">
        <f t="shared" si="13"/>
        <v/>
      </c>
      <c r="N26" t="str">
        <f t="shared" si="13"/>
        <v/>
      </c>
      <c r="P26">
        <f t="shared" si="1"/>
        <v>0</v>
      </c>
      <c r="R26">
        <v>1552.4849999999999</v>
      </c>
      <c r="S26">
        <v>1552.4849999999999</v>
      </c>
      <c r="T26">
        <v>1552.4849999999999</v>
      </c>
      <c r="U26">
        <v>1552.4849999999999</v>
      </c>
      <c r="V26">
        <v>1552.4849999999999</v>
      </c>
      <c r="W26">
        <v>1552.4849999999999</v>
      </c>
      <c r="X26">
        <v>1552.4849999999999</v>
      </c>
      <c r="Y26">
        <v>1552.4849999999999</v>
      </c>
      <c r="Z26">
        <v>1552.4849999999999</v>
      </c>
      <c r="AA26">
        <v>1552.4849999999999</v>
      </c>
    </row>
    <row r="27" spans="2:27">
      <c r="B27" t="s">
        <v>108</v>
      </c>
      <c r="C27" t="s">
        <v>160</v>
      </c>
      <c r="D27" t="s">
        <v>79</v>
      </c>
      <c r="E27">
        <f>IF(R27&lt;&gt;"",R27,"")</f>
        <v>33.223179000000002</v>
      </c>
      <c r="F27" t="str">
        <f t="shared" si="13"/>
        <v/>
      </c>
      <c r="G27" t="str">
        <f t="shared" si="13"/>
        <v/>
      </c>
      <c r="H27" t="str">
        <f t="shared" si="13"/>
        <v/>
      </c>
      <c r="I27" t="str">
        <f t="shared" si="13"/>
        <v/>
      </c>
      <c r="J27" t="str">
        <f t="shared" si="13"/>
        <v/>
      </c>
      <c r="K27" t="str">
        <f t="shared" si="13"/>
        <v/>
      </c>
      <c r="L27" t="str">
        <f t="shared" si="13"/>
        <v/>
      </c>
      <c r="M27" t="str">
        <f t="shared" si="13"/>
        <v/>
      </c>
      <c r="N27" t="str">
        <f t="shared" si="13"/>
        <v/>
      </c>
      <c r="P27">
        <f t="shared" si="1"/>
        <v>0</v>
      </c>
      <c r="R27">
        <v>33.223179000000002</v>
      </c>
      <c r="S27">
        <v>33.223179000000002</v>
      </c>
      <c r="T27">
        <v>33.223179000000002</v>
      </c>
      <c r="U27">
        <v>33.223179000000002</v>
      </c>
      <c r="V27">
        <v>33.223179000000002</v>
      </c>
      <c r="W27">
        <v>33.223179000000002</v>
      </c>
      <c r="X27">
        <v>33.223179000000002</v>
      </c>
      <c r="Y27">
        <v>33.223179000000002</v>
      </c>
      <c r="Z27">
        <v>33.223179000000002</v>
      </c>
      <c r="AA27">
        <v>33.223179000000002</v>
      </c>
    </row>
    <row r="28" spans="2:27">
      <c r="B28" t="s">
        <v>108</v>
      </c>
      <c r="C28" t="s">
        <v>160</v>
      </c>
      <c r="D28" t="s">
        <v>80</v>
      </c>
      <c r="E28">
        <f>IF(R28&lt;&gt;"",R28/3.6,"")</f>
        <v>0.56313888888888886</v>
      </c>
      <c r="F28" t="str">
        <f t="shared" ref="F28:N28" si="14">IF($P28=1,S28/3.6,"")</f>
        <v/>
      </c>
      <c r="G28" t="str">
        <f t="shared" si="14"/>
        <v/>
      </c>
      <c r="H28" t="str">
        <f t="shared" si="14"/>
        <v/>
      </c>
      <c r="I28" t="str">
        <f t="shared" si="14"/>
        <v/>
      </c>
      <c r="J28" t="str">
        <f t="shared" si="14"/>
        <v/>
      </c>
      <c r="K28" t="str">
        <f t="shared" si="14"/>
        <v/>
      </c>
      <c r="L28" t="str">
        <f t="shared" si="14"/>
        <v/>
      </c>
      <c r="M28" t="str">
        <f t="shared" si="14"/>
        <v/>
      </c>
      <c r="N28" t="str">
        <f t="shared" si="14"/>
        <v/>
      </c>
      <c r="P28">
        <f t="shared" si="1"/>
        <v>0</v>
      </c>
      <c r="R28">
        <v>2.0272999999999999</v>
      </c>
      <c r="S28">
        <v>2.0272999999999999</v>
      </c>
      <c r="T28">
        <v>2.0272999999999999</v>
      </c>
      <c r="U28">
        <v>2.0272999999999999</v>
      </c>
      <c r="V28">
        <v>2.0272999999999999</v>
      </c>
      <c r="W28">
        <v>2.0272999999999999</v>
      </c>
      <c r="X28">
        <v>2.0272999999999999</v>
      </c>
      <c r="Y28">
        <v>2.0272999999999999</v>
      </c>
      <c r="Z28">
        <v>2.0272999999999999</v>
      </c>
      <c r="AA28">
        <v>2.0272999999999999</v>
      </c>
    </row>
    <row r="29" spans="2:27">
      <c r="B29" t="s">
        <v>108</v>
      </c>
      <c r="C29" t="s">
        <v>161</v>
      </c>
      <c r="D29" t="s">
        <v>78</v>
      </c>
      <c r="E29">
        <f>IF(R29&lt;&gt;"",R29,"")</f>
        <v>1902.6129407999997</v>
      </c>
      <c r="F29">
        <f t="shared" ref="F29:N30" si="15">IF($P29=1,S29,"")</f>
        <v>1875.1714079999999</v>
      </c>
      <c r="G29">
        <f t="shared" si="15"/>
        <v>1820.2883423999999</v>
      </c>
      <c r="H29">
        <f t="shared" si="15"/>
        <v>1722.7184479999999</v>
      </c>
      <c r="I29">
        <f t="shared" si="15"/>
        <v>1585.5107839999998</v>
      </c>
      <c r="J29">
        <f t="shared" si="15"/>
        <v>1448.3031199999998</v>
      </c>
      <c r="K29">
        <f t="shared" si="15"/>
        <v>1365.9785215999996</v>
      </c>
      <c r="L29">
        <f t="shared" si="15"/>
        <v>1317.1935744</v>
      </c>
      <c r="M29">
        <f t="shared" si="15"/>
        <v>1301.9482784000002</v>
      </c>
      <c r="N29">
        <f t="shared" si="15"/>
        <v>1295.85016</v>
      </c>
      <c r="P29">
        <f t="shared" si="1"/>
        <v>1</v>
      </c>
      <c r="R29">
        <v>1902.6129407999997</v>
      </c>
      <c r="S29">
        <v>1875.1714079999999</v>
      </c>
      <c r="T29">
        <v>1820.2883423999999</v>
      </c>
      <c r="U29">
        <v>1722.7184479999999</v>
      </c>
      <c r="V29">
        <v>1585.5107839999998</v>
      </c>
      <c r="W29">
        <v>1448.3031199999998</v>
      </c>
      <c r="X29">
        <v>1365.9785215999996</v>
      </c>
      <c r="Y29">
        <v>1317.1935744</v>
      </c>
      <c r="Z29">
        <v>1301.9482784000002</v>
      </c>
      <c r="AA29">
        <v>1295.85016</v>
      </c>
    </row>
    <row r="30" spans="2:27">
      <c r="B30" t="s">
        <v>108</v>
      </c>
      <c r="C30" t="s">
        <v>161</v>
      </c>
      <c r="D30" t="s">
        <v>79</v>
      </c>
      <c r="E30">
        <f>IF(R30&lt;&gt;"",R30,"")</f>
        <v>23.354495999999997</v>
      </c>
      <c r="F30">
        <f t="shared" si="15"/>
        <v>23.349813853886037</v>
      </c>
      <c r="G30">
        <f t="shared" si="15"/>
        <v>23.345132646456097</v>
      </c>
      <c r="H30">
        <f t="shared" si="15"/>
        <v>23.340452377521991</v>
      </c>
      <c r="I30">
        <f t="shared" si="15"/>
        <v>23.335773046895561</v>
      </c>
      <c r="J30">
        <f t="shared" si="15"/>
        <v>23.237723519999996</v>
      </c>
      <c r="K30">
        <f t="shared" si="15"/>
        <v>23.220187808717931</v>
      </c>
      <c r="L30">
        <f t="shared" si="15"/>
        <v>23.202665330279846</v>
      </c>
      <c r="M30">
        <f t="shared" si="15"/>
        <v>23.185156074699961</v>
      </c>
      <c r="N30">
        <f t="shared" si="15"/>
        <v>23.167660032000001</v>
      </c>
      <c r="P30">
        <f t="shared" si="1"/>
        <v>1</v>
      </c>
      <c r="R30">
        <v>23.354495999999997</v>
      </c>
      <c r="S30">
        <v>23.349813853886037</v>
      </c>
      <c r="T30">
        <v>23.345132646456097</v>
      </c>
      <c r="U30">
        <v>23.340452377521991</v>
      </c>
      <c r="V30">
        <v>23.335773046895561</v>
      </c>
      <c r="W30">
        <v>23.237723519999996</v>
      </c>
      <c r="X30">
        <v>23.220187808717931</v>
      </c>
      <c r="Y30">
        <v>23.202665330279846</v>
      </c>
      <c r="Z30">
        <v>23.185156074699961</v>
      </c>
      <c r="AA30">
        <v>23.167660032000001</v>
      </c>
    </row>
    <row r="31" spans="2:27">
      <c r="B31" t="s">
        <v>108</v>
      </c>
      <c r="C31" t="s">
        <v>161</v>
      </c>
      <c r="D31" t="s">
        <v>80</v>
      </c>
      <c r="E31">
        <f>IF(R31&lt;&gt;"",R31/3.6,"")</f>
        <v>0.76066954357120764</v>
      </c>
      <c r="F31" t="str">
        <f t="shared" ref="F31:N31" si="16">IF($P31=1,S31/3.6,"")</f>
        <v/>
      </c>
      <c r="G31" t="str">
        <f t="shared" si="16"/>
        <v/>
      </c>
      <c r="H31" t="str">
        <f t="shared" si="16"/>
        <v/>
      </c>
      <c r="I31" t="str">
        <f t="shared" si="16"/>
        <v/>
      </c>
      <c r="J31" t="str">
        <f t="shared" si="16"/>
        <v/>
      </c>
      <c r="K31" t="str">
        <f t="shared" si="16"/>
        <v/>
      </c>
      <c r="L31" t="str">
        <f t="shared" si="16"/>
        <v/>
      </c>
      <c r="M31" t="str">
        <f t="shared" si="16"/>
        <v/>
      </c>
      <c r="N31" t="str">
        <f t="shared" si="16"/>
        <v/>
      </c>
      <c r="P31">
        <f t="shared" si="1"/>
        <v>0</v>
      </c>
      <c r="R31">
        <v>2.7384103568563476</v>
      </c>
      <c r="S31">
        <v>2.7384103568563476</v>
      </c>
      <c r="T31">
        <v>2.7384103568563476</v>
      </c>
      <c r="U31">
        <v>2.7384103568563476</v>
      </c>
      <c r="V31">
        <v>2.7384103568563476</v>
      </c>
      <c r="W31">
        <v>2.7384103568563476</v>
      </c>
      <c r="X31">
        <v>2.7384103568563476</v>
      </c>
      <c r="Y31">
        <v>2.7384103568563476</v>
      </c>
      <c r="Z31">
        <v>2.7384103568563476</v>
      </c>
      <c r="AA31">
        <v>2.7384103568563476</v>
      </c>
    </row>
    <row r="34" spans="1:27">
      <c r="A34" t="s">
        <v>106</v>
      </c>
      <c r="S34" t="s">
        <v>152</v>
      </c>
    </row>
    <row r="35" spans="1:27">
      <c r="A35" t="s">
        <v>107</v>
      </c>
      <c r="B35" t="s">
        <v>2</v>
      </c>
      <c r="C35" t="s">
        <v>162</v>
      </c>
      <c r="D35" t="s">
        <v>163</v>
      </c>
      <c r="E35">
        <v>2005</v>
      </c>
      <c r="F35">
        <v>2010</v>
      </c>
      <c r="G35">
        <v>2015</v>
      </c>
      <c r="H35">
        <v>2020</v>
      </c>
      <c r="I35">
        <v>2025</v>
      </c>
      <c r="J35">
        <v>2030</v>
      </c>
      <c r="K35">
        <v>2035</v>
      </c>
      <c r="L35">
        <v>2040</v>
      </c>
      <c r="M35">
        <v>2045</v>
      </c>
      <c r="N35">
        <v>2050</v>
      </c>
    </row>
    <row r="36" spans="1:27">
      <c r="A36" t="s">
        <v>164</v>
      </c>
      <c r="B36" t="s">
        <v>153</v>
      </c>
      <c r="C36" t="s">
        <v>165</v>
      </c>
      <c r="D36" t="s">
        <v>166</v>
      </c>
      <c r="E36">
        <f t="shared" ref="E36:E44" si="17">IF(R36&lt;&gt;"",R36,"")</f>
        <v>0.44707722542108669</v>
      </c>
      <c r="F36">
        <f t="shared" ref="F36:F44" si="18">IF($P36=1,S36,"")</f>
        <v>0.45426828520503909</v>
      </c>
      <c r="G36">
        <f t="shared" ref="G36:G44" si="19">IF($P36=1,T36,"")</f>
        <v>0.46157501033241766</v>
      </c>
      <c r="H36">
        <f t="shared" ref="H36:H44" si="20">IF($P36=1,U36,"")</f>
        <v>0.46899926123437902</v>
      </c>
      <c r="I36">
        <f t="shared" ref="I36:I44" si="21">IF($P36=1,V36,"")</f>
        <v>0.47147456055293196</v>
      </c>
      <c r="J36">
        <f t="shared" ref="J36:J44" si="22">IF($P36=1,W36,"")</f>
        <v>0.47396292408548873</v>
      </c>
      <c r="K36">
        <f t="shared" ref="K36:K44" si="23">IF($P36=1,X36,"")</f>
        <v>0.47646442078277634</v>
      </c>
      <c r="L36">
        <f t="shared" ref="L36:L44" si="24">IF($P36=1,Y36,"")</f>
        <v>0.47897911995943226</v>
      </c>
      <c r="M36">
        <f t="shared" ref="M36:M44" si="25">IF($P36=1,Z36,"")</f>
        <v>0.48150709129592478</v>
      </c>
      <c r="N36">
        <f t="shared" ref="N36:N44" si="26">IF($P36=1,AA36,"")</f>
        <v>0.48404840484048395</v>
      </c>
      <c r="P36">
        <f t="shared" ref="P36:P44" si="27">IF(AVERAGE(R36:AA36)&lt;MAX(R36:AA36),1,0)</f>
        <v>1</v>
      </c>
      <c r="R36">
        <v>0.44707722542108669</v>
      </c>
      <c r="S36">
        <v>0.45426828520503909</v>
      </c>
      <c r="T36">
        <v>0.46157501033241766</v>
      </c>
      <c r="U36">
        <v>0.46899926123437902</v>
      </c>
      <c r="V36">
        <v>0.47147456055293196</v>
      </c>
      <c r="W36">
        <v>0.47396292408548873</v>
      </c>
      <c r="X36">
        <v>0.47646442078277634</v>
      </c>
      <c r="Y36">
        <v>0.47897911995943226</v>
      </c>
      <c r="Z36">
        <v>0.48150709129592478</v>
      </c>
      <c r="AA36">
        <v>0.48404840484048395</v>
      </c>
    </row>
    <row r="37" spans="1:27">
      <c r="A37" t="s">
        <v>164</v>
      </c>
      <c r="B37" t="s">
        <v>154</v>
      </c>
      <c r="C37" t="s">
        <v>165</v>
      </c>
      <c r="D37" t="s">
        <v>166</v>
      </c>
      <c r="E37">
        <f t="shared" si="17"/>
        <v>0.38124413435416149</v>
      </c>
      <c r="F37">
        <f t="shared" si="18"/>
        <v>0.38209344059405936</v>
      </c>
      <c r="G37">
        <f t="shared" si="19"/>
        <v>0.38209344059405936</v>
      </c>
      <c r="H37">
        <f t="shared" si="20"/>
        <v>0.38209344059405936</v>
      </c>
      <c r="I37">
        <f t="shared" si="21"/>
        <v>0.38209344059405936</v>
      </c>
      <c r="J37">
        <f t="shared" si="22"/>
        <v>0.38209344059405936</v>
      </c>
      <c r="K37">
        <f t="shared" si="23"/>
        <v>0.38209344059405936</v>
      </c>
      <c r="L37">
        <f t="shared" si="24"/>
        <v>0.38209344059405936</v>
      </c>
      <c r="M37">
        <f t="shared" si="25"/>
        <v>0.38209344059405936</v>
      </c>
      <c r="N37">
        <f t="shared" si="26"/>
        <v>0.38209344059405936</v>
      </c>
      <c r="P37">
        <f t="shared" si="27"/>
        <v>1</v>
      </c>
      <c r="R37">
        <v>0.38124413435416149</v>
      </c>
      <c r="S37">
        <v>0.38209344059405936</v>
      </c>
      <c r="T37">
        <v>0.38209344059405936</v>
      </c>
      <c r="U37">
        <v>0.38209344059405936</v>
      </c>
      <c r="V37">
        <v>0.38209344059405936</v>
      </c>
      <c r="W37">
        <v>0.38209344059405936</v>
      </c>
      <c r="X37">
        <v>0.38209344059405936</v>
      </c>
      <c r="Y37">
        <v>0.38209344059405936</v>
      </c>
      <c r="Z37">
        <v>0.38209344059405936</v>
      </c>
      <c r="AA37">
        <v>0.38209344059405936</v>
      </c>
    </row>
    <row r="38" spans="1:27">
      <c r="A38" t="s">
        <v>164</v>
      </c>
      <c r="B38" t="s">
        <v>155</v>
      </c>
      <c r="C38" t="s">
        <v>165</v>
      </c>
      <c r="D38" t="s">
        <v>166</v>
      </c>
      <c r="E38">
        <f t="shared" si="17"/>
        <v>0.38124413435416149</v>
      </c>
      <c r="F38">
        <f t="shared" si="18"/>
        <v>0.38209344059405936</v>
      </c>
      <c r="G38">
        <f t="shared" si="19"/>
        <v>0.38380345599204374</v>
      </c>
      <c r="H38">
        <f t="shared" si="20"/>
        <v>0.38639737171464328</v>
      </c>
      <c r="I38">
        <f t="shared" si="21"/>
        <v>0.38991096236423339</v>
      </c>
      <c r="J38">
        <f t="shared" si="22"/>
        <v>0.39429310344827589</v>
      </c>
      <c r="K38">
        <f t="shared" si="23"/>
        <v>0.39774735892811136</v>
      </c>
      <c r="L38">
        <f t="shared" si="24"/>
        <v>0.39985947416137807</v>
      </c>
      <c r="M38">
        <f t="shared" si="25"/>
        <v>0.40074182242990658</v>
      </c>
      <c r="N38">
        <f t="shared" si="26"/>
        <v>0.40094999999999997</v>
      </c>
      <c r="P38">
        <f t="shared" si="27"/>
        <v>1</v>
      </c>
      <c r="R38">
        <v>0.38124413435416149</v>
      </c>
      <c r="S38">
        <v>0.38209344059405936</v>
      </c>
      <c r="T38">
        <v>0.38380345599204374</v>
      </c>
      <c r="U38">
        <v>0.38639737171464328</v>
      </c>
      <c r="V38">
        <v>0.38991096236423339</v>
      </c>
      <c r="W38">
        <v>0.39429310344827589</v>
      </c>
      <c r="X38">
        <v>0.39774735892811136</v>
      </c>
      <c r="Y38">
        <v>0.39985947416137807</v>
      </c>
      <c r="Z38">
        <v>0.40074182242990658</v>
      </c>
      <c r="AA38">
        <v>0.40094999999999997</v>
      </c>
    </row>
    <row r="39" spans="1:27">
      <c r="A39" t="s">
        <v>164</v>
      </c>
      <c r="B39" t="s">
        <v>156</v>
      </c>
      <c r="C39" t="s">
        <v>165</v>
      </c>
      <c r="D39" t="s">
        <v>166</v>
      </c>
      <c r="E39">
        <f t="shared" si="17"/>
        <v>0.46798082937303814</v>
      </c>
      <c r="F39">
        <f t="shared" si="18"/>
        <v>0.47403908368111825</v>
      </c>
      <c r="G39">
        <f t="shared" si="19"/>
        <v>0.48017576523014011</v>
      </c>
      <c r="H39">
        <f t="shared" si="20"/>
        <v>0.48639188930137267</v>
      </c>
      <c r="I39">
        <f t="shared" si="21"/>
        <v>0.48862069254862289</v>
      </c>
      <c r="J39">
        <f t="shared" si="22"/>
        <v>0.49085970888540892</v>
      </c>
      <c r="K39">
        <f t="shared" si="23"/>
        <v>0.49310898511137458</v>
      </c>
      <c r="L39">
        <f t="shared" si="24"/>
        <v>0.49536856824061448</v>
      </c>
      <c r="M39">
        <f t="shared" si="25"/>
        <v>0.49763850550265681</v>
      </c>
      <c r="N39">
        <f t="shared" si="26"/>
        <v>0.49991884434345074</v>
      </c>
      <c r="P39">
        <f t="shared" si="27"/>
        <v>1</v>
      </c>
      <c r="R39">
        <v>0.46798082937303814</v>
      </c>
      <c r="S39">
        <v>0.47403908368111825</v>
      </c>
      <c r="T39">
        <v>0.48017576523014011</v>
      </c>
      <c r="U39">
        <v>0.48639188930137267</v>
      </c>
      <c r="V39">
        <v>0.48862069254862289</v>
      </c>
      <c r="W39">
        <v>0.49085970888540892</v>
      </c>
      <c r="X39">
        <v>0.49310898511137458</v>
      </c>
      <c r="Y39">
        <v>0.49536856824061448</v>
      </c>
      <c r="Z39">
        <v>0.49763850550265681</v>
      </c>
      <c r="AA39">
        <v>0.49991884434345074</v>
      </c>
    </row>
    <row r="40" spans="1:27">
      <c r="A40" t="s">
        <v>164</v>
      </c>
      <c r="B40" t="s">
        <v>157</v>
      </c>
      <c r="C40" t="s">
        <v>165</v>
      </c>
      <c r="D40" t="s">
        <v>166</v>
      </c>
      <c r="E40">
        <f t="shared" si="17"/>
        <v>1.5</v>
      </c>
      <c r="F40">
        <f t="shared" si="18"/>
        <v>1.5</v>
      </c>
      <c r="G40">
        <f t="shared" si="19"/>
        <v>1.5</v>
      </c>
      <c r="H40">
        <f t="shared" si="20"/>
        <v>1.5</v>
      </c>
      <c r="I40">
        <f t="shared" si="21"/>
        <v>1.4892857142857143</v>
      </c>
      <c r="J40">
        <f t="shared" si="22"/>
        <v>1.5</v>
      </c>
      <c r="K40">
        <f t="shared" si="23"/>
        <v>1.5270833333333331</v>
      </c>
      <c r="L40">
        <f t="shared" si="24"/>
        <v>1.5789473684210527</v>
      </c>
      <c r="M40">
        <f t="shared" si="25"/>
        <v>1.4653061224489796</v>
      </c>
      <c r="N40">
        <f t="shared" si="26"/>
        <v>1.4594594594594594</v>
      </c>
      <c r="P40">
        <f t="shared" si="27"/>
        <v>1</v>
      </c>
      <c r="R40">
        <v>1.5</v>
      </c>
      <c r="S40">
        <v>1.5</v>
      </c>
      <c r="T40">
        <v>1.5</v>
      </c>
      <c r="U40">
        <v>1.5</v>
      </c>
      <c r="V40">
        <v>1.4892857142857143</v>
      </c>
      <c r="W40">
        <v>1.5</v>
      </c>
      <c r="X40">
        <v>1.5270833333333331</v>
      </c>
      <c r="Y40">
        <v>1.5789473684210527</v>
      </c>
      <c r="Z40">
        <v>1.4653061224489796</v>
      </c>
      <c r="AA40">
        <v>1.4594594594594594</v>
      </c>
    </row>
    <row r="41" spans="1:27">
      <c r="A41" t="s">
        <v>164</v>
      </c>
      <c r="B41" t="s">
        <v>158</v>
      </c>
      <c r="C41" t="s">
        <v>165</v>
      </c>
      <c r="D41" t="s">
        <v>166</v>
      </c>
      <c r="E41">
        <f t="shared" si="17"/>
        <v>1.5</v>
      </c>
      <c r="F41">
        <f t="shared" si="18"/>
        <v>1.5</v>
      </c>
      <c r="G41">
        <f t="shared" si="19"/>
        <v>1.5</v>
      </c>
      <c r="H41">
        <f t="shared" si="20"/>
        <v>1.5</v>
      </c>
      <c r="I41">
        <f t="shared" si="21"/>
        <v>1.5</v>
      </c>
      <c r="J41">
        <f t="shared" si="22"/>
        <v>1.5</v>
      </c>
      <c r="K41">
        <f t="shared" si="23"/>
        <v>1.5618492294877138</v>
      </c>
      <c r="L41">
        <f t="shared" si="24"/>
        <v>1.7205882352941175</v>
      </c>
      <c r="M41">
        <f t="shared" si="25"/>
        <v>1.6122448979591839</v>
      </c>
      <c r="N41">
        <f t="shared" si="26"/>
        <v>1.6216216216216217</v>
      </c>
      <c r="P41">
        <f t="shared" si="27"/>
        <v>1</v>
      </c>
      <c r="R41">
        <v>1.5</v>
      </c>
      <c r="S41">
        <v>1.5</v>
      </c>
      <c r="T41">
        <v>1.5</v>
      </c>
      <c r="U41">
        <v>1.5</v>
      </c>
      <c r="V41">
        <v>1.5</v>
      </c>
      <c r="W41">
        <v>1.5</v>
      </c>
      <c r="X41">
        <v>1.5618492294877138</v>
      </c>
      <c r="Y41">
        <v>1.7205882352941175</v>
      </c>
      <c r="Z41">
        <v>1.6122448979591839</v>
      </c>
      <c r="AA41">
        <v>1.6216216216216217</v>
      </c>
    </row>
    <row r="42" spans="1:27">
      <c r="A42" t="s">
        <v>164</v>
      </c>
      <c r="B42" t="s">
        <v>159</v>
      </c>
      <c r="C42" t="s">
        <v>165</v>
      </c>
      <c r="D42" t="s">
        <v>166</v>
      </c>
      <c r="E42">
        <f t="shared" si="17"/>
        <v>0.36540300166759315</v>
      </c>
      <c r="F42">
        <f t="shared" si="18"/>
        <v>0.36724022346368723</v>
      </c>
      <c r="G42">
        <f t="shared" si="19"/>
        <v>0.37097065462753953</v>
      </c>
      <c r="H42">
        <f t="shared" si="20"/>
        <v>0.37671060171919779</v>
      </c>
      <c r="I42">
        <f t="shared" si="21"/>
        <v>0.38464599180807496</v>
      </c>
      <c r="J42">
        <f t="shared" si="22"/>
        <v>0.39481081081081087</v>
      </c>
      <c r="K42">
        <f t="shared" si="23"/>
        <v>0.40304107909258136</v>
      </c>
      <c r="L42">
        <f t="shared" si="24"/>
        <v>0.40817137534927045</v>
      </c>
      <c r="M42">
        <f t="shared" si="25"/>
        <v>0.41033707865168539</v>
      </c>
      <c r="N42">
        <f t="shared" si="26"/>
        <v>0.41085000000000005</v>
      </c>
      <c r="P42">
        <f t="shared" si="27"/>
        <v>1</v>
      </c>
      <c r="R42">
        <v>0.36540300166759315</v>
      </c>
      <c r="S42">
        <v>0.36724022346368723</v>
      </c>
      <c r="T42">
        <v>0.37097065462753953</v>
      </c>
      <c r="U42">
        <v>0.37671060171919779</v>
      </c>
      <c r="V42">
        <v>0.38464599180807496</v>
      </c>
      <c r="W42">
        <v>0.39481081081081087</v>
      </c>
      <c r="X42">
        <v>0.40304107909258136</v>
      </c>
      <c r="Y42">
        <v>0.40817137534927045</v>
      </c>
      <c r="Z42">
        <v>0.41033707865168539</v>
      </c>
      <c r="AA42">
        <v>0.41085000000000005</v>
      </c>
    </row>
    <row r="43" spans="1:27">
      <c r="A43" t="s">
        <v>164</v>
      </c>
      <c r="B43" t="s">
        <v>160</v>
      </c>
      <c r="C43" t="s">
        <v>165</v>
      </c>
      <c r="D43" t="s">
        <v>166</v>
      </c>
      <c r="E43">
        <f t="shared" si="17"/>
        <v>0.34531060958585397</v>
      </c>
      <c r="F43">
        <f t="shared" si="18"/>
        <v>0.34676285046728977</v>
      </c>
      <c r="G43">
        <f t="shared" si="19"/>
        <v>0.34970428840716311</v>
      </c>
      <c r="H43">
        <f t="shared" si="20"/>
        <v>0.35421121718377097</v>
      </c>
      <c r="I43">
        <f t="shared" si="21"/>
        <v>0.360404322486644</v>
      </c>
      <c r="J43">
        <f t="shared" si="22"/>
        <v>0.36827419354838714</v>
      </c>
      <c r="K43">
        <f t="shared" si="23"/>
        <v>0.37459490156486625</v>
      </c>
      <c r="L43">
        <f t="shared" si="24"/>
        <v>0.37851185921958685</v>
      </c>
      <c r="M43">
        <f t="shared" si="25"/>
        <v>0.38016009221311475</v>
      </c>
      <c r="N43">
        <f t="shared" si="26"/>
        <v>0.38055</v>
      </c>
      <c r="P43">
        <f t="shared" si="27"/>
        <v>1</v>
      </c>
      <c r="R43">
        <v>0.34531060958585397</v>
      </c>
      <c r="S43">
        <v>0.34676285046728977</v>
      </c>
      <c r="T43">
        <v>0.34970428840716311</v>
      </c>
      <c r="U43">
        <v>0.35421121718377097</v>
      </c>
      <c r="V43">
        <v>0.360404322486644</v>
      </c>
      <c r="W43">
        <v>0.36827419354838714</v>
      </c>
      <c r="X43">
        <v>0.37459490156486625</v>
      </c>
      <c r="Y43">
        <v>0.37851185921958685</v>
      </c>
      <c r="Z43">
        <v>0.38016009221311475</v>
      </c>
      <c r="AA43">
        <v>0.38055</v>
      </c>
    </row>
    <row r="44" spans="1:27">
      <c r="A44" t="s">
        <v>164</v>
      </c>
      <c r="B44" t="s">
        <v>161</v>
      </c>
      <c r="C44" t="s">
        <v>165</v>
      </c>
      <c r="D44" t="s">
        <v>166</v>
      </c>
      <c r="E44">
        <f t="shared" si="17"/>
        <v>0.4182653825413194</v>
      </c>
      <c r="F44">
        <f t="shared" si="18"/>
        <v>0.42182109722354738</v>
      </c>
      <c r="G44">
        <f t="shared" si="19"/>
        <v>0.42911702838063437</v>
      </c>
      <c r="H44">
        <f t="shared" si="20"/>
        <v>0.44273051472060893</v>
      </c>
      <c r="I44">
        <f t="shared" si="21"/>
        <v>0.46340411089565536</v>
      </c>
      <c r="J44">
        <f t="shared" si="22"/>
        <v>0.48610301484332052</v>
      </c>
      <c r="K44">
        <f t="shared" si="23"/>
        <v>0.50082206237185223</v>
      </c>
      <c r="L44">
        <f t="shared" si="24"/>
        <v>0.50997276827425508</v>
      </c>
      <c r="M44">
        <f t="shared" si="25"/>
        <v>0.51290133413768302</v>
      </c>
      <c r="N44">
        <f t="shared" si="26"/>
        <v>0.51408220000000004</v>
      </c>
      <c r="P44">
        <f t="shared" si="27"/>
        <v>1</v>
      </c>
      <c r="R44">
        <v>0.4182653825413194</v>
      </c>
      <c r="S44">
        <v>0.42182109722354738</v>
      </c>
      <c r="T44">
        <v>0.42911702838063437</v>
      </c>
      <c r="U44">
        <v>0.44273051472060893</v>
      </c>
      <c r="V44">
        <v>0.46340411089565536</v>
      </c>
      <c r="W44">
        <v>0.48610301484332052</v>
      </c>
      <c r="X44">
        <v>0.50082206237185223</v>
      </c>
      <c r="Y44">
        <v>0.50997276827425508</v>
      </c>
      <c r="Z44">
        <v>0.51290133413768302</v>
      </c>
      <c r="AA44">
        <v>0.51408220000000004</v>
      </c>
    </row>
    <row r="46" spans="1:27">
      <c r="S46" t="s">
        <v>152</v>
      </c>
    </row>
    <row r="48" spans="1:27">
      <c r="P48">
        <f>IF(AVERAGE(R48:AA48)&lt;MAX(R48:AA48),1,0)</f>
        <v>1</v>
      </c>
      <c r="R48">
        <v>3024.0000000000005</v>
      </c>
      <c r="S48">
        <v>5000</v>
      </c>
      <c r="T48">
        <v>5000</v>
      </c>
      <c r="U48">
        <v>5000</v>
      </c>
      <c r="V48">
        <v>5000</v>
      </c>
      <c r="W48">
        <v>5000</v>
      </c>
      <c r="X48">
        <v>5000</v>
      </c>
      <c r="Y48">
        <v>5000</v>
      </c>
      <c r="Z48">
        <v>5000</v>
      </c>
      <c r="AA48">
        <v>5000</v>
      </c>
    </row>
    <row r="49" spans="3:27">
      <c r="P49">
        <f>IF(AVERAGE(R49:AA49)&lt;MAX(R49:AA49),1,0)</f>
        <v>1</v>
      </c>
      <c r="R49">
        <v>42.336000000000006</v>
      </c>
      <c r="S49">
        <v>85</v>
      </c>
      <c r="T49">
        <v>85</v>
      </c>
      <c r="U49">
        <v>85</v>
      </c>
      <c r="V49">
        <v>85</v>
      </c>
      <c r="W49">
        <v>85</v>
      </c>
      <c r="X49">
        <v>85</v>
      </c>
      <c r="Y49">
        <v>85</v>
      </c>
      <c r="Z49">
        <v>85</v>
      </c>
      <c r="AA49">
        <v>85</v>
      </c>
    </row>
    <row r="50" spans="3:27">
      <c r="H50" t="s">
        <v>167</v>
      </c>
      <c r="P50">
        <f>IF(AVERAGE(R50:AA50)&lt;MAX(R50:AA50),1,0)</f>
        <v>1</v>
      </c>
      <c r="R50">
        <v>3.1663322946834738</v>
      </c>
      <c r="S50">
        <v>3.0828905116093197</v>
      </c>
      <c r="T50">
        <v>3.0766888461430089</v>
      </c>
      <c r="U50">
        <v>3.0686730650840386</v>
      </c>
      <c r="V50">
        <v>3.023373983739837</v>
      </c>
      <c r="W50">
        <v>2.9522786963641816</v>
      </c>
      <c r="X50">
        <v>2.909467314995164</v>
      </c>
      <c r="Y50">
        <v>2.8535635196865576</v>
      </c>
      <c r="Z50">
        <v>2.8926996401199432</v>
      </c>
      <c r="AA50">
        <v>2.8658536585365852</v>
      </c>
    </row>
    <row r="53" spans="3:27">
      <c r="C53" t="s">
        <v>75</v>
      </c>
    </row>
    <row r="54" spans="3:27">
      <c r="C54" t="s">
        <v>107</v>
      </c>
      <c r="D54" t="s">
        <v>2</v>
      </c>
      <c r="E54" t="s">
        <v>6</v>
      </c>
    </row>
    <row r="55" spans="3:27">
      <c r="C55" t="s">
        <v>168</v>
      </c>
      <c r="D55" t="s">
        <v>157</v>
      </c>
      <c r="E55">
        <v>5</v>
      </c>
    </row>
    <row r="56" spans="3:27">
      <c r="C56" t="s">
        <v>168</v>
      </c>
      <c r="D56" t="s">
        <v>158</v>
      </c>
      <c r="E56">
        <v>5</v>
      </c>
    </row>
    <row r="59" spans="3:27">
      <c r="D59" t="s">
        <v>169</v>
      </c>
    </row>
    <row r="61" spans="3:27">
      <c r="G61">
        <v>2010</v>
      </c>
      <c r="H61">
        <v>2020</v>
      </c>
      <c r="I61">
        <v>2030</v>
      </c>
      <c r="J61">
        <v>2040</v>
      </c>
      <c r="K61">
        <v>2050</v>
      </c>
    </row>
    <row r="62" spans="3:27">
      <c r="G62">
        <v>5000</v>
      </c>
      <c r="H62">
        <f>H63</f>
        <v>4350</v>
      </c>
      <c r="I62">
        <f>I63</f>
        <v>4100</v>
      </c>
      <c r="J62">
        <f>J63</f>
        <v>3800</v>
      </c>
      <c r="K62">
        <f>K63</f>
        <v>3750</v>
      </c>
    </row>
    <row r="63" spans="3:27">
      <c r="F63" t="s">
        <v>170</v>
      </c>
      <c r="G63">
        <v>4500</v>
      </c>
      <c r="H63">
        <v>4350</v>
      </c>
      <c r="I63">
        <v>4100</v>
      </c>
      <c r="J63">
        <v>3800</v>
      </c>
      <c r="K63">
        <v>3750</v>
      </c>
    </row>
    <row r="64" spans="3:27">
      <c r="F64" t="s">
        <v>171</v>
      </c>
      <c r="H64">
        <v>6300</v>
      </c>
      <c r="I64">
        <v>5750</v>
      </c>
      <c r="J64">
        <v>5350</v>
      </c>
      <c r="K64">
        <v>5300</v>
      </c>
    </row>
    <row r="66" spans="6:11">
      <c r="F66" t="s">
        <v>172</v>
      </c>
      <c r="J66">
        <v>2040</v>
      </c>
      <c r="K66">
        <v>2050</v>
      </c>
    </row>
    <row r="67" spans="6:11">
      <c r="G67" t="s">
        <v>173</v>
      </c>
      <c r="J67">
        <v>6400</v>
      </c>
      <c r="K67">
        <v>5200</v>
      </c>
    </row>
    <row r="68" spans="6:11">
      <c r="G68" t="s">
        <v>174</v>
      </c>
      <c r="J68">
        <f>J67/$G$70</f>
        <v>5999.75307449101</v>
      </c>
      <c r="K68">
        <f>K67/$G$70</f>
        <v>4874.799373023945</v>
      </c>
    </row>
    <row r="69" spans="6:11">
      <c r="G69" t="s">
        <v>175</v>
      </c>
    </row>
    <row r="70" spans="6:11">
      <c r="G70">
        <v>1.0667105663415899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M160"/>
  <sheetViews>
    <sheetView topLeftCell="N1" workbookViewId="0">
      <selection activeCell="N1" sqref="N1"/>
    </sheetView>
  </sheetViews>
  <sheetFormatPr defaultRowHeight="14.25"/>
  <sheetData>
    <row r="4" spans="1:91">
      <c r="A4">
        <v>0.01</v>
      </c>
      <c r="D4" t="s">
        <v>75</v>
      </c>
    </row>
    <row r="5" spans="1:91">
      <c r="D5" t="s">
        <v>163</v>
      </c>
      <c r="E5" t="s">
        <v>176</v>
      </c>
      <c r="F5" t="s">
        <v>107</v>
      </c>
      <c r="G5" t="s">
        <v>177</v>
      </c>
      <c r="H5" t="s">
        <v>7</v>
      </c>
      <c r="I5" t="s">
        <v>8</v>
      </c>
      <c r="J5" t="s">
        <v>9</v>
      </c>
      <c r="K5" t="s">
        <v>39</v>
      </c>
      <c r="L5" t="s">
        <v>11</v>
      </c>
      <c r="M5" t="s">
        <v>12</v>
      </c>
      <c r="N5" t="s">
        <v>14</v>
      </c>
      <c r="O5" t="s">
        <v>15</v>
      </c>
      <c r="P5" t="s">
        <v>17</v>
      </c>
      <c r="Q5" t="s">
        <v>18</v>
      </c>
      <c r="R5" t="s">
        <v>13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26</v>
      </c>
      <c r="Y5" t="s">
        <v>24</v>
      </c>
      <c r="Z5" t="s">
        <v>25</v>
      </c>
      <c r="AA5" t="s">
        <v>27</v>
      </c>
      <c r="AB5" t="s">
        <v>41</v>
      </c>
      <c r="AC5" t="s">
        <v>40</v>
      </c>
      <c r="AD5" t="s">
        <v>29</v>
      </c>
      <c r="AE5" t="s">
        <v>30</v>
      </c>
      <c r="AF5" t="s">
        <v>31</v>
      </c>
      <c r="AG5" t="s">
        <v>32</v>
      </c>
      <c r="AH5" t="s">
        <v>42</v>
      </c>
      <c r="AI5" t="s">
        <v>35</v>
      </c>
      <c r="AJ5" t="s">
        <v>34</v>
      </c>
      <c r="AK5" t="s">
        <v>16</v>
      </c>
      <c r="AL5" t="s">
        <v>33</v>
      </c>
      <c r="AM5" t="s">
        <v>10</v>
      </c>
      <c r="AN5" t="s">
        <v>28</v>
      </c>
      <c r="AO5" t="s">
        <v>36</v>
      </c>
      <c r="AP5" t="s">
        <v>37</v>
      </c>
      <c r="AQ5" t="s">
        <v>38</v>
      </c>
      <c r="AR5" t="s">
        <v>39</v>
      </c>
      <c r="AS5" t="s">
        <v>43</v>
      </c>
      <c r="AT5" t="s">
        <v>40</v>
      </c>
      <c r="AU5" t="s">
        <v>41</v>
      </c>
      <c r="AV5" t="s">
        <v>42</v>
      </c>
      <c r="AW5" t="s">
        <v>178</v>
      </c>
      <c r="AY5" t="s">
        <v>7</v>
      </c>
      <c r="AZ5" t="s">
        <v>8</v>
      </c>
      <c r="BA5" t="s">
        <v>9</v>
      </c>
      <c r="BB5" t="s">
        <v>39</v>
      </c>
      <c r="BC5" t="s">
        <v>11</v>
      </c>
      <c r="BD5" t="s">
        <v>12</v>
      </c>
      <c r="BE5" t="s">
        <v>14</v>
      </c>
      <c r="BF5" t="s">
        <v>15</v>
      </c>
      <c r="BG5" t="s">
        <v>17</v>
      </c>
      <c r="BH5" t="s">
        <v>18</v>
      </c>
      <c r="BI5" t="s">
        <v>13</v>
      </c>
      <c r="BJ5" t="s">
        <v>19</v>
      </c>
      <c r="BK5" t="s">
        <v>20</v>
      </c>
      <c r="BL5" t="s">
        <v>21</v>
      </c>
      <c r="BM5" t="s">
        <v>22</v>
      </c>
      <c r="BN5" t="s">
        <v>23</v>
      </c>
      <c r="BO5" t="s">
        <v>26</v>
      </c>
      <c r="BP5" t="s">
        <v>24</v>
      </c>
      <c r="BQ5" t="s">
        <v>25</v>
      </c>
      <c r="BR5" t="s">
        <v>27</v>
      </c>
      <c r="BS5" t="s">
        <v>41</v>
      </c>
      <c r="BT5" t="s">
        <v>40</v>
      </c>
      <c r="BU5" t="s">
        <v>29</v>
      </c>
      <c r="BV5" t="s">
        <v>30</v>
      </c>
      <c r="BW5" t="s">
        <v>31</v>
      </c>
      <c r="BX5" t="s">
        <v>32</v>
      </c>
      <c r="BY5" t="s">
        <v>42</v>
      </c>
      <c r="BZ5" t="s">
        <v>35</v>
      </c>
      <c r="CA5" t="s">
        <v>34</v>
      </c>
      <c r="CB5" t="s">
        <v>16</v>
      </c>
      <c r="CC5" t="s">
        <v>33</v>
      </c>
      <c r="CD5" t="s">
        <v>10</v>
      </c>
      <c r="CE5" t="s">
        <v>28</v>
      </c>
      <c r="CF5" t="s">
        <v>36</v>
      </c>
      <c r="CG5" t="s">
        <v>37</v>
      </c>
      <c r="CH5" t="s">
        <v>38</v>
      </c>
      <c r="CI5" t="s">
        <v>39</v>
      </c>
      <c r="CJ5" t="s">
        <v>43</v>
      </c>
      <c r="CK5" t="s">
        <v>40</v>
      </c>
      <c r="CL5" t="s">
        <v>41</v>
      </c>
      <c r="CM5" t="s">
        <v>42</v>
      </c>
    </row>
    <row r="6" spans="1:91">
      <c r="D6" t="s">
        <v>179</v>
      </c>
      <c r="E6" t="s">
        <v>180</v>
      </c>
      <c r="F6" t="s">
        <v>181</v>
      </c>
      <c r="H6">
        <f>IF(AY6&lt;$A$4,0,AY6)</f>
        <v>0.21566795595961713</v>
      </c>
      <c r="I6">
        <f>IF(AZ6&lt;$A$4,0,AZ6)</f>
        <v>0.19362833405718877</v>
      </c>
      <c r="J6">
        <f t="shared" ref="J6:J17" si="0">IF(BA6&lt;$A$4,0,BA6)</f>
        <v>0.27159308908152124</v>
      </c>
      <c r="K6">
        <f t="shared" ref="K6:K17" si="1">IF(BB6&lt;$A$4,0,BB6)</f>
        <v>0.23248557422051144</v>
      </c>
      <c r="L6">
        <f t="shared" ref="L6:L17" si="2">IF(BC6&lt;$A$4,0,BC6)</f>
        <v>0.33434278413985974</v>
      </c>
      <c r="M6">
        <f t="shared" ref="M6:M17" si="3">IF(BD6&lt;$A$4,0,BD6)</f>
        <v>0.21284886425275273</v>
      </c>
      <c r="N6">
        <f t="shared" ref="N6:N17" si="4">IF(BE6&lt;$A$4,0,BE6)</f>
        <v>0.21867818528221411</v>
      </c>
      <c r="O6">
        <f t="shared" ref="O6:O17" si="5">IF(BF6&lt;$A$4,0,BF6)</f>
        <v>0.17098189785301882</v>
      </c>
      <c r="P6">
        <f t="shared" ref="P6:P17" si="6">IF(BG6&lt;$A$4,0,BG6)</f>
        <v>0.20642445895543535</v>
      </c>
      <c r="Q6">
        <f t="shared" ref="Q6:Q17" si="7">IF(BH6&lt;$A$4,0,BH6)</f>
        <v>0.25967886984457522</v>
      </c>
      <c r="R6">
        <f t="shared" ref="R6:R17" si="8">IF(BI6&lt;$A$4,0,BI6)</f>
        <v>0.20903459153627096</v>
      </c>
      <c r="S6">
        <f t="shared" ref="S6:S17" si="9">IF(BJ6&lt;$A$4,0,BJ6)</f>
        <v>0.33434278413985974</v>
      </c>
      <c r="T6">
        <f t="shared" ref="T6:T17" si="10">IF(BK6&lt;$A$4,0,BK6)</f>
        <v>0.23134242462498597</v>
      </c>
      <c r="U6">
        <f t="shared" ref="U6:U17" si="11">IF(BL6&lt;$A$4,0,BL6)</f>
        <v>0.19265425217103199</v>
      </c>
      <c r="V6">
        <f t="shared" ref="V6:V17" si="12">IF(BM6&lt;$A$4,0,BM6)</f>
        <v>0.20359171371478887</v>
      </c>
      <c r="W6">
        <f t="shared" ref="W6:W17" si="13">IF(BN6&lt;$A$4,0,BN6)</f>
        <v>0.29412012416355698</v>
      </c>
      <c r="X6">
        <f t="shared" ref="X6:X17" si="14">IF(BO6&lt;$A$4,0,BO6)</f>
        <v>0.17098189785301882</v>
      </c>
      <c r="Y6">
        <f t="shared" ref="Y6:Y17" si="15">IF(BP6&lt;$A$4,0,BP6)</f>
        <v>0.17917575791551404</v>
      </c>
      <c r="Z6">
        <f t="shared" ref="Z6:Z17" si="16">IF(BQ6&lt;$A$4,0,BQ6)</f>
        <v>0.18974956792680342</v>
      </c>
      <c r="AA6">
        <f t="shared" ref="AA6:AA17" si="17">IF(BR6&lt;$A$4,0,BR6)</f>
        <v>0.33434278413985974</v>
      </c>
      <c r="AB6">
        <f t="shared" ref="AB6:AB17" si="18">IF(BS6&lt;$A$4,0,BS6)</f>
        <v>0.28442081864806601</v>
      </c>
      <c r="AC6">
        <f t="shared" ref="AC6:AC17" si="19">IF(BT6&lt;$A$4,0,BT6)</f>
        <v>0.24954266624554716</v>
      </c>
      <c r="AD6">
        <f t="shared" ref="AD6:AD17" si="20">IF(BU6&lt;$A$4,0,BU6)</f>
        <v>0.20642445895543535</v>
      </c>
      <c r="AE6">
        <f t="shared" ref="AE6:AE17" si="21">IF(BV6&lt;$A$4,0,BV6)</f>
        <v>0.21532280326468942</v>
      </c>
      <c r="AF6">
        <f t="shared" ref="AF6:AF17" si="22">IF(BW6&lt;$A$4,0,BW6)</f>
        <v>0.35717591859873921</v>
      </c>
      <c r="AG6">
        <f t="shared" ref="AG6:AG17" si="23">IF(BX6&lt;$A$4,0,BX6)</f>
        <v>0.24451575727170791</v>
      </c>
      <c r="AH6">
        <f t="shared" ref="AH6:AH17" si="24">IF(BY6&lt;$A$4,0,BY6)</f>
        <v>0.25522297267729566</v>
      </c>
      <c r="AI6">
        <f t="shared" ref="AI6:AI17" si="25">IF(BZ6&lt;$A$4,0,BZ6)</f>
        <v>0.20359171371478887</v>
      </c>
      <c r="AJ6">
        <f t="shared" ref="AJ6:AJ17" si="26">IF(CA6&lt;$A$4,0,CA6)</f>
        <v>0.21362237951192165</v>
      </c>
      <c r="AK6">
        <f t="shared" ref="AK6:AK17" si="27">IF(CB6&lt;$A$4,0,CB6)</f>
        <v>0.34100170030774657</v>
      </c>
      <c r="AL6">
        <f t="shared" ref="AL6:AL17" si="28">IF(CC6&lt;$A$4,0,CC6)</f>
        <v>0.20642445895543535</v>
      </c>
      <c r="AM6">
        <f t="shared" ref="AM6:AM17" si="29">IF(CD6&lt;$A$4,0,CD6)</f>
        <v>0.24015342098507506</v>
      </c>
      <c r="AN6">
        <f t="shared" ref="AN6:AN17" si="30">IF(CE6&lt;$A$4,0,CE6)</f>
        <v>0.18513500865791788</v>
      </c>
      <c r="AO6">
        <f t="shared" ref="AO6:AO17" si="31">IF(CF6&lt;$A$4,0,CF6)</f>
        <v>0.19814240877581327</v>
      </c>
      <c r="AP6">
        <f t="shared" ref="AP6:AP17" si="32">IF(CG6&lt;$A$4,0,CG6)</f>
        <v>0.24451575727170791</v>
      </c>
      <c r="AQ6">
        <f t="shared" ref="AQ6:AQ17" si="33">IF(CH6&lt;$A$4,0,CH6)</f>
        <v>0.24451575727170791</v>
      </c>
      <c r="AR6">
        <f t="shared" ref="AR6:AR17" si="34">IF(CI6&lt;$A$4,0,CI6)</f>
        <v>0.24451575727170791</v>
      </c>
      <c r="AS6">
        <f t="shared" ref="AS6:AS17" si="35">IF(CJ6&lt;$A$4,0,CJ6)</f>
        <v>0.24451575727170791</v>
      </c>
      <c r="AT6">
        <f t="shared" ref="AT6:AT17" si="36">IF(CK6&lt;$A$4,0,CK6)</f>
        <v>0.24451575727170791</v>
      </c>
      <c r="AU6">
        <f t="shared" ref="AU6:AU17" si="37">IF(CL6&lt;$A$4,0,CL6)</f>
        <v>0.24451575727170791</v>
      </c>
      <c r="AV6">
        <f t="shared" ref="AV6:AV17" si="38">IF(CM6&lt;$A$4,0,CM6)</f>
        <v>0.24451575727170791</v>
      </c>
      <c r="AW6" t="s">
        <v>182</v>
      </c>
      <c r="AY6">
        <v>0.21566795595961713</v>
      </c>
      <c r="AZ6">
        <v>0.19362833405718877</v>
      </c>
      <c r="BA6">
        <v>0.27159308908152124</v>
      </c>
      <c r="BB6">
        <v>0.23248557422051144</v>
      </c>
      <c r="BC6">
        <f t="shared" ref="BC6:BC13" si="39">BJ6</f>
        <v>0.33434278413985974</v>
      </c>
      <c r="BD6">
        <v>0.21284886425275273</v>
      </c>
      <c r="BE6">
        <v>0.21867818528221411</v>
      </c>
      <c r="BF6">
        <f>BO6</f>
        <v>0.17098189785301882</v>
      </c>
      <c r="BG6">
        <f>CC6</f>
        <v>0.20642445895543535</v>
      </c>
      <c r="BH6">
        <v>0.25967886984457522</v>
      </c>
      <c r="BI6">
        <v>0.20903459153627096</v>
      </c>
      <c r="BJ6">
        <v>0.33434278413985974</v>
      </c>
      <c r="BK6">
        <v>0.23134242462498597</v>
      </c>
      <c r="BL6">
        <v>0.19265425217103199</v>
      </c>
      <c r="BM6">
        <f t="shared" ref="BM6:BM13" si="40">BZ6</f>
        <v>0.20359171371478887</v>
      </c>
      <c r="BN6">
        <v>0.29412012416355698</v>
      </c>
      <c r="BO6">
        <v>0.17098189785301882</v>
      </c>
      <c r="BP6">
        <v>0.17917575791551404</v>
      </c>
      <c r="BQ6">
        <v>0.18974956792680342</v>
      </c>
      <c r="BR6">
        <f t="shared" ref="BR6:BR13" si="41">BJ6</f>
        <v>0.33434278413985974</v>
      </c>
      <c r="BS6">
        <v>0.28442081864806601</v>
      </c>
      <c r="BT6">
        <v>0.24954266624554716</v>
      </c>
      <c r="BU6">
        <f>CC6</f>
        <v>0.20642445895543535</v>
      </c>
      <c r="BV6">
        <v>0.21532280326468942</v>
      </c>
      <c r="BW6">
        <v>0.35717591859873921</v>
      </c>
      <c r="BX6">
        <v>0.24451575727170791</v>
      </c>
      <c r="BY6">
        <v>0.25522297267729566</v>
      </c>
      <c r="BZ6">
        <v>0.20359171371478887</v>
      </c>
      <c r="CA6">
        <v>0.21362237951192165</v>
      </c>
      <c r="CB6">
        <v>0.34100170030774657</v>
      </c>
      <c r="CC6">
        <v>0.20642445895543535</v>
      </c>
      <c r="CD6">
        <v>0.24015342098507506</v>
      </c>
      <c r="CE6">
        <v>0.18513500865791788</v>
      </c>
      <c r="CF6">
        <v>0.19814240877581327</v>
      </c>
      <c r="CG6">
        <f>$AG6</f>
        <v>0.24451575727170791</v>
      </c>
      <c r="CH6">
        <f t="shared" ref="CH6:CM16" si="42">$AG6</f>
        <v>0.24451575727170791</v>
      </c>
      <c r="CI6">
        <f t="shared" si="42"/>
        <v>0.24451575727170791</v>
      </c>
      <c r="CJ6">
        <f t="shared" si="42"/>
        <v>0.24451575727170791</v>
      </c>
      <c r="CK6">
        <f t="shared" si="42"/>
        <v>0.24451575727170791</v>
      </c>
      <c r="CL6">
        <f t="shared" si="42"/>
        <v>0.24451575727170791</v>
      </c>
      <c r="CM6">
        <f t="shared" si="42"/>
        <v>0.24451575727170791</v>
      </c>
    </row>
    <row r="7" spans="1:91">
      <c r="D7" t="s">
        <v>183</v>
      </c>
      <c r="E7" t="s">
        <v>180</v>
      </c>
      <c r="F7" t="s">
        <v>181</v>
      </c>
      <c r="H7">
        <f t="shared" ref="H7:H17" si="43">IF(AY7&lt;$A$4,0,AY7)</f>
        <v>0</v>
      </c>
      <c r="I7">
        <f t="shared" ref="I7:I17" si="44">IF(AZ7&lt;$A$4,0,AZ7)</f>
        <v>0</v>
      </c>
      <c r="J7">
        <f t="shared" si="0"/>
        <v>1.279144084103742E-2</v>
      </c>
      <c r="K7">
        <f t="shared" si="1"/>
        <v>0</v>
      </c>
      <c r="L7">
        <f t="shared" si="2"/>
        <v>1.6103083737135305E-2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1.6103083737135305E-2</v>
      </c>
      <c r="T7">
        <f t="shared" si="10"/>
        <v>0</v>
      </c>
      <c r="U7">
        <f t="shared" si="11"/>
        <v>0</v>
      </c>
      <c r="V7">
        <f t="shared" si="12"/>
        <v>0</v>
      </c>
      <c r="W7">
        <f t="shared" si="13"/>
        <v>0</v>
      </c>
      <c r="X7">
        <f t="shared" si="14"/>
        <v>0</v>
      </c>
      <c r="Y7">
        <f t="shared" si="15"/>
        <v>0</v>
      </c>
      <c r="Z7">
        <f t="shared" si="16"/>
        <v>0</v>
      </c>
      <c r="AA7">
        <f t="shared" si="17"/>
        <v>1.6103083737135305E-2</v>
      </c>
      <c r="AB7">
        <f t="shared" si="18"/>
        <v>1.0488434623673474E-2</v>
      </c>
      <c r="AC7">
        <f t="shared" si="19"/>
        <v>0</v>
      </c>
      <c r="AD7">
        <f t="shared" si="20"/>
        <v>0</v>
      </c>
      <c r="AE7">
        <f t="shared" si="21"/>
        <v>0</v>
      </c>
      <c r="AF7">
        <f t="shared" si="22"/>
        <v>0</v>
      </c>
      <c r="AG7">
        <f t="shared" si="23"/>
        <v>1.0864020009499714E-2</v>
      </c>
      <c r="AH7">
        <f t="shared" si="24"/>
        <v>0</v>
      </c>
      <c r="AI7">
        <f t="shared" si="25"/>
        <v>0</v>
      </c>
      <c r="AJ7">
        <f t="shared" si="26"/>
        <v>0</v>
      </c>
      <c r="AK7">
        <f t="shared" si="27"/>
        <v>0</v>
      </c>
      <c r="AL7">
        <f t="shared" si="28"/>
        <v>0</v>
      </c>
      <c r="AM7">
        <f t="shared" si="29"/>
        <v>0</v>
      </c>
      <c r="AN7">
        <f t="shared" si="30"/>
        <v>0</v>
      </c>
      <c r="AO7">
        <f t="shared" si="31"/>
        <v>0</v>
      </c>
      <c r="AP7">
        <f t="shared" si="32"/>
        <v>1.0864020009499714E-2</v>
      </c>
      <c r="AQ7">
        <f t="shared" si="33"/>
        <v>1.0864020009499714E-2</v>
      </c>
      <c r="AR7">
        <f t="shared" si="34"/>
        <v>1.0864020009499714E-2</v>
      </c>
      <c r="AS7">
        <f t="shared" si="35"/>
        <v>1.0864020009499714E-2</v>
      </c>
      <c r="AT7">
        <f t="shared" si="36"/>
        <v>1.0864020009499714E-2</v>
      </c>
      <c r="AU7">
        <f t="shared" si="37"/>
        <v>1.0864020009499714E-2</v>
      </c>
      <c r="AV7">
        <f t="shared" si="38"/>
        <v>1.0864020009499714E-2</v>
      </c>
      <c r="AW7" t="s">
        <v>182</v>
      </c>
      <c r="AY7">
        <v>2.091849310760896E-3</v>
      </c>
      <c r="AZ7">
        <v>1.3342011972222224E-4</v>
      </c>
      <c r="BA7">
        <v>1.279144084103742E-2</v>
      </c>
      <c r="BB7">
        <v>3.6245005476318024E-3</v>
      </c>
      <c r="BC7">
        <f t="shared" si="39"/>
        <v>1.6103083737135305E-2</v>
      </c>
      <c r="BD7">
        <v>2.8074357624225232E-3</v>
      </c>
      <c r="BE7">
        <v>1.1582653848469387E-3</v>
      </c>
      <c r="BF7">
        <f t="shared" ref="BF7:BF13" si="45">BO7</f>
        <v>6.3241130285941064E-3</v>
      </c>
      <c r="BG7">
        <f t="shared" ref="BG7:BG13" si="46">CC7</f>
        <v>2.0948856005810657E-3</v>
      </c>
      <c r="BH7">
        <v>1.6731963369359413E-4</v>
      </c>
      <c r="BI7">
        <v>1.083647134558214E-3</v>
      </c>
      <c r="BJ7">
        <v>1.6103083737135305E-2</v>
      </c>
      <c r="BK7">
        <v>4.8657671270942657E-3</v>
      </c>
      <c r="BL7">
        <v>0</v>
      </c>
      <c r="BM7">
        <f t="shared" si="40"/>
        <v>4.3836007739138337E-3</v>
      </c>
      <c r="BN7">
        <v>3.0452124833243431E-3</v>
      </c>
      <c r="BO7">
        <v>6.3241130285941064E-3</v>
      </c>
      <c r="BP7">
        <v>6.2064825159027807E-3</v>
      </c>
      <c r="BQ7">
        <v>2.7140280665532887E-4</v>
      </c>
      <c r="BR7">
        <f t="shared" si="41"/>
        <v>1.6103083737135305E-2</v>
      </c>
      <c r="BS7">
        <v>1.0488434623673474E-2</v>
      </c>
      <c r="BT7">
        <v>5.949421226247165E-3</v>
      </c>
      <c r="BU7">
        <f t="shared" ref="BU7:BU13" si="47">CC7</f>
        <v>2.0948856005810657E-3</v>
      </c>
      <c r="BV7">
        <v>4.8387658409958442E-3</v>
      </c>
      <c r="BW7">
        <v>0</v>
      </c>
      <c r="BX7">
        <v>1.0864020009499714E-2</v>
      </c>
      <c r="BY7">
        <v>6.8970885931843263E-3</v>
      </c>
      <c r="BZ7">
        <v>4.3836007739138337E-3</v>
      </c>
      <c r="CA7">
        <v>2.2394367777721089E-3</v>
      </c>
      <c r="CB7">
        <v>6.5328311451247156E-6</v>
      </c>
      <c r="CC7">
        <v>2.0948856005810657E-3</v>
      </c>
      <c r="CD7">
        <v>6.3751403180758017E-4</v>
      </c>
      <c r="CE7">
        <v>1.2732393478911565E-4</v>
      </c>
      <c r="CF7">
        <v>2.0010796628475988E-5</v>
      </c>
      <c r="CG7">
        <f t="shared" ref="CG7:CG16" si="48">$AG7</f>
        <v>1.0864020009499714E-2</v>
      </c>
      <c r="CH7">
        <f t="shared" si="42"/>
        <v>1.0864020009499714E-2</v>
      </c>
      <c r="CI7">
        <f t="shared" si="42"/>
        <v>1.0864020009499714E-2</v>
      </c>
      <c r="CJ7">
        <f t="shared" si="42"/>
        <v>1.0864020009499714E-2</v>
      </c>
      <c r="CK7">
        <f t="shared" si="42"/>
        <v>1.0864020009499714E-2</v>
      </c>
      <c r="CL7">
        <f t="shared" si="42"/>
        <v>1.0864020009499714E-2</v>
      </c>
      <c r="CM7">
        <f t="shared" si="42"/>
        <v>1.0864020009499714E-2</v>
      </c>
    </row>
    <row r="8" spans="1:91">
      <c r="D8" t="s">
        <v>184</v>
      </c>
      <c r="E8" t="s">
        <v>180</v>
      </c>
      <c r="F8" t="s">
        <v>181</v>
      </c>
      <c r="H8">
        <f t="shared" si="43"/>
        <v>3.0039129591750383E-2</v>
      </c>
      <c r="I8">
        <f t="shared" si="44"/>
        <v>6.7785009798595849E-2</v>
      </c>
      <c r="J8">
        <f t="shared" si="0"/>
        <v>0</v>
      </c>
      <c r="K8">
        <f t="shared" si="1"/>
        <v>2.5372220230393833E-2</v>
      </c>
      <c r="L8">
        <f t="shared" si="2"/>
        <v>1.0757073648995433E-2</v>
      </c>
      <c r="M8">
        <f t="shared" si="3"/>
        <v>2.3760434461765595E-2</v>
      </c>
      <c r="N8">
        <f t="shared" si="4"/>
        <v>4.4727923097568498E-2</v>
      </c>
      <c r="O8">
        <f t="shared" si="5"/>
        <v>0</v>
      </c>
      <c r="P8">
        <f t="shared" si="6"/>
        <v>3.1196469161575344E-2</v>
      </c>
      <c r="Q8">
        <f t="shared" si="7"/>
        <v>0.11126645786198969</v>
      </c>
      <c r="R8">
        <f t="shared" si="8"/>
        <v>4.5226371304803961E-2</v>
      </c>
      <c r="S8">
        <f t="shared" si="9"/>
        <v>1.0757073648995433E-2</v>
      </c>
      <c r="T8">
        <f t="shared" si="10"/>
        <v>1.3504311325870837E-2</v>
      </c>
      <c r="U8">
        <f t="shared" si="11"/>
        <v>0.14229337258515068</v>
      </c>
      <c r="V8">
        <f t="shared" si="12"/>
        <v>1.2014129338273971E-2</v>
      </c>
      <c r="W8">
        <f t="shared" si="13"/>
        <v>5.2543906297548369E-2</v>
      </c>
      <c r="X8">
        <f t="shared" si="14"/>
        <v>0</v>
      </c>
      <c r="Y8">
        <f t="shared" si="15"/>
        <v>0</v>
      </c>
      <c r="Z8">
        <f t="shared" si="16"/>
        <v>5.9902398018356132E-2</v>
      </c>
      <c r="AA8">
        <f t="shared" si="17"/>
        <v>1.0757073648995433E-2</v>
      </c>
      <c r="AB8">
        <f t="shared" si="18"/>
        <v>1.2735135086780819E-2</v>
      </c>
      <c r="AC8">
        <f t="shared" si="19"/>
        <v>1.8514972520273974E-2</v>
      </c>
      <c r="AD8">
        <f t="shared" si="20"/>
        <v>3.1196469161575344E-2</v>
      </c>
      <c r="AE8">
        <f t="shared" si="21"/>
        <v>1.5769706563418948E-2</v>
      </c>
      <c r="AF8">
        <f t="shared" si="22"/>
        <v>0.29900141152977733</v>
      </c>
      <c r="AG8">
        <f t="shared" si="23"/>
        <v>0</v>
      </c>
      <c r="AH8">
        <f t="shared" si="24"/>
        <v>1.2401447102446186E-2</v>
      </c>
      <c r="AI8">
        <f t="shared" si="25"/>
        <v>1.2014129338273971E-2</v>
      </c>
      <c r="AJ8">
        <f t="shared" si="26"/>
        <v>3.1914768472123288E-2</v>
      </c>
      <c r="AK8">
        <f t="shared" si="27"/>
        <v>0.22039860864635347</v>
      </c>
      <c r="AL8">
        <f t="shared" si="28"/>
        <v>3.1196469161575344E-2</v>
      </c>
      <c r="AM8">
        <f t="shared" si="29"/>
        <v>6.383862181452056E-2</v>
      </c>
      <c r="AN8">
        <f t="shared" si="30"/>
        <v>6.4233648819315078E-2</v>
      </c>
      <c r="AO8">
        <f t="shared" si="31"/>
        <v>0.11141099487202599</v>
      </c>
      <c r="AP8">
        <f t="shared" si="32"/>
        <v>0</v>
      </c>
      <c r="AQ8">
        <f t="shared" si="33"/>
        <v>0</v>
      </c>
      <c r="AR8">
        <f t="shared" si="34"/>
        <v>0</v>
      </c>
      <c r="AS8">
        <f t="shared" si="35"/>
        <v>0</v>
      </c>
      <c r="AT8">
        <f t="shared" si="36"/>
        <v>0</v>
      </c>
      <c r="AU8">
        <f t="shared" si="37"/>
        <v>0</v>
      </c>
      <c r="AV8">
        <f t="shared" si="38"/>
        <v>0</v>
      </c>
      <c r="AW8" t="s">
        <v>182</v>
      </c>
      <c r="AY8">
        <v>3.0039129591750383E-2</v>
      </c>
      <c r="AZ8">
        <v>6.7785009798595849E-2</v>
      </c>
      <c r="BA8">
        <v>6.6405292941506848E-3</v>
      </c>
      <c r="BB8">
        <v>2.5372220230393833E-2</v>
      </c>
      <c r="BC8">
        <f t="shared" si="39"/>
        <v>1.0757073648995433E-2</v>
      </c>
      <c r="BD8">
        <v>2.3760434461765595E-2</v>
      </c>
      <c r="BE8">
        <v>4.4727923097568498E-2</v>
      </c>
      <c r="BF8">
        <f t="shared" si="45"/>
        <v>6.8966101761643835E-3</v>
      </c>
      <c r="BG8">
        <f t="shared" si="46"/>
        <v>3.1196469161575344E-2</v>
      </c>
      <c r="BH8">
        <v>0.11126645786198969</v>
      </c>
      <c r="BI8">
        <v>4.5226371304803961E-2</v>
      </c>
      <c r="BJ8">
        <v>1.0757073648995433E-2</v>
      </c>
      <c r="BK8">
        <v>1.3504311325870837E-2</v>
      </c>
      <c r="BL8">
        <v>0.14229337258515068</v>
      </c>
      <c r="BM8">
        <f t="shared" si="40"/>
        <v>1.2014129338273971E-2</v>
      </c>
      <c r="BN8">
        <v>5.2543906297548369E-2</v>
      </c>
      <c r="BO8">
        <v>6.8966101761643835E-3</v>
      </c>
      <c r="BP8">
        <v>7.4951369806678068E-3</v>
      </c>
      <c r="BQ8">
        <v>5.9902398018356132E-2</v>
      </c>
      <c r="BR8">
        <f t="shared" si="41"/>
        <v>1.0757073648995433E-2</v>
      </c>
      <c r="BS8">
        <v>1.2735135086780819E-2</v>
      </c>
      <c r="BT8">
        <v>1.8514972520273974E-2</v>
      </c>
      <c r="BU8">
        <f t="shared" si="47"/>
        <v>3.1196469161575344E-2</v>
      </c>
      <c r="BV8">
        <v>1.5769706563418948E-2</v>
      </c>
      <c r="BW8">
        <v>0.29900141152977733</v>
      </c>
      <c r="BX8">
        <v>5.2695886064297965E-3</v>
      </c>
      <c r="BY8">
        <v>1.2401447102446186E-2</v>
      </c>
      <c r="BZ8">
        <v>1.2014129338273971E-2</v>
      </c>
      <c r="CA8">
        <v>3.1914768472123288E-2</v>
      </c>
      <c r="CB8">
        <v>0.22039860864635347</v>
      </c>
      <c r="CC8">
        <v>3.1196469161575344E-2</v>
      </c>
      <c r="CD8">
        <v>6.383862181452056E-2</v>
      </c>
      <c r="CE8">
        <v>6.4233648819315078E-2</v>
      </c>
      <c r="CF8">
        <v>0.11141099487202599</v>
      </c>
      <c r="CG8">
        <f t="shared" si="48"/>
        <v>0</v>
      </c>
      <c r="CH8">
        <f t="shared" si="42"/>
        <v>0</v>
      </c>
      <c r="CI8">
        <f t="shared" si="42"/>
        <v>0</v>
      </c>
      <c r="CJ8">
        <f t="shared" si="42"/>
        <v>0</v>
      </c>
      <c r="CK8">
        <f t="shared" si="42"/>
        <v>0</v>
      </c>
      <c r="CL8">
        <f t="shared" si="42"/>
        <v>0</v>
      </c>
      <c r="CM8">
        <f t="shared" si="42"/>
        <v>0</v>
      </c>
    </row>
    <row r="9" spans="1:91">
      <c r="D9" t="s">
        <v>185</v>
      </c>
      <c r="E9" t="s">
        <v>180</v>
      </c>
      <c r="F9" t="s">
        <v>181</v>
      </c>
      <c r="H9">
        <f t="shared" si="43"/>
        <v>0.29891932585238629</v>
      </c>
      <c r="I9">
        <f t="shared" si="44"/>
        <v>0.32488415845737473</v>
      </c>
      <c r="J9">
        <f t="shared" si="0"/>
        <v>0.364128871701629</v>
      </c>
      <c r="K9">
        <f t="shared" si="1"/>
        <v>0.31572006721786144</v>
      </c>
      <c r="L9">
        <f t="shared" si="2"/>
        <v>0.42803262775218759</v>
      </c>
      <c r="M9">
        <f t="shared" si="3"/>
        <v>0.28921982397105661</v>
      </c>
      <c r="N9">
        <f t="shared" si="4"/>
        <v>0.33509419442425675</v>
      </c>
      <c r="O9">
        <f t="shared" si="5"/>
        <v>0.30796704958342286</v>
      </c>
      <c r="P9">
        <f t="shared" si="6"/>
        <v>0.30606461568612925</v>
      </c>
      <c r="Q9">
        <f t="shared" si="7"/>
        <v>0.34659507405082179</v>
      </c>
      <c r="R9">
        <f t="shared" si="8"/>
        <v>0.30849860642536892</v>
      </c>
      <c r="S9">
        <f t="shared" si="9"/>
        <v>0.42803262775218759</v>
      </c>
      <c r="T9">
        <f t="shared" si="10"/>
        <v>0.31228456055371129</v>
      </c>
      <c r="U9">
        <f t="shared" si="11"/>
        <v>0.33702508552320704</v>
      </c>
      <c r="V9">
        <f t="shared" si="12"/>
        <v>0.27853753191030628</v>
      </c>
      <c r="W9">
        <f t="shared" si="13"/>
        <v>0.369487228415535</v>
      </c>
      <c r="X9">
        <f t="shared" si="14"/>
        <v>0.30796704958342286</v>
      </c>
      <c r="Y9">
        <f t="shared" si="15"/>
        <v>0.30044180037479729</v>
      </c>
      <c r="Z9">
        <f t="shared" si="16"/>
        <v>0.30542288857290173</v>
      </c>
      <c r="AA9">
        <f t="shared" si="17"/>
        <v>0.42803262775218759</v>
      </c>
      <c r="AB9">
        <f t="shared" si="18"/>
        <v>0.35183599275345839</v>
      </c>
      <c r="AC9">
        <f t="shared" si="19"/>
        <v>0.30349927794671877</v>
      </c>
      <c r="AD9">
        <f t="shared" si="20"/>
        <v>0.30606461568612925</v>
      </c>
      <c r="AE9">
        <f t="shared" si="21"/>
        <v>0.30380138129592293</v>
      </c>
      <c r="AF9">
        <f t="shared" si="22"/>
        <v>0.39536795425033017</v>
      </c>
      <c r="AG9">
        <f t="shared" si="23"/>
        <v>0.33442607816557457</v>
      </c>
      <c r="AH9">
        <f t="shared" si="24"/>
        <v>0.32207645499892629</v>
      </c>
      <c r="AI9">
        <f t="shared" si="25"/>
        <v>0.27853753191030628</v>
      </c>
      <c r="AJ9">
        <f t="shared" si="26"/>
        <v>0.31343657567928601</v>
      </c>
      <c r="AK9">
        <f t="shared" si="27"/>
        <v>0.38506660881241422</v>
      </c>
      <c r="AL9">
        <f t="shared" si="28"/>
        <v>0.30606461568612925</v>
      </c>
      <c r="AM9">
        <f t="shared" si="29"/>
        <v>0.30002968563359167</v>
      </c>
      <c r="AN9">
        <f t="shared" si="30"/>
        <v>0.36496222754452107</v>
      </c>
      <c r="AO9">
        <f t="shared" si="31"/>
        <v>0.33614212815225114</v>
      </c>
      <c r="AP9">
        <f t="shared" si="32"/>
        <v>0.33442607816557457</v>
      </c>
      <c r="AQ9">
        <f t="shared" si="33"/>
        <v>0.33442607816557457</v>
      </c>
      <c r="AR9">
        <f t="shared" si="34"/>
        <v>0.33442607816557457</v>
      </c>
      <c r="AS9">
        <f t="shared" si="35"/>
        <v>0.33442607816557457</v>
      </c>
      <c r="AT9">
        <f t="shared" si="36"/>
        <v>0.33442607816557457</v>
      </c>
      <c r="AU9">
        <f t="shared" si="37"/>
        <v>0.33442607816557457</v>
      </c>
      <c r="AV9">
        <f t="shared" si="38"/>
        <v>0.33442607816557457</v>
      </c>
      <c r="AW9" t="s">
        <v>182</v>
      </c>
      <c r="AY9">
        <v>0.29891932585238629</v>
      </c>
      <c r="AZ9">
        <v>0.32488415845737473</v>
      </c>
      <c r="BA9">
        <v>0.364128871701629</v>
      </c>
      <c r="BB9">
        <v>0.31572006721786144</v>
      </c>
      <c r="BC9">
        <f t="shared" si="39"/>
        <v>0.42803262775218759</v>
      </c>
      <c r="BD9">
        <v>0.28921982397105661</v>
      </c>
      <c r="BE9">
        <v>0.33509419442425675</v>
      </c>
      <c r="BF9">
        <f t="shared" si="45"/>
        <v>0.30796704958342286</v>
      </c>
      <c r="BG9">
        <f t="shared" si="46"/>
        <v>0.30606461568612925</v>
      </c>
      <c r="BH9">
        <v>0.34659507405082179</v>
      </c>
      <c r="BI9">
        <v>0.30849860642536892</v>
      </c>
      <c r="BJ9">
        <v>0.42803262775218759</v>
      </c>
      <c r="BK9">
        <v>0.31228456055371129</v>
      </c>
      <c r="BL9">
        <v>0.33702508552320704</v>
      </c>
      <c r="BM9">
        <f t="shared" si="40"/>
        <v>0.27853753191030628</v>
      </c>
      <c r="BN9">
        <v>0.369487228415535</v>
      </c>
      <c r="BO9">
        <v>0.30796704958342286</v>
      </c>
      <c r="BP9">
        <v>0.30044180037479729</v>
      </c>
      <c r="BQ9">
        <v>0.30542288857290173</v>
      </c>
      <c r="BR9">
        <f t="shared" si="41"/>
        <v>0.42803262775218759</v>
      </c>
      <c r="BS9">
        <v>0.35183599275345839</v>
      </c>
      <c r="BT9">
        <v>0.30349927794671877</v>
      </c>
      <c r="BU9">
        <f t="shared" si="47"/>
        <v>0.30606461568612925</v>
      </c>
      <c r="BV9">
        <v>0.30380138129592293</v>
      </c>
      <c r="BW9">
        <v>0.39536795425033017</v>
      </c>
      <c r="BX9">
        <v>0.33442607816557457</v>
      </c>
      <c r="BY9">
        <v>0.32207645499892629</v>
      </c>
      <c r="BZ9">
        <v>0.27853753191030628</v>
      </c>
      <c r="CA9">
        <v>0.31343657567928601</v>
      </c>
      <c r="CB9">
        <v>0.38506660881241422</v>
      </c>
      <c r="CC9">
        <v>0.30606461568612925</v>
      </c>
      <c r="CD9">
        <v>0.30002968563359167</v>
      </c>
      <c r="CE9">
        <v>0.36496222754452107</v>
      </c>
      <c r="CF9">
        <v>0.33614212815225114</v>
      </c>
      <c r="CG9">
        <f t="shared" si="48"/>
        <v>0.33442607816557457</v>
      </c>
      <c r="CH9">
        <f t="shared" si="42"/>
        <v>0.33442607816557457</v>
      </c>
      <c r="CI9">
        <f t="shared" si="42"/>
        <v>0.33442607816557457</v>
      </c>
      <c r="CJ9">
        <f t="shared" si="42"/>
        <v>0.33442607816557457</v>
      </c>
      <c r="CK9">
        <f t="shared" si="42"/>
        <v>0.33442607816557457</v>
      </c>
      <c r="CL9">
        <f t="shared" si="42"/>
        <v>0.33442607816557457</v>
      </c>
      <c r="CM9">
        <f t="shared" si="42"/>
        <v>0.33442607816557457</v>
      </c>
    </row>
    <row r="10" spans="1:91">
      <c r="D10" t="s">
        <v>186</v>
      </c>
      <c r="E10" t="s">
        <v>180</v>
      </c>
      <c r="F10" t="s">
        <v>181</v>
      </c>
      <c r="H10">
        <f t="shared" si="43"/>
        <v>0</v>
      </c>
      <c r="I10">
        <f t="shared" si="44"/>
        <v>0</v>
      </c>
      <c r="J10">
        <f t="shared" si="0"/>
        <v>2.4387916892866325E-2</v>
      </c>
      <c r="K10">
        <f t="shared" si="1"/>
        <v>1.0657762024009351E-2</v>
      </c>
      <c r="L10">
        <f t="shared" si="2"/>
        <v>2.5116761424001516E-2</v>
      </c>
      <c r="M10">
        <f t="shared" si="3"/>
        <v>1.0465521683115863E-2</v>
      </c>
      <c r="N10">
        <f t="shared" si="4"/>
        <v>0</v>
      </c>
      <c r="O10">
        <f t="shared" si="5"/>
        <v>2.361970650673155E-2</v>
      </c>
      <c r="P10">
        <f t="shared" si="6"/>
        <v>1.0960174490438498E-2</v>
      </c>
      <c r="Q10">
        <f t="shared" si="7"/>
        <v>0</v>
      </c>
      <c r="R10">
        <f t="shared" si="8"/>
        <v>0</v>
      </c>
      <c r="S10">
        <f t="shared" si="9"/>
        <v>2.5116761424001516E-2</v>
      </c>
      <c r="T10">
        <f t="shared" si="10"/>
        <v>1.4071403922818948E-2</v>
      </c>
      <c r="U10">
        <f t="shared" si="11"/>
        <v>0</v>
      </c>
      <c r="V10">
        <f t="shared" si="12"/>
        <v>1.4340450116440636E-2</v>
      </c>
      <c r="W10">
        <f t="shared" si="13"/>
        <v>0</v>
      </c>
      <c r="X10">
        <f t="shared" si="14"/>
        <v>2.361970650673155E-2</v>
      </c>
      <c r="Y10">
        <f t="shared" si="15"/>
        <v>2.2051979139303488E-2</v>
      </c>
      <c r="Z10">
        <f t="shared" si="16"/>
        <v>0</v>
      </c>
      <c r="AA10">
        <f t="shared" si="17"/>
        <v>2.5116761424001516E-2</v>
      </c>
      <c r="AB10">
        <f t="shared" si="18"/>
        <v>1.946522591698931E-2</v>
      </c>
      <c r="AC10">
        <f t="shared" si="19"/>
        <v>1.3419003969237961E-2</v>
      </c>
      <c r="AD10">
        <f t="shared" si="20"/>
        <v>1.0960174490438498E-2</v>
      </c>
      <c r="AE10">
        <f t="shared" si="21"/>
        <v>1.5803616632770044E-2</v>
      </c>
      <c r="AF10">
        <f t="shared" si="22"/>
        <v>0</v>
      </c>
      <c r="AG10">
        <f t="shared" si="23"/>
        <v>2.4147269247483963E-2</v>
      </c>
      <c r="AH10">
        <f t="shared" si="24"/>
        <v>1.6003432389778447E-2</v>
      </c>
      <c r="AI10">
        <f t="shared" si="25"/>
        <v>1.4340450116440636E-2</v>
      </c>
      <c r="AJ10">
        <f t="shared" si="26"/>
        <v>0</v>
      </c>
      <c r="AK10">
        <f t="shared" si="27"/>
        <v>0</v>
      </c>
      <c r="AL10">
        <f t="shared" si="28"/>
        <v>1.0960174490438498E-2</v>
      </c>
      <c r="AM10">
        <f t="shared" si="29"/>
        <v>0</v>
      </c>
      <c r="AN10">
        <f t="shared" si="30"/>
        <v>0</v>
      </c>
      <c r="AO10">
        <f t="shared" si="31"/>
        <v>0</v>
      </c>
      <c r="AP10">
        <f t="shared" si="32"/>
        <v>2.4147269247483963E-2</v>
      </c>
      <c r="AQ10">
        <f t="shared" si="33"/>
        <v>2.4147269247483963E-2</v>
      </c>
      <c r="AR10">
        <f t="shared" si="34"/>
        <v>2.4147269247483963E-2</v>
      </c>
      <c r="AS10">
        <f t="shared" si="35"/>
        <v>2.4147269247483963E-2</v>
      </c>
      <c r="AT10">
        <f t="shared" si="36"/>
        <v>2.4147269247483963E-2</v>
      </c>
      <c r="AU10">
        <f t="shared" si="37"/>
        <v>2.4147269247483963E-2</v>
      </c>
      <c r="AV10">
        <f t="shared" si="38"/>
        <v>2.4147269247483963E-2</v>
      </c>
      <c r="AW10" t="s">
        <v>182</v>
      </c>
      <c r="AY10">
        <v>8.523318562134282E-3</v>
      </c>
      <c r="AZ10">
        <v>3.8841384833582914E-3</v>
      </c>
      <c r="BA10">
        <v>2.4387916892866325E-2</v>
      </c>
      <c r="BB10">
        <v>1.0657762024009351E-2</v>
      </c>
      <c r="BC10">
        <f t="shared" si="39"/>
        <v>2.5116761424001516E-2</v>
      </c>
      <c r="BD10">
        <v>1.0465521683115863E-2</v>
      </c>
      <c r="BE10">
        <v>8.0880156031363625E-3</v>
      </c>
      <c r="BF10">
        <f t="shared" si="45"/>
        <v>2.361970650673155E-2</v>
      </c>
      <c r="BG10">
        <f t="shared" si="46"/>
        <v>1.0960174490438498E-2</v>
      </c>
      <c r="BH10">
        <v>2.4901730801708552E-3</v>
      </c>
      <c r="BI10">
        <v>6.8742760037879373E-3</v>
      </c>
      <c r="BJ10">
        <v>2.5116761424001516E-2</v>
      </c>
      <c r="BK10">
        <v>1.4071403922818948E-2</v>
      </c>
      <c r="BL10">
        <v>1.9047823308705888E-3</v>
      </c>
      <c r="BM10">
        <f t="shared" si="40"/>
        <v>1.4340450116440636E-2</v>
      </c>
      <c r="BN10">
        <v>8.1693229219738147E-3</v>
      </c>
      <c r="BO10">
        <v>2.361970650673155E-2</v>
      </c>
      <c r="BP10">
        <v>2.2051979139303488E-2</v>
      </c>
      <c r="BQ10">
        <v>4.647482150491977E-3</v>
      </c>
      <c r="BR10">
        <f t="shared" si="41"/>
        <v>2.5116761424001516E-2</v>
      </c>
      <c r="BS10">
        <v>1.946522591698931E-2</v>
      </c>
      <c r="BT10">
        <v>1.3419003969237961E-2</v>
      </c>
      <c r="BU10">
        <f t="shared" si="47"/>
        <v>1.0960174490438498E-2</v>
      </c>
      <c r="BV10">
        <v>1.5803616632770044E-2</v>
      </c>
      <c r="BW10">
        <v>1.7738016740508021E-4</v>
      </c>
      <c r="BX10">
        <v>2.4147269247483963E-2</v>
      </c>
      <c r="BY10">
        <v>1.6003432389778447E-2</v>
      </c>
      <c r="BZ10">
        <v>1.4340450116440636E-2</v>
      </c>
      <c r="CA10">
        <v>9.236034890818182E-3</v>
      </c>
      <c r="CB10">
        <v>7.0318722286446633E-4</v>
      </c>
      <c r="CC10">
        <v>1.0960174490438498E-2</v>
      </c>
      <c r="CD10">
        <v>4.5621667427868627E-3</v>
      </c>
      <c r="CE10">
        <v>4.4016708086117651E-3</v>
      </c>
      <c r="CF10">
        <v>1.9256397663202935E-3</v>
      </c>
      <c r="CG10">
        <f t="shared" si="48"/>
        <v>2.4147269247483963E-2</v>
      </c>
      <c r="CH10">
        <f t="shared" si="42"/>
        <v>2.4147269247483963E-2</v>
      </c>
      <c r="CI10">
        <f t="shared" si="42"/>
        <v>2.4147269247483963E-2</v>
      </c>
      <c r="CJ10">
        <f t="shared" si="42"/>
        <v>2.4147269247483963E-2</v>
      </c>
      <c r="CK10">
        <f t="shared" si="42"/>
        <v>2.4147269247483963E-2</v>
      </c>
      <c r="CL10">
        <f t="shared" si="42"/>
        <v>2.4147269247483963E-2</v>
      </c>
      <c r="CM10">
        <f t="shared" si="42"/>
        <v>2.4147269247483963E-2</v>
      </c>
    </row>
    <row r="11" spans="1:91">
      <c r="D11" t="s">
        <v>187</v>
      </c>
      <c r="E11" t="s">
        <v>180</v>
      </c>
      <c r="F11" t="s">
        <v>181</v>
      </c>
      <c r="H11">
        <f t="shared" si="43"/>
        <v>0.12051156072623925</v>
      </c>
      <c r="I11">
        <f t="shared" si="44"/>
        <v>0.20534336756586538</v>
      </c>
      <c r="J11">
        <f t="shared" si="0"/>
        <v>5.1546567092999998E-2</v>
      </c>
      <c r="K11">
        <f t="shared" si="1"/>
        <v>0.10549055296472756</v>
      </c>
      <c r="L11">
        <f t="shared" si="2"/>
        <v>6.5341000026123308E-2</v>
      </c>
      <c r="M11">
        <f t="shared" si="3"/>
        <v>0.11002039474470093</v>
      </c>
      <c r="N11">
        <f t="shared" si="4"/>
        <v>0.17343987055137824</v>
      </c>
      <c r="O11">
        <f t="shared" si="5"/>
        <v>6.9353103233743593E-2</v>
      </c>
      <c r="P11">
        <f t="shared" si="6"/>
        <v>0.13006066893910254</v>
      </c>
      <c r="Q11">
        <f>IF(BH11&lt;$A$4,0,BH11)</f>
        <v>0.23401675639195499</v>
      </c>
      <c r="R11">
        <f t="shared" si="8"/>
        <v>0.15790517889802391</v>
      </c>
      <c r="S11">
        <f t="shared" si="9"/>
        <v>6.5341000026123308E-2</v>
      </c>
      <c r="T11">
        <f t="shared" si="10"/>
        <v>8.2592728363498166E-2</v>
      </c>
      <c r="U11">
        <f t="shared" si="11"/>
        <v>0.32113908715179468</v>
      </c>
      <c r="V11">
        <f t="shared" si="12"/>
        <v>7.5904458867128183E-2</v>
      </c>
      <c r="W11">
        <f t="shared" si="13"/>
        <v>0.14885569709746241</v>
      </c>
      <c r="X11">
        <f t="shared" si="14"/>
        <v>6.9353103233743593E-2</v>
      </c>
      <c r="Y11">
        <f t="shared" si="15"/>
        <v>7.1117529904455135E-2</v>
      </c>
      <c r="Z11">
        <f t="shared" si="16"/>
        <v>0.18201621558166672</v>
      </c>
      <c r="AA11">
        <f t="shared" si="17"/>
        <v>6.5341000026123308E-2</v>
      </c>
      <c r="AB11">
        <f t="shared" si="18"/>
        <v>6.985583192929487E-2</v>
      </c>
      <c r="AC11">
        <f t="shared" si="19"/>
        <v>8.3113147731923076E-2</v>
      </c>
      <c r="AD11">
        <f t="shared" si="20"/>
        <v>0.13006066893910254</v>
      </c>
      <c r="AE11">
        <f t="shared" si="21"/>
        <v>8.8664718928183756E-2</v>
      </c>
      <c r="AF11">
        <f t="shared" si="22"/>
        <v>0.37673033230317315</v>
      </c>
      <c r="AG11">
        <f t="shared" si="23"/>
        <v>4.8347886527011219E-2</v>
      </c>
      <c r="AH11">
        <f t="shared" si="24"/>
        <v>7.1005316314487199E-2</v>
      </c>
      <c r="AI11">
        <f t="shared" si="25"/>
        <v>7.5904458867128183E-2</v>
      </c>
      <c r="AJ11">
        <f t="shared" si="26"/>
        <v>0.12038679517788463</v>
      </c>
      <c r="AK11">
        <f t="shared" si="27"/>
        <v>0.31382430079093282</v>
      </c>
      <c r="AL11">
        <f t="shared" si="28"/>
        <v>0.13006066893910254</v>
      </c>
      <c r="AM11">
        <f t="shared" si="29"/>
        <v>0.15819772325666659</v>
      </c>
      <c r="AN11">
        <f t="shared" si="30"/>
        <v>0.22665106636925644</v>
      </c>
      <c r="AO11">
        <f t="shared" si="31"/>
        <v>0.27263375970052645</v>
      </c>
      <c r="AP11">
        <f t="shared" si="32"/>
        <v>4.8347886527011219E-2</v>
      </c>
      <c r="AQ11">
        <f t="shared" si="33"/>
        <v>4.8347886527011219E-2</v>
      </c>
      <c r="AR11">
        <f t="shared" si="34"/>
        <v>4.8347886527011219E-2</v>
      </c>
      <c r="AS11">
        <f t="shared" si="35"/>
        <v>4.8347886527011219E-2</v>
      </c>
      <c r="AT11">
        <f t="shared" si="36"/>
        <v>4.8347886527011219E-2</v>
      </c>
      <c r="AU11">
        <f t="shared" si="37"/>
        <v>4.8347886527011219E-2</v>
      </c>
      <c r="AV11">
        <f t="shared" si="38"/>
        <v>4.8347886527011219E-2</v>
      </c>
      <c r="AW11" t="s">
        <v>182</v>
      </c>
      <c r="AY11">
        <v>0.12051156072623925</v>
      </c>
      <c r="AZ11">
        <v>0.20534336756586538</v>
      </c>
      <c r="BA11">
        <v>5.1546567092999998E-2</v>
      </c>
      <c r="BB11">
        <v>0.10549055296472756</v>
      </c>
      <c r="BC11">
        <f t="shared" si="39"/>
        <v>6.5341000026123308E-2</v>
      </c>
      <c r="BD11">
        <v>0.11002039474470093</v>
      </c>
      <c r="BE11">
        <v>0.17343987055137824</v>
      </c>
      <c r="BF11">
        <f t="shared" si="45"/>
        <v>6.9353103233743593E-2</v>
      </c>
      <c r="BG11">
        <f t="shared" si="46"/>
        <v>0.13006066893910254</v>
      </c>
      <c r="BH11">
        <v>0.23401675639195499</v>
      </c>
      <c r="BI11">
        <v>0.15790517889802391</v>
      </c>
      <c r="BJ11">
        <v>6.5341000026123308E-2</v>
      </c>
      <c r="BK11">
        <v>8.2592728363498166E-2</v>
      </c>
      <c r="BL11">
        <v>0.32113908715179468</v>
      </c>
      <c r="BM11">
        <f t="shared" si="40"/>
        <v>7.5904458867128183E-2</v>
      </c>
      <c r="BN11">
        <v>0.14885569709746241</v>
      </c>
      <c r="BO11">
        <v>6.9353103233743593E-2</v>
      </c>
      <c r="BP11">
        <v>7.1117529904455135E-2</v>
      </c>
      <c r="BQ11">
        <v>0.18201621558166672</v>
      </c>
      <c r="BR11">
        <f t="shared" si="41"/>
        <v>6.5341000026123308E-2</v>
      </c>
      <c r="BS11">
        <v>6.985583192929487E-2</v>
      </c>
      <c r="BT11">
        <v>8.3113147731923076E-2</v>
      </c>
      <c r="BU11">
        <f t="shared" si="47"/>
        <v>0.13006066893910254</v>
      </c>
      <c r="BV11">
        <v>8.8664718928183756E-2</v>
      </c>
      <c r="BW11">
        <v>0.37673033230317315</v>
      </c>
      <c r="BX11">
        <v>4.8347886527011219E-2</v>
      </c>
      <c r="BY11">
        <v>7.1005316314487199E-2</v>
      </c>
      <c r="BZ11">
        <v>7.5904458867128183E-2</v>
      </c>
      <c r="CA11">
        <v>0.12038679517788463</v>
      </c>
      <c r="CB11">
        <v>0.31382430079093282</v>
      </c>
      <c r="CC11">
        <v>0.13006066893910254</v>
      </c>
      <c r="CD11">
        <v>0.15819772325666659</v>
      </c>
      <c r="CE11">
        <v>0.22665106636925644</v>
      </c>
      <c r="CF11">
        <v>0.27263375970052645</v>
      </c>
      <c r="CG11">
        <f t="shared" si="48"/>
        <v>4.8347886527011219E-2</v>
      </c>
      <c r="CH11">
        <f t="shared" si="42"/>
        <v>4.8347886527011219E-2</v>
      </c>
      <c r="CI11">
        <f t="shared" si="42"/>
        <v>4.8347886527011219E-2</v>
      </c>
      <c r="CJ11">
        <f t="shared" si="42"/>
        <v>4.8347886527011219E-2</v>
      </c>
      <c r="CK11">
        <f t="shared" si="42"/>
        <v>4.8347886527011219E-2</v>
      </c>
      <c r="CL11">
        <f t="shared" si="42"/>
        <v>4.8347886527011219E-2</v>
      </c>
      <c r="CM11">
        <f t="shared" si="42"/>
        <v>4.8347886527011219E-2</v>
      </c>
    </row>
    <row r="12" spans="1:91">
      <c r="D12" t="s">
        <v>188</v>
      </c>
      <c r="E12" t="s">
        <v>180</v>
      </c>
      <c r="F12" t="s">
        <v>181</v>
      </c>
      <c r="H12">
        <f t="shared" si="43"/>
        <v>0.32924523096705327</v>
      </c>
      <c r="I12">
        <f t="shared" si="44"/>
        <v>0.34047909474965538</v>
      </c>
      <c r="J12">
        <f t="shared" si="0"/>
        <v>0.38233109448174485</v>
      </c>
      <c r="K12">
        <f t="shared" si="1"/>
        <v>0.37079753330468024</v>
      </c>
      <c r="L12">
        <f t="shared" si="2"/>
        <v>0.43849139744536225</v>
      </c>
      <c r="M12">
        <f t="shared" si="3"/>
        <v>0.33367993250332861</v>
      </c>
      <c r="N12">
        <f t="shared" si="4"/>
        <v>0.36247630738560138</v>
      </c>
      <c r="O12">
        <f>IF(BF12&lt;$A$4,0,BF12)</f>
        <v>0.33621861680748477</v>
      </c>
      <c r="P12">
        <f t="shared" si="6"/>
        <v>0.33638514799511787</v>
      </c>
      <c r="Q12">
        <f t="shared" si="7"/>
        <v>0.36859083339612614</v>
      </c>
      <c r="R12">
        <f t="shared" si="8"/>
        <v>0.34339049629531487</v>
      </c>
      <c r="S12">
        <f t="shared" si="9"/>
        <v>0.43849139744536225</v>
      </c>
      <c r="T12">
        <f t="shared" si="10"/>
        <v>0.35751754178300343</v>
      </c>
      <c r="U12">
        <f t="shared" si="11"/>
        <v>0.32834560469459456</v>
      </c>
      <c r="V12">
        <f t="shared" si="12"/>
        <v>0.32530257667613849</v>
      </c>
      <c r="W12">
        <f t="shared" si="13"/>
        <v>0.41898364397122184</v>
      </c>
      <c r="X12">
        <f t="shared" si="14"/>
        <v>0.33621861680748477</v>
      </c>
      <c r="Y12">
        <f t="shared" si="15"/>
        <v>0.33534019970405748</v>
      </c>
      <c r="Z12">
        <f t="shared" si="16"/>
        <v>0.33877761912530935</v>
      </c>
      <c r="AA12">
        <f t="shared" si="17"/>
        <v>0.43849139744536225</v>
      </c>
      <c r="AB12">
        <f t="shared" si="18"/>
        <v>0.39662816780444299</v>
      </c>
      <c r="AC12">
        <f>IF(BT12&lt;$A$4,0,BT12)</f>
        <v>0.36865133218499485</v>
      </c>
      <c r="AD12">
        <f t="shared" si="20"/>
        <v>0.33638514799511787</v>
      </c>
      <c r="AE12">
        <f t="shared" si="21"/>
        <v>0.35121936259243336</v>
      </c>
      <c r="AF12">
        <f t="shared" si="22"/>
        <v>0.45080816819365266</v>
      </c>
      <c r="AG12">
        <f t="shared" si="23"/>
        <v>0.36165848915759258</v>
      </c>
      <c r="AH12">
        <f t="shared" si="24"/>
        <v>0.37855424106418994</v>
      </c>
      <c r="AI12">
        <f t="shared" si="25"/>
        <v>0.32530257667613849</v>
      </c>
      <c r="AJ12">
        <f t="shared" si="26"/>
        <v>0.36018177850129651</v>
      </c>
      <c r="AK12">
        <f t="shared" si="27"/>
        <v>0.41766516743646087</v>
      </c>
      <c r="AL12">
        <f t="shared" si="28"/>
        <v>0.33638514799511787</v>
      </c>
      <c r="AM12">
        <f t="shared" si="29"/>
        <v>0.3345151510846332</v>
      </c>
      <c r="AN12">
        <f t="shared" si="30"/>
        <v>0.36101136696706265</v>
      </c>
      <c r="AO12">
        <f t="shared" si="31"/>
        <v>0.32491043519739171</v>
      </c>
      <c r="AP12">
        <f t="shared" si="32"/>
        <v>0.36165848915759258</v>
      </c>
      <c r="AQ12">
        <f t="shared" si="33"/>
        <v>0.36165848915759258</v>
      </c>
      <c r="AR12">
        <f t="shared" si="34"/>
        <v>0.36165848915759258</v>
      </c>
      <c r="AS12">
        <f t="shared" si="35"/>
        <v>0.36165848915759258</v>
      </c>
      <c r="AT12">
        <f t="shared" si="36"/>
        <v>0.36165848915759258</v>
      </c>
      <c r="AU12">
        <f t="shared" si="37"/>
        <v>0.36165848915759258</v>
      </c>
      <c r="AV12">
        <f t="shared" si="38"/>
        <v>0.36165848915759258</v>
      </c>
      <c r="AW12" t="s">
        <v>182</v>
      </c>
      <c r="AY12">
        <v>0.32924523096705327</v>
      </c>
      <c r="AZ12">
        <v>0.34047909474965538</v>
      </c>
      <c r="BA12">
        <v>0.38233109448174485</v>
      </c>
      <c r="BB12">
        <v>0.37079753330468024</v>
      </c>
      <c r="BC12">
        <f t="shared" si="39"/>
        <v>0.43849139744536225</v>
      </c>
      <c r="BD12">
        <v>0.33367993250332861</v>
      </c>
      <c r="BE12">
        <v>0.36247630738560138</v>
      </c>
      <c r="BF12">
        <f t="shared" si="45"/>
        <v>0.33621861680748477</v>
      </c>
      <c r="BG12">
        <f t="shared" si="46"/>
        <v>0.33638514799511787</v>
      </c>
      <c r="BH12">
        <v>0.36859083339612614</v>
      </c>
      <c r="BI12">
        <v>0.34339049629531487</v>
      </c>
      <c r="BJ12">
        <v>0.43849139744536225</v>
      </c>
      <c r="BK12">
        <v>0.35751754178300343</v>
      </c>
      <c r="BL12">
        <v>0.32834560469459456</v>
      </c>
      <c r="BM12">
        <f t="shared" si="40"/>
        <v>0.32530257667613849</v>
      </c>
      <c r="BN12">
        <v>0.41898364397122184</v>
      </c>
      <c r="BO12">
        <v>0.33621861680748477</v>
      </c>
      <c r="BP12">
        <v>0.33534019970405748</v>
      </c>
      <c r="BQ12">
        <v>0.33877761912530935</v>
      </c>
      <c r="BR12">
        <f t="shared" si="41"/>
        <v>0.43849139744536225</v>
      </c>
      <c r="BS12">
        <v>0.39662816780444299</v>
      </c>
      <c r="BT12">
        <v>0.36865133218499485</v>
      </c>
      <c r="BU12">
        <f t="shared" si="47"/>
        <v>0.33638514799511787</v>
      </c>
      <c r="BV12">
        <v>0.35121936259243336</v>
      </c>
      <c r="BW12">
        <v>0.45080816819365266</v>
      </c>
      <c r="BX12">
        <v>0.36165848915759258</v>
      </c>
      <c r="BY12">
        <v>0.37855424106418994</v>
      </c>
      <c r="BZ12">
        <v>0.32530257667613849</v>
      </c>
      <c r="CA12">
        <v>0.36018177850129651</v>
      </c>
      <c r="CB12">
        <v>0.41766516743646087</v>
      </c>
      <c r="CC12">
        <v>0.33638514799511787</v>
      </c>
      <c r="CD12">
        <v>0.3345151510846332</v>
      </c>
      <c r="CE12">
        <v>0.36101136696706265</v>
      </c>
      <c r="CF12">
        <v>0.32491043519739171</v>
      </c>
      <c r="CG12">
        <f t="shared" si="48"/>
        <v>0.36165848915759258</v>
      </c>
      <c r="CH12">
        <f t="shared" si="42"/>
        <v>0.36165848915759258</v>
      </c>
      <c r="CI12">
        <f t="shared" si="42"/>
        <v>0.36165848915759258</v>
      </c>
      <c r="CJ12">
        <f t="shared" si="42"/>
        <v>0.36165848915759258</v>
      </c>
      <c r="CK12">
        <f t="shared" si="42"/>
        <v>0.36165848915759258</v>
      </c>
      <c r="CL12">
        <f t="shared" si="42"/>
        <v>0.36165848915759258</v>
      </c>
      <c r="CM12">
        <f t="shared" si="42"/>
        <v>0.36165848915759258</v>
      </c>
    </row>
    <row r="13" spans="1:91">
      <c r="D13" t="s">
        <v>189</v>
      </c>
      <c r="E13" t="s">
        <v>180</v>
      </c>
      <c r="F13" t="s">
        <v>181</v>
      </c>
      <c r="H13">
        <f t="shared" si="43"/>
        <v>1.2659539800602358E-2</v>
      </c>
      <c r="I13">
        <f t="shared" si="44"/>
        <v>0</v>
      </c>
      <c r="J13">
        <f t="shared" si="0"/>
        <v>2.9290628379002745E-2</v>
      </c>
      <c r="K13">
        <f t="shared" si="1"/>
        <v>1.5257662385894006E-2</v>
      </c>
      <c r="L13">
        <f t="shared" si="2"/>
        <v>2.7881712463809081E-2</v>
      </c>
      <c r="M13">
        <f t="shared" si="3"/>
        <v>1.5552948194201265E-2</v>
      </c>
      <c r="N13">
        <f t="shared" si="4"/>
        <v>1.1870919960252978E-2</v>
      </c>
      <c r="O13">
        <f t="shared" si="5"/>
        <v>3.0545606172456038E-2</v>
      </c>
      <c r="P13">
        <f t="shared" si="6"/>
        <v>1.5828389891891038E-2</v>
      </c>
      <c r="Q13">
        <f t="shared" si="7"/>
        <v>0</v>
      </c>
      <c r="R13">
        <f t="shared" si="8"/>
        <v>1.0607957796987803E-2</v>
      </c>
      <c r="S13">
        <f t="shared" si="9"/>
        <v>2.7881712463809081E-2</v>
      </c>
      <c r="T13">
        <f t="shared" si="10"/>
        <v>1.9693144330962854E-2</v>
      </c>
      <c r="U13">
        <f t="shared" si="11"/>
        <v>0</v>
      </c>
      <c r="V13">
        <f t="shared" si="12"/>
        <v>2.0724075418659348E-2</v>
      </c>
      <c r="W13">
        <f t="shared" si="13"/>
        <v>1.1393937933369971E-2</v>
      </c>
      <c r="X13">
        <f t="shared" si="14"/>
        <v>3.0545606172456038E-2</v>
      </c>
      <c r="Y13">
        <f t="shared" si="15"/>
        <v>2.9058078552663669E-2</v>
      </c>
      <c r="Z13">
        <f t="shared" si="16"/>
        <v>0</v>
      </c>
      <c r="AA13">
        <f t="shared" si="17"/>
        <v>2.7881712463809081E-2</v>
      </c>
      <c r="AB13">
        <f t="shared" si="18"/>
        <v>2.4938493800270155E-2</v>
      </c>
      <c r="AC13">
        <f t="shared" si="19"/>
        <v>1.9029985749317763E-2</v>
      </c>
      <c r="AD13">
        <f t="shared" si="20"/>
        <v>1.5828389891891038E-2</v>
      </c>
      <c r="AE13">
        <f t="shared" si="21"/>
        <v>2.255148852581311E-2</v>
      </c>
      <c r="AF13">
        <f t="shared" si="22"/>
        <v>0</v>
      </c>
      <c r="AG13">
        <f t="shared" si="23"/>
        <v>2.9584225777479975E-2</v>
      </c>
      <c r="AH13">
        <f t="shared" si="24"/>
        <v>2.2442839555365E-2</v>
      </c>
      <c r="AI13">
        <f t="shared" si="25"/>
        <v>2.0724075418659348E-2</v>
      </c>
      <c r="AJ13">
        <f t="shared" si="26"/>
        <v>1.3412263291758243E-2</v>
      </c>
      <c r="AK13">
        <f t="shared" si="27"/>
        <v>0</v>
      </c>
      <c r="AL13">
        <f t="shared" si="28"/>
        <v>1.5828389891891038E-2</v>
      </c>
      <c r="AM13">
        <f t="shared" si="29"/>
        <v>0</v>
      </c>
      <c r="AN13">
        <f t="shared" si="30"/>
        <v>0</v>
      </c>
      <c r="AO13">
        <f t="shared" si="31"/>
        <v>0</v>
      </c>
      <c r="AP13">
        <f t="shared" si="32"/>
        <v>2.9584225777479975E-2</v>
      </c>
      <c r="AQ13">
        <f t="shared" si="33"/>
        <v>2.9584225777479975E-2</v>
      </c>
      <c r="AR13">
        <f t="shared" si="34"/>
        <v>2.9584225777479975E-2</v>
      </c>
      <c r="AS13">
        <f t="shared" si="35"/>
        <v>2.9584225777479975E-2</v>
      </c>
      <c r="AT13">
        <f t="shared" si="36"/>
        <v>2.9584225777479975E-2</v>
      </c>
      <c r="AU13">
        <f t="shared" si="37"/>
        <v>2.9584225777479975E-2</v>
      </c>
      <c r="AV13">
        <f t="shared" si="38"/>
        <v>2.9584225777479975E-2</v>
      </c>
      <c r="AW13" t="s">
        <v>182</v>
      </c>
      <c r="AY13">
        <v>1.2659539800602358E-2</v>
      </c>
      <c r="AZ13">
        <v>6.4825183443772902E-3</v>
      </c>
      <c r="BA13">
        <v>2.9290628379002745E-2</v>
      </c>
      <c r="BB13">
        <v>1.5257662385894006E-2</v>
      </c>
      <c r="BC13">
        <f t="shared" si="39"/>
        <v>2.7881712463809081E-2</v>
      </c>
      <c r="BD13">
        <v>1.5552948194201265E-2</v>
      </c>
      <c r="BE13">
        <v>1.1870919960252978E-2</v>
      </c>
      <c r="BF13">
        <f t="shared" si="45"/>
        <v>3.0545606172456038E-2</v>
      </c>
      <c r="BG13">
        <f t="shared" si="46"/>
        <v>1.5828389891891038E-2</v>
      </c>
      <c r="BH13">
        <v>4.2173733222683144E-3</v>
      </c>
      <c r="BI13">
        <v>1.0607957796987803E-2</v>
      </c>
      <c r="BJ13">
        <v>2.7881712463809081E-2</v>
      </c>
      <c r="BK13">
        <v>1.9693144330962854E-2</v>
      </c>
      <c r="BL13">
        <v>4.4041092143360808E-3</v>
      </c>
      <c r="BM13">
        <f t="shared" si="40"/>
        <v>2.0724075418659348E-2</v>
      </c>
      <c r="BN13">
        <v>1.1393937933369971E-2</v>
      </c>
      <c r="BO13">
        <v>3.0545606172456038E-2</v>
      </c>
      <c r="BP13">
        <v>2.9058078552663669E-2</v>
      </c>
      <c r="BQ13">
        <v>7.577716710274727E-3</v>
      </c>
      <c r="BR13">
        <f t="shared" si="41"/>
        <v>2.7881712463809081E-2</v>
      </c>
      <c r="BS13">
        <v>2.4938493800270155E-2</v>
      </c>
      <c r="BT13">
        <v>1.9029985749317763E-2</v>
      </c>
      <c r="BU13">
        <f t="shared" si="47"/>
        <v>1.5828389891891038E-2</v>
      </c>
      <c r="BV13">
        <v>2.255148852581311E-2</v>
      </c>
      <c r="BW13">
        <v>1.1052729029922164E-3</v>
      </c>
      <c r="BX13">
        <v>2.9584225777479975E-2</v>
      </c>
      <c r="BY13">
        <v>2.2442839555365E-2</v>
      </c>
      <c r="BZ13">
        <v>2.0724075418659348E-2</v>
      </c>
      <c r="CA13">
        <v>1.3412263291758243E-2</v>
      </c>
      <c r="CB13">
        <v>1.4702288356997606E-3</v>
      </c>
      <c r="CC13">
        <v>1.5828389891891038E-2</v>
      </c>
      <c r="CD13">
        <v>7.6155963282705397E-3</v>
      </c>
      <c r="CE13">
        <v>7.0005860738534794E-3</v>
      </c>
      <c r="CF13">
        <v>4.4656870415244847E-3</v>
      </c>
      <c r="CG13">
        <f t="shared" si="48"/>
        <v>2.9584225777479975E-2</v>
      </c>
      <c r="CH13">
        <f t="shared" si="42"/>
        <v>2.9584225777479975E-2</v>
      </c>
      <c r="CI13">
        <f t="shared" si="42"/>
        <v>2.9584225777479975E-2</v>
      </c>
      <c r="CJ13">
        <f t="shared" si="42"/>
        <v>2.9584225777479975E-2</v>
      </c>
      <c r="CK13">
        <f t="shared" si="42"/>
        <v>2.9584225777479975E-2</v>
      </c>
      <c r="CL13">
        <f t="shared" si="42"/>
        <v>2.9584225777479975E-2</v>
      </c>
      <c r="CM13">
        <f t="shared" si="42"/>
        <v>2.9584225777479975E-2</v>
      </c>
    </row>
    <row r="14" spans="1:91">
      <c r="D14" t="s">
        <v>190</v>
      </c>
      <c r="E14" t="s">
        <v>180</v>
      </c>
      <c r="F14" t="s">
        <v>181</v>
      </c>
      <c r="H14">
        <f t="shared" si="43"/>
        <v>0.8</v>
      </c>
      <c r="I14">
        <f t="shared" si="44"/>
        <v>0.8</v>
      </c>
      <c r="J14">
        <f t="shared" si="0"/>
        <v>0.8</v>
      </c>
      <c r="K14">
        <f t="shared" si="1"/>
        <v>0.8</v>
      </c>
      <c r="L14">
        <f t="shared" si="2"/>
        <v>0.8</v>
      </c>
      <c r="M14">
        <f t="shared" si="3"/>
        <v>0.8</v>
      </c>
      <c r="N14">
        <f t="shared" si="4"/>
        <v>0.8</v>
      </c>
      <c r="O14">
        <f t="shared" si="5"/>
        <v>0.8</v>
      </c>
      <c r="P14">
        <f t="shared" si="6"/>
        <v>0.8</v>
      </c>
      <c r="Q14">
        <f t="shared" si="7"/>
        <v>0.8</v>
      </c>
      <c r="R14">
        <f t="shared" si="8"/>
        <v>0.8</v>
      </c>
      <c r="S14">
        <f t="shared" si="9"/>
        <v>0.8</v>
      </c>
      <c r="T14">
        <f t="shared" si="10"/>
        <v>0.8</v>
      </c>
      <c r="U14">
        <f t="shared" si="11"/>
        <v>0.8</v>
      </c>
      <c r="V14">
        <f t="shared" si="12"/>
        <v>0.8</v>
      </c>
      <c r="W14">
        <f t="shared" si="13"/>
        <v>0.8</v>
      </c>
      <c r="X14">
        <f t="shared" si="14"/>
        <v>0.8</v>
      </c>
      <c r="Y14">
        <f t="shared" si="15"/>
        <v>0.8</v>
      </c>
      <c r="Z14">
        <f t="shared" si="16"/>
        <v>0.8</v>
      </c>
      <c r="AA14">
        <f t="shared" si="17"/>
        <v>0.8</v>
      </c>
      <c r="AB14">
        <f t="shared" si="18"/>
        <v>0.8</v>
      </c>
      <c r="AC14">
        <f t="shared" si="19"/>
        <v>0.8</v>
      </c>
      <c r="AD14">
        <f t="shared" si="20"/>
        <v>0.8</v>
      </c>
      <c r="AE14">
        <f t="shared" si="21"/>
        <v>0.8</v>
      </c>
      <c r="AF14">
        <f t="shared" si="22"/>
        <v>0.8</v>
      </c>
      <c r="AG14">
        <f t="shared" si="23"/>
        <v>0.8</v>
      </c>
      <c r="AH14">
        <f t="shared" si="24"/>
        <v>0.8</v>
      </c>
      <c r="AI14">
        <f t="shared" si="25"/>
        <v>0.8</v>
      </c>
      <c r="AJ14">
        <f t="shared" si="26"/>
        <v>0.8</v>
      </c>
      <c r="AK14">
        <f t="shared" si="27"/>
        <v>0.8</v>
      </c>
      <c r="AL14">
        <f t="shared" si="28"/>
        <v>0.8</v>
      </c>
      <c r="AM14">
        <f t="shared" si="29"/>
        <v>0.8</v>
      </c>
      <c r="AN14">
        <f t="shared" si="30"/>
        <v>0.8</v>
      </c>
      <c r="AO14">
        <f t="shared" si="31"/>
        <v>0.8</v>
      </c>
      <c r="AP14">
        <f t="shared" si="32"/>
        <v>0.8</v>
      </c>
      <c r="AQ14">
        <f t="shared" si="33"/>
        <v>0.8</v>
      </c>
      <c r="AR14">
        <f t="shared" si="34"/>
        <v>0.8</v>
      </c>
      <c r="AS14">
        <f t="shared" si="35"/>
        <v>0.8</v>
      </c>
      <c r="AT14">
        <f t="shared" si="36"/>
        <v>0.8</v>
      </c>
      <c r="AU14">
        <f t="shared" si="37"/>
        <v>0.8</v>
      </c>
      <c r="AV14">
        <f t="shared" si="38"/>
        <v>0.8</v>
      </c>
      <c r="AW14" t="s">
        <v>182</v>
      </c>
      <c r="AY14">
        <v>0.8</v>
      </c>
      <c r="AZ14">
        <v>0.8</v>
      </c>
      <c r="BA14">
        <v>0.8</v>
      </c>
      <c r="BB14">
        <v>0.8</v>
      </c>
      <c r="BC14">
        <v>0.8</v>
      </c>
      <c r="BD14">
        <v>0.8</v>
      </c>
      <c r="BE14">
        <v>0.8</v>
      </c>
      <c r="BF14">
        <v>0.8</v>
      </c>
      <c r="BG14">
        <v>0.8</v>
      </c>
      <c r="BH14">
        <v>0.8</v>
      </c>
      <c r="BI14">
        <v>0.8</v>
      </c>
      <c r="BJ14">
        <v>0.8</v>
      </c>
      <c r="BK14">
        <v>0.8</v>
      </c>
      <c r="BL14">
        <v>0.8</v>
      </c>
      <c r="BM14">
        <v>0.8</v>
      </c>
      <c r="BN14">
        <v>0.8</v>
      </c>
      <c r="BO14">
        <v>0.8</v>
      </c>
      <c r="BP14">
        <v>0.8</v>
      </c>
      <c r="BQ14">
        <v>0.8</v>
      </c>
      <c r="BR14">
        <v>0.8</v>
      </c>
      <c r="BS14">
        <v>0.8</v>
      </c>
      <c r="BT14">
        <v>0.8</v>
      </c>
      <c r="BU14">
        <v>0.8</v>
      </c>
      <c r="BV14">
        <v>0.8</v>
      </c>
      <c r="BW14">
        <v>0.8</v>
      </c>
      <c r="BX14">
        <v>0.8</v>
      </c>
      <c r="BY14">
        <v>0.8</v>
      </c>
      <c r="BZ14">
        <v>0.8</v>
      </c>
      <c r="CA14">
        <v>0.8</v>
      </c>
      <c r="CB14">
        <v>0.8</v>
      </c>
      <c r="CC14">
        <v>0.8</v>
      </c>
      <c r="CD14">
        <v>0.8</v>
      </c>
      <c r="CE14">
        <v>0.8</v>
      </c>
      <c r="CF14">
        <v>0.8</v>
      </c>
      <c r="CG14">
        <v>0.8</v>
      </c>
      <c r="CH14">
        <v>0.8</v>
      </c>
      <c r="CI14">
        <v>0.8</v>
      </c>
      <c r="CJ14">
        <v>0.8</v>
      </c>
      <c r="CK14">
        <v>0.8</v>
      </c>
      <c r="CL14">
        <v>0.8</v>
      </c>
      <c r="CM14">
        <v>0.8</v>
      </c>
    </row>
    <row r="15" spans="1:91">
      <c r="D15" t="s">
        <v>191</v>
      </c>
      <c r="E15" t="s">
        <v>180</v>
      </c>
      <c r="F15" t="s">
        <v>181</v>
      </c>
      <c r="H15">
        <f t="shared" si="43"/>
        <v>0.10321024450811628</v>
      </c>
      <c r="I15">
        <f t="shared" si="44"/>
        <v>8.9493739710962472E-2</v>
      </c>
      <c r="J15">
        <f t="shared" si="0"/>
        <v>0.15819562050222444</v>
      </c>
      <c r="K15">
        <f t="shared" si="1"/>
        <v>0.12569307710312225</v>
      </c>
      <c r="L15">
        <f t="shared" si="2"/>
        <v>0.21534242808386098</v>
      </c>
      <c r="M15">
        <f t="shared" si="3"/>
        <v>9.0460616201164135E-2</v>
      </c>
      <c r="N15">
        <f t="shared" si="4"/>
        <v>7.4337876683442591E-2</v>
      </c>
      <c r="O15">
        <f t="shared" si="5"/>
        <v>6.4355036676699687E-2</v>
      </c>
      <c r="P15">
        <f t="shared" si="6"/>
        <v>6.8149111027304907E-2</v>
      </c>
      <c r="Q15">
        <f t="shared" si="7"/>
        <v>0.14277246272997951</v>
      </c>
      <c r="R15">
        <f t="shared" si="8"/>
        <v>8.2153025059078524E-2</v>
      </c>
      <c r="S15">
        <f t="shared" si="9"/>
        <v>0.21534242808386098</v>
      </c>
      <c r="T15">
        <f t="shared" si="10"/>
        <v>0.11198248384889258</v>
      </c>
      <c r="U15">
        <f t="shared" si="11"/>
        <v>0.12659689473402871</v>
      </c>
      <c r="V15">
        <f t="shared" si="12"/>
        <v>0.1019683509434942</v>
      </c>
      <c r="W15">
        <f t="shared" si="13"/>
        <v>0.18895652004608612</v>
      </c>
      <c r="X15">
        <f t="shared" si="14"/>
        <v>6.4355036676699687E-2</v>
      </c>
      <c r="Y15">
        <f t="shared" si="15"/>
        <v>6.6220684081079992E-2</v>
      </c>
      <c r="Z15">
        <f t="shared" si="16"/>
        <v>8.1481585461083569E-2</v>
      </c>
      <c r="AA15">
        <f t="shared" si="17"/>
        <v>0.21534242808386098</v>
      </c>
      <c r="AB15">
        <f t="shared" si="18"/>
        <v>0.17790156781475944</v>
      </c>
      <c r="AC15">
        <f t="shared" si="19"/>
        <v>0.13171970800547714</v>
      </c>
      <c r="AD15">
        <f t="shared" si="20"/>
        <v>6.8149111027304907E-2</v>
      </c>
      <c r="AE15">
        <f t="shared" si="21"/>
        <v>8.5087454995883161E-2</v>
      </c>
      <c r="AF15">
        <f t="shared" si="22"/>
        <v>0.21439655046398445</v>
      </c>
      <c r="AG15">
        <f t="shared" si="23"/>
        <v>0.12565511889274092</v>
      </c>
      <c r="AH15">
        <f t="shared" si="24"/>
        <v>0.13180585876267481</v>
      </c>
      <c r="AI15">
        <f t="shared" si="25"/>
        <v>0.1019683509434942</v>
      </c>
      <c r="AJ15">
        <f t="shared" si="26"/>
        <v>0.13121017108915692</v>
      </c>
      <c r="AK15">
        <f t="shared" si="27"/>
        <v>0.21708493112584931</v>
      </c>
      <c r="AL15">
        <f t="shared" si="28"/>
        <v>6.8149111027304907E-2</v>
      </c>
      <c r="AM15">
        <f t="shared" si="29"/>
        <v>0.12425426095573205</v>
      </c>
      <c r="AN15">
        <f t="shared" si="30"/>
        <v>8.5196811453423754E-2</v>
      </c>
      <c r="AO15">
        <f t="shared" si="31"/>
        <v>0.10589004577133858</v>
      </c>
      <c r="AP15">
        <f t="shared" si="32"/>
        <v>0.12565511889274092</v>
      </c>
      <c r="AQ15">
        <f t="shared" si="33"/>
        <v>0.12565511889274092</v>
      </c>
      <c r="AR15">
        <f t="shared" si="34"/>
        <v>0.12565511889274092</v>
      </c>
      <c r="AS15">
        <f t="shared" si="35"/>
        <v>0.12565511889274092</v>
      </c>
      <c r="AT15">
        <f t="shared" si="36"/>
        <v>0.12565511889274092</v>
      </c>
      <c r="AU15">
        <f t="shared" si="37"/>
        <v>0.12565511889274092</v>
      </c>
      <c r="AV15">
        <f t="shared" si="38"/>
        <v>0.12565511889274092</v>
      </c>
      <c r="AW15" t="s">
        <v>182</v>
      </c>
      <c r="AY15">
        <v>0.10321024450811628</v>
      </c>
      <c r="AZ15">
        <v>8.9493739710962472E-2</v>
      </c>
      <c r="BA15">
        <v>0.15819562050222444</v>
      </c>
      <c r="BB15">
        <v>0.12569307710312225</v>
      </c>
      <c r="BC15">
        <f>BJ15</f>
        <v>0.21534242808386098</v>
      </c>
      <c r="BD15">
        <v>9.0460616201164135E-2</v>
      </c>
      <c r="BE15">
        <v>7.4337876683442591E-2</v>
      </c>
      <c r="BF15">
        <f>BO15</f>
        <v>6.4355036676699687E-2</v>
      </c>
      <c r="BG15">
        <f>CC15</f>
        <v>6.8149111027304907E-2</v>
      </c>
      <c r="BH15">
        <v>0.14277246272997951</v>
      </c>
      <c r="BI15">
        <v>8.2153025059078524E-2</v>
      </c>
      <c r="BJ15">
        <v>0.21534242808386098</v>
      </c>
      <c r="BK15">
        <v>0.11198248384889258</v>
      </c>
      <c r="BL15">
        <v>0.12659689473402871</v>
      </c>
      <c r="BM15">
        <f>BZ15</f>
        <v>0.1019683509434942</v>
      </c>
      <c r="BN15">
        <v>0.18895652004608612</v>
      </c>
      <c r="BO15">
        <v>6.4355036676699687E-2</v>
      </c>
      <c r="BP15">
        <v>6.6220684081079992E-2</v>
      </c>
      <c r="BQ15">
        <v>8.1481585461083569E-2</v>
      </c>
      <c r="BR15">
        <f>BJ15</f>
        <v>0.21534242808386098</v>
      </c>
      <c r="BS15">
        <v>0.17790156781475944</v>
      </c>
      <c r="BT15">
        <v>0.13171970800547714</v>
      </c>
      <c r="BU15">
        <f>CC15</f>
        <v>6.8149111027304907E-2</v>
      </c>
      <c r="BV15">
        <v>8.5087454995883161E-2</v>
      </c>
      <c r="BW15">
        <v>0.21439655046398445</v>
      </c>
      <c r="BX15">
        <v>0.12565511889274092</v>
      </c>
      <c r="BY15">
        <v>0.13180585876267481</v>
      </c>
      <c r="BZ15">
        <v>0.1019683509434942</v>
      </c>
      <c r="CA15">
        <v>0.13121017108915692</v>
      </c>
      <c r="CB15">
        <v>0.21708493112584931</v>
      </c>
      <c r="CC15">
        <v>6.8149111027304907E-2</v>
      </c>
      <c r="CD15">
        <v>0.12425426095573205</v>
      </c>
      <c r="CE15">
        <v>8.5196811453423754E-2</v>
      </c>
      <c r="CF15">
        <v>0.10589004577133858</v>
      </c>
      <c r="CG15">
        <f t="shared" si="48"/>
        <v>0.12565511889274092</v>
      </c>
      <c r="CH15">
        <f t="shared" si="42"/>
        <v>0.12565511889274092</v>
      </c>
      <c r="CI15">
        <f t="shared" si="42"/>
        <v>0.12565511889274092</v>
      </c>
      <c r="CJ15">
        <f t="shared" si="42"/>
        <v>0.12565511889274092</v>
      </c>
      <c r="CK15">
        <f t="shared" si="42"/>
        <v>0.12565511889274092</v>
      </c>
      <c r="CL15">
        <f t="shared" si="42"/>
        <v>0.12565511889274092</v>
      </c>
      <c r="CM15">
        <f t="shared" si="42"/>
        <v>0.12565511889274092</v>
      </c>
    </row>
    <row r="16" spans="1:91">
      <c r="D16" t="s">
        <v>192</v>
      </c>
      <c r="E16" t="s">
        <v>180</v>
      </c>
      <c r="F16" t="s">
        <v>181</v>
      </c>
      <c r="H16">
        <f t="shared" si="43"/>
        <v>0</v>
      </c>
      <c r="I16">
        <f t="shared" si="44"/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0</v>
      </c>
      <c r="X16">
        <f t="shared" si="14"/>
        <v>0</v>
      </c>
      <c r="Y16">
        <f t="shared" si="15"/>
        <v>0</v>
      </c>
      <c r="Z16">
        <f t="shared" si="16"/>
        <v>0</v>
      </c>
      <c r="AA16">
        <f t="shared" si="17"/>
        <v>0</v>
      </c>
      <c r="AB16">
        <f t="shared" si="18"/>
        <v>0</v>
      </c>
      <c r="AC16">
        <f t="shared" si="19"/>
        <v>0</v>
      </c>
      <c r="AD16">
        <f t="shared" si="20"/>
        <v>0</v>
      </c>
      <c r="AE16">
        <f t="shared" si="21"/>
        <v>0</v>
      </c>
      <c r="AF16">
        <f t="shared" si="22"/>
        <v>0</v>
      </c>
      <c r="AG16">
        <f t="shared" si="23"/>
        <v>0</v>
      </c>
      <c r="AH16">
        <f t="shared" si="24"/>
        <v>0</v>
      </c>
      <c r="AI16">
        <f t="shared" si="25"/>
        <v>0</v>
      </c>
      <c r="AJ16">
        <f t="shared" si="26"/>
        <v>0</v>
      </c>
      <c r="AK16">
        <f t="shared" si="27"/>
        <v>0</v>
      </c>
      <c r="AL16">
        <f t="shared" si="28"/>
        <v>0</v>
      </c>
      <c r="AM16">
        <f t="shared" si="29"/>
        <v>0</v>
      </c>
      <c r="AN16">
        <f t="shared" si="30"/>
        <v>0</v>
      </c>
      <c r="AO16">
        <f t="shared" si="31"/>
        <v>0</v>
      </c>
      <c r="AP16">
        <f t="shared" si="32"/>
        <v>0</v>
      </c>
      <c r="AQ16">
        <f t="shared" si="33"/>
        <v>0</v>
      </c>
      <c r="AR16">
        <f t="shared" si="34"/>
        <v>0</v>
      </c>
      <c r="AS16">
        <f t="shared" si="35"/>
        <v>0</v>
      </c>
      <c r="AT16">
        <f t="shared" si="36"/>
        <v>0</v>
      </c>
      <c r="AU16">
        <f t="shared" si="37"/>
        <v>0</v>
      </c>
      <c r="AV16">
        <f t="shared" si="38"/>
        <v>0</v>
      </c>
      <c r="AW16" t="s">
        <v>182</v>
      </c>
      <c r="AY16">
        <v>4.4042412882392924E-5</v>
      </c>
      <c r="AZ16">
        <v>0</v>
      </c>
      <c r="BA16">
        <v>7.6001981468932697E-4</v>
      </c>
      <c r="BB16">
        <v>4.6888054269204625E-5</v>
      </c>
      <c r="BC16">
        <f>BJ16</f>
        <v>1.554123416729145E-3</v>
      </c>
      <c r="BD16">
        <v>5.7117764015409046E-5</v>
      </c>
      <c r="BE16">
        <v>1.3502737456662135E-5</v>
      </c>
      <c r="BF16">
        <f>BO16</f>
        <v>1.9201050086063901E-4</v>
      </c>
      <c r="BG16">
        <f>CC16</f>
        <v>3.6109052622365737E-5</v>
      </c>
      <c r="BH16">
        <v>0</v>
      </c>
      <c r="BI16">
        <v>5.6813069277292051E-6</v>
      </c>
      <c r="BJ16">
        <v>1.554123416729145E-3</v>
      </c>
      <c r="BK16">
        <v>1.3806305997960571E-4</v>
      </c>
      <c r="BL16">
        <v>0</v>
      </c>
      <c r="BM16">
        <f>BZ16</f>
        <v>1.5201110949830047E-4</v>
      </c>
      <c r="BN16">
        <v>3.9750861439789934E-5</v>
      </c>
      <c r="BO16">
        <v>1.9201050086063901E-4</v>
      </c>
      <c r="BP16">
        <v>1.4971659328687968E-4</v>
      </c>
      <c r="BQ16">
        <v>0</v>
      </c>
      <c r="BR16">
        <f>BJ16</f>
        <v>1.554123416729145E-3</v>
      </c>
      <c r="BS16">
        <v>6.1484348477226368E-4</v>
      </c>
      <c r="BT16">
        <v>1.5124883642420123E-4</v>
      </c>
      <c r="BU16">
        <f>CC16</f>
        <v>3.6109052622365737E-5</v>
      </c>
      <c r="BV16">
        <v>1.1947050988471562E-4</v>
      </c>
      <c r="BW16">
        <v>0</v>
      </c>
      <c r="BX16">
        <v>6.5143685660307626E-4</v>
      </c>
      <c r="BY16">
        <v>2.7813084101680109E-4</v>
      </c>
      <c r="BZ16">
        <v>1.5201110949830047E-4</v>
      </c>
      <c r="CA16">
        <v>4.390027268524813E-5</v>
      </c>
      <c r="CB16">
        <v>0</v>
      </c>
      <c r="CC16">
        <v>3.6109052622365737E-5</v>
      </c>
      <c r="CD16">
        <v>4.5259078013013523E-6</v>
      </c>
      <c r="CE16">
        <v>0</v>
      </c>
      <c r="CF16">
        <v>0</v>
      </c>
      <c r="CG16">
        <f t="shared" si="48"/>
        <v>0</v>
      </c>
      <c r="CH16">
        <f t="shared" si="42"/>
        <v>0</v>
      </c>
      <c r="CI16">
        <f t="shared" si="42"/>
        <v>0</v>
      </c>
      <c r="CJ16">
        <f t="shared" si="42"/>
        <v>0</v>
      </c>
      <c r="CK16">
        <f t="shared" si="42"/>
        <v>0</v>
      </c>
      <c r="CL16">
        <f t="shared" si="42"/>
        <v>0</v>
      </c>
      <c r="CM16">
        <f t="shared" si="42"/>
        <v>0</v>
      </c>
    </row>
    <row r="17" spans="4:91">
      <c r="D17" t="s">
        <v>193</v>
      </c>
      <c r="E17" t="s">
        <v>180</v>
      </c>
      <c r="F17" t="s">
        <v>181</v>
      </c>
      <c r="H17">
        <f t="shared" si="43"/>
        <v>0</v>
      </c>
      <c r="I17">
        <f t="shared" si="44"/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0</v>
      </c>
      <c r="AA17">
        <f t="shared" si="17"/>
        <v>0</v>
      </c>
      <c r="AB17">
        <f t="shared" si="18"/>
        <v>0</v>
      </c>
      <c r="AC17">
        <f t="shared" si="19"/>
        <v>0</v>
      </c>
      <c r="AD17">
        <f t="shared" si="20"/>
        <v>0</v>
      </c>
      <c r="AE17">
        <f t="shared" si="21"/>
        <v>0</v>
      </c>
      <c r="AF17">
        <f t="shared" si="22"/>
        <v>0</v>
      </c>
      <c r="AG17">
        <f t="shared" si="23"/>
        <v>0</v>
      </c>
      <c r="AH17">
        <f t="shared" si="24"/>
        <v>0</v>
      </c>
      <c r="AI17">
        <f t="shared" si="25"/>
        <v>0</v>
      </c>
      <c r="AJ17">
        <f t="shared" si="26"/>
        <v>0</v>
      </c>
      <c r="AK17">
        <f t="shared" si="27"/>
        <v>0</v>
      </c>
      <c r="AL17">
        <f t="shared" si="28"/>
        <v>0</v>
      </c>
      <c r="AM17">
        <f t="shared" si="29"/>
        <v>0</v>
      </c>
      <c r="AN17">
        <f t="shared" si="30"/>
        <v>0</v>
      </c>
      <c r="AO17">
        <f t="shared" si="31"/>
        <v>0</v>
      </c>
      <c r="AP17">
        <f t="shared" si="32"/>
        <v>0</v>
      </c>
      <c r="AQ17">
        <f t="shared" si="33"/>
        <v>0</v>
      </c>
      <c r="AR17">
        <f t="shared" si="34"/>
        <v>0</v>
      </c>
      <c r="AS17">
        <f t="shared" si="35"/>
        <v>0</v>
      </c>
      <c r="AT17">
        <f t="shared" si="36"/>
        <v>0</v>
      </c>
      <c r="AU17">
        <f t="shared" si="37"/>
        <v>0</v>
      </c>
      <c r="AV17">
        <f t="shared" si="38"/>
        <v>0</v>
      </c>
      <c r="AW17" t="s">
        <v>182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20" spans="4:91">
      <c r="D20" t="s">
        <v>179</v>
      </c>
      <c r="E20" t="s">
        <v>194</v>
      </c>
      <c r="F20">
        <v>9.9000000000000005E-2</v>
      </c>
      <c r="H20">
        <f t="shared" ref="H20:AV20" si="49">SUMPRODUCT(H6:H17,$F$20:$F$31)</f>
        <v>0.11820867505040726</v>
      </c>
      <c r="I20">
        <f t="shared" si="49"/>
        <v>0.11735745247625412</v>
      </c>
      <c r="J20">
        <f t="shared" si="49"/>
        <v>0.14950233125844897</v>
      </c>
      <c r="K20">
        <f t="shared" si="49"/>
        <v>0.1311117613927173</v>
      </c>
      <c r="L20">
        <f t="shared" si="49"/>
        <v>0.17719938364305007</v>
      </c>
      <c r="M20">
        <f t="shared" si="49"/>
        <v>0.11714790052500412</v>
      </c>
      <c r="N20">
        <f t="shared" si="49"/>
        <v>0.12264280973646123</v>
      </c>
      <c r="O20">
        <f t="shared" si="49"/>
        <v>0.1143291712953217</v>
      </c>
      <c r="P20">
        <f t="shared" si="49"/>
        <v>0.11569611644873452</v>
      </c>
      <c r="Q20">
        <f t="shared" si="49"/>
        <v>0.13750932970172089</v>
      </c>
      <c r="R20">
        <f t="shared" si="49"/>
        <v>0.11753308618154309</v>
      </c>
      <c r="S20">
        <f t="shared" si="49"/>
        <v>0.17719938364305007</v>
      </c>
      <c r="T20">
        <f t="shared" si="49"/>
        <v>0.12774784118643862</v>
      </c>
      <c r="U20">
        <f t="shared" si="49"/>
        <v>0.1236942844112556</v>
      </c>
      <c r="V20">
        <f t="shared" si="49"/>
        <v>0.11645142338902167</v>
      </c>
      <c r="W20">
        <f t="shared" si="49"/>
        <v>0.15612157417931766</v>
      </c>
      <c r="X20">
        <f t="shared" si="49"/>
        <v>0.1143291712953217</v>
      </c>
      <c r="Y20">
        <f t="shared" si="49"/>
        <v>0.11422801549522711</v>
      </c>
      <c r="Z20">
        <f t="shared" si="49"/>
        <v>0.11354144269555033</v>
      </c>
      <c r="AA20">
        <f t="shared" si="49"/>
        <v>0.17719938364305007</v>
      </c>
      <c r="AB20">
        <f t="shared" si="49"/>
        <v>0.15307493809097328</v>
      </c>
      <c r="AC20">
        <f t="shared" si="49"/>
        <v>0.13275264350205807</v>
      </c>
      <c r="AD20">
        <f t="shared" si="49"/>
        <v>0.11569611644873452</v>
      </c>
      <c r="AE20">
        <f t="shared" si="49"/>
        <v>0.12150100296285386</v>
      </c>
      <c r="AF20">
        <f t="shared" si="49"/>
        <v>0.17504595065992654</v>
      </c>
      <c r="AG20">
        <f t="shared" si="49"/>
        <v>0.13669238287722776</v>
      </c>
      <c r="AH20">
        <f t="shared" si="49"/>
        <v>0.13690398445489255</v>
      </c>
      <c r="AI20">
        <f t="shared" si="49"/>
        <v>0.11645142338902167</v>
      </c>
      <c r="AJ20">
        <f t="shared" si="49"/>
        <v>0.12728334957261414</v>
      </c>
      <c r="AK20">
        <f t="shared" si="49"/>
        <v>0.16736463250356717</v>
      </c>
      <c r="AL20">
        <f t="shared" si="49"/>
        <v>0.11569611644873452</v>
      </c>
      <c r="AM20">
        <f t="shared" si="49"/>
        <v>0.12320681843236017</v>
      </c>
      <c r="AN20">
        <f t="shared" si="49"/>
        <v>0.12245838126840541</v>
      </c>
      <c r="AO20">
        <f t="shared" si="49"/>
        <v>0.12014631289278357</v>
      </c>
      <c r="AP20">
        <f t="shared" si="49"/>
        <v>0.13669238287722776</v>
      </c>
      <c r="AQ20">
        <f t="shared" si="49"/>
        <v>0.13669238287722776</v>
      </c>
      <c r="AR20">
        <f t="shared" si="49"/>
        <v>0.13669238287722776</v>
      </c>
      <c r="AS20">
        <f t="shared" si="49"/>
        <v>0.13669238287722776</v>
      </c>
      <c r="AT20">
        <f t="shared" si="49"/>
        <v>0.13669238287722776</v>
      </c>
      <c r="AU20">
        <f t="shared" si="49"/>
        <v>0.13669238287722776</v>
      </c>
      <c r="AV20">
        <f t="shared" si="49"/>
        <v>0.13669238287722776</v>
      </c>
    </row>
    <row r="21" spans="4:91">
      <c r="D21" t="s">
        <v>183</v>
      </c>
      <c r="E21" t="s">
        <v>195</v>
      </c>
      <c r="F21">
        <v>0.108</v>
      </c>
    </row>
    <row r="22" spans="4:91">
      <c r="D22" t="s">
        <v>184</v>
      </c>
      <c r="E22" t="s">
        <v>196</v>
      </c>
      <c r="F22">
        <v>8.9999999999999993E-3</v>
      </c>
    </row>
    <row r="23" spans="4:91">
      <c r="D23" t="s">
        <v>185</v>
      </c>
      <c r="E23" t="s">
        <v>197</v>
      </c>
      <c r="F23">
        <v>9.4E-2</v>
      </c>
    </row>
    <row r="24" spans="4:91">
      <c r="D24" t="s">
        <v>186</v>
      </c>
      <c r="E24" t="s">
        <v>198</v>
      </c>
      <c r="F24">
        <v>0.10299999999999999</v>
      </c>
    </row>
    <row r="25" spans="4:91">
      <c r="D25" t="s">
        <v>187</v>
      </c>
      <c r="E25" t="s">
        <v>199</v>
      </c>
      <c r="F25">
        <v>8.9999999999999993E-3</v>
      </c>
    </row>
    <row r="26" spans="4:91">
      <c r="D26" t="s">
        <v>188</v>
      </c>
      <c r="E26" t="s">
        <v>200</v>
      </c>
      <c r="F26">
        <v>0.127</v>
      </c>
    </row>
    <row r="27" spans="4:91">
      <c r="D27" t="s">
        <v>189</v>
      </c>
      <c r="E27" t="s">
        <v>201</v>
      </c>
      <c r="F27">
        <v>0.13800000000000001</v>
      </c>
    </row>
    <row r="28" spans="4:91">
      <c r="D28" t="s">
        <v>190</v>
      </c>
      <c r="E28" t="s">
        <v>202</v>
      </c>
      <c r="F28">
        <v>1.2E-2</v>
      </c>
    </row>
    <row r="29" spans="4:91">
      <c r="D29" t="s">
        <v>191</v>
      </c>
      <c r="E29" t="s">
        <v>203</v>
      </c>
      <c r="F29">
        <v>0.13800000000000001</v>
      </c>
    </row>
    <row r="30" spans="4:91">
      <c r="D30" t="s">
        <v>192</v>
      </c>
      <c r="E30" t="s">
        <v>204</v>
      </c>
      <c r="F30">
        <v>0.151</v>
      </c>
    </row>
    <row r="31" spans="4:91">
      <c r="D31" t="s">
        <v>193</v>
      </c>
      <c r="E31" t="s">
        <v>205</v>
      </c>
      <c r="F31">
        <v>1.2999999999999999E-2</v>
      </c>
    </row>
    <row r="33" spans="4:48">
      <c r="D33" t="s">
        <v>75</v>
      </c>
    </row>
    <row r="34" spans="4:48">
      <c r="D34" t="s">
        <v>163</v>
      </c>
      <c r="E34" t="s">
        <v>176</v>
      </c>
      <c r="F34" t="s">
        <v>107</v>
      </c>
      <c r="G34" t="s">
        <v>206</v>
      </c>
      <c r="H34" t="s">
        <v>7</v>
      </c>
      <c r="I34" t="s">
        <v>8</v>
      </c>
      <c r="J34" t="s">
        <v>9</v>
      </c>
      <c r="K34" t="s">
        <v>39</v>
      </c>
      <c r="L34" t="s">
        <v>11</v>
      </c>
      <c r="M34" t="s">
        <v>12</v>
      </c>
      <c r="N34" t="s">
        <v>14</v>
      </c>
      <c r="O34" t="s">
        <v>15</v>
      </c>
      <c r="P34" t="s">
        <v>17</v>
      </c>
      <c r="Q34" t="s">
        <v>18</v>
      </c>
      <c r="R34" t="s">
        <v>13</v>
      </c>
      <c r="S34" t="s">
        <v>19</v>
      </c>
      <c r="T34" t="s">
        <v>20</v>
      </c>
      <c r="U34" t="s">
        <v>21</v>
      </c>
      <c r="V34" t="s">
        <v>22</v>
      </c>
      <c r="W34" t="s">
        <v>23</v>
      </c>
      <c r="X34" t="s">
        <v>26</v>
      </c>
      <c r="Y34" t="s">
        <v>24</v>
      </c>
      <c r="Z34" t="s">
        <v>25</v>
      </c>
      <c r="AA34" t="s">
        <v>27</v>
      </c>
      <c r="AB34" t="s">
        <v>41</v>
      </c>
      <c r="AC34" t="s">
        <v>40</v>
      </c>
      <c r="AD34" t="s">
        <v>29</v>
      </c>
      <c r="AE34" t="s">
        <v>30</v>
      </c>
      <c r="AF34" t="s">
        <v>31</v>
      </c>
      <c r="AG34" t="s">
        <v>32</v>
      </c>
      <c r="AH34" t="s">
        <v>42</v>
      </c>
      <c r="AI34" t="s">
        <v>35</v>
      </c>
      <c r="AJ34" t="s">
        <v>34</v>
      </c>
      <c r="AK34" t="s">
        <v>16</v>
      </c>
      <c r="AL34" t="s">
        <v>33</v>
      </c>
      <c r="AM34" t="s">
        <v>10</v>
      </c>
      <c r="AN34" t="s">
        <v>28</v>
      </c>
      <c r="AO34" t="s">
        <v>36</v>
      </c>
      <c r="AP34" t="s">
        <v>37</v>
      </c>
      <c r="AQ34" t="s">
        <v>38</v>
      </c>
      <c r="AR34" t="s">
        <v>39</v>
      </c>
      <c r="AS34" t="s">
        <v>43</v>
      </c>
      <c r="AT34" t="s">
        <v>40</v>
      </c>
      <c r="AU34" t="s">
        <v>41</v>
      </c>
      <c r="AV34" t="s">
        <v>42</v>
      </c>
    </row>
    <row r="35" spans="4:48">
      <c r="D35" t="s">
        <v>179</v>
      </c>
      <c r="E35" t="s">
        <v>180</v>
      </c>
      <c r="F35" t="s">
        <v>181</v>
      </c>
      <c r="G35" t="s">
        <v>207</v>
      </c>
      <c r="H35">
        <f t="shared" ref="H35:H46" si="50">H6*2</f>
        <v>0.43133591191923426</v>
      </c>
      <c r="I35">
        <f t="shared" ref="I35:AU41" si="51">I6*2</f>
        <v>0.38725666811437753</v>
      </c>
      <c r="J35">
        <f t="shared" si="51"/>
        <v>0.54318617816304249</v>
      </c>
      <c r="K35">
        <f t="shared" si="51"/>
        <v>0.46497114844102289</v>
      </c>
      <c r="L35">
        <f t="shared" si="51"/>
        <v>0.66868556827971948</v>
      </c>
      <c r="M35">
        <f t="shared" si="51"/>
        <v>0.42569772850550547</v>
      </c>
      <c r="N35">
        <f t="shared" si="51"/>
        <v>0.43735637056442822</v>
      </c>
      <c r="O35">
        <f t="shared" si="51"/>
        <v>0.34196379570603763</v>
      </c>
      <c r="P35">
        <f t="shared" si="51"/>
        <v>0.41284891791087069</v>
      </c>
      <c r="Q35">
        <f t="shared" si="51"/>
        <v>0.51935773968915044</v>
      </c>
      <c r="R35">
        <f t="shared" si="51"/>
        <v>0.41806918307254193</v>
      </c>
      <c r="S35">
        <f t="shared" si="51"/>
        <v>0.66868556827971948</v>
      </c>
      <c r="T35">
        <f t="shared" si="51"/>
        <v>0.46268484924997194</v>
      </c>
      <c r="U35">
        <f t="shared" si="51"/>
        <v>0.38530850434206398</v>
      </c>
      <c r="V35">
        <f t="shared" si="51"/>
        <v>0.40718342742957775</v>
      </c>
      <c r="W35">
        <f t="shared" si="51"/>
        <v>0.58824024832711397</v>
      </c>
      <c r="X35">
        <f t="shared" si="51"/>
        <v>0.34196379570603763</v>
      </c>
      <c r="Y35">
        <f t="shared" si="51"/>
        <v>0.35835151583102809</v>
      </c>
      <c r="Z35">
        <f t="shared" si="51"/>
        <v>0.37949913585360684</v>
      </c>
      <c r="AA35">
        <f t="shared" si="51"/>
        <v>0.66868556827971948</v>
      </c>
      <c r="AB35">
        <f t="shared" si="51"/>
        <v>0.56884163729613202</v>
      </c>
      <c r="AC35">
        <f t="shared" si="51"/>
        <v>0.49908533249109432</v>
      </c>
      <c r="AD35">
        <f t="shared" si="51"/>
        <v>0.41284891791087069</v>
      </c>
      <c r="AE35">
        <f t="shared" si="51"/>
        <v>0.43064560652937883</v>
      </c>
      <c r="AF35">
        <f t="shared" si="51"/>
        <v>0.71435183719747841</v>
      </c>
      <c r="AG35">
        <f t="shared" si="51"/>
        <v>0.48903151454341581</v>
      </c>
      <c r="AH35">
        <f t="shared" si="51"/>
        <v>0.51044594535459131</v>
      </c>
      <c r="AI35">
        <f t="shared" si="51"/>
        <v>0.40718342742957775</v>
      </c>
      <c r="AJ35">
        <f t="shared" si="51"/>
        <v>0.42724475902384329</v>
      </c>
      <c r="AK35">
        <f t="shared" si="51"/>
        <v>0.68200340061549314</v>
      </c>
      <c r="AL35">
        <f t="shared" si="51"/>
        <v>0.41284891791087069</v>
      </c>
      <c r="AM35">
        <f t="shared" si="51"/>
        <v>0.48030684197015011</v>
      </c>
      <c r="AN35">
        <f t="shared" si="51"/>
        <v>0.37027001731583575</v>
      </c>
      <c r="AO35">
        <f t="shared" si="51"/>
        <v>0.39628481755162653</v>
      </c>
      <c r="AP35">
        <f t="shared" si="51"/>
        <v>0.48903151454341581</v>
      </c>
      <c r="AQ35">
        <f t="shared" si="51"/>
        <v>0.48903151454341581</v>
      </c>
      <c r="AR35">
        <f t="shared" si="51"/>
        <v>0.48903151454341581</v>
      </c>
      <c r="AS35">
        <f t="shared" si="51"/>
        <v>0.48903151454341581</v>
      </c>
      <c r="AT35">
        <f t="shared" si="51"/>
        <v>0.48903151454341581</v>
      </c>
      <c r="AU35">
        <f t="shared" si="51"/>
        <v>0.48903151454341581</v>
      </c>
      <c r="AV35">
        <v>0.49</v>
      </c>
    </row>
    <row r="36" spans="4:48">
      <c r="D36" t="s">
        <v>183</v>
      </c>
      <c r="E36" t="s">
        <v>180</v>
      </c>
      <c r="F36" t="s">
        <v>181</v>
      </c>
      <c r="G36" t="s">
        <v>207</v>
      </c>
      <c r="H36">
        <f t="shared" si="50"/>
        <v>0</v>
      </c>
      <c r="I36">
        <f t="shared" ref="I36:W36" si="52">I7*2</f>
        <v>0</v>
      </c>
      <c r="J36">
        <f t="shared" si="52"/>
        <v>2.5582881682074839E-2</v>
      </c>
      <c r="K36">
        <f t="shared" si="52"/>
        <v>0</v>
      </c>
      <c r="L36">
        <f t="shared" si="52"/>
        <v>3.220616747427061E-2</v>
      </c>
      <c r="M36">
        <f t="shared" si="52"/>
        <v>0</v>
      </c>
      <c r="N36">
        <f t="shared" si="52"/>
        <v>0</v>
      </c>
      <c r="O36">
        <f t="shared" si="52"/>
        <v>0</v>
      </c>
      <c r="P36">
        <f t="shared" si="52"/>
        <v>0</v>
      </c>
      <c r="Q36">
        <f t="shared" si="52"/>
        <v>0</v>
      </c>
      <c r="R36">
        <f t="shared" si="52"/>
        <v>0</v>
      </c>
      <c r="S36">
        <f t="shared" si="52"/>
        <v>3.220616747427061E-2</v>
      </c>
      <c r="T36">
        <f t="shared" si="52"/>
        <v>0</v>
      </c>
      <c r="U36">
        <f t="shared" si="52"/>
        <v>0</v>
      </c>
      <c r="V36">
        <f t="shared" si="52"/>
        <v>0</v>
      </c>
      <c r="W36">
        <f t="shared" si="52"/>
        <v>0</v>
      </c>
      <c r="X36">
        <f t="shared" si="51"/>
        <v>0</v>
      </c>
      <c r="Y36">
        <f t="shared" si="51"/>
        <v>0</v>
      </c>
      <c r="Z36">
        <f t="shared" si="51"/>
        <v>0</v>
      </c>
      <c r="AA36">
        <f t="shared" si="51"/>
        <v>3.220616747427061E-2</v>
      </c>
      <c r="AB36">
        <f t="shared" si="51"/>
        <v>2.0976869247346947E-2</v>
      </c>
      <c r="AC36">
        <f t="shared" si="51"/>
        <v>0</v>
      </c>
      <c r="AD36">
        <f t="shared" si="51"/>
        <v>0</v>
      </c>
      <c r="AE36">
        <f t="shared" si="51"/>
        <v>0</v>
      </c>
      <c r="AF36">
        <f t="shared" si="51"/>
        <v>0</v>
      </c>
      <c r="AG36">
        <f t="shared" si="51"/>
        <v>2.1728040018999428E-2</v>
      </c>
      <c r="AH36">
        <f t="shared" si="51"/>
        <v>0</v>
      </c>
      <c r="AI36">
        <f t="shared" si="51"/>
        <v>0</v>
      </c>
      <c r="AJ36">
        <f t="shared" si="51"/>
        <v>0</v>
      </c>
      <c r="AK36">
        <f t="shared" si="51"/>
        <v>0</v>
      </c>
      <c r="AL36">
        <f t="shared" si="51"/>
        <v>0</v>
      </c>
      <c r="AM36">
        <f t="shared" si="51"/>
        <v>0</v>
      </c>
      <c r="AN36">
        <f t="shared" si="51"/>
        <v>0</v>
      </c>
      <c r="AO36">
        <f t="shared" si="51"/>
        <v>0</v>
      </c>
      <c r="AP36">
        <f t="shared" si="51"/>
        <v>2.1728040018999428E-2</v>
      </c>
      <c r="AQ36">
        <f t="shared" si="51"/>
        <v>2.1728040018999428E-2</v>
      </c>
      <c r="AR36">
        <f t="shared" si="51"/>
        <v>2.1728040018999428E-2</v>
      </c>
      <c r="AS36">
        <f t="shared" si="51"/>
        <v>2.1728040018999428E-2</v>
      </c>
      <c r="AT36">
        <f t="shared" si="51"/>
        <v>2.1728040018999428E-2</v>
      </c>
      <c r="AU36">
        <f t="shared" si="51"/>
        <v>2.1728040018999428E-2</v>
      </c>
      <c r="AV36">
        <v>0.02</v>
      </c>
    </row>
    <row r="37" spans="4:48">
      <c r="D37" t="s">
        <v>184</v>
      </c>
      <c r="E37" t="s">
        <v>180</v>
      </c>
      <c r="F37" t="s">
        <v>181</v>
      </c>
      <c r="G37" t="s">
        <v>207</v>
      </c>
      <c r="H37">
        <f t="shared" si="50"/>
        <v>6.0078259183500765E-2</v>
      </c>
      <c r="I37">
        <f t="shared" si="51"/>
        <v>0.1355700195971917</v>
      </c>
      <c r="J37">
        <f t="shared" si="51"/>
        <v>0</v>
      </c>
      <c r="K37">
        <f t="shared" si="51"/>
        <v>5.0744440460787667E-2</v>
      </c>
      <c r="L37">
        <f t="shared" si="51"/>
        <v>2.1514147297990865E-2</v>
      </c>
      <c r="M37">
        <f t="shared" si="51"/>
        <v>4.752086892353119E-2</v>
      </c>
      <c r="N37">
        <f t="shared" si="51"/>
        <v>8.9455846195136995E-2</v>
      </c>
      <c r="O37">
        <f t="shared" si="51"/>
        <v>0</v>
      </c>
      <c r="P37">
        <f t="shared" si="51"/>
        <v>6.2392938323150689E-2</v>
      </c>
      <c r="Q37">
        <f t="shared" si="51"/>
        <v>0.22253291572397937</v>
      </c>
      <c r="R37">
        <f t="shared" si="51"/>
        <v>9.0452742609607922E-2</v>
      </c>
      <c r="S37">
        <f t="shared" si="51"/>
        <v>2.1514147297990865E-2</v>
      </c>
      <c r="T37">
        <f t="shared" si="51"/>
        <v>2.7008622651741674E-2</v>
      </c>
      <c r="U37">
        <f t="shared" si="51"/>
        <v>0.28458674517030136</v>
      </c>
      <c r="V37">
        <f t="shared" si="51"/>
        <v>2.4028258676547943E-2</v>
      </c>
      <c r="W37">
        <f t="shared" si="51"/>
        <v>0.10508781259509674</v>
      </c>
      <c r="X37">
        <f t="shared" si="51"/>
        <v>0</v>
      </c>
      <c r="Y37">
        <f t="shared" si="51"/>
        <v>0</v>
      </c>
      <c r="Z37">
        <f t="shared" si="51"/>
        <v>0.11980479603671226</v>
      </c>
      <c r="AA37">
        <f t="shared" si="51"/>
        <v>2.1514147297990865E-2</v>
      </c>
      <c r="AB37">
        <f t="shared" si="51"/>
        <v>2.5470270173561637E-2</v>
      </c>
      <c r="AC37">
        <f t="shared" si="51"/>
        <v>3.7029945040547949E-2</v>
      </c>
      <c r="AD37">
        <f t="shared" si="51"/>
        <v>6.2392938323150689E-2</v>
      </c>
      <c r="AE37">
        <f t="shared" si="51"/>
        <v>3.1539413126837897E-2</v>
      </c>
      <c r="AF37">
        <f t="shared" si="51"/>
        <v>0.59800282305955466</v>
      </c>
      <c r="AG37">
        <f t="shared" si="51"/>
        <v>0</v>
      </c>
      <c r="AH37">
        <f t="shared" si="51"/>
        <v>2.4802894204892373E-2</v>
      </c>
      <c r="AI37">
        <f t="shared" si="51"/>
        <v>2.4028258676547943E-2</v>
      </c>
      <c r="AJ37">
        <f t="shared" si="51"/>
        <v>6.3829536944246576E-2</v>
      </c>
      <c r="AK37">
        <f t="shared" si="51"/>
        <v>0.44079721729270693</v>
      </c>
      <c r="AL37">
        <f t="shared" si="51"/>
        <v>6.2392938323150689E-2</v>
      </c>
      <c r="AM37">
        <f t="shared" si="51"/>
        <v>0.12767724362904112</v>
      </c>
      <c r="AN37">
        <f t="shared" si="51"/>
        <v>0.12846729763863016</v>
      </c>
      <c r="AO37">
        <f t="shared" si="51"/>
        <v>0.22282198974405198</v>
      </c>
      <c r="AP37">
        <f t="shared" si="51"/>
        <v>0</v>
      </c>
      <c r="AQ37">
        <f t="shared" si="51"/>
        <v>0</v>
      </c>
      <c r="AR37">
        <f t="shared" si="51"/>
        <v>0</v>
      </c>
      <c r="AS37">
        <f t="shared" si="51"/>
        <v>0</v>
      </c>
      <c r="AT37">
        <f t="shared" si="51"/>
        <v>0</v>
      </c>
      <c r="AU37">
        <f t="shared" si="51"/>
        <v>0</v>
      </c>
      <c r="AV37">
        <v>0</v>
      </c>
    </row>
    <row r="38" spans="4:48">
      <c r="D38" t="s">
        <v>185</v>
      </c>
      <c r="E38" t="s">
        <v>180</v>
      </c>
      <c r="F38" t="s">
        <v>181</v>
      </c>
      <c r="G38" t="s">
        <v>207</v>
      </c>
      <c r="H38">
        <f t="shared" si="50"/>
        <v>0.59783865170477257</v>
      </c>
      <c r="I38">
        <f t="shared" si="51"/>
        <v>0.64976831691474946</v>
      </c>
      <c r="J38">
        <f t="shared" si="51"/>
        <v>0.728257743403258</v>
      </c>
      <c r="K38">
        <f t="shared" si="51"/>
        <v>0.63144013443572289</v>
      </c>
      <c r="L38">
        <f t="shared" si="51"/>
        <v>0.85606525550437518</v>
      </c>
      <c r="M38">
        <f t="shared" si="51"/>
        <v>0.57843964794211322</v>
      </c>
      <c r="N38">
        <f t="shared" si="51"/>
        <v>0.67018838884851351</v>
      </c>
      <c r="O38">
        <f t="shared" si="51"/>
        <v>0.61593409916684572</v>
      </c>
      <c r="P38">
        <f t="shared" si="51"/>
        <v>0.6121292313722585</v>
      </c>
      <c r="Q38">
        <f t="shared" si="51"/>
        <v>0.69319014810164359</v>
      </c>
      <c r="R38">
        <f t="shared" si="51"/>
        <v>0.61699721285073783</v>
      </c>
      <c r="S38">
        <f t="shared" si="51"/>
        <v>0.85606525550437518</v>
      </c>
      <c r="T38">
        <f t="shared" si="51"/>
        <v>0.62456912110742258</v>
      </c>
      <c r="U38">
        <f t="shared" si="51"/>
        <v>0.67405017104641407</v>
      </c>
      <c r="V38">
        <f t="shared" si="51"/>
        <v>0.55707506382061256</v>
      </c>
      <c r="W38">
        <f t="shared" si="51"/>
        <v>0.73897445683106999</v>
      </c>
      <c r="X38">
        <f t="shared" si="51"/>
        <v>0.61593409916684572</v>
      </c>
      <c r="Y38">
        <f t="shared" si="51"/>
        <v>0.60088360074959457</v>
      </c>
      <c r="Z38">
        <f t="shared" si="51"/>
        <v>0.61084577714580346</v>
      </c>
      <c r="AA38">
        <f t="shared" si="51"/>
        <v>0.85606525550437518</v>
      </c>
      <c r="AB38">
        <f t="shared" si="51"/>
        <v>0.70367198550691679</v>
      </c>
      <c r="AC38">
        <f t="shared" si="51"/>
        <v>0.60699855589343754</v>
      </c>
      <c r="AD38">
        <f t="shared" si="51"/>
        <v>0.6121292313722585</v>
      </c>
      <c r="AE38">
        <f t="shared" si="51"/>
        <v>0.60760276259184587</v>
      </c>
      <c r="AF38">
        <f t="shared" si="51"/>
        <v>0.79073590850066033</v>
      </c>
      <c r="AG38">
        <f t="shared" si="51"/>
        <v>0.66885215633114914</v>
      </c>
      <c r="AH38">
        <f t="shared" si="51"/>
        <v>0.64415290999785257</v>
      </c>
      <c r="AI38">
        <f t="shared" si="51"/>
        <v>0.55707506382061256</v>
      </c>
      <c r="AJ38">
        <f t="shared" si="51"/>
        <v>0.62687315135857202</v>
      </c>
      <c r="AK38">
        <f t="shared" si="51"/>
        <v>0.77013321762482845</v>
      </c>
      <c r="AL38">
        <f t="shared" si="51"/>
        <v>0.6121292313722585</v>
      </c>
      <c r="AM38">
        <f t="shared" si="51"/>
        <v>0.60005937126718334</v>
      </c>
      <c r="AN38">
        <f t="shared" si="51"/>
        <v>0.72992445508904213</v>
      </c>
      <c r="AO38">
        <f t="shared" si="51"/>
        <v>0.67228425630450228</v>
      </c>
      <c r="AP38">
        <f t="shared" si="51"/>
        <v>0.66885215633114914</v>
      </c>
      <c r="AQ38">
        <f t="shared" si="51"/>
        <v>0.66885215633114914</v>
      </c>
      <c r="AR38">
        <f t="shared" si="51"/>
        <v>0.66885215633114914</v>
      </c>
      <c r="AS38">
        <f t="shared" si="51"/>
        <v>0.66885215633114914</v>
      </c>
      <c r="AT38">
        <f t="shared" si="51"/>
        <v>0.66885215633114914</v>
      </c>
      <c r="AU38">
        <f t="shared" si="51"/>
        <v>0.66885215633114914</v>
      </c>
      <c r="AV38">
        <v>0.67</v>
      </c>
    </row>
    <row r="39" spans="4:48">
      <c r="D39" t="s">
        <v>186</v>
      </c>
      <c r="E39" t="s">
        <v>180</v>
      </c>
      <c r="F39" t="s">
        <v>181</v>
      </c>
      <c r="G39" t="s">
        <v>207</v>
      </c>
      <c r="H39">
        <f t="shared" si="50"/>
        <v>0</v>
      </c>
      <c r="I39">
        <f t="shared" si="51"/>
        <v>0</v>
      </c>
      <c r="J39">
        <f t="shared" si="51"/>
        <v>4.877583378573265E-2</v>
      </c>
      <c r="K39">
        <f t="shared" si="51"/>
        <v>2.1315524048018702E-2</v>
      </c>
      <c r="L39">
        <f t="shared" si="51"/>
        <v>5.0233522848003032E-2</v>
      </c>
      <c r="M39">
        <f t="shared" si="51"/>
        <v>2.0931043366231725E-2</v>
      </c>
      <c r="N39">
        <f t="shared" si="51"/>
        <v>0</v>
      </c>
      <c r="O39">
        <f t="shared" si="51"/>
        <v>4.72394130134631E-2</v>
      </c>
      <c r="P39">
        <f t="shared" si="51"/>
        <v>2.1920348980876997E-2</v>
      </c>
      <c r="Q39">
        <f t="shared" si="51"/>
        <v>0</v>
      </c>
      <c r="R39">
        <f t="shared" si="51"/>
        <v>0</v>
      </c>
      <c r="S39">
        <f t="shared" si="51"/>
        <v>5.0233522848003032E-2</v>
      </c>
      <c r="T39">
        <f t="shared" si="51"/>
        <v>2.8142807845637895E-2</v>
      </c>
      <c r="U39">
        <f t="shared" si="51"/>
        <v>0</v>
      </c>
      <c r="V39">
        <f t="shared" si="51"/>
        <v>2.8680900232881272E-2</v>
      </c>
      <c r="W39">
        <f t="shared" si="51"/>
        <v>0</v>
      </c>
      <c r="X39">
        <f t="shared" si="51"/>
        <v>4.72394130134631E-2</v>
      </c>
      <c r="Y39">
        <f t="shared" si="51"/>
        <v>4.4103958278606976E-2</v>
      </c>
      <c r="Z39">
        <f t="shared" si="51"/>
        <v>0</v>
      </c>
      <c r="AA39">
        <f t="shared" si="51"/>
        <v>5.0233522848003032E-2</v>
      </c>
      <c r="AB39">
        <f t="shared" si="51"/>
        <v>3.893045183397862E-2</v>
      </c>
      <c r="AC39">
        <f t="shared" si="51"/>
        <v>2.6838007938475923E-2</v>
      </c>
      <c r="AD39">
        <f t="shared" si="51"/>
        <v>2.1920348980876997E-2</v>
      </c>
      <c r="AE39">
        <f t="shared" si="51"/>
        <v>3.1607233265540088E-2</v>
      </c>
      <c r="AF39">
        <f t="shared" si="51"/>
        <v>0</v>
      </c>
      <c r="AG39">
        <f t="shared" si="51"/>
        <v>4.8294538494967926E-2</v>
      </c>
      <c r="AH39">
        <f t="shared" si="51"/>
        <v>3.2006864779556894E-2</v>
      </c>
      <c r="AI39">
        <f t="shared" si="51"/>
        <v>2.8680900232881272E-2</v>
      </c>
      <c r="AJ39">
        <f t="shared" si="51"/>
        <v>0</v>
      </c>
      <c r="AK39">
        <f t="shared" si="51"/>
        <v>0</v>
      </c>
      <c r="AL39">
        <f t="shared" si="51"/>
        <v>2.1920348980876997E-2</v>
      </c>
      <c r="AM39">
        <f t="shared" si="51"/>
        <v>0</v>
      </c>
      <c r="AN39">
        <f t="shared" si="51"/>
        <v>0</v>
      </c>
      <c r="AO39">
        <f t="shared" si="51"/>
        <v>0</v>
      </c>
      <c r="AP39">
        <f t="shared" si="51"/>
        <v>4.8294538494967926E-2</v>
      </c>
      <c r="AQ39">
        <f t="shared" si="51"/>
        <v>4.8294538494967926E-2</v>
      </c>
      <c r="AR39">
        <f t="shared" si="51"/>
        <v>4.8294538494967926E-2</v>
      </c>
      <c r="AS39">
        <f t="shared" si="51"/>
        <v>4.8294538494967926E-2</v>
      </c>
      <c r="AT39">
        <f t="shared" si="51"/>
        <v>4.8294538494967926E-2</v>
      </c>
      <c r="AU39">
        <f t="shared" si="51"/>
        <v>4.8294538494967926E-2</v>
      </c>
      <c r="AV39">
        <v>0.05</v>
      </c>
    </row>
    <row r="40" spans="4:48">
      <c r="D40" t="s">
        <v>187</v>
      </c>
      <c r="E40" t="s">
        <v>180</v>
      </c>
      <c r="F40" t="s">
        <v>181</v>
      </c>
      <c r="G40" t="s">
        <v>207</v>
      </c>
      <c r="H40">
        <f t="shared" si="50"/>
        <v>0.24102312145247851</v>
      </c>
      <c r="I40">
        <f t="shared" si="51"/>
        <v>0.41068673513173076</v>
      </c>
      <c r="J40">
        <f t="shared" si="51"/>
        <v>0.103093134186</v>
      </c>
      <c r="K40">
        <f t="shared" si="51"/>
        <v>0.21098110592945513</v>
      </c>
      <c r="L40">
        <f t="shared" si="51"/>
        <v>0.13068200005224662</v>
      </c>
      <c r="M40">
        <f t="shared" si="51"/>
        <v>0.22004078948940187</v>
      </c>
      <c r="N40">
        <f t="shared" si="51"/>
        <v>0.34687974110275649</v>
      </c>
      <c r="O40">
        <f t="shared" si="51"/>
        <v>0.13870620646748719</v>
      </c>
      <c r="P40">
        <f t="shared" si="51"/>
        <v>0.26012133787820507</v>
      </c>
      <c r="Q40">
        <f t="shared" si="51"/>
        <v>0.46803351278390998</v>
      </c>
      <c r="R40">
        <f t="shared" si="51"/>
        <v>0.31581035779604782</v>
      </c>
      <c r="S40">
        <f t="shared" si="51"/>
        <v>0.13068200005224662</v>
      </c>
      <c r="T40">
        <f t="shared" si="51"/>
        <v>0.16518545672699633</v>
      </c>
      <c r="U40">
        <f t="shared" si="51"/>
        <v>0.64227817430358936</v>
      </c>
      <c r="V40">
        <f t="shared" si="51"/>
        <v>0.15180891773425637</v>
      </c>
      <c r="W40">
        <f t="shared" si="51"/>
        <v>0.29771139419492482</v>
      </c>
      <c r="X40">
        <f t="shared" si="51"/>
        <v>0.13870620646748719</v>
      </c>
      <c r="Y40">
        <f t="shared" si="51"/>
        <v>0.14223505980891027</v>
      </c>
      <c r="Z40">
        <f t="shared" si="51"/>
        <v>0.36403243116333345</v>
      </c>
      <c r="AA40">
        <f t="shared" si="51"/>
        <v>0.13068200005224662</v>
      </c>
      <c r="AB40">
        <f t="shared" si="51"/>
        <v>0.13971166385858974</v>
      </c>
      <c r="AC40">
        <f t="shared" si="51"/>
        <v>0.16622629546384615</v>
      </c>
      <c r="AD40">
        <f t="shared" si="51"/>
        <v>0.26012133787820507</v>
      </c>
      <c r="AE40">
        <f t="shared" si="51"/>
        <v>0.17732943785636751</v>
      </c>
      <c r="AF40">
        <f t="shared" si="51"/>
        <v>0.75346066460634631</v>
      </c>
      <c r="AG40">
        <f t="shared" si="51"/>
        <v>9.6695773054022438E-2</v>
      </c>
      <c r="AH40">
        <f t="shared" si="51"/>
        <v>0.1420106326289744</v>
      </c>
      <c r="AI40">
        <f t="shared" si="51"/>
        <v>0.15180891773425637</v>
      </c>
      <c r="AJ40">
        <f t="shared" si="51"/>
        <v>0.24077359035576926</v>
      </c>
      <c r="AK40">
        <f t="shared" si="51"/>
        <v>0.62764860158186564</v>
      </c>
      <c r="AL40">
        <f t="shared" si="51"/>
        <v>0.26012133787820507</v>
      </c>
      <c r="AM40">
        <f t="shared" si="51"/>
        <v>0.31639544651333318</v>
      </c>
      <c r="AN40">
        <f t="shared" si="51"/>
        <v>0.45330213273851289</v>
      </c>
      <c r="AO40">
        <f t="shared" si="51"/>
        <v>0.54526751940105289</v>
      </c>
      <c r="AP40">
        <f t="shared" si="51"/>
        <v>9.6695773054022438E-2</v>
      </c>
      <c r="AQ40">
        <f t="shared" si="51"/>
        <v>9.6695773054022438E-2</v>
      </c>
      <c r="AR40">
        <f t="shared" si="51"/>
        <v>9.6695773054022438E-2</v>
      </c>
      <c r="AS40">
        <f t="shared" si="51"/>
        <v>9.6695773054022438E-2</v>
      </c>
      <c r="AT40">
        <f t="shared" si="51"/>
        <v>9.6695773054022438E-2</v>
      </c>
      <c r="AU40">
        <f t="shared" si="51"/>
        <v>9.6695773054022438E-2</v>
      </c>
      <c r="AV40">
        <v>0.1</v>
      </c>
    </row>
    <row r="41" spans="4:48">
      <c r="D41" t="s">
        <v>188</v>
      </c>
      <c r="E41" t="s">
        <v>180</v>
      </c>
      <c r="F41" t="s">
        <v>181</v>
      </c>
      <c r="G41" t="s">
        <v>207</v>
      </c>
      <c r="H41">
        <f t="shared" si="50"/>
        <v>0.65849046193410654</v>
      </c>
      <c r="I41">
        <f t="shared" si="51"/>
        <v>0.68095818949931075</v>
      </c>
      <c r="J41">
        <f t="shared" si="51"/>
        <v>0.7646621889634897</v>
      </c>
      <c r="K41">
        <f t="shared" si="51"/>
        <v>0.74159506660936048</v>
      </c>
      <c r="L41">
        <f t="shared" si="51"/>
        <v>0.8769827948907245</v>
      </c>
      <c r="M41">
        <f t="shared" si="51"/>
        <v>0.66735986500665723</v>
      </c>
      <c r="N41">
        <f t="shared" si="51"/>
        <v>0.72495261477120276</v>
      </c>
      <c r="O41">
        <f t="shared" si="51"/>
        <v>0.67243723361496954</v>
      </c>
      <c r="P41">
        <f t="shared" si="51"/>
        <v>0.67277029599023574</v>
      </c>
      <c r="Q41">
        <f t="shared" si="51"/>
        <v>0.73718166679225228</v>
      </c>
      <c r="R41">
        <f t="shared" si="51"/>
        <v>0.68678099259062975</v>
      </c>
      <c r="S41">
        <f t="shared" si="51"/>
        <v>0.8769827948907245</v>
      </c>
      <c r="T41">
        <f t="shared" si="51"/>
        <v>0.71503508356600687</v>
      </c>
      <c r="U41">
        <f t="shared" si="51"/>
        <v>0.65669120938918912</v>
      </c>
      <c r="V41">
        <f t="shared" si="51"/>
        <v>0.65060515335227698</v>
      </c>
      <c r="W41">
        <f t="shared" si="51"/>
        <v>0.83796728794244368</v>
      </c>
      <c r="X41">
        <f t="shared" si="51"/>
        <v>0.67243723361496954</v>
      </c>
      <c r="Y41">
        <f t="shared" si="51"/>
        <v>0.67068039940811497</v>
      </c>
      <c r="Z41">
        <f t="shared" si="51"/>
        <v>0.6775552382506187</v>
      </c>
      <c r="AA41">
        <f t="shared" si="51"/>
        <v>0.8769827948907245</v>
      </c>
      <c r="AB41">
        <f t="shared" si="51"/>
        <v>0.79325633560888598</v>
      </c>
      <c r="AC41">
        <f t="shared" si="51"/>
        <v>0.7373026643699897</v>
      </c>
      <c r="AD41">
        <f t="shared" si="51"/>
        <v>0.67277029599023574</v>
      </c>
      <c r="AE41">
        <f t="shared" si="51"/>
        <v>0.70243872518486672</v>
      </c>
      <c r="AF41">
        <f t="shared" si="51"/>
        <v>0.90161633638730532</v>
      </c>
      <c r="AG41">
        <f t="shared" si="51"/>
        <v>0.72331697831518516</v>
      </c>
      <c r="AH41">
        <f t="shared" si="51"/>
        <v>0.75710848212837989</v>
      </c>
      <c r="AI41">
        <f t="shared" si="51"/>
        <v>0.65060515335227698</v>
      </c>
      <c r="AJ41">
        <f t="shared" si="51"/>
        <v>0.72036355700259302</v>
      </c>
      <c r="AK41">
        <f t="shared" si="51"/>
        <v>0.83533033487292174</v>
      </c>
      <c r="AL41">
        <f t="shared" si="51"/>
        <v>0.67277029599023574</v>
      </c>
      <c r="AM41">
        <f t="shared" si="51"/>
        <v>0.6690303021692664</v>
      </c>
      <c r="AN41">
        <f t="shared" si="51"/>
        <v>0.7220227339341253</v>
      </c>
      <c r="AO41">
        <f t="shared" si="51"/>
        <v>0.64982087039478342</v>
      </c>
      <c r="AP41">
        <f t="shared" si="51"/>
        <v>0.72331697831518516</v>
      </c>
      <c r="AQ41">
        <f t="shared" si="51"/>
        <v>0.72331697831518516</v>
      </c>
      <c r="AR41">
        <f t="shared" si="51"/>
        <v>0.72331697831518516</v>
      </c>
      <c r="AS41">
        <f t="shared" ref="I41:AU46" si="53">AS12*2</f>
        <v>0.72331697831518516</v>
      </c>
      <c r="AT41">
        <f t="shared" si="53"/>
        <v>0.72331697831518516</v>
      </c>
      <c r="AU41">
        <f t="shared" si="53"/>
        <v>0.72331697831518516</v>
      </c>
      <c r="AV41">
        <v>0.72</v>
      </c>
    </row>
    <row r="42" spans="4:48">
      <c r="D42" t="s">
        <v>189</v>
      </c>
      <c r="E42" t="s">
        <v>180</v>
      </c>
      <c r="F42" t="s">
        <v>181</v>
      </c>
      <c r="G42" t="s">
        <v>207</v>
      </c>
      <c r="H42">
        <f t="shared" si="50"/>
        <v>2.5319079601204716E-2</v>
      </c>
      <c r="I42">
        <f t="shared" si="53"/>
        <v>0</v>
      </c>
      <c r="J42">
        <f t="shared" si="53"/>
        <v>5.858125675800549E-2</v>
      </c>
      <c r="K42">
        <f t="shared" si="53"/>
        <v>3.0515324771788012E-2</v>
      </c>
      <c r="L42">
        <f t="shared" si="53"/>
        <v>5.5763424927618162E-2</v>
      </c>
      <c r="M42">
        <f t="shared" si="53"/>
        <v>3.110589638840253E-2</v>
      </c>
      <c r="N42">
        <f t="shared" si="53"/>
        <v>2.3741839920505957E-2</v>
      </c>
      <c r="O42">
        <f t="shared" si="53"/>
        <v>6.1091212344912077E-2</v>
      </c>
      <c r="P42">
        <f t="shared" si="53"/>
        <v>3.1656779783782077E-2</v>
      </c>
      <c r="Q42">
        <f t="shared" si="53"/>
        <v>0</v>
      </c>
      <c r="R42">
        <f t="shared" si="53"/>
        <v>2.1215915593975607E-2</v>
      </c>
      <c r="S42">
        <f t="shared" si="53"/>
        <v>5.5763424927618162E-2</v>
      </c>
      <c r="T42">
        <f t="shared" si="53"/>
        <v>3.9386288661925707E-2</v>
      </c>
      <c r="U42">
        <f t="shared" si="53"/>
        <v>0</v>
      </c>
      <c r="V42">
        <f t="shared" si="53"/>
        <v>4.1448150837318697E-2</v>
      </c>
      <c r="W42">
        <f t="shared" si="53"/>
        <v>2.2787875866739943E-2</v>
      </c>
      <c r="X42">
        <f t="shared" si="53"/>
        <v>6.1091212344912077E-2</v>
      </c>
      <c r="Y42">
        <f t="shared" si="53"/>
        <v>5.8116157105327339E-2</v>
      </c>
      <c r="Z42">
        <f t="shared" si="53"/>
        <v>0</v>
      </c>
      <c r="AA42">
        <f t="shared" si="53"/>
        <v>5.5763424927618162E-2</v>
      </c>
      <c r="AB42">
        <f t="shared" si="53"/>
        <v>4.987698760054031E-2</v>
      </c>
      <c r="AC42">
        <f t="shared" si="53"/>
        <v>3.8059971498635527E-2</v>
      </c>
      <c r="AD42">
        <f t="shared" si="53"/>
        <v>3.1656779783782077E-2</v>
      </c>
      <c r="AE42">
        <f t="shared" si="53"/>
        <v>4.510297705162622E-2</v>
      </c>
      <c r="AF42">
        <f t="shared" si="53"/>
        <v>0</v>
      </c>
      <c r="AG42">
        <f t="shared" si="53"/>
        <v>5.916845155495995E-2</v>
      </c>
      <c r="AH42">
        <f t="shared" si="53"/>
        <v>4.4885679110729999E-2</v>
      </c>
      <c r="AI42">
        <f t="shared" si="53"/>
        <v>4.1448150837318697E-2</v>
      </c>
      <c r="AJ42">
        <f t="shared" si="53"/>
        <v>2.6824526583516486E-2</v>
      </c>
      <c r="AK42">
        <f t="shared" si="53"/>
        <v>0</v>
      </c>
      <c r="AL42">
        <f t="shared" si="53"/>
        <v>3.1656779783782077E-2</v>
      </c>
      <c r="AM42">
        <f t="shared" si="53"/>
        <v>0</v>
      </c>
      <c r="AN42">
        <f t="shared" si="53"/>
        <v>0</v>
      </c>
      <c r="AO42">
        <f t="shared" si="53"/>
        <v>0</v>
      </c>
      <c r="AP42">
        <f t="shared" si="53"/>
        <v>5.916845155495995E-2</v>
      </c>
      <c r="AQ42">
        <f t="shared" si="53"/>
        <v>5.916845155495995E-2</v>
      </c>
      <c r="AR42">
        <f t="shared" si="53"/>
        <v>5.916845155495995E-2</v>
      </c>
      <c r="AS42">
        <f t="shared" si="53"/>
        <v>5.916845155495995E-2</v>
      </c>
      <c r="AT42">
        <f t="shared" si="53"/>
        <v>5.916845155495995E-2</v>
      </c>
      <c r="AU42">
        <f t="shared" si="53"/>
        <v>5.916845155495995E-2</v>
      </c>
      <c r="AV42">
        <v>0.06</v>
      </c>
    </row>
    <row r="43" spans="4:48">
      <c r="D43" t="s">
        <v>190</v>
      </c>
      <c r="E43" t="s">
        <v>180</v>
      </c>
      <c r="F43" t="s">
        <v>181</v>
      </c>
      <c r="G43" t="s">
        <v>207</v>
      </c>
      <c r="H43">
        <f t="shared" si="50"/>
        <v>1.6</v>
      </c>
      <c r="I43">
        <f t="shared" si="53"/>
        <v>1.6</v>
      </c>
      <c r="J43">
        <f t="shared" si="53"/>
        <v>1.6</v>
      </c>
      <c r="K43">
        <f t="shared" si="53"/>
        <v>1.6</v>
      </c>
      <c r="L43">
        <f t="shared" si="53"/>
        <v>1.6</v>
      </c>
      <c r="M43">
        <f t="shared" si="53"/>
        <v>1.6</v>
      </c>
      <c r="N43">
        <f t="shared" si="53"/>
        <v>1.6</v>
      </c>
      <c r="O43">
        <f t="shared" si="53"/>
        <v>1.6</v>
      </c>
      <c r="P43">
        <f t="shared" si="53"/>
        <v>1.6</v>
      </c>
      <c r="Q43">
        <f t="shared" si="53"/>
        <v>1.6</v>
      </c>
      <c r="R43">
        <f t="shared" si="53"/>
        <v>1.6</v>
      </c>
      <c r="S43">
        <f t="shared" si="53"/>
        <v>1.6</v>
      </c>
      <c r="T43">
        <f t="shared" si="53"/>
        <v>1.6</v>
      </c>
      <c r="U43">
        <f t="shared" si="53"/>
        <v>1.6</v>
      </c>
      <c r="V43">
        <f t="shared" si="53"/>
        <v>1.6</v>
      </c>
      <c r="W43">
        <f t="shared" si="53"/>
        <v>1.6</v>
      </c>
      <c r="X43">
        <f t="shared" si="53"/>
        <v>1.6</v>
      </c>
      <c r="Y43">
        <f t="shared" si="53"/>
        <v>1.6</v>
      </c>
      <c r="Z43">
        <f t="shared" si="53"/>
        <v>1.6</v>
      </c>
      <c r="AA43">
        <f t="shared" si="53"/>
        <v>1.6</v>
      </c>
      <c r="AB43">
        <f t="shared" si="53"/>
        <v>1.6</v>
      </c>
      <c r="AC43">
        <f t="shared" si="53"/>
        <v>1.6</v>
      </c>
      <c r="AD43">
        <f t="shared" si="53"/>
        <v>1.6</v>
      </c>
      <c r="AE43">
        <f t="shared" si="53"/>
        <v>1.6</v>
      </c>
      <c r="AF43">
        <f t="shared" si="53"/>
        <v>1.6</v>
      </c>
      <c r="AG43">
        <f t="shared" si="53"/>
        <v>1.6</v>
      </c>
      <c r="AH43">
        <f t="shared" si="53"/>
        <v>1.6</v>
      </c>
      <c r="AI43">
        <f t="shared" si="53"/>
        <v>1.6</v>
      </c>
      <c r="AJ43">
        <f t="shared" si="53"/>
        <v>1.6</v>
      </c>
      <c r="AK43">
        <f t="shared" si="53"/>
        <v>1.6</v>
      </c>
      <c r="AL43">
        <f t="shared" si="53"/>
        <v>1.6</v>
      </c>
      <c r="AM43">
        <f t="shared" si="53"/>
        <v>1.6</v>
      </c>
      <c r="AN43">
        <f t="shared" si="53"/>
        <v>1.6</v>
      </c>
      <c r="AO43">
        <f t="shared" si="53"/>
        <v>1.6</v>
      </c>
      <c r="AP43">
        <f t="shared" si="53"/>
        <v>1.6</v>
      </c>
      <c r="AQ43">
        <f t="shared" si="53"/>
        <v>1.6</v>
      </c>
      <c r="AR43">
        <f t="shared" si="53"/>
        <v>1.6</v>
      </c>
      <c r="AS43">
        <f t="shared" si="53"/>
        <v>1.6</v>
      </c>
      <c r="AT43">
        <f t="shared" si="53"/>
        <v>1.6</v>
      </c>
      <c r="AU43">
        <f t="shared" si="53"/>
        <v>1.6</v>
      </c>
      <c r="AV43">
        <v>0.8</v>
      </c>
    </row>
    <row r="44" spans="4:48">
      <c r="D44" t="s">
        <v>191</v>
      </c>
      <c r="E44" t="s">
        <v>180</v>
      </c>
      <c r="F44" t="s">
        <v>181</v>
      </c>
      <c r="G44" t="s">
        <v>207</v>
      </c>
      <c r="H44">
        <f t="shared" si="50"/>
        <v>0.20642048901623256</v>
      </c>
      <c r="I44">
        <f t="shared" si="53"/>
        <v>0.17898747942192494</v>
      </c>
      <c r="J44">
        <f t="shared" si="53"/>
        <v>0.31639124100444888</v>
      </c>
      <c r="K44">
        <f t="shared" si="53"/>
        <v>0.25138615420624449</v>
      </c>
      <c r="L44">
        <f t="shared" si="53"/>
        <v>0.43068485616772195</v>
      </c>
      <c r="M44">
        <f t="shared" si="53"/>
        <v>0.18092123240232827</v>
      </c>
      <c r="N44">
        <f t="shared" si="53"/>
        <v>0.14867575336688518</v>
      </c>
      <c r="O44">
        <f t="shared" si="53"/>
        <v>0.12871007335339937</v>
      </c>
      <c r="P44">
        <f t="shared" si="53"/>
        <v>0.13629822205460981</v>
      </c>
      <c r="Q44">
        <f t="shared" si="53"/>
        <v>0.28554492545995902</v>
      </c>
      <c r="R44">
        <f t="shared" si="53"/>
        <v>0.16430605011815705</v>
      </c>
      <c r="S44">
        <f t="shared" si="53"/>
        <v>0.43068485616772195</v>
      </c>
      <c r="T44">
        <f t="shared" si="53"/>
        <v>0.22396496769778515</v>
      </c>
      <c r="U44">
        <f t="shared" si="53"/>
        <v>0.25319378946805743</v>
      </c>
      <c r="V44">
        <f t="shared" si="53"/>
        <v>0.2039367018869884</v>
      </c>
      <c r="W44">
        <f t="shared" si="53"/>
        <v>0.37791304009217225</v>
      </c>
      <c r="X44">
        <f t="shared" si="53"/>
        <v>0.12871007335339937</v>
      </c>
      <c r="Y44">
        <f t="shared" si="53"/>
        <v>0.13244136816215998</v>
      </c>
      <c r="Z44">
        <f t="shared" si="53"/>
        <v>0.16296317092216714</v>
      </c>
      <c r="AA44">
        <f t="shared" si="53"/>
        <v>0.43068485616772195</v>
      </c>
      <c r="AB44">
        <f t="shared" si="53"/>
        <v>0.35580313562951887</v>
      </c>
      <c r="AC44">
        <f t="shared" si="53"/>
        <v>0.26343941601095427</v>
      </c>
      <c r="AD44">
        <f t="shared" si="53"/>
        <v>0.13629822205460981</v>
      </c>
      <c r="AE44">
        <f t="shared" si="53"/>
        <v>0.17017490999176632</v>
      </c>
      <c r="AF44">
        <f t="shared" si="53"/>
        <v>0.42879310092796891</v>
      </c>
      <c r="AG44">
        <f t="shared" si="53"/>
        <v>0.25131023778548184</v>
      </c>
      <c r="AH44">
        <f t="shared" si="53"/>
        <v>0.26361171752534962</v>
      </c>
      <c r="AI44">
        <f t="shared" si="53"/>
        <v>0.2039367018869884</v>
      </c>
      <c r="AJ44">
        <f t="shared" si="53"/>
        <v>0.26242034217831384</v>
      </c>
      <c r="AK44">
        <f t="shared" si="53"/>
        <v>0.43416986225169862</v>
      </c>
      <c r="AL44">
        <f t="shared" si="53"/>
        <v>0.13629822205460981</v>
      </c>
      <c r="AM44">
        <f t="shared" si="53"/>
        <v>0.24850852191146411</v>
      </c>
      <c r="AN44">
        <f t="shared" si="53"/>
        <v>0.17039362290684751</v>
      </c>
      <c r="AO44">
        <f t="shared" si="53"/>
        <v>0.21178009154267716</v>
      </c>
      <c r="AP44">
        <f t="shared" si="53"/>
        <v>0.25131023778548184</v>
      </c>
      <c r="AQ44">
        <f t="shared" si="53"/>
        <v>0.25131023778548184</v>
      </c>
      <c r="AR44">
        <f t="shared" si="53"/>
        <v>0.25131023778548184</v>
      </c>
      <c r="AS44">
        <f t="shared" si="53"/>
        <v>0.25131023778548184</v>
      </c>
      <c r="AT44">
        <f t="shared" si="53"/>
        <v>0.25131023778548184</v>
      </c>
      <c r="AU44">
        <f t="shared" si="53"/>
        <v>0.25131023778548184</v>
      </c>
      <c r="AV44">
        <v>0.25</v>
      </c>
    </row>
    <row r="45" spans="4:48">
      <c r="D45" t="s">
        <v>192</v>
      </c>
      <c r="E45" t="s">
        <v>180</v>
      </c>
      <c r="F45" t="s">
        <v>181</v>
      </c>
      <c r="G45" t="s">
        <v>207</v>
      </c>
      <c r="H45">
        <f t="shared" si="50"/>
        <v>0</v>
      </c>
      <c r="I45">
        <f t="shared" si="53"/>
        <v>0</v>
      </c>
      <c r="J45">
        <f t="shared" si="53"/>
        <v>0</v>
      </c>
      <c r="K45">
        <f t="shared" si="53"/>
        <v>0</v>
      </c>
      <c r="L45">
        <f t="shared" si="53"/>
        <v>0</v>
      </c>
      <c r="M45">
        <f t="shared" si="53"/>
        <v>0</v>
      </c>
      <c r="N45">
        <f t="shared" si="53"/>
        <v>0</v>
      </c>
      <c r="O45">
        <f t="shared" si="53"/>
        <v>0</v>
      </c>
      <c r="P45">
        <f t="shared" si="53"/>
        <v>0</v>
      </c>
      <c r="Q45">
        <f t="shared" si="53"/>
        <v>0</v>
      </c>
      <c r="R45">
        <f t="shared" si="53"/>
        <v>0</v>
      </c>
      <c r="S45">
        <f t="shared" si="53"/>
        <v>0</v>
      </c>
      <c r="T45">
        <f t="shared" si="53"/>
        <v>0</v>
      </c>
      <c r="U45">
        <f t="shared" si="53"/>
        <v>0</v>
      </c>
      <c r="V45">
        <f t="shared" si="53"/>
        <v>0</v>
      </c>
      <c r="W45">
        <f t="shared" si="53"/>
        <v>0</v>
      </c>
      <c r="X45">
        <f t="shared" si="53"/>
        <v>0</v>
      </c>
      <c r="Y45">
        <f t="shared" si="53"/>
        <v>0</v>
      </c>
      <c r="Z45">
        <f t="shared" si="53"/>
        <v>0</v>
      </c>
      <c r="AA45">
        <f t="shared" si="53"/>
        <v>0</v>
      </c>
      <c r="AB45">
        <f t="shared" si="53"/>
        <v>0</v>
      </c>
      <c r="AC45">
        <f t="shared" si="53"/>
        <v>0</v>
      </c>
      <c r="AD45">
        <f t="shared" si="53"/>
        <v>0</v>
      </c>
      <c r="AE45">
        <f t="shared" si="53"/>
        <v>0</v>
      </c>
      <c r="AF45">
        <f t="shared" si="53"/>
        <v>0</v>
      </c>
      <c r="AG45">
        <f t="shared" si="53"/>
        <v>0</v>
      </c>
      <c r="AH45">
        <f t="shared" si="53"/>
        <v>0</v>
      </c>
      <c r="AI45">
        <f t="shared" si="53"/>
        <v>0</v>
      </c>
      <c r="AJ45">
        <f t="shared" si="53"/>
        <v>0</v>
      </c>
      <c r="AK45">
        <f t="shared" si="53"/>
        <v>0</v>
      </c>
      <c r="AL45">
        <f t="shared" si="53"/>
        <v>0</v>
      </c>
      <c r="AM45">
        <f t="shared" si="53"/>
        <v>0</v>
      </c>
      <c r="AN45">
        <f t="shared" si="53"/>
        <v>0</v>
      </c>
      <c r="AO45">
        <f t="shared" si="53"/>
        <v>0</v>
      </c>
      <c r="AP45">
        <f t="shared" si="53"/>
        <v>0</v>
      </c>
      <c r="AQ45">
        <f t="shared" si="53"/>
        <v>0</v>
      </c>
      <c r="AR45">
        <f t="shared" si="53"/>
        <v>0</v>
      </c>
      <c r="AS45">
        <f t="shared" si="53"/>
        <v>0</v>
      </c>
      <c r="AT45">
        <f t="shared" si="53"/>
        <v>0</v>
      </c>
      <c r="AU45">
        <f t="shared" si="53"/>
        <v>0</v>
      </c>
      <c r="AV45">
        <v>0</v>
      </c>
    </row>
    <row r="46" spans="4:48">
      <c r="D46" t="s">
        <v>193</v>
      </c>
      <c r="E46" t="s">
        <v>180</v>
      </c>
      <c r="F46" t="s">
        <v>181</v>
      </c>
      <c r="G46" t="s">
        <v>207</v>
      </c>
      <c r="H46">
        <f t="shared" si="50"/>
        <v>0</v>
      </c>
      <c r="I46">
        <f t="shared" si="53"/>
        <v>0</v>
      </c>
      <c r="J46">
        <f t="shared" si="53"/>
        <v>0</v>
      </c>
      <c r="K46">
        <f t="shared" si="53"/>
        <v>0</v>
      </c>
      <c r="L46">
        <f t="shared" si="53"/>
        <v>0</v>
      </c>
      <c r="M46">
        <f t="shared" si="53"/>
        <v>0</v>
      </c>
      <c r="N46">
        <f t="shared" si="53"/>
        <v>0</v>
      </c>
      <c r="O46">
        <f t="shared" si="53"/>
        <v>0</v>
      </c>
      <c r="P46">
        <f t="shared" si="53"/>
        <v>0</v>
      </c>
      <c r="Q46">
        <f t="shared" si="53"/>
        <v>0</v>
      </c>
      <c r="R46">
        <f t="shared" si="53"/>
        <v>0</v>
      </c>
      <c r="S46">
        <f t="shared" si="53"/>
        <v>0</v>
      </c>
      <c r="T46">
        <f t="shared" si="53"/>
        <v>0</v>
      </c>
      <c r="U46">
        <f t="shared" si="53"/>
        <v>0</v>
      </c>
      <c r="V46">
        <f t="shared" si="53"/>
        <v>0</v>
      </c>
      <c r="W46">
        <f t="shared" si="53"/>
        <v>0</v>
      </c>
      <c r="X46">
        <f t="shared" si="53"/>
        <v>0</v>
      </c>
      <c r="Y46">
        <f t="shared" si="53"/>
        <v>0</v>
      </c>
      <c r="Z46">
        <f t="shared" si="53"/>
        <v>0</v>
      </c>
      <c r="AA46">
        <f t="shared" si="53"/>
        <v>0</v>
      </c>
      <c r="AB46">
        <f t="shared" si="53"/>
        <v>0</v>
      </c>
      <c r="AC46">
        <f t="shared" si="53"/>
        <v>0</v>
      </c>
      <c r="AD46">
        <f t="shared" si="53"/>
        <v>0</v>
      </c>
      <c r="AE46">
        <f t="shared" si="53"/>
        <v>0</v>
      </c>
      <c r="AF46">
        <f t="shared" si="53"/>
        <v>0</v>
      </c>
      <c r="AG46">
        <f t="shared" si="53"/>
        <v>0</v>
      </c>
      <c r="AH46">
        <f t="shared" si="53"/>
        <v>0</v>
      </c>
      <c r="AI46">
        <f t="shared" si="53"/>
        <v>0</v>
      </c>
      <c r="AJ46">
        <f t="shared" si="53"/>
        <v>0</v>
      </c>
      <c r="AK46">
        <f t="shared" si="53"/>
        <v>0</v>
      </c>
      <c r="AL46">
        <f t="shared" si="53"/>
        <v>0</v>
      </c>
      <c r="AM46">
        <f t="shared" si="53"/>
        <v>0</v>
      </c>
      <c r="AN46">
        <f t="shared" si="53"/>
        <v>0</v>
      </c>
      <c r="AO46">
        <f t="shared" si="53"/>
        <v>0</v>
      </c>
      <c r="AP46">
        <f t="shared" si="53"/>
        <v>0</v>
      </c>
      <c r="AQ46">
        <f t="shared" si="53"/>
        <v>0</v>
      </c>
      <c r="AR46">
        <f t="shared" si="53"/>
        <v>0</v>
      </c>
      <c r="AS46">
        <f t="shared" si="53"/>
        <v>0</v>
      </c>
      <c r="AT46">
        <f t="shared" si="53"/>
        <v>0</v>
      </c>
      <c r="AU46">
        <f t="shared" si="53"/>
        <v>0</v>
      </c>
      <c r="AV46">
        <v>0</v>
      </c>
    </row>
    <row r="49" spans="1:49">
      <c r="B49">
        <v>1.2</v>
      </c>
      <c r="H49">
        <f>H69*$B$49</f>
        <v>0.51728057495124113</v>
      </c>
      <c r="I49">
        <f>I69*$B$49</f>
        <v>0</v>
      </c>
      <c r="J49">
        <f t="shared" ref="J49:AV49" si="54">J69*$B$49</f>
        <v>0.42076553777138281</v>
      </c>
      <c r="K49">
        <f t="shared" si="54"/>
        <v>0.50890967813787724</v>
      </c>
      <c r="L49">
        <f t="shared" si="54"/>
        <v>0</v>
      </c>
      <c r="M49">
        <f t="shared" si="54"/>
        <v>0.33380154348512037</v>
      </c>
      <c r="N49">
        <f t="shared" si="54"/>
        <v>0.27397260273972601</v>
      </c>
      <c r="O49">
        <f t="shared" si="54"/>
        <v>0</v>
      </c>
      <c r="P49">
        <f t="shared" si="54"/>
        <v>0.61370765724086518</v>
      </c>
      <c r="Q49">
        <f t="shared" si="54"/>
        <v>0.25120080392852157</v>
      </c>
      <c r="R49">
        <f t="shared" si="54"/>
        <v>0.33992450888265835</v>
      </c>
      <c r="S49">
        <f t="shared" si="54"/>
        <v>0.287434908022278</v>
      </c>
      <c r="T49">
        <f t="shared" si="54"/>
        <v>0</v>
      </c>
      <c r="U49">
        <f t="shared" si="54"/>
        <v>0.36067205245287476</v>
      </c>
      <c r="V49">
        <f t="shared" si="54"/>
        <v>0.81850198471124513</v>
      </c>
      <c r="W49">
        <f t="shared" si="54"/>
        <v>0.27957021586872</v>
      </c>
      <c r="X49">
        <f t="shared" si="54"/>
        <v>0.29296875</v>
      </c>
      <c r="Y49">
        <f t="shared" si="54"/>
        <v>0.50209577332865041</v>
      </c>
      <c r="Z49">
        <f t="shared" si="54"/>
        <v>0.35773569701853242</v>
      </c>
      <c r="AA49">
        <f t="shared" si="54"/>
        <v>0</v>
      </c>
      <c r="AB49">
        <f t="shared" si="54"/>
        <v>0.25293631514362319</v>
      </c>
      <c r="AC49">
        <f t="shared" si="54"/>
        <v>0.35772152431454279</v>
      </c>
      <c r="AD49">
        <f t="shared" si="54"/>
        <v>0.75084208595638324</v>
      </c>
      <c r="AE49">
        <f t="shared" si="54"/>
        <v>0.356739417709596</v>
      </c>
      <c r="AF49">
        <f t="shared" si="54"/>
        <v>0.38935459218860996</v>
      </c>
      <c r="AG49">
        <f t="shared" si="54"/>
        <v>0.43112893353692161</v>
      </c>
      <c r="AH49">
        <f t="shared" si="54"/>
        <v>0.69643063862627874</v>
      </c>
      <c r="AI49">
        <f t="shared" si="54"/>
        <v>0.39304854602259121</v>
      </c>
      <c r="AJ49">
        <f t="shared" si="54"/>
        <v>0.478442827420824</v>
      </c>
      <c r="AK49">
        <f t="shared" si="54"/>
        <v>0.21315395858645761</v>
      </c>
      <c r="AL49">
        <f t="shared" si="54"/>
        <v>0.72827322641309633</v>
      </c>
      <c r="AM49">
        <f t="shared" si="54"/>
        <v>0.2393480594006136</v>
      </c>
      <c r="AN49">
        <f t="shared" si="54"/>
        <v>0.6</v>
      </c>
      <c r="AO49">
        <f t="shared" si="54"/>
        <v>0.44124667684927316</v>
      </c>
      <c r="AP49">
        <f t="shared" si="54"/>
        <v>0</v>
      </c>
      <c r="AQ49">
        <f t="shared" si="54"/>
        <v>0</v>
      </c>
      <c r="AR49">
        <f t="shared" si="54"/>
        <v>0.50890967813787724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</row>
    <row r="50" spans="1:49">
      <c r="D50" t="s">
        <v>75</v>
      </c>
    </row>
    <row r="51" spans="1:49">
      <c r="D51" t="s">
        <v>163</v>
      </c>
      <c r="E51" t="s">
        <v>176</v>
      </c>
      <c r="F51" t="s">
        <v>107</v>
      </c>
      <c r="G51" t="s">
        <v>177</v>
      </c>
      <c r="H51" t="s">
        <v>7</v>
      </c>
      <c r="I51" t="s">
        <v>8</v>
      </c>
      <c r="J51" t="s">
        <v>9</v>
      </c>
      <c r="K51" t="s">
        <v>39</v>
      </c>
      <c r="L51" t="s">
        <v>11</v>
      </c>
      <c r="M51" t="s">
        <v>12</v>
      </c>
      <c r="N51" t="s">
        <v>14</v>
      </c>
      <c r="O51" t="s">
        <v>15</v>
      </c>
      <c r="P51" t="s">
        <v>17</v>
      </c>
      <c r="Q51" t="s">
        <v>18</v>
      </c>
      <c r="R51" t="s">
        <v>13</v>
      </c>
      <c r="S51" t="s">
        <v>19</v>
      </c>
      <c r="T51" t="s">
        <v>20</v>
      </c>
      <c r="U51" t="s">
        <v>21</v>
      </c>
      <c r="V51" t="s">
        <v>22</v>
      </c>
      <c r="W51" t="s">
        <v>23</v>
      </c>
      <c r="X51" t="s">
        <v>26</v>
      </c>
      <c r="Y51" t="s">
        <v>24</v>
      </c>
      <c r="Z51" t="s">
        <v>25</v>
      </c>
      <c r="AA51" t="s">
        <v>27</v>
      </c>
      <c r="AB51" t="s">
        <v>41</v>
      </c>
      <c r="AC51" t="s">
        <v>40</v>
      </c>
      <c r="AD51" t="s">
        <v>29</v>
      </c>
      <c r="AE51" t="s">
        <v>30</v>
      </c>
      <c r="AF51" t="s">
        <v>31</v>
      </c>
      <c r="AG51" t="s">
        <v>32</v>
      </c>
      <c r="AH51" t="s">
        <v>42</v>
      </c>
      <c r="AI51" t="s">
        <v>35</v>
      </c>
      <c r="AJ51" t="s">
        <v>34</v>
      </c>
      <c r="AK51" t="s">
        <v>16</v>
      </c>
      <c r="AL51" t="s">
        <v>33</v>
      </c>
      <c r="AM51" t="s">
        <v>10</v>
      </c>
      <c r="AN51" t="s">
        <v>28</v>
      </c>
      <c r="AO51" t="s">
        <v>36</v>
      </c>
      <c r="AP51" t="s">
        <v>37</v>
      </c>
      <c r="AQ51" t="s">
        <v>38</v>
      </c>
      <c r="AR51" t="s">
        <v>39</v>
      </c>
      <c r="AS51" t="s">
        <v>43</v>
      </c>
      <c r="AT51" t="s">
        <v>40</v>
      </c>
      <c r="AU51" t="s">
        <v>41</v>
      </c>
      <c r="AV51" t="s">
        <v>42</v>
      </c>
      <c r="AW51" t="s">
        <v>178</v>
      </c>
    </row>
    <row r="52" spans="1:49">
      <c r="A52">
        <v>1.5</v>
      </c>
      <c r="B52">
        <f>A52/$A$65</f>
        <v>0.10714285714285714</v>
      </c>
      <c r="D52" t="s">
        <v>179</v>
      </c>
      <c r="F52" t="s">
        <v>181</v>
      </c>
      <c r="G52" t="s">
        <v>208</v>
      </c>
      <c r="H52">
        <f t="shared" ref="H52:W63" si="55">H$49*$B52/$B$65</f>
        <v>0.62223004204239107</v>
      </c>
      <c r="I52">
        <f>I$49*$B52/$B$65</f>
        <v>0</v>
      </c>
      <c r="J52">
        <f t="shared" si="55"/>
        <v>0.50613336540262577</v>
      </c>
      <c r="K52">
        <f t="shared" si="55"/>
        <v>0.61216079968469594</v>
      </c>
      <c r="L52">
        <f t="shared" si="55"/>
        <v>0</v>
      </c>
      <c r="M52">
        <f t="shared" si="55"/>
        <v>0.4015255134143389</v>
      </c>
      <c r="N52">
        <f t="shared" si="55"/>
        <v>0.32955806263800247</v>
      </c>
      <c r="O52">
        <f t="shared" si="55"/>
        <v>0</v>
      </c>
      <c r="P52">
        <f t="shared" si="55"/>
        <v>0.73822091889438479</v>
      </c>
      <c r="Q52">
        <f t="shared" si="55"/>
        <v>0.30216616350664183</v>
      </c>
      <c r="R52">
        <f t="shared" si="55"/>
        <v>0.40889074845548318</v>
      </c>
      <c r="S52">
        <f t="shared" si="55"/>
        <v>0.34575169369159342</v>
      </c>
      <c r="T52">
        <f t="shared" si="55"/>
        <v>0</v>
      </c>
      <c r="U52">
        <f t="shared" si="55"/>
        <v>0.43384769741725115</v>
      </c>
      <c r="V52">
        <f t="shared" si="55"/>
        <v>0.98456533846581207</v>
      </c>
      <c r="W52">
        <f t="shared" si="55"/>
        <v>0.33629135830238976</v>
      </c>
      <c r="X52">
        <f t="shared" ref="X52:AV62" si="56">X$49*$B52/$B$65</f>
        <v>0.35240827987169204</v>
      </c>
      <c r="Y52">
        <f t="shared" si="56"/>
        <v>0.60396444265675675</v>
      </c>
      <c r="Z52">
        <f t="shared" si="56"/>
        <v>0.43031559384747287</v>
      </c>
      <c r="AA52">
        <f t="shared" si="56"/>
        <v>0</v>
      </c>
      <c r="AB52">
        <f t="shared" si="56"/>
        <v>0.3042537872617761</v>
      </c>
      <c r="AC52">
        <f t="shared" si="56"/>
        <v>0.43029854568710041</v>
      </c>
      <c r="AD52">
        <f t="shared" si="56"/>
        <v>0.90317813066124686</v>
      </c>
      <c r="AE52">
        <f t="shared" si="56"/>
        <v>0.42911718248948999</v>
      </c>
      <c r="AF52">
        <f t="shared" si="56"/>
        <v>0.46834954954524055</v>
      </c>
      <c r="AG52">
        <f t="shared" si="56"/>
        <v>0.51859935870519835</v>
      </c>
      <c r="AH52">
        <f t="shared" si="56"/>
        <v>0.83772731190009475</v>
      </c>
      <c r="AI52">
        <f t="shared" si="56"/>
        <v>0.47279295832709445</v>
      </c>
      <c r="AJ52">
        <f t="shared" si="56"/>
        <v>0.57551262320067043</v>
      </c>
      <c r="AK52">
        <f t="shared" si="56"/>
        <v>0.25640011056911499</v>
      </c>
      <c r="AL52">
        <f t="shared" si="56"/>
        <v>0.87603034452256978</v>
      </c>
      <c r="AM52">
        <f t="shared" si="56"/>
        <v>0.28790865204564586</v>
      </c>
      <c r="AN52">
        <f t="shared" si="56"/>
        <v>0.72173215717722528</v>
      </c>
      <c r="AO52">
        <f t="shared" si="56"/>
        <v>0.53076985988284664</v>
      </c>
      <c r="AP52">
        <f t="shared" si="56"/>
        <v>0</v>
      </c>
      <c r="AQ52">
        <f t="shared" si="56"/>
        <v>0</v>
      </c>
      <c r="AR52">
        <f t="shared" si="56"/>
        <v>0.61216079968469594</v>
      </c>
      <c r="AS52">
        <f t="shared" si="56"/>
        <v>0</v>
      </c>
      <c r="AT52">
        <f t="shared" si="56"/>
        <v>0</v>
      </c>
      <c r="AU52">
        <f t="shared" si="56"/>
        <v>0</v>
      </c>
      <c r="AV52">
        <f t="shared" si="56"/>
        <v>0</v>
      </c>
      <c r="AW52" t="s">
        <v>209</v>
      </c>
    </row>
    <row r="53" spans="1:49">
      <c r="A53">
        <v>1.5</v>
      </c>
      <c r="B53">
        <f t="shared" ref="B53:B63" si="57">A53/$A$65</f>
        <v>0.10714285714285714</v>
      </c>
      <c r="D53" t="s">
        <v>183</v>
      </c>
      <c r="F53" t="s">
        <v>181</v>
      </c>
      <c r="G53" t="s">
        <v>208</v>
      </c>
      <c r="H53">
        <f t="shared" si="55"/>
        <v>0.62223004204239107</v>
      </c>
      <c r="I53">
        <f t="shared" si="55"/>
        <v>0</v>
      </c>
      <c r="J53">
        <f t="shared" si="55"/>
        <v>0.50613336540262577</v>
      </c>
      <c r="K53">
        <f t="shared" si="55"/>
        <v>0.61216079968469594</v>
      </c>
      <c r="L53">
        <f t="shared" si="55"/>
        <v>0</v>
      </c>
      <c r="M53">
        <f t="shared" si="55"/>
        <v>0.4015255134143389</v>
      </c>
      <c r="N53">
        <f t="shared" si="55"/>
        <v>0.32955806263800247</v>
      </c>
      <c r="O53">
        <f t="shared" si="55"/>
        <v>0</v>
      </c>
      <c r="P53">
        <f t="shared" si="55"/>
        <v>0.73822091889438479</v>
      </c>
      <c r="Q53">
        <f t="shared" si="55"/>
        <v>0.30216616350664183</v>
      </c>
      <c r="R53">
        <f t="shared" si="55"/>
        <v>0.40889074845548318</v>
      </c>
      <c r="S53">
        <f t="shared" si="55"/>
        <v>0.34575169369159342</v>
      </c>
      <c r="T53">
        <f t="shared" si="55"/>
        <v>0</v>
      </c>
      <c r="U53">
        <f t="shared" si="55"/>
        <v>0.43384769741725115</v>
      </c>
      <c r="V53">
        <f t="shared" si="55"/>
        <v>0.98456533846581207</v>
      </c>
      <c r="W53">
        <f t="shared" si="55"/>
        <v>0.33629135830238976</v>
      </c>
      <c r="X53">
        <f t="shared" si="56"/>
        <v>0.35240827987169204</v>
      </c>
      <c r="Y53">
        <f t="shared" si="56"/>
        <v>0.60396444265675675</v>
      </c>
      <c r="Z53">
        <f t="shared" si="56"/>
        <v>0.43031559384747287</v>
      </c>
      <c r="AA53">
        <f t="shared" si="56"/>
        <v>0</v>
      </c>
      <c r="AB53">
        <f t="shared" si="56"/>
        <v>0.3042537872617761</v>
      </c>
      <c r="AC53">
        <f t="shared" si="56"/>
        <v>0.43029854568710041</v>
      </c>
      <c r="AD53">
        <f t="shared" si="56"/>
        <v>0.90317813066124686</v>
      </c>
      <c r="AE53">
        <f t="shared" si="56"/>
        <v>0.42911718248948999</v>
      </c>
      <c r="AF53">
        <f t="shared" si="56"/>
        <v>0.46834954954524055</v>
      </c>
      <c r="AG53">
        <f t="shared" si="56"/>
        <v>0.51859935870519835</v>
      </c>
      <c r="AH53">
        <f t="shared" si="56"/>
        <v>0.83772731190009475</v>
      </c>
      <c r="AI53">
        <f t="shared" si="56"/>
        <v>0.47279295832709445</v>
      </c>
      <c r="AJ53">
        <f t="shared" si="56"/>
        <v>0.57551262320067043</v>
      </c>
      <c r="AK53">
        <f t="shared" si="56"/>
        <v>0.25640011056911499</v>
      </c>
      <c r="AL53">
        <f t="shared" si="56"/>
        <v>0.87603034452256978</v>
      </c>
      <c r="AM53">
        <f t="shared" si="56"/>
        <v>0.28790865204564586</v>
      </c>
      <c r="AN53">
        <f t="shared" si="56"/>
        <v>0.72173215717722528</v>
      </c>
      <c r="AO53">
        <f t="shared" si="56"/>
        <v>0.53076985988284664</v>
      </c>
      <c r="AP53">
        <f t="shared" si="56"/>
        <v>0</v>
      </c>
      <c r="AQ53">
        <f t="shared" si="56"/>
        <v>0</v>
      </c>
      <c r="AR53">
        <f t="shared" si="56"/>
        <v>0.61216079968469594</v>
      </c>
      <c r="AS53">
        <f t="shared" si="56"/>
        <v>0</v>
      </c>
      <c r="AT53">
        <f t="shared" si="56"/>
        <v>0</v>
      </c>
      <c r="AU53">
        <f t="shared" si="56"/>
        <v>0</v>
      </c>
      <c r="AV53">
        <f t="shared" si="56"/>
        <v>0</v>
      </c>
      <c r="AW53" t="s">
        <v>209</v>
      </c>
    </row>
    <row r="54" spans="1:49">
      <c r="A54">
        <v>1.5</v>
      </c>
      <c r="B54">
        <f t="shared" si="57"/>
        <v>0.10714285714285714</v>
      </c>
      <c r="D54" t="s">
        <v>184</v>
      </c>
      <c r="F54" t="s">
        <v>181</v>
      </c>
      <c r="G54" t="s">
        <v>208</v>
      </c>
      <c r="H54">
        <f t="shared" si="55"/>
        <v>0.62223004204239107</v>
      </c>
      <c r="I54">
        <f t="shared" si="55"/>
        <v>0</v>
      </c>
      <c r="J54">
        <f t="shared" si="55"/>
        <v>0.50613336540262577</v>
      </c>
      <c r="K54">
        <f t="shared" si="55"/>
        <v>0.61216079968469594</v>
      </c>
      <c r="L54">
        <f t="shared" si="55"/>
        <v>0</v>
      </c>
      <c r="M54">
        <f t="shared" si="55"/>
        <v>0.4015255134143389</v>
      </c>
      <c r="N54">
        <f t="shared" si="55"/>
        <v>0.32955806263800247</v>
      </c>
      <c r="O54">
        <f t="shared" si="55"/>
        <v>0</v>
      </c>
      <c r="P54">
        <f t="shared" si="55"/>
        <v>0.73822091889438479</v>
      </c>
      <c r="Q54">
        <f t="shared" si="55"/>
        <v>0.30216616350664183</v>
      </c>
      <c r="R54">
        <f t="shared" si="55"/>
        <v>0.40889074845548318</v>
      </c>
      <c r="S54">
        <f t="shared" si="55"/>
        <v>0.34575169369159342</v>
      </c>
      <c r="T54">
        <f t="shared" si="55"/>
        <v>0</v>
      </c>
      <c r="U54">
        <f t="shared" si="55"/>
        <v>0.43384769741725115</v>
      </c>
      <c r="V54">
        <f t="shared" si="55"/>
        <v>0.98456533846581207</v>
      </c>
      <c r="W54">
        <f t="shared" si="55"/>
        <v>0.33629135830238976</v>
      </c>
      <c r="X54">
        <f t="shared" si="56"/>
        <v>0.35240827987169204</v>
      </c>
      <c r="Y54">
        <f t="shared" si="56"/>
        <v>0.60396444265675675</v>
      </c>
      <c r="Z54">
        <f t="shared" si="56"/>
        <v>0.43031559384747287</v>
      </c>
      <c r="AA54">
        <f t="shared" si="56"/>
        <v>0</v>
      </c>
      <c r="AB54">
        <f t="shared" si="56"/>
        <v>0.3042537872617761</v>
      </c>
      <c r="AC54">
        <f t="shared" si="56"/>
        <v>0.43029854568710041</v>
      </c>
      <c r="AD54">
        <f t="shared" si="56"/>
        <v>0.90317813066124686</v>
      </c>
      <c r="AE54">
        <f t="shared" si="56"/>
        <v>0.42911718248948999</v>
      </c>
      <c r="AF54">
        <f t="shared" si="56"/>
        <v>0.46834954954524055</v>
      </c>
      <c r="AG54">
        <f t="shared" si="56"/>
        <v>0.51859935870519835</v>
      </c>
      <c r="AH54">
        <f t="shared" si="56"/>
        <v>0.83772731190009475</v>
      </c>
      <c r="AI54">
        <f t="shared" si="56"/>
        <v>0.47279295832709445</v>
      </c>
      <c r="AJ54">
        <f t="shared" si="56"/>
        <v>0.57551262320067043</v>
      </c>
      <c r="AK54">
        <f t="shared" si="56"/>
        <v>0.25640011056911499</v>
      </c>
      <c r="AL54">
        <f t="shared" si="56"/>
        <v>0.87603034452256978</v>
      </c>
      <c r="AM54">
        <f t="shared" si="56"/>
        <v>0.28790865204564586</v>
      </c>
      <c r="AN54">
        <f t="shared" si="56"/>
        <v>0.72173215717722528</v>
      </c>
      <c r="AO54">
        <f t="shared" si="56"/>
        <v>0.53076985988284664</v>
      </c>
      <c r="AP54">
        <f t="shared" si="56"/>
        <v>0</v>
      </c>
      <c r="AQ54">
        <f t="shared" si="56"/>
        <v>0</v>
      </c>
      <c r="AR54">
        <f t="shared" si="56"/>
        <v>0.61216079968469594</v>
      </c>
      <c r="AS54">
        <f t="shared" si="56"/>
        <v>0</v>
      </c>
      <c r="AT54">
        <f t="shared" si="56"/>
        <v>0</v>
      </c>
      <c r="AU54">
        <f t="shared" si="56"/>
        <v>0</v>
      </c>
      <c r="AV54">
        <f t="shared" si="56"/>
        <v>0</v>
      </c>
      <c r="AW54" t="s">
        <v>209</v>
      </c>
    </row>
    <row r="55" spans="1:49">
      <c r="A55">
        <v>1</v>
      </c>
      <c r="B55">
        <f t="shared" si="57"/>
        <v>7.1428571428571425E-2</v>
      </c>
      <c r="D55" t="s">
        <v>185</v>
      </c>
      <c r="F55" t="s">
        <v>181</v>
      </c>
      <c r="G55" t="s">
        <v>208</v>
      </c>
      <c r="H55">
        <f t="shared" si="55"/>
        <v>0.41482002802826073</v>
      </c>
      <c r="I55">
        <f t="shared" si="55"/>
        <v>0</v>
      </c>
      <c r="J55">
        <f t="shared" si="55"/>
        <v>0.33742224360175049</v>
      </c>
      <c r="K55">
        <f t="shared" si="55"/>
        <v>0.40810719978979726</v>
      </c>
      <c r="L55">
        <f t="shared" si="55"/>
        <v>0</v>
      </c>
      <c r="M55">
        <f t="shared" si="55"/>
        <v>0.26768367560955925</v>
      </c>
      <c r="N55">
        <f t="shared" si="55"/>
        <v>0.21970537509200164</v>
      </c>
      <c r="O55">
        <f t="shared" si="55"/>
        <v>0</v>
      </c>
      <c r="P55">
        <f t="shared" si="55"/>
        <v>0.49214727926292318</v>
      </c>
      <c r="Q55">
        <f t="shared" si="55"/>
        <v>0.20144410900442788</v>
      </c>
      <c r="R55">
        <f t="shared" si="55"/>
        <v>0.27259383230365547</v>
      </c>
      <c r="S55">
        <f t="shared" si="55"/>
        <v>0.23050112912772894</v>
      </c>
      <c r="T55">
        <f t="shared" si="55"/>
        <v>0</v>
      </c>
      <c r="U55">
        <f t="shared" si="55"/>
        <v>0.28923179827816742</v>
      </c>
      <c r="V55">
        <f t="shared" si="55"/>
        <v>0.65637689231054142</v>
      </c>
      <c r="W55">
        <f t="shared" si="55"/>
        <v>0.22419423886825984</v>
      </c>
      <c r="X55">
        <f t="shared" si="56"/>
        <v>0.2349388532477947</v>
      </c>
      <c r="Y55">
        <f t="shared" si="56"/>
        <v>0.40264296177117115</v>
      </c>
      <c r="Z55">
        <f t="shared" si="56"/>
        <v>0.28687706256498191</v>
      </c>
      <c r="AA55">
        <f t="shared" si="56"/>
        <v>0</v>
      </c>
      <c r="AB55">
        <f t="shared" si="56"/>
        <v>0.20283585817451738</v>
      </c>
      <c r="AC55">
        <f t="shared" si="56"/>
        <v>0.28686569712473359</v>
      </c>
      <c r="AD55">
        <f t="shared" si="56"/>
        <v>0.60211875377416457</v>
      </c>
      <c r="AE55">
        <f t="shared" si="56"/>
        <v>0.28607812165965996</v>
      </c>
      <c r="AF55">
        <f t="shared" si="56"/>
        <v>0.31223303303016037</v>
      </c>
      <c r="AG55">
        <f t="shared" si="56"/>
        <v>0.34573290580346561</v>
      </c>
      <c r="AH55">
        <f t="shared" si="56"/>
        <v>0.55848487460006313</v>
      </c>
      <c r="AI55">
        <f t="shared" si="56"/>
        <v>0.3151953055513963</v>
      </c>
      <c r="AJ55">
        <f t="shared" si="56"/>
        <v>0.38367508213378027</v>
      </c>
      <c r="AK55">
        <f t="shared" si="56"/>
        <v>0.17093340704607668</v>
      </c>
      <c r="AL55">
        <f t="shared" si="56"/>
        <v>0.58402022968171319</v>
      </c>
      <c r="AM55">
        <f t="shared" si="56"/>
        <v>0.19193910136376391</v>
      </c>
      <c r="AN55">
        <f t="shared" si="56"/>
        <v>0.4811547714514835</v>
      </c>
      <c r="AO55">
        <f t="shared" si="56"/>
        <v>0.35384657325523111</v>
      </c>
      <c r="AP55">
        <f t="shared" si="56"/>
        <v>0</v>
      </c>
      <c r="AQ55">
        <f t="shared" si="56"/>
        <v>0</v>
      </c>
      <c r="AR55">
        <f t="shared" si="56"/>
        <v>0.40810719978979726</v>
      </c>
      <c r="AS55">
        <f t="shared" si="56"/>
        <v>0</v>
      </c>
      <c r="AT55">
        <f t="shared" si="56"/>
        <v>0</v>
      </c>
      <c r="AU55">
        <f t="shared" si="56"/>
        <v>0</v>
      </c>
      <c r="AV55">
        <f t="shared" si="56"/>
        <v>0</v>
      </c>
      <c r="AW55" t="s">
        <v>209</v>
      </c>
    </row>
    <row r="56" spans="1:49">
      <c r="A56">
        <v>1</v>
      </c>
      <c r="B56">
        <f t="shared" si="57"/>
        <v>7.1428571428571425E-2</v>
      </c>
      <c r="D56" t="s">
        <v>186</v>
      </c>
      <c r="F56" t="s">
        <v>181</v>
      </c>
      <c r="G56" t="s">
        <v>208</v>
      </c>
      <c r="H56">
        <f t="shared" si="55"/>
        <v>0.41482002802826073</v>
      </c>
      <c r="I56">
        <f t="shared" si="55"/>
        <v>0</v>
      </c>
      <c r="J56">
        <f t="shared" si="55"/>
        <v>0.33742224360175049</v>
      </c>
      <c r="K56">
        <f t="shared" si="55"/>
        <v>0.40810719978979726</v>
      </c>
      <c r="L56">
        <f t="shared" si="55"/>
        <v>0</v>
      </c>
      <c r="M56">
        <f t="shared" si="55"/>
        <v>0.26768367560955925</v>
      </c>
      <c r="N56">
        <f t="shared" si="55"/>
        <v>0.21970537509200164</v>
      </c>
      <c r="O56">
        <f t="shared" si="55"/>
        <v>0</v>
      </c>
      <c r="P56">
        <f t="shared" si="55"/>
        <v>0.49214727926292318</v>
      </c>
      <c r="Q56">
        <f t="shared" si="55"/>
        <v>0.20144410900442788</v>
      </c>
      <c r="R56">
        <f t="shared" si="55"/>
        <v>0.27259383230365547</v>
      </c>
      <c r="S56">
        <f t="shared" si="55"/>
        <v>0.23050112912772894</v>
      </c>
      <c r="T56">
        <f t="shared" si="55"/>
        <v>0</v>
      </c>
      <c r="U56">
        <f t="shared" si="55"/>
        <v>0.28923179827816742</v>
      </c>
      <c r="V56">
        <f t="shared" si="55"/>
        <v>0.65637689231054142</v>
      </c>
      <c r="W56">
        <f t="shared" si="55"/>
        <v>0.22419423886825984</v>
      </c>
      <c r="X56">
        <f t="shared" si="56"/>
        <v>0.2349388532477947</v>
      </c>
      <c r="Y56">
        <f t="shared" si="56"/>
        <v>0.40264296177117115</v>
      </c>
      <c r="Z56">
        <f t="shared" si="56"/>
        <v>0.28687706256498191</v>
      </c>
      <c r="AA56">
        <f t="shared" si="56"/>
        <v>0</v>
      </c>
      <c r="AB56">
        <f t="shared" si="56"/>
        <v>0.20283585817451738</v>
      </c>
      <c r="AC56">
        <f t="shared" si="56"/>
        <v>0.28686569712473359</v>
      </c>
      <c r="AD56">
        <f t="shared" si="56"/>
        <v>0.60211875377416457</v>
      </c>
      <c r="AE56">
        <f t="shared" si="56"/>
        <v>0.28607812165965996</v>
      </c>
      <c r="AF56">
        <f t="shared" si="56"/>
        <v>0.31223303303016037</v>
      </c>
      <c r="AG56">
        <f t="shared" si="56"/>
        <v>0.34573290580346561</v>
      </c>
      <c r="AH56">
        <f t="shared" si="56"/>
        <v>0.55848487460006313</v>
      </c>
      <c r="AI56">
        <f t="shared" si="56"/>
        <v>0.3151953055513963</v>
      </c>
      <c r="AJ56">
        <f t="shared" si="56"/>
        <v>0.38367508213378027</v>
      </c>
      <c r="AK56">
        <f t="shared" si="56"/>
        <v>0.17093340704607668</v>
      </c>
      <c r="AL56">
        <f t="shared" si="56"/>
        <v>0.58402022968171319</v>
      </c>
      <c r="AM56">
        <f t="shared" si="56"/>
        <v>0.19193910136376391</v>
      </c>
      <c r="AN56">
        <f t="shared" si="56"/>
        <v>0.4811547714514835</v>
      </c>
      <c r="AO56">
        <f t="shared" si="56"/>
        <v>0.35384657325523111</v>
      </c>
      <c r="AP56">
        <f t="shared" si="56"/>
        <v>0</v>
      </c>
      <c r="AQ56">
        <f t="shared" si="56"/>
        <v>0</v>
      </c>
      <c r="AR56">
        <f t="shared" si="56"/>
        <v>0.40810719978979726</v>
      </c>
      <c r="AS56">
        <f t="shared" si="56"/>
        <v>0</v>
      </c>
      <c r="AT56">
        <f t="shared" si="56"/>
        <v>0</v>
      </c>
      <c r="AU56">
        <f t="shared" si="56"/>
        <v>0</v>
      </c>
      <c r="AV56">
        <f t="shared" si="56"/>
        <v>0</v>
      </c>
      <c r="AW56" t="s">
        <v>209</v>
      </c>
    </row>
    <row r="57" spans="1:49">
      <c r="A57">
        <v>1</v>
      </c>
      <c r="B57">
        <f t="shared" si="57"/>
        <v>7.1428571428571425E-2</v>
      </c>
      <c r="D57" t="s">
        <v>187</v>
      </c>
      <c r="F57" t="s">
        <v>181</v>
      </c>
      <c r="G57" t="s">
        <v>208</v>
      </c>
      <c r="H57">
        <f t="shared" si="55"/>
        <v>0.41482002802826073</v>
      </c>
      <c r="I57">
        <f t="shared" si="55"/>
        <v>0</v>
      </c>
      <c r="J57">
        <f t="shared" si="55"/>
        <v>0.33742224360175049</v>
      </c>
      <c r="K57">
        <f t="shared" si="55"/>
        <v>0.40810719978979726</v>
      </c>
      <c r="L57">
        <f t="shared" si="55"/>
        <v>0</v>
      </c>
      <c r="M57">
        <f t="shared" si="55"/>
        <v>0.26768367560955925</v>
      </c>
      <c r="N57">
        <f t="shared" si="55"/>
        <v>0.21970537509200164</v>
      </c>
      <c r="O57">
        <f t="shared" si="55"/>
        <v>0</v>
      </c>
      <c r="P57">
        <f t="shared" si="55"/>
        <v>0.49214727926292318</v>
      </c>
      <c r="Q57">
        <f t="shared" si="55"/>
        <v>0.20144410900442788</v>
      </c>
      <c r="R57">
        <f t="shared" si="55"/>
        <v>0.27259383230365547</v>
      </c>
      <c r="S57">
        <f t="shared" si="55"/>
        <v>0.23050112912772894</v>
      </c>
      <c r="T57">
        <f t="shared" si="55"/>
        <v>0</v>
      </c>
      <c r="U57">
        <f t="shared" si="55"/>
        <v>0.28923179827816742</v>
      </c>
      <c r="V57">
        <f t="shared" si="55"/>
        <v>0.65637689231054142</v>
      </c>
      <c r="W57">
        <f t="shared" si="55"/>
        <v>0.22419423886825984</v>
      </c>
      <c r="X57">
        <f t="shared" si="56"/>
        <v>0.2349388532477947</v>
      </c>
      <c r="Y57">
        <f t="shared" si="56"/>
        <v>0.40264296177117115</v>
      </c>
      <c r="Z57">
        <f t="shared" si="56"/>
        <v>0.28687706256498191</v>
      </c>
      <c r="AA57">
        <f t="shared" si="56"/>
        <v>0</v>
      </c>
      <c r="AB57">
        <f t="shared" si="56"/>
        <v>0.20283585817451738</v>
      </c>
      <c r="AC57">
        <f t="shared" si="56"/>
        <v>0.28686569712473359</v>
      </c>
      <c r="AD57">
        <f t="shared" si="56"/>
        <v>0.60211875377416457</v>
      </c>
      <c r="AE57">
        <f t="shared" si="56"/>
        <v>0.28607812165965996</v>
      </c>
      <c r="AF57">
        <f t="shared" si="56"/>
        <v>0.31223303303016037</v>
      </c>
      <c r="AG57">
        <f t="shared" si="56"/>
        <v>0.34573290580346561</v>
      </c>
      <c r="AH57">
        <f t="shared" si="56"/>
        <v>0.55848487460006313</v>
      </c>
      <c r="AI57">
        <f t="shared" si="56"/>
        <v>0.3151953055513963</v>
      </c>
      <c r="AJ57">
        <f t="shared" si="56"/>
        <v>0.38367508213378027</v>
      </c>
      <c r="AK57">
        <f t="shared" si="56"/>
        <v>0.17093340704607668</v>
      </c>
      <c r="AL57">
        <f t="shared" si="56"/>
        <v>0.58402022968171319</v>
      </c>
      <c r="AM57">
        <f t="shared" si="56"/>
        <v>0.19193910136376391</v>
      </c>
      <c r="AN57">
        <f t="shared" si="56"/>
        <v>0.4811547714514835</v>
      </c>
      <c r="AO57">
        <f t="shared" si="56"/>
        <v>0.35384657325523111</v>
      </c>
      <c r="AP57">
        <f t="shared" si="56"/>
        <v>0</v>
      </c>
      <c r="AQ57">
        <f t="shared" si="56"/>
        <v>0</v>
      </c>
      <c r="AR57">
        <f t="shared" si="56"/>
        <v>0.40810719978979726</v>
      </c>
      <c r="AS57">
        <f t="shared" si="56"/>
        <v>0</v>
      </c>
      <c r="AT57">
        <f t="shared" si="56"/>
        <v>0</v>
      </c>
      <c r="AU57">
        <f t="shared" si="56"/>
        <v>0</v>
      </c>
      <c r="AV57">
        <f t="shared" si="56"/>
        <v>0</v>
      </c>
      <c r="AW57" t="s">
        <v>209</v>
      </c>
    </row>
    <row r="58" spans="1:49">
      <c r="A58">
        <v>1</v>
      </c>
      <c r="B58">
        <f t="shared" si="57"/>
        <v>7.1428571428571425E-2</v>
      </c>
      <c r="D58" t="s">
        <v>188</v>
      </c>
      <c r="F58" t="s">
        <v>181</v>
      </c>
      <c r="G58" t="s">
        <v>208</v>
      </c>
      <c r="H58">
        <f t="shared" si="55"/>
        <v>0.41482002802826073</v>
      </c>
      <c r="I58">
        <f t="shared" si="55"/>
        <v>0</v>
      </c>
      <c r="J58">
        <f t="shared" si="55"/>
        <v>0.33742224360175049</v>
      </c>
      <c r="K58">
        <f t="shared" si="55"/>
        <v>0.40810719978979726</v>
      </c>
      <c r="L58">
        <f t="shared" si="55"/>
        <v>0</v>
      </c>
      <c r="M58">
        <f t="shared" si="55"/>
        <v>0.26768367560955925</v>
      </c>
      <c r="N58">
        <f t="shared" si="55"/>
        <v>0.21970537509200164</v>
      </c>
      <c r="O58">
        <f t="shared" si="55"/>
        <v>0</v>
      </c>
      <c r="P58">
        <f t="shared" si="55"/>
        <v>0.49214727926292318</v>
      </c>
      <c r="Q58">
        <f t="shared" si="55"/>
        <v>0.20144410900442788</v>
      </c>
      <c r="R58">
        <f t="shared" si="55"/>
        <v>0.27259383230365547</v>
      </c>
      <c r="S58">
        <f t="shared" si="55"/>
        <v>0.23050112912772894</v>
      </c>
      <c r="T58">
        <f t="shared" si="55"/>
        <v>0</v>
      </c>
      <c r="U58">
        <f t="shared" si="55"/>
        <v>0.28923179827816742</v>
      </c>
      <c r="V58">
        <f t="shared" si="55"/>
        <v>0.65637689231054142</v>
      </c>
      <c r="W58">
        <f t="shared" si="55"/>
        <v>0.22419423886825984</v>
      </c>
      <c r="X58">
        <f t="shared" si="56"/>
        <v>0.2349388532477947</v>
      </c>
      <c r="Y58">
        <f t="shared" si="56"/>
        <v>0.40264296177117115</v>
      </c>
      <c r="Z58">
        <f t="shared" si="56"/>
        <v>0.28687706256498191</v>
      </c>
      <c r="AA58">
        <f t="shared" si="56"/>
        <v>0</v>
      </c>
      <c r="AB58">
        <f t="shared" si="56"/>
        <v>0.20283585817451738</v>
      </c>
      <c r="AC58">
        <f t="shared" si="56"/>
        <v>0.28686569712473359</v>
      </c>
      <c r="AD58">
        <f t="shared" si="56"/>
        <v>0.60211875377416457</v>
      </c>
      <c r="AE58">
        <f t="shared" si="56"/>
        <v>0.28607812165965996</v>
      </c>
      <c r="AF58">
        <f t="shared" si="56"/>
        <v>0.31223303303016037</v>
      </c>
      <c r="AG58">
        <f t="shared" si="56"/>
        <v>0.34573290580346561</v>
      </c>
      <c r="AH58">
        <f t="shared" si="56"/>
        <v>0.55848487460006313</v>
      </c>
      <c r="AI58">
        <f t="shared" si="56"/>
        <v>0.3151953055513963</v>
      </c>
      <c r="AJ58">
        <f t="shared" si="56"/>
        <v>0.38367508213378027</v>
      </c>
      <c r="AK58">
        <f t="shared" si="56"/>
        <v>0.17093340704607668</v>
      </c>
      <c r="AL58">
        <f t="shared" si="56"/>
        <v>0.58402022968171319</v>
      </c>
      <c r="AM58">
        <f t="shared" si="56"/>
        <v>0.19193910136376391</v>
      </c>
      <c r="AN58">
        <f t="shared" si="56"/>
        <v>0.4811547714514835</v>
      </c>
      <c r="AO58">
        <f t="shared" si="56"/>
        <v>0.35384657325523111</v>
      </c>
      <c r="AP58">
        <f t="shared" si="56"/>
        <v>0</v>
      </c>
      <c r="AQ58">
        <f t="shared" si="56"/>
        <v>0</v>
      </c>
      <c r="AR58">
        <f t="shared" si="56"/>
        <v>0.40810719978979726</v>
      </c>
      <c r="AS58">
        <f t="shared" si="56"/>
        <v>0</v>
      </c>
      <c r="AT58">
        <f t="shared" si="56"/>
        <v>0</v>
      </c>
      <c r="AU58">
        <f t="shared" si="56"/>
        <v>0</v>
      </c>
      <c r="AV58">
        <f t="shared" si="56"/>
        <v>0</v>
      </c>
      <c r="AW58" t="s">
        <v>209</v>
      </c>
    </row>
    <row r="59" spans="1:49">
      <c r="A59">
        <v>1</v>
      </c>
      <c r="B59">
        <f t="shared" si="57"/>
        <v>7.1428571428571425E-2</v>
      </c>
      <c r="D59" t="s">
        <v>189</v>
      </c>
      <c r="F59" t="s">
        <v>181</v>
      </c>
      <c r="G59" t="s">
        <v>208</v>
      </c>
      <c r="H59">
        <f t="shared" si="55"/>
        <v>0.41482002802826073</v>
      </c>
      <c r="I59">
        <f t="shared" si="55"/>
        <v>0</v>
      </c>
      <c r="J59">
        <f t="shared" si="55"/>
        <v>0.33742224360175049</v>
      </c>
      <c r="K59">
        <f t="shared" si="55"/>
        <v>0.40810719978979726</v>
      </c>
      <c r="L59">
        <f t="shared" si="55"/>
        <v>0</v>
      </c>
      <c r="M59">
        <f t="shared" si="55"/>
        <v>0.26768367560955925</v>
      </c>
      <c r="N59">
        <f t="shared" si="55"/>
        <v>0.21970537509200164</v>
      </c>
      <c r="O59">
        <f t="shared" si="55"/>
        <v>0</v>
      </c>
      <c r="P59">
        <f t="shared" si="55"/>
        <v>0.49214727926292318</v>
      </c>
      <c r="Q59">
        <f t="shared" si="55"/>
        <v>0.20144410900442788</v>
      </c>
      <c r="R59">
        <f t="shared" si="55"/>
        <v>0.27259383230365547</v>
      </c>
      <c r="S59">
        <f t="shared" si="55"/>
        <v>0.23050112912772894</v>
      </c>
      <c r="T59">
        <f t="shared" si="55"/>
        <v>0</v>
      </c>
      <c r="U59">
        <f t="shared" si="55"/>
        <v>0.28923179827816742</v>
      </c>
      <c r="V59">
        <f t="shared" si="55"/>
        <v>0.65637689231054142</v>
      </c>
      <c r="W59">
        <f t="shared" si="55"/>
        <v>0.22419423886825984</v>
      </c>
      <c r="X59">
        <f t="shared" si="56"/>
        <v>0.2349388532477947</v>
      </c>
      <c r="Y59">
        <f t="shared" si="56"/>
        <v>0.40264296177117115</v>
      </c>
      <c r="Z59">
        <f t="shared" si="56"/>
        <v>0.28687706256498191</v>
      </c>
      <c r="AA59">
        <f t="shared" si="56"/>
        <v>0</v>
      </c>
      <c r="AB59">
        <f t="shared" si="56"/>
        <v>0.20283585817451738</v>
      </c>
      <c r="AC59">
        <f t="shared" si="56"/>
        <v>0.28686569712473359</v>
      </c>
      <c r="AD59">
        <f t="shared" si="56"/>
        <v>0.60211875377416457</v>
      </c>
      <c r="AE59">
        <f t="shared" si="56"/>
        <v>0.28607812165965996</v>
      </c>
      <c r="AF59">
        <f t="shared" si="56"/>
        <v>0.31223303303016037</v>
      </c>
      <c r="AG59">
        <f t="shared" si="56"/>
        <v>0.34573290580346561</v>
      </c>
      <c r="AH59">
        <f t="shared" si="56"/>
        <v>0.55848487460006313</v>
      </c>
      <c r="AI59">
        <f t="shared" si="56"/>
        <v>0.3151953055513963</v>
      </c>
      <c r="AJ59">
        <f t="shared" si="56"/>
        <v>0.38367508213378027</v>
      </c>
      <c r="AK59">
        <f t="shared" si="56"/>
        <v>0.17093340704607668</v>
      </c>
      <c r="AL59">
        <f t="shared" si="56"/>
        <v>0.58402022968171319</v>
      </c>
      <c r="AM59">
        <f t="shared" si="56"/>
        <v>0.19193910136376391</v>
      </c>
      <c r="AN59">
        <f t="shared" si="56"/>
        <v>0.4811547714514835</v>
      </c>
      <c r="AO59">
        <f t="shared" si="56"/>
        <v>0.35384657325523111</v>
      </c>
      <c r="AP59">
        <f t="shared" si="56"/>
        <v>0</v>
      </c>
      <c r="AQ59">
        <f t="shared" si="56"/>
        <v>0</v>
      </c>
      <c r="AR59">
        <f t="shared" si="56"/>
        <v>0.40810719978979726</v>
      </c>
      <c r="AS59">
        <f t="shared" si="56"/>
        <v>0</v>
      </c>
      <c r="AT59">
        <f t="shared" si="56"/>
        <v>0</v>
      </c>
      <c r="AU59">
        <f t="shared" si="56"/>
        <v>0</v>
      </c>
      <c r="AV59">
        <f t="shared" si="56"/>
        <v>0</v>
      </c>
      <c r="AW59" t="s">
        <v>209</v>
      </c>
    </row>
    <row r="60" spans="1:49">
      <c r="A60">
        <v>1</v>
      </c>
      <c r="B60">
        <f t="shared" si="57"/>
        <v>7.1428571428571425E-2</v>
      </c>
      <c r="D60" t="s">
        <v>190</v>
      </c>
      <c r="F60" t="s">
        <v>181</v>
      </c>
      <c r="G60" t="s">
        <v>208</v>
      </c>
      <c r="H60">
        <f t="shared" si="55"/>
        <v>0.41482002802826073</v>
      </c>
      <c r="I60">
        <f t="shared" si="55"/>
        <v>0</v>
      </c>
      <c r="J60">
        <f t="shared" si="55"/>
        <v>0.33742224360175049</v>
      </c>
      <c r="K60">
        <f t="shared" si="55"/>
        <v>0.40810719978979726</v>
      </c>
      <c r="L60">
        <f t="shared" si="55"/>
        <v>0</v>
      </c>
      <c r="M60">
        <f t="shared" si="55"/>
        <v>0.26768367560955925</v>
      </c>
      <c r="N60">
        <f t="shared" si="55"/>
        <v>0.21970537509200164</v>
      </c>
      <c r="O60">
        <f t="shared" si="55"/>
        <v>0</v>
      </c>
      <c r="P60">
        <f t="shared" si="55"/>
        <v>0.49214727926292318</v>
      </c>
      <c r="Q60">
        <f t="shared" si="55"/>
        <v>0.20144410900442788</v>
      </c>
      <c r="R60">
        <f t="shared" si="55"/>
        <v>0.27259383230365547</v>
      </c>
      <c r="S60">
        <f t="shared" si="55"/>
        <v>0.23050112912772894</v>
      </c>
      <c r="T60">
        <f t="shared" si="55"/>
        <v>0</v>
      </c>
      <c r="U60">
        <f t="shared" si="55"/>
        <v>0.28923179827816742</v>
      </c>
      <c r="V60">
        <f t="shared" si="55"/>
        <v>0.65637689231054142</v>
      </c>
      <c r="W60">
        <f t="shared" si="55"/>
        <v>0.22419423886825984</v>
      </c>
      <c r="X60">
        <f t="shared" si="56"/>
        <v>0.2349388532477947</v>
      </c>
      <c r="Y60">
        <f t="shared" si="56"/>
        <v>0.40264296177117115</v>
      </c>
      <c r="Z60">
        <f t="shared" si="56"/>
        <v>0.28687706256498191</v>
      </c>
      <c r="AA60">
        <f t="shared" si="56"/>
        <v>0</v>
      </c>
      <c r="AB60">
        <f t="shared" si="56"/>
        <v>0.20283585817451738</v>
      </c>
      <c r="AC60">
        <f t="shared" si="56"/>
        <v>0.28686569712473359</v>
      </c>
      <c r="AD60">
        <f t="shared" si="56"/>
        <v>0.60211875377416457</v>
      </c>
      <c r="AE60">
        <f t="shared" si="56"/>
        <v>0.28607812165965996</v>
      </c>
      <c r="AF60">
        <f t="shared" si="56"/>
        <v>0.31223303303016037</v>
      </c>
      <c r="AG60">
        <f t="shared" si="56"/>
        <v>0.34573290580346561</v>
      </c>
      <c r="AH60">
        <f t="shared" si="56"/>
        <v>0.55848487460006313</v>
      </c>
      <c r="AI60">
        <f t="shared" si="56"/>
        <v>0.3151953055513963</v>
      </c>
      <c r="AJ60">
        <f t="shared" si="56"/>
        <v>0.38367508213378027</v>
      </c>
      <c r="AK60">
        <f t="shared" si="56"/>
        <v>0.17093340704607668</v>
      </c>
      <c r="AL60">
        <f t="shared" si="56"/>
        <v>0.58402022968171319</v>
      </c>
      <c r="AM60">
        <f t="shared" si="56"/>
        <v>0.19193910136376391</v>
      </c>
      <c r="AN60">
        <f t="shared" si="56"/>
        <v>0.4811547714514835</v>
      </c>
      <c r="AO60">
        <f t="shared" si="56"/>
        <v>0.35384657325523111</v>
      </c>
      <c r="AP60">
        <f t="shared" si="56"/>
        <v>0</v>
      </c>
      <c r="AQ60">
        <f t="shared" si="56"/>
        <v>0</v>
      </c>
      <c r="AR60">
        <f t="shared" si="56"/>
        <v>0.40810719978979726</v>
      </c>
      <c r="AS60">
        <f t="shared" si="56"/>
        <v>0</v>
      </c>
      <c r="AT60">
        <f t="shared" si="56"/>
        <v>0</v>
      </c>
      <c r="AU60">
        <f t="shared" si="56"/>
        <v>0</v>
      </c>
      <c r="AV60">
        <f t="shared" si="56"/>
        <v>0</v>
      </c>
      <c r="AW60" t="s">
        <v>209</v>
      </c>
    </row>
    <row r="61" spans="1:49">
      <c r="A61">
        <v>1.5</v>
      </c>
      <c r="B61">
        <f t="shared" si="57"/>
        <v>0.10714285714285714</v>
      </c>
      <c r="D61" t="s">
        <v>191</v>
      </c>
      <c r="F61" t="s">
        <v>181</v>
      </c>
      <c r="G61" t="s">
        <v>208</v>
      </c>
      <c r="H61">
        <f t="shared" si="55"/>
        <v>0.62223004204239107</v>
      </c>
      <c r="I61">
        <f t="shared" si="55"/>
        <v>0</v>
      </c>
      <c r="J61">
        <f t="shared" si="55"/>
        <v>0.50613336540262577</v>
      </c>
      <c r="K61">
        <f t="shared" si="55"/>
        <v>0.61216079968469594</v>
      </c>
      <c r="L61">
        <f t="shared" si="55"/>
        <v>0</v>
      </c>
      <c r="M61">
        <f t="shared" si="55"/>
        <v>0.4015255134143389</v>
      </c>
      <c r="N61">
        <f t="shared" si="55"/>
        <v>0.32955806263800247</v>
      </c>
      <c r="O61">
        <f t="shared" si="55"/>
        <v>0</v>
      </c>
      <c r="P61">
        <f t="shared" si="55"/>
        <v>0.73822091889438479</v>
      </c>
      <c r="Q61">
        <f t="shared" si="55"/>
        <v>0.30216616350664183</v>
      </c>
      <c r="R61">
        <f t="shared" si="55"/>
        <v>0.40889074845548318</v>
      </c>
      <c r="S61">
        <f t="shared" si="55"/>
        <v>0.34575169369159342</v>
      </c>
      <c r="T61">
        <f t="shared" si="55"/>
        <v>0</v>
      </c>
      <c r="U61">
        <f t="shared" si="55"/>
        <v>0.43384769741725115</v>
      </c>
      <c r="V61">
        <f t="shared" si="55"/>
        <v>0.98456533846581207</v>
      </c>
      <c r="W61">
        <f t="shared" si="55"/>
        <v>0.33629135830238976</v>
      </c>
      <c r="X61">
        <f t="shared" si="56"/>
        <v>0.35240827987169204</v>
      </c>
      <c r="Y61">
        <f t="shared" si="56"/>
        <v>0.60396444265675675</v>
      </c>
      <c r="Z61">
        <f t="shared" si="56"/>
        <v>0.43031559384747287</v>
      </c>
      <c r="AA61">
        <f t="shared" si="56"/>
        <v>0</v>
      </c>
      <c r="AB61">
        <f t="shared" si="56"/>
        <v>0.3042537872617761</v>
      </c>
      <c r="AC61">
        <f t="shared" si="56"/>
        <v>0.43029854568710041</v>
      </c>
      <c r="AD61">
        <f t="shared" si="56"/>
        <v>0.90317813066124686</v>
      </c>
      <c r="AE61">
        <f t="shared" si="56"/>
        <v>0.42911718248948999</v>
      </c>
      <c r="AF61">
        <f t="shared" si="56"/>
        <v>0.46834954954524055</v>
      </c>
      <c r="AG61">
        <f t="shared" si="56"/>
        <v>0.51859935870519835</v>
      </c>
      <c r="AH61">
        <f t="shared" si="56"/>
        <v>0.83772731190009475</v>
      </c>
      <c r="AI61">
        <f t="shared" si="56"/>
        <v>0.47279295832709445</v>
      </c>
      <c r="AJ61">
        <f t="shared" si="56"/>
        <v>0.57551262320067043</v>
      </c>
      <c r="AK61">
        <f t="shared" si="56"/>
        <v>0.25640011056911499</v>
      </c>
      <c r="AL61">
        <f t="shared" si="56"/>
        <v>0.87603034452256978</v>
      </c>
      <c r="AM61">
        <f t="shared" si="56"/>
        <v>0.28790865204564586</v>
      </c>
      <c r="AN61">
        <f t="shared" si="56"/>
        <v>0.72173215717722528</v>
      </c>
      <c r="AO61">
        <f t="shared" si="56"/>
        <v>0.53076985988284664</v>
      </c>
      <c r="AP61">
        <f t="shared" si="56"/>
        <v>0</v>
      </c>
      <c r="AQ61">
        <f t="shared" si="56"/>
        <v>0</v>
      </c>
      <c r="AR61">
        <f t="shared" si="56"/>
        <v>0.61216079968469594</v>
      </c>
      <c r="AS61">
        <f t="shared" si="56"/>
        <v>0</v>
      </c>
      <c r="AT61">
        <f t="shared" si="56"/>
        <v>0</v>
      </c>
      <c r="AU61">
        <f t="shared" si="56"/>
        <v>0</v>
      </c>
      <c r="AV61">
        <f t="shared" si="56"/>
        <v>0</v>
      </c>
      <c r="AW61" t="s">
        <v>209</v>
      </c>
    </row>
    <row r="62" spans="1:49">
      <c r="A62">
        <v>1.5</v>
      </c>
      <c r="B62">
        <f t="shared" si="57"/>
        <v>0.10714285714285714</v>
      </c>
      <c r="D62" t="s">
        <v>192</v>
      </c>
      <c r="F62" t="s">
        <v>181</v>
      </c>
      <c r="G62" t="s">
        <v>208</v>
      </c>
      <c r="H62">
        <f t="shared" si="55"/>
        <v>0.62223004204239107</v>
      </c>
      <c r="I62">
        <f t="shared" si="55"/>
        <v>0</v>
      </c>
      <c r="J62">
        <f t="shared" si="55"/>
        <v>0.50613336540262577</v>
      </c>
      <c r="K62">
        <f t="shared" si="55"/>
        <v>0.61216079968469594</v>
      </c>
      <c r="L62">
        <f t="shared" si="55"/>
        <v>0</v>
      </c>
      <c r="M62">
        <f t="shared" si="55"/>
        <v>0.4015255134143389</v>
      </c>
      <c r="N62">
        <f t="shared" si="55"/>
        <v>0.32955806263800247</v>
      </c>
      <c r="O62">
        <f t="shared" si="55"/>
        <v>0</v>
      </c>
      <c r="P62">
        <f t="shared" si="55"/>
        <v>0.73822091889438479</v>
      </c>
      <c r="Q62">
        <f t="shared" si="55"/>
        <v>0.30216616350664183</v>
      </c>
      <c r="R62">
        <f t="shared" si="55"/>
        <v>0.40889074845548318</v>
      </c>
      <c r="S62">
        <f t="shared" si="55"/>
        <v>0.34575169369159342</v>
      </c>
      <c r="T62">
        <f t="shared" si="55"/>
        <v>0</v>
      </c>
      <c r="U62">
        <f t="shared" si="55"/>
        <v>0.43384769741725115</v>
      </c>
      <c r="V62">
        <f t="shared" si="55"/>
        <v>0.98456533846581207</v>
      </c>
      <c r="W62">
        <f t="shared" si="55"/>
        <v>0.33629135830238976</v>
      </c>
      <c r="X62">
        <f t="shared" si="56"/>
        <v>0.35240827987169204</v>
      </c>
      <c r="Y62">
        <f t="shared" si="56"/>
        <v>0.60396444265675675</v>
      </c>
      <c r="Z62">
        <f t="shared" si="56"/>
        <v>0.43031559384747287</v>
      </c>
      <c r="AA62">
        <f t="shared" si="56"/>
        <v>0</v>
      </c>
      <c r="AB62">
        <f t="shared" si="56"/>
        <v>0.3042537872617761</v>
      </c>
      <c r="AC62">
        <f t="shared" ref="AC62:AR63" si="58">AC$49*$B62/$B$65</f>
        <v>0.43029854568710041</v>
      </c>
      <c r="AD62">
        <f t="shared" si="58"/>
        <v>0.90317813066124686</v>
      </c>
      <c r="AE62">
        <f t="shared" si="58"/>
        <v>0.42911718248948999</v>
      </c>
      <c r="AF62">
        <f t="shared" si="58"/>
        <v>0.46834954954524055</v>
      </c>
      <c r="AG62">
        <f t="shared" si="58"/>
        <v>0.51859935870519835</v>
      </c>
      <c r="AH62">
        <f t="shared" si="58"/>
        <v>0.83772731190009475</v>
      </c>
      <c r="AI62">
        <f t="shared" si="58"/>
        <v>0.47279295832709445</v>
      </c>
      <c r="AJ62">
        <f t="shared" si="58"/>
        <v>0.57551262320067043</v>
      </c>
      <c r="AK62">
        <f t="shared" si="58"/>
        <v>0.25640011056911499</v>
      </c>
      <c r="AL62">
        <f t="shared" si="58"/>
        <v>0.87603034452256978</v>
      </c>
      <c r="AM62">
        <f t="shared" si="58"/>
        <v>0.28790865204564586</v>
      </c>
      <c r="AN62">
        <f t="shared" si="58"/>
        <v>0.72173215717722528</v>
      </c>
      <c r="AO62">
        <f t="shared" si="58"/>
        <v>0.53076985988284664</v>
      </c>
      <c r="AP62">
        <f t="shared" si="58"/>
        <v>0</v>
      </c>
      <c r="AQ62">
        <f t="shared" si="58"/>
        <v>0</v>
      </c>
      <c r="AR62">
        <f t="shared" si="58"/>
        <v>0.61216079968469594</v>
      </c>
      <c r="AS62">
        <f t="shared" ref="AM62:AV63" si="59">AS$49*$B62/$B$65</f>
        <v>0</v>
      </c>
      <c r="AT62">
        <f t="shared" si="59"/>
        <v>0</v>
      </c>
      <c r="AU62">
        <f t="shared" si="59"/>
        <v>0</v>
      </c>
      <c r="AV62">
        <f t="shared" si="59"/>
        <v>0</v>
      </c>
      <c r="AW62" t="s">
        <v>209</v>
      </c>
    </row>
    <row r="63" spans="1:49">
      <c r="A63">
        <v>0.5</v>
      </c>
      <c r="B63">
        <f t="shared" si="57"/>
        <v>3.5714285714285712E-2</v>
      </c>
      <c r="D63" t="s">
        <v>193</v>
      </c>
      <c r="F63" t="s">
        <v>181</v>
      </c>
      <c r="G63" t="s">
        <v>208</v>
      </c>
      <c r="H63">
        <f t="shared" si="55"/>
        <v>0.20741001401413037</v>
      </c>
      <c r="I63">
        <f t="shared" si="55"/>
        <v>0</v>
      </c>
      <c r="J63">
        <f t="shared" si="55"/>
        <v>0.16871112180087525</v>
      </c>
      <c r="K63">
        <f t="shared" si="55"/>
        <v>0.20405359989489863</v>
      </c>
      <c r="L63">
        <f t="shared" si="55"/>
        <v>0</v>
      </c>
      <c r="M63">
        <f t="shared" si="55"/>
        <v>0.13384183780477962</v>
      </c>
      <c r="N63">
        <f t="shared" si="55"/>
        <v>0.10985268754600082</v>
      </c>
      <c r="O63">
        <f t="shared" si="55"/>
        <v>0</v>
      </c>
      <c r="P63">
        <f t="shared" si="55"/>
        <v>0.24607363963146159</v>
      </c>
      <c r="Q63">
        <f t="shared" si="55"/>
        <v>0.10072205450221394</v>
      </c>
      <c r="R63">
        <f t="shared" si="55"/>
        <v>0.13629691615182774</v>
      </c>
      <c r="S63">
        <f t="shared" si="55"/>
        <v>0.11525056456386447</v>
      </c>
      <c r="T63">
        <f t="shared" si="55"/>
        <v>0</v>
      </c>
      <c r="U63">
        <f t="shared" si="55"/>
        <v>0.14461589913908371</v>
      </c>
      <c r="V63">
        <f t="shared" si="55"/>
        <v>0.32818844615527071</v>
      </c>
      <c r="W63">
        <f t="shared" si="55"/>
        <v>0.11209711943412992</v>
      </c>
      <c r="X63">
        <f>X$49*$B63/$B$65</f>
        <v>0.11746942662389735</v>
      </c>
      <c r="Y63">
        <f>Y$49*$B63/$B$65</f>
        <v>0.20132148088558557</v>
      </c>
      <c r="Z63">
        <f>Z$49*$B63/$B$65</f>
        <v>0.14343853128249096</v>
      </c>
      <c r="AA63">
        <f>AA$49*$B63/$B$65</f>
        <v>0</v>
      </c>
      <c r="AB63">
        <f>AB$49*$B63/$B$65</f>
        <v>0.10141792908725869</v>
      </c>
      <c r="AC63">
        <f t="shared" si="58"/>
        <v>0.14343284856236679</v>
      </c>
      <c r="AD63">
        <f t="shared" si="58"/>
        <v>0.30105937688708229</v>
      </c>
      <c r="AE63">
        <f t="shared" si="58"/>
        <v>0.14303906082982998</v>
      </c>
      <c r="AF63">
        <f t="shared" si="58"/>
        <v>0.15611651651508018</v>
      </c>
      <c r="AG63">
        <f t="shared" si="58"/>
        <v>0.1728664529017328</v>
      </c>
      <c r="AH63">
        <f t="shared" si="58"/>
        <v>0.27924243730003157</v>
      </c>
      <c r="AI63">
        <f t="shared" si="58"/>
        <v>0.15759765277569815</v>
      </c>
      <c r="AJ63">
        <f t="shared" si="58"/>
        <v>0.19183754106689013</v>
      </c>
      <c r="AK63">
        <f t="shared" si="58"/>
        <v>8.546670352303834E-2</v>
      </c>
      <c r="AL63">
        <f t="shared" si="58"/>
        <v>0.29201011484085659</v>
      </c>
      <c r="AM63">
        <f t="shared" si="59"/>
        <v>9.5969550681881954E-2</v>
      </c>
      <c r="AN63">
        <f t="shared" si="59"/>
        <v>0.24057738572574175</v>
      </c>
      <c r="AO63">
        <f t="shared" si="59"/>
        <v>0.17692328662761556</v>
      </c>
      <c r="AP63">
        <f t="shared" si="59"/>
        <v>0</v>
      </c>
      <c r="AQ63">
        <f t="shared" si="59"/>
        <v>0</v>
      </c>
      <c r="AR63">
        <f t="shared" si="59"/>
        <v>0.20405359989489863</v>
      </c>
      <c r="AS63">
        <f t="shared" si="59"/>
        <v>0</v>
      </c>
      <c r="AT63">
        <f t="shared" si="59"/>
        <v>0</v>
      </c>
      <c r="AU63">
        <f t="shared" si="59"/>
        <v>0</v>
      </c>
      <c r="AV63">
        <f t="shared" si="59"/>
        <v>0</v>
      </c>
      <c r="AW63" t="s">
        <v>209</v>
      </c>
    </row>
    <row r="65" spans="1:48">
      <c r="A65">
        <f>SUM(A52:A63)</f>
        <v>14</v>
      </c>
      <c r="B65">
        <f>SUMPRODUCT(B52:B63,$F$20:$F$31)</f>
        <v>8.9071428571428565E-2</v>
      </c>
      <c r="H65">
        <f>SUMPRODUCT(H52:H63,$F$20:$F$31)</f>
        <v>0.51728057495124113</v>
      </c>
      <c r="I65">
        <f t="shared" ref="I65:AV65" si="60">SUMPRODUCT(I52:I63,$F$20:$F$31)</f>
        <v>0</v>
      </c>
      <c r="J65">
        <f t="shared" si="60"/>
        <v>0.42076553777138287</v>
      </c>
      <c r="K65">
        <f t="shared" si="60"/>
        <v>0.50890967813787713</v>
      </c>
      <c r="L65">
        <f t="shared" si="60"/>
        <v>0</v>
      </c>
      <c r="M65">
        <f t="shared" si="60"/>
        <v>0.33380154348512037</v>
      </c>
      <c r="N65">
        <f t="shared" si="60"/>
        <v>0.27397260273972601</v>
      </c>
      <c r="O65">
        <f t="shared" si="60"/>
        <v>0</v>
      </c>
      <c r="P65">
        <f t="shared" si="60"/>
        <v>0.61370765724086518</v>
      </c>
      <c r="Q65">
        <f t="shared" si="60"/>
        <v>0.25120080392852157</v>
      </c>
      <c r="R65">
        <f t="shared" si="60"/>
        <v>0.33992450888265835</v>
      </c>
      <c r="S65">
        <f t="shared" si="60"/>
        <v>0.287434908022278</v>
      </c>
      <c r="T65">
        <f t="shared" si="60"/>
        <v>0</v>
      </c>
      <c r="U65">
        <f t="shared" si="60"/>
        <v>0.36067205245287476</v>
      </c>
      <c r="V65">
        <f t="shared" si="60"/>
        <v>0.81850198471124525</v>
      </c>
      <c r="W65">
        <f t="shared" si="60"/>
        <v>0.27957021586872</v>
      </c>
      <c r="X65">
        <f t="shared" si="60"/>
        <v>0.29296875</v>
      </c>
      <c r="Y65">
        <f t="shared" si="60"/>
        <v>0.50209577332865041</v>
      </c>
      <c r="Z65">
        <f t="shared" si="60"/>
        <v>0.35773569701853247</v>
      </c>
      <c r="AA65">
        <f t="shared" si="60"/>
        <v>0</v>
      </c>
      <c r="AB65">
        <f t="shared" si="60"/>
        <v>0.25293631514362319</v>
      </c>
      <c r="AC65">
        <f t="shared" si="60"/>
        <v>0.35772152431454285</v>
      </c>
      <c r="AD65">
        <f t="shared" si="60"/>
        <v>0.75084208595638324</v>
      </c>
      <c r="AE65">
        <f t="shared" si="60"/>
        <v>0.356739417709596</v>
      </c>
      <c r="AF65">
        <f t="shared" si="60"/>
        <v>0.38935459218860996</v>
      </c>
      <c r="AG65">
        <f t="shared" si="60"/>
        <v>0.43112893353692161</v>
      </c>
      <c r="AH65">
        <f t="shared" si="60"/>
        <v>0.69643063862627874</v>
      </c>
      <c r="AI65">
        <f t="shared" si="60"/>
        <v>0.39304854602259115</v>
      </c>
      <c r="AJ65">
        <f t="shared" si="60"/>
        <v>0.47844282742082406</v>
      </c>
      <c r="AK65">
        <f t="shared" si="60"/>
        <v>0.21315395858645761</v>
      </c>
      <c r="AL65">
        <f t="shared" si="60"/>
        <v>0.72827322641309644</v>
      </c>
      <c r="AM65">
        <f t="shared" si="60"/>
        <v>0.2393480594006136</v>
      </c>
      <c r="AN65">
        <f t="shared" si="60"/>
        <v>0.6</v>
      </c>
      <c r="AO65">
        <f t="shared" si="60"/>
        <v>0.44124667684927316</v>
      </c>
      <c r="AP65">
        <f t="shared" si="60"/>
        <v>0</v>
      </c>
      <c r="AQ65">
        <f t="shared" si="60"/>
        <v>0</v>
      </c>
      <c r="AR65">
        <f t="shared" si="60"/>
        <v>0.50890967813787713</v>
      </c>
      <c r="AS65">
        <f t="shared" si="60"/>
        <v>0</v>
      </c>
      <c r="AT65">
        <f t="shared" si="60"/>
        <v>0</v>
      </c>
      <c r="AU65">
        <f t="shared" si="60"/>
        <v>0</v>
      </c>
      <c r="AV65">
        <f t="shared" si="60"/>
        <v>0</v>
      </c>
    </row>
    <row r="67" spans="1:48">
      <c r="F67" t="s">
        <v>210</v>
      </c>
    </row>
    <row r="68" spans="1:48">
      <c r="F68" t="s">
        <v>211</v>
      </c>
      <c r="H68" t="s">
        <v>7</v>
      </c>
      <c r="I68" t="s">
        <v>8</v>
      </c>
      <c r="J68" t="s">
        <v>9</v>
      </c>
      <c r="K68" t="s">
        <v>39</v>
      </c>
      <c r="L68" t="s">
        <v>11</v>
      </c>
      <c r="M68" t="s">
        <v>12</v>
      </c>
      <c r="N68" t="s">
        <v>14</v>
      </c>
      <c r="O68" t="s">
        <v>15</v>
      </c>
      <c r="P68" t="s">
        <v>17</v>
      </c>
      <c r="Q68" t="s">
        <v>18</v>
      </c>
      <c r="R68" t="s">
        <v>13</v>
      </c>
      <c r="S68" t="s">
        <v>19</v>
      </c>
      <c r="T68" t="s">
        <v>20</v>
      </c>
      <c r="U68" t="s">
        <v>21</v>
      </c>
      <c r="V68" t="s">
        <v>22</v>
      </c>
      <c r="W68" t="s">
        <v>23</v>
      </c>
      <c r="X68" t="s">
        <v>26</v>
      </c>
      <c r="Y68" t="s">
        <v>24</v>
      </c>
      <c r="Z68" t="s">
        <v>25</v>
      </c>
      <c r="AA68" t="s">
        <v>27</v>
      </c>
      <c r="AB68" t="s">
        <v>41</v>
      </c>
      <c r="AC68" t="s">
        <v>40</v>
      </c>
      <c r="AD68" t="s">
        <v>29</v>
      </c>
      <c r="AE68" t="s">
        <v>30</v>
      </c>
      <c r="AF68" t="s">
        <v>31</v>
      </c>
      <c r="AG68" t="s">
        <v>32</v>
      </c>
      <c r="AH68" t="s">
        <v>42</v>
      </c>
      <c r="AI68" t="s">
        <v>35</v>
      </c>
      <c r="AJ68" t="s">
        <v>34</v>
      </c>
      <c r="AK68" t="s">
        <v>16</v>
      </c>
      <c r="AL68" t="s">
        <v>33</v>
      </c>
      <c r="AM68" t="s">
        <v>10</v>
      </c>
      <c r="AN68" t="s">
        <v>28</v>
      </c>
      <c r="AO68" t="s">
        <v>36</v>
      </c>
      <c r="AR68" t="s">
        <v>39</v>
      </c>
    </row>
    <row r="69" spans="1:48">
      <c r="E69">
        <v>2005</v>
      </c>
      <c r="F69" t="s">
        <v>212</v>
      </c>
      <c r="H69">
        <v>0.431067145792701</v>
      </c>
      <c r="I69">
        <v>0</v>
      </c>
      <c r="J69">
        <v>0.35063794814281901</v>
      </c>
      <c r="K69">
        <v>0.42409139844823102</v>
      </c>
      <c r="L69">
        <v>0</v>
      </c>
      <c r="M69">
        <v>0.27816795290426699</v>
      </c>
      <c r="N69">
        <v>0.22831050228310501</v>
      </c>
      <c r="O69">
        <v>0</v>
      </c>
      <c r="P69">
        <v>0.511423047700721</v>
      </c>
      <c r="Q69">
        <v>0.209334003273768</v>
      </c>
      <c r="R69">
        <v>0.28327042406888198</v>
      </c>
      <c r="S69">
        <v>0.23952909001856501</v>
      </c>
      <c r="T69">
        <v>0</v>
      </c>
      <c r="U69">
        <v>0.30056004371072897</v>
      </c>
      <c r="V69">
        <v>0.68208498725937095</v>
      </c>
      <c r="W69">
        <v>0.23297517989059999</v>
      </c>
      <c r="X69">
        <v>0.244140625</v>
      </c>
      <c r="Y69">
        <v>0.41841314444054201</v>
      </c>
      <c r="Z69">
        <v>0.29811308084877702</v>
      </c>
      <c r="AA69">
        <v>0</v>
      </c>
      <c r="AB69">
        <v>0.21078026261968599</v>
      </c>
      <c r="AC69">
        <v>0.29810127026211902</v>
      </c>
      <c r="AD69">
        <v>0.62570173829698605</v>
      </c>
      <c r="AE69">
        <v>0.29728284809132999</v>
      </c>
      <c r="AF69">
        <v>0.32446216015717499</v>
      </c>
      <c r="AG69">
        <v>0.35927411128076803</v>
      </c>
      <c r="AH69">
        <v>0.58035886552189897</v>
      </c>
      <c r="AI69">
        <v>0.327540455018826</v>
      </c>
      <c r="AJ69">
        <v>0.39870235618402</v>
      </c>
      <c r="AK69">
        <v>0.177628298822048</v>
      </c>
      <c r="AL69">
        <v>0.60689435534424696</v>
      </c>
      <c r="AM69">
        <v>0.199456716167178</v>
      </c>
      <c r="AN69">
        <v>0.5</v>
      </c>
      <c r="AO69">
        <v>0.36770556404106097</v>
      </c>
      <c r="AR69">
        <v>0.42409139844823102</v>
      </c>
    </row>
    <row r="71" spans="1:48">
      <c r="B71" t="s">
        <v>213</v>
      </c>
    </row>
    <row r="73" spans="1:48">
      <c r="B73" t="s">
        <v>75</v>
      </c>
      <c r="J73" t="s">
        <v>75</v>
      </c>
      <c r="R73" t="s">
        <v>75</v>
      </c>
    </row>
    <row r="74" spans="1:48">
      <c r="B74" t="s">
        <v>163</v>
      </c>
      <c r="C74" t="s">
        <v>176</v>
      </c>
      <c r="D74" t="s">
        <v>107</v>
      </c>
      <c r="E74" t="s">
        <v>177</v>
      </c>
      <c r="F74" t="s">
        <v>2</v>
      </c>
      <c r="G74" t="s">
        <v>3</v>
      </c>
      <c r="H74" t="s">
        <v>6</v>
      </c>
      <c r="J74" t="s">
        <v>163</v>
      </c>
      <c r="K74" t="s">
        <v>176</v>
      </c>
      <c r="L74" t="s">
        <v>107</v>
      </c>
      <c r="M74" t="s">
        <v>177</v>
      </c>
      <c r="N74" t="s">
        <v>2</v>
      </c>
      <c r="O74" t="s">
        <v>3</v>
      </c>
      <c r="P74" t="s">
        <v>6</v>
      </c>
      <c r="R74" t="s">
        <v>163</v>
      </c>
      <c r="S74" t="s">
        <v>176</v>
      </c>
      <c r="T74" t="s">
        <v>107</v>
      </c>
      <c r="U74" t="s">
        <v>177</v>
      </c>
      <c r="V74" t="s">
        <v>2</v>
      </c>
      <c r="W74" t="s">
        <v>3</v>
      </c>
      <c r="X74" t="s">
        <v>6</v>
      </c>
    </row>
    <row r="75" spans="1:48">
      <c r="B75" t="s">
        <v>214</v>
      </c>
      <c r="C75" t="s">
        <v>180</v>
      </c>
      <c r="D75" t="s">
        <v>215</v>
      </c>
      <c r="E75">
        <v>2010</v>
      </c>
      <c r="F75" t="s">
        <v>122</v>
      </c>
      <c r="H75">
        <f>I116</f>
        <v>0.27139104504942563</v>
      </c>
      <c r="J75" t="s">
        <v>214</v>
      </c>
      <c r="K75" t="s">
        <v>180</v>
      </c>
      <c r="L75" t="s">
        <v>215</v>
      </c>
      <c r="M75">
        <v>2010</v>
      </c>
      <c r="N75" t="s">
        <v>123</v>
      </c>
      <c r="P75">
        <f>I123</f>
        <v>0.27139104504942563</v>
      </c>
      <c r="R75" t="s">
        <v>214</v>
      </c>
      <c r="S75" t="s">
        <v>180</v>
      </c>
      <c r="T75" t="s">
        <v>215</v>
      </c>
      <c r="U75">
        <v>2010</v>
      </c>
      <c r="V75" t="s">
        <v>120</v>
      </c>
      <c r="X75">
        <v>0.22500000000000001</v>
      </c>
    </row>
    <row r="76" spans="1:48">
      <c r="B76" t="s">
        <v>216</v>
      </c>
      <c r="C76" t="s">
        <v>180</v>
      </c>
      <c r="D76" t="s">
        <v>215</v>
      </c>
      <c r="E76">
        <v>2010</v>
      </c>
      <c r="F76" t="s">
        <v>122</v>
      </c>
      <c r="H76">
        <f>J116</f>
        <v>0.21139934035428942</v>
      </c>
      <c r="J76" t="s">
        <v>216</v>
      </c>
      <c r="K76" t="s">
        <v>180</v>
      </c>
      <c r="L76" t="s">
        <v>215</v>
      </c>
      <c r="M76">
        <v>2010</v>
      </c>
      <c r="N76" t="s">
        <v>123</v>
      </c>
      <c r="P76">
        <f>J123</f>
        <v>0.21139934035428942</v>
      </c>
      <c r="R76" t="s">
        <v>216</v>
      </c>
      <c r="S76" t="s">
        <v>180</v>
      </c>
      <c r="T76" t="s">
        <v>215</v>
      </c>
      <c r="U76">
        <v>2010</v>
      </c>
      <c r="V76" t="s">
        <v>120</v>
      </c>
      <c r="X76">
        <f>X75</f>
        <v>0.22500000000000001</v>
      </c>
    </row>
    <row r="77" spans="1:48">
      <c r="B77" t="s">
        <v>217</v>
      </c>
      <c r="C77" t="s">
        <v>180</v>
      </c>
      <c r="D77" t="s">
        <v>215</v>
      </c>
      <c r="E77">
        <v>2010</v>
      </c>
      <c r="F77" t="s">
        <v>122</v>
      </c>
      <c r="H77">
        <f>K116</f>
        <v>9.4272678806642571E-2</v>
      </c>
      <c r="J77" t="s">
        <v>217</v>
      </c>
      <c r="K77" t="s">
        <v>180</v>
      </c>
      <c r="L77" t="s">
        <v>215</v>
      </c>
      <c r="M77">
        <v>2010</v>
      </c>
      <c r="N77" t="s">
        <v>123</v>
      </c>
      <c r="P77">
        <f>K123</f>
        <v>9.4272678806642571E-2</v>
      </c>
      <c r="R77" t="s">
        <v>217</v>
      </c>
      <c r="S77" t="s">
        <v>180</v>
      </c>
      <c r="T77" t="s">
        <v>215</v>
      </c>
      <c r="U77">
        <v>2010</v>
      </c>
      <c r="V77" t="s">
        <v>120</v>
      </c>
      <c r="X77">
        <f>X76</f>
        <v>0.22500000000000001</v>
      </c>
    </row>
    <row r="78" spans="1:48">
      <c r="B78" t="s">
        <v>218</v>
      </c>
      <c r="C78" t="s">
        <v>180</v>
      </c>
      <c r="D78" t="s">
        <v>215</v>
      </c>
      <c r="E78">
        <v>2010</v>
      </c>
      <c r="F78" t="s">
        <v>122</v>
      </c>
      <c r="H78">
        <f>L116</f>
        <v>0.40851494149545114</v>
      </c>
      <c r="J78" t="s">
        <v>218</v>
      </c>
      <c r="K78" t="s">
        <v>180</v>
      </c>
      <c r="L78" t="s">
        <v>215</v>
      </c>
      <c r="M78">
        <v>2010</v>
      </c>
      <c r="N78" t="s">
        <v>123</v>
      </c>
      <c r="P78">
        <f>L123</f>
        <v>0.40851494149545114</v>
      </c>
      <c r="R78" t="s">
        <v>218</v>
      </c>
      <c r="S78" t="s">
        <v>180</v>
      </c>
      <c r="T78" t="s">
        <v>215</v>
      </c>
      <c r="U78">
        <v>2010</v>
      </c>
      <c r="V78" t="s">
        <v>120</v>
      </c>
      <c r="X78">
        <f>X77</f>
        <v>0.22500000000000001</v>
      </c>
    </row>
    <row r="79" spans="1:48">
      <c r="B79" t="s">
        <v>193</v>
      </c>
      <c r="C79" t="s">
        <v>180</v>
      </c>
      <c r="D79" t="s">
        <v>215</v>
      </c>
      <c r="E79">
        <v>2010</v>
      </c>
      <c r="F79" t="s">
        <v>122</v>
      </c>
      <c r="H79">
        <v>0</v>
      </c>
      <c r="J79" t="s">
        <v>193</v>
      </c>
      <c r="K79" t="s">
        <v>180</v>
      </c>
      <c r="L79" t="s">
        <v>215</v>
      </c>
      <c r="M79">
        <v>2010</v>
      </c>
      <c r="N79" t="s">
        <v>123</v>
      </c>
      <c r="P79">
        <v>0</v>
      </c>
      <c r="R79" t="s">
        <v>193</v>
      </c>
      <c r="S79" t="s">
        <v>180</v>
      </c>
      <c r="T79" t="s">
        <v>215</v>
      </c>
      <c r="U79">
        <v>2010</v>
      </c>
      <c r="V79" t="s">
        <v>120</v>
      </c>
      <c r="X79">
        <f>X78</f>
        <v>0.22500000000000001</v>
      </c>
    </row>
    <row r="80" spans="1:48">
      <c r="B80" t="s">
        <v>214</v>
      </c>
      <c r="C80" t="s">
        <v>180</v>
      </c>
      <c r="D80" t="s">
        <v>215</v>
      </c>
      <c r="E80">
        <v>2020</v>
      </c>
      <c r="F80" t="s">
        <v>122</v>
      </c>
      <c r="H80">
        <f>I117</f>
        <v>0.30256145307927018</v>
      </c>
      <c r="J80" t="s">
        <v>214</v>
      </c>
      <c r="K80" t="s">
        <v>180</v>
      </c>
      <c r="L80" t="s">
        <v>215</v>
      </c>
      <c r="M80">
        <v>2020</v>
      </c>
      <c r="N80" t="s">
        <v>123</v>
      </c>
      <c r="P80">
        <f>I124</f>
        <v>0.30256145307927018</v>
      </c>
      <c r="R80" t="s">
        <v>214</v>
      </c>
      <c r="S80" t="s">
        <v>180</v>
      </c>
      <c r="T80" t="s">
        <v>215</v>
      </c>
      <c r="U80">
        <v>2050</v>
      </c>
      <c r="V80" t="s">
        <v>120</v>
      </c>
      <c r="X80">
        <v>0.28999999999999998</v>
      </c>
    </row>
    <row r="81" spans="2:24">
      <c r="B81" t="s">
        <v>216</v>
      </c>
      <c r="C81" t="s">
        <v>180</v>
      </c>
      <c r="D81" t="s">
        <v>215</v>
      </c>
      <c r="E81">
        <v>2020</v>
      </c>
      <c r="F81" t="s">
        <v>122</v>
      </c>
      <c r="H81">
        <f>J117</f>
        <v>0.23567944766174731</v>
      </c>
      <c r="J81" t="s">
        <v>216</v>
      </c>
      <c r="K81" t="s">
        <v>180</v>
      </c>
      <c r="L81" t="s">
        <v>215</v>
      </c>
      <c r="M81">
        <v>2020</v>
      </c>
      <c r="N81" t="s">
        <v>123</v>
      </c>
      <c r="P81">
        <f>J124</f>
        <v>0.23567944766174731</v>
      </c>
      <c r="R81" t="s">
        <v>216</v>
      </c>
      <c r="S81" t="s">
        <v>180</v>
      </c>
      <c r="T81" t="s">
        <v>215</v>
      </c>
      <c r="U81">
        <v>2050</v>
      </c>
      <c r="V81" t="s">
        <v>120</v>
      </c>
      <c r="X81">
        <f>X80</f>
        <v>0.28999999999999998</v>
      </c>
    </row>
    <row r="82" spans="2:24">
      <c r="B82" t="s">
        <v>217</v>
      </c>
      <c r="C82" t="s">
        <v>180</v>
      </c>
      <c r="D82" t="s">
        <v>215</v>
      </c>
      <c r="E82">
        <v>2020</v>
      </c>
      <c r="F82" t="s">
        <v>122</v>
      </c>
      <c r="H82">
        <f>K117</f>
        <v>0.10510029422753596</v>
      </c>
      <c r="J82" t="s">
        <v>217</v>
      </c>
      <c r="K82" t="s">
        <v>180</v>
      </c>
      <c r="L82" t="s">
        <v>215</v>
      </c>
      <c r="M82">
        <v>2020</v>
      </c>
      <c r="N82" t="s">
        <v>123</v>
      </c>
      <c r="P82">
        <f>K124</f>
        <v>0.10510029422753596</v>
      </c>
      <c r="R82" t="s">
        <v>217</v>
      </c>
      <c r="S82" t="s">
        <v>180</v>
      </c>
      <c r="T82" t="s">
        <v>215</v>
      </c>
      <c r="U82">
        <v>2050</v>
      </c>
      <c r="V82" t="s">
        <v>120</v>
      </c>
      <c r="X82">
        <f>X81</f>
        <v>0.28999999999999998</v>
      </c>
    </row>
    <row r="83" spans="2:24">
      <c r="B83" t="s">
        <v>218</v>
      </c>
      <c r="C83" t="s">
        <v>180</v>
      </c>
      <c r="D83" t="s">
        <v>215</v>
      </c>
      <c r="E83">
        <v>2020</v>
      </c>
      <c r="F83" t="s">
        <v>122</v>
      </c>
      <c r="H83">
        <f>L117</f>
        <v>0.45543460831932248</v>
      </c>
      <c r="J83" t="s">
        <v>218</v>
      </c>
      <c r="K83" t="s">
        <v>180</v>
      </c>
      <c r="L83" t="s">
        <v>215</v>
      </c>
      <c r="M83">
        <v>2020</v>
      </c>
      <c r="N83" t="s">
        <v>123</v>
      </c>
      <c r="P83">
        <f>L124</f>
        <v>0.45543460831932248</v>
      </c>
      <c r="R83" t="s">
        <v>218</v>
      </c>
      <c r="S83" t="s">
        <v>180</v>
      </c>
      <c r="T83" t="s">
        <v>215</v>
      </c>
      <c r="U83">
        <v>2050</v>
      </c>
      <c r="V83" t="s">
        <v>120</v>
      </c>
      <c r="X83">
        <f>X82</f>
        <v>0.28999999999999998</v>
      </c>
    </row>
    <row r="84" spans="2:24">
      <c r="B84" t="s">
        <v>193</v>
      </c>
      <c r="C84" t="s">
        <v>180</v>
      </c>
      <c r="D84" t="s">
        <v>215</v>
      </c>
      <c r="E84">
        <v>2020</v>
      </c>
      <c r="F84" t="s">
        <v>122</v>
      </c>
      <c r="H84">
        <v>0</v>
      </c>
      <c r="J84" t="s">
        <v>193</v>
      </c>
      <c r="K84" t="s">
        <v>180</v>
      </c>
      <c r="L84" t="s">
        <v>215</v>
      </c>
      <c r="M84">
        <v>2020</v>
      </c>
      <c r="N84" t="s">
        <v>123</v>
      </c>
      <c r="P84">
        <v>0</v>
      </c>
      <c r="R84" t="s">
        <v>193</v>
      </c>
      <c r="S84" t="s">
        <v>180</v>
      </c>
      <c r="T84" t="s">
        <v>215</v>
      </c>
      <c r="U84">
        <v>2050</v>
      </c>
      <c r="V84" t="s">
        <v>120</v>
      </c>
      <c r="X84">
        <f>X83</f>
        <v>0.28999999999999998</v>
      </c>
    </row>
    <row r="85" spans="2:24">
      <c r="B85" t="s">
        <v>214</v>
      </c>
      <c r="C85" t="s">
        <v>180</v>
      </c>
      <c r="D85" t="s">
        <v>215</v>
      </c>
      <c r="E85">
        <v>2030</v>
      </c>
      <c r="F85" t="s">
        <v>122</v>
      </c>
      <c r="H85">
        <f>I118</f>
        <v>0.33818183099720123</v>
      </c>
      <c r="J85" t="s">
        <v>214</v>
      </c>
      <c r="K85" t="s">
        <v>180</v>
      </c>
      <c r="L85" t="s">
        <v>215</v>
      </c>
      <c r="M85">
        <v>2030</v>
      </c>
      <c r="N85" t="s">
        <v>123</v>
      </c>
      <c r="P85">
        <f>I125</f>
        <v>0.33818183099720123</v>
      </c>
    </row>
    <row r="86" spans="2:24">
      <c r="B86" t="s">
        <v>216</v>
      </c>
      <c r="C86" t="s">
        <v>180</v>
      </c>
      <c r="D86" t="s">
        <v>215</v>
      </c>
      <c r="E86">
        <v>2030</v>
      </c>
      <c r="F86" t="s">
        <v>122</v>
      </c>
      <c r="H86">
        <f>J118</f>
        <v>0.26342584730308305</v>
      </c>
      <c r="J86" t="s">
        <v>216</v>
      </c>
      <c r="K86" t="s">
        <v>180</v>
      </c>
      <c r="L86" t="s">
        <v>215</v>
      </c>
      <c r="M86">
        <v>2030</v>
      </c>
      <c r="N86" t="s">
        <v>123</v>
      </c>
      <c r="P86">
        <f>J125</f>
        <v>0.26342584730308305</v>
      </c>
      <c r="R86" t="s">
        <v>75</v>
      </c>
    </row>
    <row r="87" spans="2:24">
      <c r="B87" t="s">
        <v>217</v>
      </c>
      <c r="C87" t="s">
        <v>180</v>
      </c>
      <c r="D87" t="s">
        <v>215</v>
      </c>
      <c r="E87">
        <v>2030</v>
      </c>
      <c r="F87" t="s">
        <v>122</v>
      </c>
      <c r="H87">
        <f>K118</f>
        <v>0.11747368866218569</v>
      </c>
      <c r="J87" t="s">
        <v>217</v>
      </c>
      <c r="K87" t="s">
        <v>180</v>
      </c>
      <c r="L87" t="s">
        <v>215</v>
      </c>
      <c r="M87">
        <v>2030</v>
      </c>
      <c r="N87" t="s">
        <v>123</v>
      </c>
      <c r="P87">
        <f>K125</f>
        <v>0.11747368866218569</v>
      </c>
      <c r="R87" t="s">
        <v>163</v>
      </c>
      <c r="S87" t="s">
        <v>176</v>
      </c>
      <c r="T87" t="s">
        <v>107</v>
      </c>
      <c r="U87" t="s">
        <v>177</v>
      </c>
      <c r="V87" t="s">
        <v>2</v>
      </c>
      <c r="W87" t="s">
        <v>3</v>
      </c>
      <c r="X87" t="s">
        <v>6</v>
      </c>
    </row>
    <row r="88" spans="2:24">
      <c r="B88" t="s">
        <v>218</v>
      </c>
      <c r="C88" t="s">
        <v>180</v>
      </c>
      <c r="D88" t="s">
        <v>215</v>
      </c>
      <c r="E88">
        <v>2030</v>
      </c>
      <c r="F88" t="s">
        <v>122</v>
      </c>
      <c r="H88">
        <f>L118</f>
        <v>0.50905265086947127</v>
      </c>
      <c r="J88" t="s">
        <v>218</v>
      </c>
      <c r="K88" t="s">
        <v>180</v>
      </c>
      <c r="L88" t="s">
        <v>215</v>
      </c>
      <c r="M88">
        <v>2030</v>
      </c>
      <c r="N88" t="s">
        <v>123</v>
      </c>
      <c r="P88">
        <f>L125</f>
        <v>0.50905265086947127</v>
      </c>
      <c r="R88" t="s">
        <v>214</v>
      </c>
      <c r="S88" t="s">
        <v>180</v>
      </c>
      <c r="T88" t="s">
        <v>215</v>
      </c>
      <c r="U88">
        <v>2010</v>
      </c>
      <c r="V88" t="s">
        <v>121</v>
      </c>
      <c r="X88">
        <v>0.28999999999999998</v>
      </c>
    </row>
    <row r="89" spans="2:24">
      <c r="B89" t="s">
        <v>193</v>
      </c>
      <c r="C89" t="s">
        <v>180</v>
      </c>
      <c r="D89" t="s">
        <v>215</v>
      </c>
      <c r="E89">
        <v>2030</v>
      </c>
      <c r="F89" t="s">
        <v>122</v>
      </c>
      <c r="H89">
        <v>0</v>
      </c>
      <c r="J89" t="s">
        <v>193</v>
      </c>
      <c r="K89" t="s">
        <v>180</v>
      </c>
      <c r="L89" t="s">
        <v>215</v>
      </c>
      <c r="M89">
        <v>2030</v>
      </c>
      <c r="N89" t="s">
        <v>123</v>
      </c>
      <c r="P89">
        <v>0</v>
      </c>
      <c r="R89" t="s">
        <v>216</v>
      </c>
      <c r="S89" t="s">
        <v>180</v>
      </c>
      <c r="T89" t="s">
        <v>215</v>
      </c>
      <c r="U89">
        <v>2010</v>
      </c>
      <c r="V89" t="s">
        <v>121</v>
      </c>
      <c r="X89">
        <f>X88</f>
        <v>0.28999999999999998</v>
      </c>
    </row>
    <row r="90" spans="2:24">
      <c r="B90" t="s">
        <v>214</v>
      </c>
      <c r="C90" t="s">
        <v>180</v>
      </c>
      <c r="D90" t="s">
        <v>215</v>
      </c>
      <c r="E90">
        <v>2040</v>
      </c>
      <c r="F90" t="s">
        <v>122</v>
      </c>
      <c r="H90">
        <f>I119</f>
        <v>0.3670683106046454</v>
      </c>
      <c r="J90" t="s">
        <v>214</v>
      </c>
      <c r="K90" t="s">
        <v>180</v>
      </c>
      <c r="L90" t="s">
        <v>215</v>
      </c>
      <c r="M90">
        <v>2040</v>
      </c>
      <c r="N90" t="s">
        <v>123</v>
      </c>
      <c r="P90">
        <f>I126</f>
        <v>0.3670683106046454</v>
      </c>
      <c r="R90" t="s">
        <v>217</v>
      </c>
      <c r="S90" t="s">
        <v>180</v>
      </c>
      <c r="T90" t="s">
        <v>215</v>
      </c>
      <c r="U90">
        <v>2010</v>
      </c>
      <c r="V90" t="s">
        <v>121</v>
      </c>
      <c r="X90">
        <f>X89</f>
        <v>0.28999999999999998</v>
      </c>
    </row>
    <row r="91" spans="2:24">
      <c r="B91" t="s">
        <v>216</v>
      </c>
      <c r="C91" t="s">
        <v>180</v>
      </c>
      <c r="D91" t="s">
        <v>215</v>
      </c>
      <c r="E91">
        <v>2040</v>
      </c>
      <c r="F91" t="s">
        <v>122</v>
      </c>
      <c r="H91">
        <f>J119</f>
        <v>0.28592689457625009</v>
      </c>
      <c r="J91" t="s">
        <v>216</v>
      </c>
      <c r="K91" t="s">
        <v>180</v>
      </c>
      <c r="L91" t="s">
        <v>215</v>
      </c>
      <c r="M91">
        <v>2040</v>
      </c>
      <c r="N91" t="s">
        <v>123</v>
      </c>
      <c r="P91">
        <f>J126</f>
        <v>0.28592689457625009</v>
      </c>
      <c r="R91" t="s">
        <v>218</v>
      </c>
      <c r="S91" t="s">
        <v>180</v>
      </c>
      <c r="T91" t="s">
        <v>215</v>
      </c>
      <c r="U91">
        <v>2010</v>
      </c>
      <c r="V91" t="s">
        <v>121</v>
      </c>
      <c r="X91">
        <f>X90</f>
        <v>0.28999999999999998</v>
      </c>
    </row>
    <row r="92" spans="2:24">
      <c r="B92" t="s">
        <v>217</v>
      </c>
      <c r="C92" t="s">
        <v>180</v>
      </c>
      <c r="D92" t="s">
        <v>215</v>
      </c>
      <c r="E92">
        <v>2040</v>
      </c>
      <c r="F92" t="s">
        <v>122</v>
      </c>
      <c r="H92">
        <f>K119</f>
        <v>0.12750793947319261</v>
      </c>
      <c r="J92" t="s">
        <v>217</v>
      </c>
      <c r="K92" t="s">
        <v>180</v>
      </c>
      <c r="L92" t="s">
        <v>215</v>
      </c>
      <c r="M92">
        <v>2040</v>
      </c>
      <c r="N92" t="s">
        <v>123</v>
      </c>
      <c r="P92">
        <f>K126</f>
        <v>0.12750793947319261</v>
      </c>
      <c r="R92" t="s">
        <v>193</v>
      </c>
      <c r="S92" t="s">
        <v>180</v>
      </c>
      <c r="T92" t="s">
        <v>215</v>
      </c>
      <c r="U92">
        <v>2010</v>
      </c>
      <c r="V92" t="s">
        <v>121</v>
      </c>
      <c r="X92">
        <f>X91</f>
        <v>0.28999999999999998</v>
      </c>
    </row>
    <row r="93" spans="2:24">
      <c r="B93" t="s">
        <v>218</v>
      </c>
      <c r="C93" t="s">
        <v>180</v>
      </c>
      <c r="D93" t="s">
        <v>215</v>
      </c>
      <c r="E93">
        <v>2040</v>
      </c>
      <c r="F93" t="s">
        <v>122</v>
      </c>
      <c r="H93">
        <f>L119</f>
        <v>0.55253440438383461</v>
      </c>
      <c r="J93" t="s">
        <v>218</v>
      </c>
      <c r="K93" t="s">
        <v>180</v>
      </c>
      <c r="L93" t="s">
        <v>215</v>
      </c>
      <c r="M93">
        <v>2040</v>
      </c>
      <c r="N93" t="s">
        <v>123</v>
      </c>
      <c r="P93">
        <f>L126</f>
        <v>0.55253440438383461</v>
      </c>
      <c r="R93" t="s">
        <v>214</v>
      </c>
      <c r="S93" t="s">
        <v>180</v>
      </c>
      <c r="T93" t="s">
        <v>215</v>
      </c>
      <c r="U93">
        <v>2020</v>
      </c>
      <c r="V93" t="s">
        <v>121</v>
      </c>
      <c r="X93">
        <v>0.33</v>
      </c>
    </row>
    <row r="94" spans="2:24">
      <c r="B94" t="s">
        <v>193</v>
      </c>
      <c r="C94" t="s">
        <v>180</v>
      </c>
      <c r="D94" t="s">
        <v>215</v>
      </c>
      <c r="E94">
        <v>2040</v>
      </c>
      <c r="F94" t="s">
        <v>122</v>
      </c>
      <c r="H94">
        <v>0</v>
      </c>
      <c r="J94" t="s">
        <v>193</v>
      </c>
      <c r="K94" t="s">
        <v>180</v>
      </c>
      <c r="L94" t="s">
        <v>215</v>
      </c>
      <c r="M94">
        <v>2040</v>
      </c>
      <c r="N94" t="s">
        <v>123</v>
      </c>
      <c r="P94">
        <v>0</v>
      </c>
      <c r="R94" t="s">
        <v>216</v>
      </c>
      <c r="S94" t="s">
        <v>180</v>
      </c>
      <c r="T94" t="s">
        <v>215</v>
      </c>
      <c r="U94">
        <v>2020</v>
      </c>
      <c r="V94" t="s">
        <v>121</v>
      </c>
      <c r="X94">
        <f>X93</f>
        <v>0.33</v>
      </c>
    </row>
    <row r="95" spans="2:24">
      <c r="B95" t="s">
        <v>214</v>
      </c>
      <c r="C95" t="s">
        <v>180</v>
      </c>
      <c r="D95" t="s">
        <v>215</v>
      </c>
      <c r="E95">
        <v>2050</v>
      </c>
      <c r="F95" t="s">
        <v>122</v>
      </c>
      <c r="H95">
        <f>I120</f>
        <v>0.42104894451709324</v>
      </c>
      <c r="J95" t="s">
        <v>214</v>
      </c>
      <c r="K95" t="s">
        <v>180</v>
      </c>
      <c r="L95" t="s">
        <v>215</v>
      </c>
      <c r="M95">
        <v>2050</v>
      </c>
      <c r="N95" t="s">
        <v>123</v>
      </c>
      <c r="P95">
        <f>I127</f>
        <v>0.42104894451709324</v>
      </c>
      <c r="R95" t="s">
        <v>217</v>
      </c>
      <c r="S95" t="s">
        <v>180</v>
      </c>
      <c r="T95" t="s">
        <v>215</v>
      </c>
      <c r="U95">
        <v>2020</v>
      </c>
      <c r="V95" t="s">
        <v>121</v>
      </c>
      <c r="X95">
        <f>X94</f>
        <v>0.33</v>
      </c>
    </row>
    <row r="96" spans="2:24">
      <c r="B96" t="s">
        <v>216</v>
      </c>
      <c r="C96" t="s">
        <v>180</v>
      </c>
      <c r="D96" t="s">
        <v>215</v>
      </c>
      <c r="E96">
        <v>2050</v>
      </c>
      <c r="F96" t="s">
        <v>122</v>
      </c>
      <c r="H96">
        <f>J120</f>
        <v>0.32797496730805159</v>
      </c>
      <c r="J96" t="s">
        <v>216</v>
      </c>
      <c r="K96" t="s">
        <v>180</v>
      </c>
      <c r="L96" t="s">
        <v>215</v>
      </c>
      <c r="M96">
        <v>2050</v>
      </c>
      <c r="N96" t="s">
        <v>123</v>
      </c>
      <c r="P96">
        <f>J127</f>
        <v>0.32797496730805159</v>
      </c>
      <c r="R96" t="s">
        <v>218</v>
      </c>
      <c r="S96" t="s">
        <v>180</v>
      </c>
      <c r="T96" t="s">
        <v>215</v>
      </c>
      <c r="U96">
        <v>2020</v>
      </c>
      <c r="V96" t="s">
        <v>121</v>
      </c>
      <c r="X96">
        <f>X95</f>
        <v>0.33</v>
      </c>
    </row>
    <row r="97" spans="2:24">
      <c r="B97" t="s">
        <v>217</v>
      </c>
      <c r="C97" t="s">
        <v>180</v>
      </c>
      <c r="D97" t="s">
        <v>215</v>
      </c>
      <c r="E97">
        <v>2050</v>
      </c>
      <c r="F97" t="s">
        <v>122</v>
      </c>
      <c r="H97">
        <f>K120</f>
        <v>0.14625910704277975</v>
      </c>
      <c r="J97" t="s">
        <v>217</v>
      </c>
      <c r="K97" t="s">
        <v>180</v>
      </c>
      <c r="L97" t="s">
        <v>215</v>
      </c>
      <c r="M97">
        <v>2050</v>
      </c>
      <c r="N97" t="s">
        <v>123</v>
      </c>
      <c r="P97">
        <f>K127</f>
        <v>0.14625910704277975</v>
      </c>
      <c r="R97" t="s">
        <v>193</v>
      </c>
      <c r="S97" t="s">
        <v>180</v>
      </c>
      <c r="T97" t="s">
        <v>215</v>
      </c>
      <c r="U97">
        <v>2020</v>
      </c>
      <c r="V97" t="s">
        <v>121</v>
      </c>
      <c r="X97">
        <f>X96</f>
        <v>0.33</v>
      </c>
    </row>
    <row r="98" spans="2:24">
      <c r="B98" t="s">
        <v>218</v>
      </c>
      <c r="C98" t="s">
        <v>180</v>
      </c>
      <c r="D98" t="s">
        <v>215</v>
      </c>
      <c r="E98">
        <v>2050</v>
      </c>
      <c r="F98" t="s">
        <v>122</v>
      </c>
      <c r="H98">
        <f>L120</f>
        <v>0.6337894638520456</v>
      </c>
      <c r="J98" t="s">
        <v>218</v>
      </c>
      <c r="K98" t="s">
        <v>180</v>
      </c>
      <c r="L98" t="s">
        <v>215</v>
      </c>
      <c r="M98">
        <v>2050</v>
      </c>
      <c r="N98" t="s">
        <v>123</v>
      </c>
      <c r="P98">
        <f>L127</f>
        <v>0.6337894638520456</v>
      </c>
      <c r="R98" t="s">
        <v>214</v>
      </c>
      <c r="S98" t="s">
        <v>180</v>
      </c>
      <c r="T98" t="s">
        <v>215</v>
      </c>
      <c r="U98">
        <v>2030</v>
      </c>
      <c r="V98" t="s">
        <v>121</v>
      </c>
      <c r="X98">
        <v>0.4</v>
      </c>
    </row>
    <row r="99" spans="2:24">
      <c r="B99" t="s">
        <v>193</v>
      </c>
      <c r="C99" t="s">
        <v>180</v>
      </c>
      <c r="D99" t="s">
        <v>215</v>
      </c>
      <c r="E99">
        <v>2050</v>
      </c>
      <c r="F99" t="s">
        <v>122</v>
      </c>
      <c r="H99">
        <v>0</v>
      </c>
      <c r="J99" t="s">
        <v>193</v>
      </c>
      <c r="K99" t="s">
        <v>180</v>
      </c>
      <c r="L99" t="s">
        <v>215</v>
      </c>
      <c r="M99">
        <v>2050</v>
      </c>
      <c r="N99" t="s">
        <v>123</v>
      </c>
      <c r="P99">
        <v>0</v>
      </c>
      <c r="R99" t="s">
        <v>216</v>
      </c>
      <c r="S99" t="s">
        <v>180</v>
      </c>
      <c r="T99" t="s">
        <v>215</v>
      </c>
      <c r="U99">
        <v>2030</v>
      </c>
      <c r="V99" t="s">
        <v>121</v>
      </c>
      <c r="X99">
        <f>X98</f>
        <v>0.4</v>
      </c>
    </row>
    <row r="100" spans="2:24">
      <c r="R100" t="s">
        <v>217</v>
      </c>
      <c r="S100" t="s">
        <v>180</v>
      </c>
      <c r="T100" t="s">
        <v>215</v>
      </c>
      <c r="U100">
        <v>2030</v>
      </c>
      <c r="V100" t="s">
        <v>121</v>
      </c>
      <c r="X100">
        <f>X99</f>
        <v>0.4</v>
      </c>
    </row>
    <row r="101" spans="2:24">
      <c r="R101" t="s">
        <v>218</v>
      </c>
      <c r="S101" t="s">
        <v>180</v>
      </c>
      <c r="T101" t="s">
        <v>215</v>
      </c>
      <c r="U101">
        <v>2030</v>
      </c>
      <c r="V101" t="s">
        <v>121</v>
      </c>
      <c r="X101">
        <f>X100</f>
        <v>0.4</v>
      </c>
    </row>
    <row r="102" spans="2:24">
      <c r="R102" t="s">
        <v>193</v>
      </c>
      <c r="S102" t="s">
        <v>180</v>
      </c>
      <c r="T102" t="s">
        <v>215</v>
      </c>
      <c r="U102">
        <v>2030</v>
      </c>
      <c r="V102" t="s">
        <v>121</v>
      </c>
      <c r="X102">
        <f>X101</f>
        <v>0.4</v>
      </c>
    </row>
    <row r="103" spans="2:24">
      <c r="R103" t="s">
        <v>214</v>
      </c>
      <c r="S103" t="s">
        <v>180</v>
      </c>
      <c r="T103" t="s">
        <v>215</v>
      </c>
      <c r="U103">
        <v>2040</v>
      </c>
      <c r="V103" t="s">
        <v>121</v>
      </c>
      <c r="X103">
        <v>0.42</v>
      </c>
    </row>
    <row r="104" spans="2:24">
      <c r="R104" t="s">
        <v>216</v>
      </c>
      <c r="S104" t="s">
        <v>180</v>
      </c>
      <c r="T104" t="s">
        <v>215</v>
      </c>
      <c r="U104">
        <v>2040</v>
      </c>
      <c r="V104" t="s">
        <v>121</v>
      </c>
      <c r="X104">
        <f>X103</f>
        <v>0.42</v>
      </c>
    </row>
    <row r="105" spans="2:24">
      <c r="R105" t="s">
        <v>217</v>
      </c>
      <c r="S105" t="s">
        <v>180</v>
      </c>
      <c r="T105" t="s">
        <v>215</v>
      </c>
      <c r="U105">
        <v>2040</v>
      </c>
      <c r="V105" t="s">
        <v>121</v>
      </c>
      <c r="X105">
        <f>X104</f>
        <v>0.42</v>
      </c>
    </row>
    <row r="106" spans="2:24">
      <c r="R106" t="s">
        <v>218</v>
      </c>
      <c r="S106" t="s">
        <v>180</v>
      </c>
      <c r="T106" t="s">
        <v>215</v>
      </c>
      <c r="U106">
        <v>2040</v>
      </c>
      <c r="V106" t="s">
        <v>121</v>
      </c>
      <c r="X106">
        <f>X105</f>
        <v>0.42</v>
      </c>
    </row>
    <row r="107" spans="2:24">
      <c r="R107" t="s">
        <v>193</v>
      </c>
      <c r="S107" t="s">
        <v>180</v>
      </c>
      <c r="T107" t="s">
        <v>215</v>
      </c>
      <c r="U107">
        <v>2040</v>
      </c>
      <c r="V107" t="s">
        <v>121</v>
      </c>
      <c r="X107">
        <f>X106</f>
        <v>0.42</v>
      </c>
    </row>
    <row r="108" spans="2:24">
      <c r="R108" t="s">
        <v>214</v>
      </c>
      <c r="S108" t="s">
        <v>180</v>
      </c>
      <c r="T108" t="s">
        <v>215</v>
      </c>
      <c r="U108">
        <v>2050</v>
      </c>
      <c r="V108" t="s">
        <v>121</v>
      </c>
      <c r="X108">
        <v>0.45</v>
      </c>
    </row>
    <row r="109" spans="2:24">
      <c r="R109" t="s">
        <v>216</v>
      </c>
      <c r="S109" t="s">
        <v>180</v>
      </c>
      <c r="T109" t="s">
        <v>215</v>
      </c>
      <c r="U109">
        <v>2050</v>
      </c>
      <c r="V109" t="s">
        <v>121</v>
      </c>
      <c r="X109">
        <f>X108</f>
        <v>0.45</v>
      </c>
    </row>
    <row r="110" spans="2:24">
      <c r="R110" t="s">
        <v>217</v>
      </c>
      <c r="S110" t="s">
        <v>180</v>
      </c>
      <c r="T110" t="s">
        <v>215</v>
      </c>
      <c r="U110">
        <v>2050</v>
      </c>
      <c r="V110" t="s">
        <v>121</v>
      </c>
      <c r="X110">
        <f>X109</f>
        <v>0.45</v>
      </c>
    </row>
    <row r="111" spans="2:24">
      <c r="R111" t="s">
        <v>218</v>
      </c>
      <c r="S111" t="s">
        <v>180</v>
      </c>
      <c r="T111" t="s">
        <v>215</v>
      </c>
      <c r="U111">
        <v>2050</v>
      </c>
      <c r="V111" t="s">
        <v>121</v>
      </c>
      <c r="X111">
        <f>X110</f>
        <v>0.45</v>
      </c>
    </row>
    <row r="112" spans="2:24">
      <c r="R112" t="s">
        <v>193</v>
      </c>
      <c r="S112" t="s">
        <v>180</v>
      </c>
      <c r="T112" t="s">
        <v>215</v>
      </c>
      <c r="U112">
        <v>2050</v>
      </c>
      <c r="V112" t="s">
        <v>121</v>
      </c>
      <c r="X112">
        <f>X111</f>
        <v>0.45</v>
      </c>
    </row>
    <row r="115" spans="2:18">
      <c r="B115" t="s">
        <v>219</v>
      </c>
      <c r="D115" t="s">
        <v>107</v>
      </c>
      <c r="E115" t="s">
        <v>177</v>
      </c>
      <c r="F115" t="s">
        <v>6</v>
      </c>
      <c r="G115" t="s">
        <v>206</v>
      </c>
      <c r="I115" t="s">
        <v>220</v>
      </c>
      <c r="J115" t="s">
        <v>221</v>
      </c>
      <c r="K115" t="s">
        <v>222</v>
      </c>
      <c r="L115" t="s">
        <v>223</v>
      </c>
      <c r="N115" t="s">
        <v>224</v>
      </c>
      <c r="P115" t="s">
        <v>225</v>
      </c>
      <c r="Q115" t="s">
        <v>226</v>
      </c>
      <c r="R115" t="s">
        <v>227</v>
      </c>
    </row>
    <row r="116" spans="2:18">
      <c r="B116" t="s">
        <v>228</v>
      </c>
      <c r="D116" t="s">
        <v>215</v>
      </c>
      <c r="E116">
        <v>2010</v>
      </c>
      <c r="F116">
        <v>0.25137815673821057</v>
      </c>
      <c r="G116" t="s">
        <v>122</v>
      </c>
      <c r="I116">
        <f>F116*(1+($I$134))</f>
        <v>0.27139104504942563</v>
      </c>
      <c r="J116">
        <f>(F116*(1+($J$134)))</f>
        <v>0.21139934035428942</v>
      </c>
      <c r="K116">
        <f>F116*(1+($K$134))</f>
        <v>9.4272678806642571E-2</v>
      </c>
      <c r="L116">
        <f>F116*(1+($L$134))</f>
        <v>0.40851494149545114</v>
      </c>
      <c r="N116">
        <f>SUMPRODUCT(I116:L116,$I$137:$L$137)</f>
        <v>0.25137815673821057</v>
      </c>
      <c r="P116">
        <f t="shared" ref="P116:Q120" si="61">P122/100</f>
        <v>0.25137815673821057</v>
      </c>
      <c r="Q116">
        <f t="shared" si="61"/>
        <v>0.34350000000000003</v>
      </c>
      <c r="R116">
        <f>Q116</f>
        <v>0.34350000000000003</v>
      </c>
    </row>
    <row r="117" spans="2:18">
      <c r="D117" t="s">
        <v>215</v>
      </c>
      <c r="E117">
        <v>2020</v>
      </c>
      <c r="F117">
        <v>0.28025</v>
      </c>
      <c r="G117" t="s">
        <v>122</v>
      </c>
      <c r="I117">
        <f>F117*(1+($I$134))</f>
        <v>0.30256145307927018</v>
      </c>
      <c r="J117">
        <f>(F117*(1+($J$134)))</f>
        <v>0.23567944766174731</v>
      </c>
      <c r="K117">
        <f>F117*(1+($K$134))</f>
        <v>0.10510029422753596</v>
      </c>
      <c r="L117">
        <f>F117*(1+($L$134))</f>
        <v>0.45543460831932248</v>
      </c>
      <c r="N117">
        <f>SUMPRODUCT(I117:L117,$I$137:$L$137)</f>
        <v>0.28025</v>
      </c>
      <c r="P117">
        <f t="shared" si="61"/>
        <v>0.28025</v>
      </c>
      <c r="Q117">
        <f t="shared" si="61"/>
        <v>0.41216666666666668</v>
      </c>
      <c r="R117">
        <f>Q117</f>
        <v>0.41216666666666668</v>
      </c>
    </row>
    <row r="118" spans="2:18">
      <c r="D118" t="s">
        <v>215</v>
      </c>
      <c r="E118">
        <v>2030</v>
      </c>
      <c r="F118">
        <v>0.31324366396447323</v>
      </c>
      <c r="G118" t="s">
        <v>122</v>
      </c>
      <c r="I118">
        <f>F118*(1+($I$134))</f>
        <v>0.33818183099720123</v>
      </c>
      <c r="J118">
        <f>(F118*(1+($J$134)))</f>
        <v>0.26342584730308305</v>
      </c>
      <c r="K118">
        <f>F118*(1+($K$134))</f>
        <v>0.11747368866218569</v>
      </c>
      <c r="L118">
        <f>F118*(1+($L$134))</f>
        <v>0.50905265086947127</v>
      </c>
      <c r="N118">
        <f>SUMPRODUCT(I118:L118,$I$137:$L$137)</f>
        <v>0.31324366396447317</v>
      </c>
      <c r="P118">
        <f t="shared" si="61"/>
        <v>0.31324366396447323</v>
      </c>
      <c r="Q118">
        <f t="shared" si="61"/>
        <v>0.4286666666666667</v>
      </c>
      <c r="R118">
        <f>Q118</f>
        <v>0.4286666666666667</v>
      </c>
    </row>
    <row r="119" spans="2:18">
      <c r="D119" t="s">
        <v>215</v>
      </c>
      <c r="E119">
        <v>2040</v>
      </c>
      <c r="F119">
        <v>0.34</v>
      </c>
      <c r="G119" t="s">
        <v>122</v>
      </c>
      <c r="I119">
        <f>F119*(1+($I$134))</f>
        <v>0.3670683106046454</v>
      </c>
      <c r="J119">
        <f>(F119*(1+($J$134)))</f>
        <v>0.28592689457625009</v>
      </c>
      <c r="K119">
        <f>F119*(1+($K$134))</f>
        <v>0.12750793947319261</v>
      </c>
      <c r="L119">
        <f>F119*(1+($L$134))</f>
        <v>0.55253440438383461</v>
      </c>
      <c r="N119">
        <f>SUMPRODUCT(I119:L119,$I$137:$L$137)</f>
        <v>0.33999999999999997</v>
      </c>
      <c r="P119">
        <f t="shared" si="61"/>
        <v>0.34</v>
      </c>
      <c r="Q119">
        <f t="shared" si="61"/>
        <v>0.43150000000000005</v>
      </c>
      <c r="R119">
        <f>Q119</f>
        <v>0.43150000000000005</v>
      </c>
    </row>
    <row r="120" spans="2:18">
      <c r="D120" t="s">
        <v>215</v>
      </c>
      <c r="E120">
        <v>2050</v>
      </c>
      <c r="F120">
        <v>0.39</v>
      </c>
      <c r="G120" t="s">
        <v>122</v>
      </c>
      <c r="I120">
        <f>F120*(1+($I$134))</f>
        <v>0.42104894451709324</v>
      </c>
      <c r="J120">
        <f>(F120*(1+($J$134)))</f>
        <v>0.32797496730805159</v>
      </c>
      <c r="K120">
        <f>F120*(1+($K$134))</f>
        <v>0.14625910704277975</v>
      </c>
      <c r="L120">
        <f>F120*(1+($L$134))</f>
        <v>0.6337894638520456</v>
      </c>
      <c r="N120">
        <f>SUMPRODUCT(I120:L120,$I$137:$L$137)</f>
        <v>0.39</v>
      </c>
      <c r="P120">
        <f t="shared" si="61"/>
        <v>0.39</v>
      </c>
      <c r="Q120">
        <f t="shared" si="61"/>
        <v>0.46</v>
      </c>
      <c r="R120">
        <f>Q120</f>
        <v>0.46</v>
      </c>
    </row>
    <row r="122" spans="2:18">
      <c r="P122">
        <v>25.137815673821059</v>
      </c>
      <c r="Q122">
        <v>34.35</v>
      </c>
    </row>
    <row r="123" spans="2:18">
      <c r="D123" t="s">
        <v>215</v>
      </c>
      <c r="E123">
        <v>2010</v>
      </c>
      <c r="F123">
        <f>F116</f>
        <v>0.25137815673821057</v>
      </c>
      <c r="G123" t="s">
        <v>123</v>
      </c>
      <c r="I123">
        <f>F123*(1+($I$134))</f>
        <v>0.27139104504942563</v>
      </c>
      <c r="J123">
        <f>(F123*(1+($J$134)))</f>
        <v>0.21139934035428942</v>
      </c>
      <c r="K123">
        <f>(F123*(1+($K$134)))</f>
        <v>9.4272678806642571E-2</v>
      </c>
      <c r="L123">
        <f>(F123*(1+($L$134)))</f>
        <v>0.40851494149545114</v>
      </c>
      <c r="P123">
        <v>28.024999999999999</v>
      </c>
      <c r="Q123">
        <v>41.216666666666669</v>
      </c>
    </row>
    <row r="124" spans="2:18">
      <c r="D124" t="s">
        <v>215</v>
      </c>
      <c r="E124">
        <v>2020</v>
      </c>
      <c r="F124">
        <f>F117</f>
        <v>0.28025</v>
      </c>
      <c r="G124" t="s">
        <v>123</v>
      </c>
      <c r="I124">
        <f>F124*(1+($I$134))</f>
        <v>0.30256145307927018</v>
      </c>
      <c r="J124">
        <f>(F124*(1+($J$134)))</f>
        <v>0.23567944766174731</v>
      </c>
      <c r="K124">
        <f>(F124*(1+($K$134)))</f>
        <v>0.10510029422753596</v>
      </c>
      <c r="L124">
        <f>(F124*(1+($L$134)))</f>
        <v>0.45543460831932248</v>
      </c>
      <c r="P124">
        <v>31.324366396447324</v>
      </c>
      <c r="Q124">
        <v>42.866666666666667</v>
      </c>
    </row>
    <row r="125" spans="2:18">
      <c r="D125" t="s">
        <v>215</v>
      </c>
      <c r="E125">
        <v>2030</v>
      </c>
      <c r="F125">
        <f>F118</f>
        <v>0.31324366396447323</v>
      </c>
      <c r="G125" t="s">
        <v>123</v>
      </c>
      <c r="I125">
        <f>F125*(1+($I$134))</f>
        <v>0.33818183099720123</v>
      </c>
      <c r="J125">
        <f>(F125*(1+($J$134)))</f>
        <v>0.26342584730308305</v>
      </c>
      <c r="K125">
        <f>(F125*(1+($K$134)))</f>
        <v>0.11747368866218569</v>
      </c>
      <c r="L125">
        <f>(F125*(1+($L$134)))</f>
        <v>0.50905265086947127</v>
      </c>
      <c r="P125">
        <v>34</v>
      </c>
      <c r="Q125">
        <v>43.150000000000006</v>
      </c>
    </row>
    <row r="126" spans="2:18">
      <c r="D126" t="s">
        <v>215</v>
      </c>
      <c r="E126">
        <v>2040</v>
      </c>
      <c r="F126">
        <f>F119</f>
        <v>0.34</v>
      </c>
      <c r="G126" t="s">
        <v>123</v>
      </c>
      <c r="I126">
        <f>F126*(1+($I$134))</f>
        <v>0.3670683106046454</v>
      </c>
      <c r="J126">
        <f>(F126*(1+($J$134)))</f>
        <v>0.28592689457625009</v>
      </c>
      <c r="K126">
        <f>(F126*(1+($K$134)))</f>
        <v>0.12750793947319261</v>
      </c>
      <c r="L126">
        <f>(F126*(1+($L$134)))</f>
        <v>0.55253440438383461</v>
      </c>
      <c r="P126">
        <v>39</v>
      </c>
      <c r="Q126">
        <v>46</v>
      </c>
    </row>
    <row r="127" spans="2:18">
      <c r="D127" t="s">
        <v>215</v>
      </c>
      <c r="E127">
        <v>2050</v>
      </c>
      <c r="F127">
        <f>F120</f>
        <v>0.39</v>
      </c>
      <c r="G127" t="s">
        <v>123</v>
      </c>
      <c r="I127">
        <f>F127*(1+($I$134))</f>
        <v>0.42104894451709324</v>
      </c>
      <c r="J127">
        <f>(F127*(1+($J$134)))</f>
        <v>0.32797496730805159</v>
      </c>
      <c r="K127">
        <f>(F127*(1+($K$134)))</f>
        <v>0.14625910704277975</v>
      </c>
      <c r="L127">
        <f>(F127*(1+($L$134)))</f>
        <v>0.6337894638520456</v>
      </c>
    </row>
    <row r="130" spans="6:12">
      <c r="F130" t="s">
        <v>229</v>
      </c>
    </row>
    <row r="131" spans="6:12">
      <c r="H131" t="s">
        <v>230</v>
      </c>
      <c r="I131" t="s">
        <v>231</v>
      </c>
      <c r="J131" t="s">
        <v>232</v>
      </c>
      <c r="K131" t="s">
        <v>233</v>
      </c>
      <c r="L131" t="s">
        <v>234</v>
      </c>
    </row>
    <row r="132" spans="6:12">
      <c r="F132" t="s">
        <v>235</v>
      </c>
      <c r="H132" t="s">
        <v>236</v>
      </c>
    </row>
    <row r="133" spans="6:12">
      <c r="F133" t="s">
        <v>237</v>
      </c>
      <c r="H133">
        <f>SUMPRODUCT(I133:L133,I137:L137)</f>
        <v>29.331506849315069</v>
      </c>
      <c r="I133">
        <f>AVERAGE(19,28,48)</f>
        <v>31.666666666666668</v>
      </c>
      <c r="J133">
        <f>AVERAGE(17,20,37)</f>
        <v>24.666666666666668</v>
      </c>
      <c r="K133">
        <f>AVERAGE(10,11,12)</f>
        <v>11</v>
      </c>
      <c r="L133">
        <f>AVERAGE(50,50,43)</f>
        <v>47.666666666666664</v>
      </c>
    </row>
    <row r="134" spans="6:12">
      <c r="H134" t="s">
        <v>238</v>
      </c>
      <c r="I134">
        <f>(I133-$H$133)/$H$133</f>
        <v>7.9612678248956986E-2</v>
      </c>
      <c r="J134">
        <f>(J133-$H$133)/$H$133</f>
        <v>-0.15903854536397033</v>
      </c>
      <c r="K134">
        <f>(K133-$H$133)/$H$133</f>
        <v>-0.62497664860825708</v>
      </c>
      <c r="L134">
        <f>(L133-$H$133)/$H$133</f>
        <v>0.62510118936421932</v>
      </c>
    </row>
    <row r="135" spans="6:12">
      <c r="F135" t="s">
        <v>239</v>
      </c>
    </row>
    <row r="137" spans="6:12">
      <c r="G137" t="s">
        <v>240</v>
      </c>
      <c r="H137">
        <f>SUM(I138:L138)</f>
        <v>365</v>
      </c>
      <c r="I137">
        <f>I138/$H$137</f>
        <v>0.21643835616438356</v>
      </c>
      <c r="J137">
        <f>J138/$H$137</f>
        <v>0.20547945205479451</v>
      </c>
      <c r="K137">
        <f>K138/$H$137</f>
        <v>0.27671232876712326</v>
      </c>
      <c r="L137">
        <f>L138/$H$137</f>
        <v>0.30136986301369861</v>
      </c>
    </row>
    <row r="138" spans="6:12">
      <c r="I138">
        <v>79</v>
      </c>
      <c r="J138">
        <v>75</v>
      </c>
      <c r="K138">
        <v>101</v>
      </c>
      <c r="L138">
        <v>110</v>
      </c>
    </row>
    <row r="152" spans="3:20">
      <c r="H152" t="s">
        <v>241</v>
      </c>
      <c r="T152">
        <f>3500/8760</f>
        <v>0.3995433789954338</v>
      </c>
    </row>
    <row r="154" spans="3:20">
      <c r="D154" t="s">
        <v>185</v>
      </c>
      <c r="E154" t="s">
        <v>186</v>
      </c>
      <c r="F154" t="s">
        <v>187</v>
      </c>
      <c r="G154" t="s">
        <v>188</v>
      </c>
      <c r="H154" t="s">
        <v>189</v>
      </c>
      <c r="I154" t="s">
        <v>190</v>
      </c>
      <c r="J154" t="s">
        <v>179</v>
      </c>
      <c r="K154" t="s">
        <v>183</v>
      </c>
      <c r="L154" t="s">
        <v>184</v>
      </c>
      <c r="M154" t="s">
        <v>191</v>
      </c>
      <c r="N154" t="s">
        <v>192</v>
      </c>
      <c r="O154" t="s">
        <v>193</v>
      </c>
    </row>
    <row r="155" spans="3:20">
      <c r="D155" t="s">
        <v>242</v>
      </c>
      <c r="E155" t="s">
        <v>242</v>
      </c>
      <c r="F155" t="s">
        <v>242</v>
      </c>
      <c r="G155" t="s">
        <v>242</v>
      </c>
      <c r="H155" t="s">
        <v>242</v>
      </c>
      <c r="I155" t="s">
        <v>242</v>
      </c>
      <c r="J155" t="s">
        <v>242</v>
      </c>
      <c r="K155" t="s">
        <v>242</v>
      </c>
      <c r="L155" t="s">
        <v>242</v>
      </c>
      <c r="M155" t="s">
        <v>242</v>
      </c>
      <c r="N155" t="s">
        <v>242</v>
      </c>
      <c r="O155" t="s">
        <v>242</v>
      </c>
    </row>
    <row r="156" spans="3:20">
      <c r="C156" t="s">
        <v>243</v>
      </c>
      <c r="D156">
        <v>0.04</v>
      </c>
      <c r="E156">
        <v>0.02</v>
      </c>
      <c r="F156">
        <v>7.0000000000000007E-2</v>
      </c>
      <c r="G156">
        <v>0.09</v>
      </c>
      <c r="H156">
        <v>0.02</v>
      </c>
      <c r="I156">
        <v>0.13</v>
      </c>
      <c r="J156">
        <v>0.13</v>
      </c>
      <c r="K156">
        <v>7.0000000000000007E-2</v>
      </c>
      <c r="L156">
        <v>0.27</v>
      </c>
      <c r="M156">
        <v>0.13</v>
      </c>
      <c r="N156">
        <v>0.08</v>
      </c>
      <c r="O156">
        <v>0.33</v>
      </c>
    </row>
    <row r="157" spans="3:20">
      <c r="C157" t="s">
        <v>244</v>
      </c>
      <c r="D157">
        <v>0.25</v>
      </c>
      <c r="E157">
        <v>0.11</v>
      </c>
      <c r="F157">
        <v>0.35</v>
      </c>
      <c r="G157">
        <v>0.11</v>
      </c>
      <c r="H157">
        <v>0.04</v>
      </c>
      <c r="I157">
        <v>0.19</v>
      </c>
      <c r="J157">
        <v>0.18</v>
      </c>
      <c r="K157">
        <v>0.12</v>
      </c>
      <c r="L157">
        <v>0.3</v>
      </c>
      <c r="M157">
        <v>0.21</v>
      </c>
      <c r="N157">
        <v>0.13</v>
      </c>
      <c r="O157">
        <v>0.44</v>
      </c>
    </row>
    <row r="159" spans="3:20">
      <c r="D159" t="s">
        <v>245</v>
      </c>
    </row>
    <row r="160" spans="3:20">
      <c r="E160">
        <f>E156/$D$156</f>
        <v>0.5</v>
      </c>
      <c r="F160">
        <f t="shared" ref="F160:N160" si="62">F156/$D$156</f>
        <v>1.7500000000000002</v>
      </c>
      <c r="G160">
        <f t="shared" si="62"/>
        <v>2.25</v>
      </c>
      <c r="H160">
        <f t="shared" si="62"/>
        <v>0.5</v>
      </c>
      <c r="I160">
        <f t="shared" si="62"/>
        <v>3.25</v>
      </c>
      <c r="J160">
        <f t="shared" si="62"/>
        <v>3.25</v>
      </c>
      <c r="K160">
        <f t="shared" si="62"/>
        <v>1.7500000000000002</v>
      </c>
      <c r="L160">
        <f t="shared" si="62"/>
        <v>6.75</v>
      </c>
      <c r="M160">
        <f t="shared" si="62"/>
        <v>3.25</v>
      </c>
      <c r="N160">
        <f t="shared" si="62"/>
        <v>2</v>
      </c>
      <c r="O160">
        <f>O156/$D$156</f>
        <v>8.25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68"/>
  <sheetViews>
    <sheetView tabSelected="1" topLeftCell="A6" workbookViewId="0">
      <selection activeCell="J13" sqref="J13"/>
    </sheetView>
  </sheetViews>
  <sheetFormatPr defaultRowHeight="14.25"/>
  <cols>
    <col min="6" max="6" width="25" customWidth="1"/>
  </cols>
  <sheetData>
    <row r="1" spans="2:10">
      <c r="B1" t="s">
        <v>246</v>
      </c>
      <c r="F1" t="s">
        <v>247</v>
      </c>
      <c r="G1" t="s">
        <v>230</v>
      </c>
    </row>
    <row r="2" spans="2:10">
      <c r="B2" t="s">
        <v>248</v>
      </c>
      <c r="D2" t="s">
        <v>249</v>
      </c>
      <c r="F2" t="s">
        <v>133</v>
      </c>
      <c r="G2" t="s">
        <v>250</v>
      </c>
      <c r="H2">
        <v>0.17499999999999999</v>
      </c>
      <c r="I2" t="s">
        <v>251</v>
      </c>
    </row>
    <row r="3" spans="2:10">
      <c r="B3" t="s">
        <v>248</v>
      </c>
      <c r="D3" t="s">
        <v>40</v>
      </c>
      <c r="F3" t="s">
        <v>134</v>
      </c>
      <c r="G3" t="s">
        <v>252</v>
      </c>
      <c r="H3">
        <v>0.22500000000000001</v>
      </c>
      <c r="I3" t="s">
        <v>251</v>
      </c>
    </row>
    <row r="4" spans="2:10">
      <c r="B4" t="s">
        <v>248</v>
      </c>
      <c r="D4" t="s">
        <v>253</v>
      </c>
      <c r="F4" t="s">
        <v>132</v>
      </c>
      <c r="G4" t="s">
        <v>254</v>
      </c>
      <c r="H4" t="s">
        <v>255</v>
      </c>
      <c r="I4" t="s">
        <v>256</v>
      </c>
    </row>
    <row r="5" spans="2:10">
      <c r="B5" t="s">
        <v>257</v>
      </c>
      <c r="D5" t="s">
        <v>40</v>
      </c>
      <c r="F5" t="s">
        <v>130</v>
      </c>
      <c r="G5" t="s">
        <v>258</v>
      </c>
      <c r="I5" t="s">
        <v>256</v>
      </c>
    </row>
    <row r="6" spans="2:10">
      <c r="B6" t="s">
        <v>257</v>
      </c>
      <c r="D6" t="s">
        <v>253</v>
      </c>
      <c r="F6" t="s">
        <v>131</v>
      </c>
      <c r="G6" t="s">
        <v>259</v>
      </c>
      <c r="I6" t="s">
        <v>256</v>
      </c>
    </row>
    <row r="11" spans="2:10">
      <c r="B11" t="s">
        <v>260</v>
      </c>
    </row>
    <row r="12" spans="2:10">
      <c r="B12" t="s">
        <v>176</v>
      </c>
      <c r="C12" t="s">
        <v>107</v>
      </c>
      <c r="D12" t="s">
        <v>163</v>
      </c>
      <c r="E12" t="s">
        <v>211</v>
      </c>
      <c r="F12" t="s">
        <v>206</v>
      </c>
      <c r="G12">
        <v>2010</v>
      </c>
      <c r="H12">
        <v>2050</v>
      </c>
      <c r="J12" t="s">
        <v>261</v>
      </c>
    </row>
    <row r="13" spans="2:10">
      <c r="B13" t="s">
        <v>180</v>
      </c>
      <c r="C13" t="s">
        <v>181</v>
      </c>
      <c r="D13" t="s">
        <v>179</v>
      </c>
      <c r="E13" t="s">
        <v>37</v>
      </c>
      <c r="F13" t="s">
        <v>133</v>
      </c>
      <c r="G13">
        <f>H13*0.8</f>
        <v>0.10427586206896551</v>
      </c>
      <c r="H13">
        <f>IF(D13="WP",0,J13)</f>
        <v>0.13034482758620689</v>
      </c>
      <c r="J13">
        <f>$H$2*'Wind ENSPRESO CF'!F9/VLOOKUP(E13,'Wind ENSPRESO CF Averages'!$C$28:$F$64,4,0)</f>
        <v>0.13034482758620689</v>
      </c>
    </row>
    <row r="14" spans="2:10">
      <c r="B14" t="s">
        <v>180</v>
      </c>
      <c r="C14" t="s">
        <v>181</v>
      </c>
      <c r="D14" t="s">
        <v>179</v>
      </c>
      <c r="E14" t="s">
        <v>7</v>
      </c>
      <c r="F14" t="s">
        <v>133</v>
      </c>
      <c r="G14">
        <f t="shared" ref="G14:G77" si="0">H14*0.8</f>
        <v>0.11984435797648244</v>
      </c>
      <c r="H14">
        <f t="shared" ref="H14:H23" si="1">IF(D14="WP",0,J14)</f>
        <v>0.14980544747060304</v>
      </c>
      <c r="J14">
        <f>$H$2*'Wind ENSPRESO CF'!F10/VLOOKUP(E14,'Wind ENSPRESO CF Averages'!$C$28:$F$64,4,0)</f>
        <v>0.14980544747060304</v>
      </c>
    </row>
    <row r="15" spans="2:10">
      <c r="B15" t="s">
        <v>180</v>
      </c>
      <c r="C15" t="s">
        <v>181</v>
      </c>
      <c r="D15" t="s">
        <v>179</v>
      </c>
      <c r="E15" t="s">
        <v>38</v>
      </c>
      <c r="F15" t="s">
        <v>133</v>
      </c>
      <c r="G15">
        <f t="shared" si="0"/>
        <v>0.11586206896551726</v>
      </c>
      <c r="H15">
        <f t="shared" si="1"/>
        <v>0.14482758620689656</v>
      </c>
      <c r="J15">
        <f>$H$2*'Wind ENSPRESO CF'!F11/VLOOKUP(E15,'Wind ENSPRESO CF Averages'!$C$28:$F$64,4,0)</f>
        <v>0.14482758620689656</v>
      </c>
    </row>
    <row r="16" spans="2:10">
      <c r="B16" t="s">
        <v>180</v>
      </c>
      <c r="C16" t="s">
        <v>181</v>
      </c>
      <c r="D16" t="s">
        <v>179</v>
      </c>
      <c r="E16" t="s">
        <v>8</v>
      </c>
      <c r="F16" t="s">
        <v>133</v>
      </c>
      <c r="G16">
        <f t="shared" si="0"/>
        <v>0.13072340425573165</v>
      </c>
      <c r="H16">
        <f t="shared" si="1"/>
        <v>0.16340425531966454</v>
      </c>
      <c r="J16">
        <f>$H$2*'Wind ENSPRESO CF'!F12/VLOOKUP(E16,'Wind ENSPRESO CF Averages'!$C$28:$F$64,4,0)</f>
        <v>0.16340425531966454</v>
      </c>
    </row>
    <row r="17" spans="2:10">
      <c r="B17" t="s">
        <v>180</v>
      </c>
      <c r="C17" t="s">
        <v>181</v>
      </c>
      <c r="D17" t="s">
        <v>179</v>
      </c>
      <c r="E17" t="s">
        <v>9</v>
      </c>
      <c r="F17" t="s">
        <v>133</v>
      </c>
      <c r="G17">
        <f t="shared" si="0"/>
        <v>0.10358108108058349</v>
      </c>
      <c r="H17">
        <f t="shared" si="1"/>
        <v>0.12947635135072935</v>
      </c>
      <c r="J17">
        <f>$H$2*'Wind ENSPRESO CF'!F13/VLOOKUP(E17,'Wind ENSPRESO CF Averages'!$C$28:$F$64,4,0)</f>
        <v>0.12947635135072935</v>
      </c>
    </row>
    <row r="18" spans="2:10">
      <c r="B18" t="s">
        <v>180</v>
      </c>
      <c r="C18" t="s">
        <v>181</v>
      </c>
      <c r="D18" t="s">
        <v>179</v>
      </c>
      <c r="E18" t="s">
        <v>10</v>
      </c>
      <c r="F18" t="s">
        <v>133</v>
      </c>
      <c r="G18">
        <f t="shared" si="0"/>
        <v>0.12113304721114347</v>
      </c>
      <c r="H18">
        <f t="shared" si="1"/>
        <v>0.15141630901392933</v>
      </c>
      <c r="J18">
        <f>$H$2*'Wind ENSPRESO CF'!F14/VLOOKUP(E18,'Wind ENSPRESO CF Averages'!$C$28:$F$64,4,0)</f>
        <v>0.15141630901392933</v>
      </c>
    </row>
    <row r="19" spans="2:10">
      <c r="B19" t="s">
        <v>180</v>
      </c>
      <c r="C19" t="s">
        <v>181</v>
      </c>
      <c r="D19" t="s">
        <v>179</v>
      </c>
      <c r="E19" t="s">
        <v>42</v>
      </c>
      <c r="F19" t="s">
        <v>133</v>
      </c>
      <c r="G19">
        <f t="shared" si="0"/>
        <v>0.10723404255319147</v>
      </c>
      <c r="H19">
        <f t="shared" si="1"/>
        <v>0.13404255319148933</v>
      </c>
      <c r="J19">
        <f>$H$2*'Wind ENSPRESO CF'!F15/VLOOKUP(E19,'Wind ENSPRESO CF Averages'!$C$28:$F$64,4,0)</f>
        <v>0.13404255319148933</v>
      </c>
    </row>
    <row r="20" spans="2:10">
      <c r="B20" t="s">
        <v>180</v>
      </c>
      <c r="C20" t="s">
        <v>181</v>
      </c>
      <c r="D20" t="s">
        <v>179</v>
      </c>
      <c r="E20" t="s">
        <v>11</v>
      </c>
      <c r="F20" t="s">
        <v>133</v>
      </c>
      <c r="G20">
        <f t="shared" si="0"/>
        <v>7.5932203389830533E-2</v>
      </c>
      <c r="H20">
        <f t="shared" si="1"/>
        <v>9.4915254237288152E-2</v>
      </c>
      <c r="J20">
        <f>$H$2*'Wind ENSPRESO CF'!F16/VLOOKUP(E20,'Wind ENSPRESO CF Averages'!$C$28:$F$64,4,0)</f>
        <v>9.4915254237288152E-2</v>
      </c>
    </row>
    <row r="21" spans="2:10">
      <c r="B21" t="s">
        <v>180</v>
      </c>
      <c r="C21" t="s">
        <v>181</v>
      </c>
      <c r="D21" t="s">
        <v>179</v>
      </c>
      <c r="E21" t="s">
        <v>12</v>
      </c>
      <c r="F21" t="s">
        <v>133</v>
      </c>
      <c r="G21">
        <f t="shared" si="0"/>
        <v>0.13018181818181818</v>
      </c>
      <c r="H21">
        <f t="shared" si="1"/>
        <v>0.16272727272727272</v>
      </c>
      <c r="J21">
        <f>$H$2*'Wind ENSPRESO CF'!F17/VLOOKUP(E21,'Wind ENSPRESO CF Averages'!$C$28:$F$64,4,0)</f>
        <v>0.16272727272727272</v>
      </c>
    </row>
    <row r="22" spans="2:10">
      <c r="B22" t="s">
        <v>180</v>
      </c>
      <c r="C22" t="s">
        <v>181</v>
      </c>
      <c r="D22" t="s">
        <v>179</v>
      </c>
      <c r="E22" t="s">
        <v>13</v>
      </c>
      <c r="F22" t="s">
        <v>133</v>
      </c>
      <c r="G22">
        <f t="shared" si="0"/>
        <v>0.13657968603728321</v>
      </c>
      <c r="H22">
        <f t="shared" si="1"/>
        <v>0.17072460754660401</v>
      </c>
      <c r="J22">
        <f>$H$2*'Wind ENSPRESO CF'!F18/VLOOKUP(E22,'Wind ENSPRESO CF Averages'!$C$28:$F$64,4,0)</f>
        <v>0.17072460754660401</v>
      </c>
    </row>
    <row r="23" spans="2:10">
      <c r="B23" t="s">
        <v>180</v>
      </c>
      <c r="C23" t="s">
        <v>181</v>
      </c>
      <c r="D23" t="s">
        <v>179</v>
      </c>
      <c r="E23" t="s">
        <v>14</v>
      </c>
      <c r="F23" t="s">
        <v>133</v>
      </c>
      <c r="G23">
        <f t="shared" si="0"/>
        <v>0.15065405183052238</v>
      </c>
      <c r="H23">
        <f t="shared" si="1"/>
        <v>0.18831756478815298</v>
      </c>
      <c r="J23">
        <f>$H$2*'Wind ENSPRESO CF'!F19/VLOOKUP(E23,'Wind ENSPRESO CF Averages'!$C$28:$F$64,4,0)</f>
        <v>0.18831756478815298</v>
      </c>
    </row>
    <row r="24" spans="2:10">
      <c r="B24" t="s">
        <v>180</v>
      </c>
      <c r="C24" t="s">
        <v>181</v>
      </c>
      <c r="D24" t="s">
        <v>179</v>
      </c>
      <c r="E24" t="s">
        <v>15</v>
      </c>
      <c r="F24" t="s">
        <v>133</v>
      </c>
      <c r="G24">
        <f t="shared" si="0"/>
        <v>0.14965517241379311</v>
      </c>
      <c r="H24">
        <f t="shared" ref="H24:H87" si="2">IF(D24="WP",0,J24)</f>
        <v>0.18706896551724139</v>
      </c>
      <c r="J24">
        <f>$H$2*'Wind ENSPRESO CF'!F20/VLOOKUP(E24,'Wind ENSPRESO CF Averages'!$C$28:$F$64,4,0)</f>
        <v>0.18706896551724139</v>
      </c>
    </row>
    <row r="25" spans="2:10">
      <c r="B25" t="s">
        <v>180</v>
      </c>
      <c r="C25" t="s">
        <v>181</v>
      </c>
      <c r="D25" t="s">
        <v>179</v>
      </c>
      <c r="E25" t="s">
        <v>19</v>
      </c>
      <c r="F25" t="s">
        <v>133</v>
      </c>
      <c r="G25">
        <f t="shared" si="0"/>
        <v>0.10328804347775336</v>
      </c>
      <c r="H25">
        <f t="shared" si="2"/>
        <v>0.12911005434719169</v>
      </c>
      <c r="J25">
        <f>$H$2*'Wind ENSPRESO CF'!F21/VLOOKUP(E25,'Wind ENSPRESO CF Averages'!$C$28:$F$64,4,0)</f>
        <v>0.12911005434719169</v>
      </c>
    </row>
    <row r="26" spans="2:10">
      <c r="B26" t="s">
        <v>180</v>
      </c>
      <c r="C26" t="s">
        <v>181</v>
      </c>
      <c r="D26" t="s">
        <v>179</v>
      </c>
      <c r="E26" t="s">
        <v>16</v>
      </c>
      <c r="F26" t="s">
        <v>133</v>
      </c>
      <c r="G26">
        <f t="shared" si="0"/>
        <v>0.11855068530329758</v>
      </c>
      <c r="H26">
        <f t="shared" si="2"/>
        <v>0.14818835662912197</v>
      </c>
      <c r="J26">
        <f>$H$2*'Wind ENSPRESO CF'!F22/VLOOKUP(E26,'Wind ENSPRESO CF Averages'!$C$28:$F$64,4,0)</f>
        <v>0.14818835662912197</v>
      </c>
    </row>
    <row r="27" spans="2:10">
      <c r="B27" t="s">
        <v>180</v>
      </c>
      <c r="C27" t="s">
        <v>181</v>
      </c>
      <c r="D27" t="s">
        <v>179</v>
      </c>
      <c r="E27" t="s">
        <v>17</v>
      </c>
      <c r="F27" t="s">
        <v>133</v>
      </c>
      <c r="G27">
        <f t="shared" si="0"/>
        <v>0.14559999999999998</v>
      </c>
      <c r="H27">
        <f t="shared" si="2"/>
        <v>0.18199999999999997</v>
      </c>
      <c r="J27">
        <f>$H$2*'Wind ENSPRESO CF'!F23/VLOOKUP(E27,'Wind ENSPRESO CF Averages'!$C$28:$F$64,4,0)</f>
        <v>0.18199999999999997</v>
      </c>
    </row>
    <row r="28" spans="2:10">
      <c r="B28" t="s">
        <v>180</v>
      </c>
      <c r="C28" t="s">
        <v>181</v>
      </c>
      <c r="D28" t="s">
        <v>179</v>
      </c>
      <c r="E28" t="s">
        <v>18</v>
      </c>
      <c r="F28" t="s">
        <v>133</v>
      </c>
      <c r="G28">
        <f t="shared" si="0"/>
        <v>0.12669497730268439</v>
      </c>
      <c r="H28">
        <f t="shared" si="2"/>
        <v>0.1583687216283555</v>
      </c>
      <c r="J28">
        <f>$H$2*'Wind ENSPRESO CF'!F24/VLOOKUP(E28,'Wind ENSPRESO CF Averages'!$C$28:$F$64,4,0)</f>
        <v>0.1583687216283555</v>
      </c>
    </row>
    <row r="29" spans="2:10">
      <c r="B29" t="s">
        <v>180</v>
      </c>
      <c r="C29" t="s">
        <v>181</v>
      </c>
      <c r="D29" t="s">
        <v>179</v>
      </c>
      <c r="E29" t="s">
        <v>39</v>
      </c>
      <c r="F29" t="s">
        <v>133</v>
      </c>
      <c r="G29">
        <f t="shared" si="0"/>
        <v>0.11533180778032036</v>
      </c>
      <c r="H29">
        <f t="shared" si="2"/>
        <v>0.14416475972540044</v>
      </c>
      <c r="J29">
        <f>$H$2*'Wind ENSPRESO CF'!F25/VLOOKUP(E29,'Wind ENSPRESO CF Averages'!$C$28:$F$64,4,0)</f>
        <v>0.14416475972540044</v>
      </c>
    </row>
    <row r="30" spans="2:10">
      <c r="B30" t="s">
        <v>180</v>
      </c>
      <c r="C30" t="s">
        <v>181</v>
      </c>
      <c r="D30" t="s">
        <v>179</v>
      </c>
      <c r="E30" t="s">
        <v>20</v>
      </c>
      <c r="F30" t="s">
        <v>133</v>
      </c>
      <c r="G30">
        <f t="shared" si="0"/>
        <v>0.11800884955771605</v>
      </c>
      <c r="H30">
        <f t="shared" si="2"/>
        <v>0.14751106194714506</v>
      </c>
      <c r="J30">
        <f>$H$2*'Wind ENSPRESO CF'!F26/VLOOKUP(E30,'Wind ENSPRESO CF Averages'!$C$28:$F$64,4,0)</f>
        <v>0.14751106194714506</v>
      </c>
    </row>
    <row r="31" spans="2:10">
      <c r="B31" t="s">
        <v>180</v>
      </c>
      <c r="C31" t="s">
        <v>181</v>
      </c>
      <c r="D31" t="s">
        <v>179</v>
      </c>
      <c r="E31" t="s">
        <v>21</v>
      </c>
      <c r="F31" t="s">
        <v>133</v>
      </c>
      <c r="G31">
        <f t="shared" si="0"/>
        <v>0.14011914893617017</v>
      </c>
      <c r="H31">
        <f t="shared" si="2"/>
        <v>0.17514893617021271</v>
      </c>
      <c r="J31">
        <f>$H$2*'Wind ENSPRESO CF'!F27/VLOOKUP(E31,'Wind ENSPRESO CF Averages'!$C$28:$F$64,4,0)</f>
        <v>0.17514893617021271</v>
      </c>
    </row>
    <row r="32" spans="2:10">
      <c r="B32" t="s">
        <v>180</v>
      </c>
      <c r="C32" t="s">
        <v>181</v>
      </c>
      <c r="D32" t="s">
        <v>179</v>
      </c>
      <c r="E32" t="s">
        <v>22</v>
      </c>
      <c r="F32" t="s">
        <v>133</v>
      </c>
      <c r="G32">
        <f t="shared" si="0"/>
        <v>0</v>
      </c>
      <c r="H32">
        <f t="shared" si="2"/>
        <v>0</v>
      </c>
      <c r="J32">
        <f>$H$2*'Wind ENSPRESO CF'!F28/VLOOKUP(E32,'Wind ENSPRESO CF Averages'!$C$28:$F$64,4,0)</f>
        <v>0</v>
      </c>
    </row>
    <row r="33" spans="2:10">
      <c r="B33" t="s">
        <v>180</v>
      </c>
      <c r="C33" t="s">
        <v>181</v>
      </c>
      <c r="D33" t="s">
        <v>179</v>
      </c>
      <c r="E33" t="s">
        <v>23</v>
      </c>
      <c r="F33" t="s">
        <v>133</v>
      </c>
      <c r="G33">
        <f t="shared" si="0"/>
        <v>0.11106639838949879</v>
      </c>
      <c r="H33">
        <f t="shared" si="2"/>
        <v>0.13883299798687349</v>
      </c>
      <c r="J33">
        <f>$H$2*'Wind ENSPRESO CF'!F29/VLOOKUP(E33,'Wind ENSPRESO CF Averages'!$C$28:$F$64,4,0)</f>
        <v>0.13883299798687349</v>
      </c>
    </row>
    <row r="34" spans="2:10">
      <c r="B34" t="s">
        <v>180</v>
      </c>
      <c r="C34" t="s">
        <v>181</v>
      </c>
      <c r="D34" t="s">
        <v>179</v>
      </c>
      <c r="E34" t="s">
        <v>43</v>
      </c>
      <c r="F34" t="s">
        <v>133</v>
      </c>
      <c r="G34">
        <f t="shared" si="0"/>
        <v>8.7906976744186044E-2</v>
      </c>
      <c r="H34">
        <f t="shared" si="2"/>
        <v>0.10988372093023255</v>
      </c>
      <c r="J34">
        <f>$H$2*'Wind ENSPRESO CF'!F30/VLOOKUP(E34,'Wind ENSPRESO CF Averages'!$C$28:$F$64,4,0)</f>
        <v>0.10988372093023255</v>
      </c>
    </row>
    <row r="35" spans="2:10">
      <c r="B35" t="s">
        <v>180</v>
      </c>
      <c r="C35" t="s">
        <v>181</v>
      </c>
      <c r="D35" t="s">
        <v>179</v>
      </c>
      <c r="E35" t="s">
        <v>24</v>
      </c>
      <c r="F35" t="s">
        <v>133</v>
      </c>
      <c r="G35">
        <f t="shared" si="0"/>
        <v>0.1438674033149171</v>
      </c>
      <c r="H35">
        <f t="shared" si="2"/>
        <v>0.17983425414364637</v>
      </c>
      <c r="J35">
        <f>$H$2*'Wind ENSPRESO CF'!F31/VLOOKUP(E35,'Wind ENSPRESO CF Averages'!$C$28:$F$64,4,0)</f>
        <v>0.17983425414364637</v>
      </c>
    </row>
    <row r="36" spans="2:10">
      <c r="B36" t="s">
        <v>180</v>
      </c>
      <c r="C36" t="s">
        <v>181</v>
      </c>
      <c r="D36" t="s">
        <v>179</v>
      </c>
      <c r="E36" t="s">
        <v>25</v>
      </c>
      <c r="F36" t="s">
        <v>133</v>
      </c>
      <c r="G36">
        <f t="shared" si="0"/>
        <v>0.13081967213114751</v>
      </c>
      <c r="H36">
        <f t="shared" si="2"/>
        <v>0.16352459016393436</v>
      </c>
      <c r="J36">
        <f>$H$2*'Wind ENSPRESO CF'!F32/VLOOKUP(E36,'Wind ENSPRESO CF Averages'!$C$28:$F$64,4,0)</f>
        <v>0.16352459016393436</v>
      </c>
    </row>
    <row r="37" spans="2:10">
      <c r="B37" t="s">
        <v>180</v>
      </c>
      <c r="C37" t="s">
        <v>181</v>
      </c>
      <c r="D37" t="s">
        <v>179</v>
      </c>
      <c r="E37" t="s">
        <v>26</v>
      </c>
      <c r="F37" t="s">
        <v>133</v>
      </c>
      <c r="G37">
        <f t="shared" si="0"/>
        <v>0.1500864553314121</v>
      </c>
      <c r="H37">
        <f t="shared" si="2"/>
        <v>0.18760806916426512</v>
      </c>
      <c r="J37">
        <f>$H$2*'Wind ENSPRESO CF'!F33/VLOOKUP(E37,'Wind ENSPRESO CF Averages'!$C$28:$F$64,4,0)</f>
        <v>0.18760806916426512</v>
      </c>
    </row>
    <row r="38" spans="2:10">
      <c r="B38" t="s">
        <v>180</v>
      </c>
      <c r="C38" t="s">
        <v>181</v>
      </c>
      <c r="D38" t="s">
        <v>179</v>
      </c>
      <c r="E38" t="s">
        <v>40</v>
      </c>
      <c r="F38" t="s">
        <v>133</v>
      </c>
      <c r="G38">
        <f t="shared" si="0"/>
        <v>0.09</v>
      </c>
      <c r="H38">
        <f t="shared" si="2"/>
        <v>0.11249999999999999</v>
      </c>
      <c r="J38">
        <f>$H$2*'Wind ENSPRESO CF'!F34/VLOOKUP(E38,'Wind ENSPRESO CF Averages'!$C$28:$F$64,4,0)</f>
        <v>0.11249999999999999</v>
      </c>
    </row>
    <row r="39" spans="2:10">
      <c r="B39" t="s">
        <v>180</v>
      </c>
      <c r="C39" t="s">
        <v>181</v>
      </c>
      <c r="D39" t="s">
        <v>179</v>
      </c>
      <c r="E39" t="s">
        <v>41</v>
      </c>
      <c r="F39" t="s">
        <v>133</v>
      </c>
      <c r="G39">
        <f t="shared" si="0"/>
        <v>9.6000000000000016E-2</v>
      </c>
      <c r="H39">
        <f t="shared" si="2"/>
        <v>0.12000000000000001</v>
      </c>
      <c r="J39">
        <f>$H$2*'Wind ENSPRESO CF'!F35/VLOOKUP(E39,'Wind ENSPRESO CF Averages'!$C$28:$F$64,4,0)</f>
        <v>0.12000000000000001</v>
      </c>
    </row>
    <row r="40" spans="2:10">
      <c r="B40" t="s">
        <v>180</v>
      </c>
      <c r="C40" t="s">
        <v>181</v>
      </c>
      <c r="D40" t="s">
        <v>179</v>
      </c>
      <c r="E40" t="s">
        <v>27</v>
      </c>
      <c r="F40" t="s">
        <v>133</v>
      </c>
      <c r="G40">
        <f t="shared" si="0"/>
        <v>9.938028169014082E-2</v>
      </c>
      <c r="H40">
        <f t="shared" si="2"/>
        <v>0.12422535211267602</v>
      </c>
      <c r="J40">
        <f>$H$2*'Wind ENSPRESO CF'!F36/VLOOKUP(E40,'Wind ENSPRESO CF Averages'!$C$28:$F$64,4,0)</f>
        <v>0.12422535211267602</v>
      </c>
    </row>
    <row r="41" spans="2:10">
      <c r="B41" t="s">
        <v>180</v>
      </c>
      <c r="C41" t="s">
        <v>181</v>
      </c>
      <c r="D41" t="s">
        <v>179</v>
      </c>
      <c r="E41" t="s">
        <v>28</v>
      </c>
      <c r="F41" t="s">
        <v>133</v>
      </c>
      <c r="G41">
        <f t="shared" si="0"/>
        <v>0.13874080130835034</v>
      </c>
      <c r="H41">
        <f t="shared" si="2"/>
        <v>0.17342600163543792</v>
      </c>
      <c r="J41">
        <f>$H$2*'Wind ENSPRESO CF'!F37/VLOOKUP(E41,'Wind ENSPRESO CF Averages'!$C$28:$F$64,4,0)</f>
        <v>0.17342600163543792</v>
      </c>
    </row>
    <row r="42" spans="2:10">
      <c r="B42" t="s">
        <v>180</v>
      </c>
      <c r="C42" t="s">
        <v>181</v>
      </c>
      <c r="D42" t="s">
        <v>179</v>
      </c>
      <c r="E42" t="s">
        <v>29</v>
      </c>
      <c r="F42" t="s">
        <v>133</v>
      </c>
      <c r="G42">
        <f t="shared" si="0"/>
        <v>0.14320441988938298</v>
      </c>
      <c r="H42">
        <f t="shared" si="2"/>
        <v>0.17900552486172872</v>
      </c>
      <c r="J42">
        <f>$H$2*'Wind ENSPRESO CF'!F38/VLOOKUP(E42,'Wind ENSPRESO CF Averages'!$C$28:$F$64,4,0)</f>
        <v>0.17900552486172872</v>
      </c>
    </row>
    <row r="43" spans="2:10">
      <c r="B43" t="s">
        <v>180</v>
      </c>
      <c r="C43" t="s">
        <v>181</v>
      </c>
      <c r="D43" t="s">
        <v>179</v>
      </c>
      <c r="E43" t="s">
        <v>30</v>
      </c>
      <c r="F43" t="s">
        <v>133</v>
      </c>
      <c r="G43">
        <f t="shared" si="0"/>
        <v>0.13698311007571343</v>
      </c>
      <c r="H43">
        <f t="shared" si="2"/>
        <v>0.17122888759464178</v>
      </c>
      <c r="J43">
        <f>$H$2*'Wind ENSPRESO CF'!F39/VLOOKUP(E43,'Wind ENSPRESO CF Averages'!$C$28:$F$64,4,0)</f>
        <v>0.17122888759464178</v>
      </c>
    </row>
    <row r="44" spans="2:10">
      <c r="B44" t="s">
        <v>180</v>
      </c>
      <c r="C44" t="s">
        <v>181</v>
      </c>
      <c r="D44" t="s">
        <v>179</v>
      </c>
      <c r="E44" t="s">
        <v>31</v>
      </c>
      <c r="F44" t="s">
        <v>133</v>
      </c>
      <c r="G44">
        <f t="shared" si="0"/>
        <v>0.10575107296137337</v>
      </c>
      <c r="H44">
        <f t="shared" si="2"/>
        <v>0.1321888412017167</v>
      </c>
      <c r="J44">
        <f>$H$2*'Wind ENSPRESO CF'!F40/VLOOKUP(E44,'Wind ENSPRESO CF Averages'!$C$28:$F$64,4,0)</f>
        <v>0.1321888412017167</v>
      </c>
    </row>
    <row r="45" spans="2:10">
      <c r="B45" t="s">
        <v>180</v>
      </c>
      <c r="C45" t="s">
        <v>181</v>
      </c>
      <c r="D45" t="s">
        <v>179</v>
      </c>
      <c r="E45" t="s">
        <v>32</v>
      </c>
      <c r="F45" t="s">
        <v>133</v>
      </c>
      <c r="G45">
        <f t="shared" si="0"/>
        <v>0.1093012048192771</v>
      </c>
      <c r="H45">
        <f t="shared" si="2"/>
        <v>0.13662650602409637</v>
      </c>
      <c r="J45">
        <f>$H$2*'Wind ENSPRESO CF'!F41/VLOOKUP(E45,'Wind ENSPRESO CF Averages'!$C$28:$F$64,4,0)</f>
        <v>0.13662650602409637</v>
      </c>
    </row>
    <row r="46" spans="2:10">
      <c r="B46" t="s">
        <v>180</v>
      </c>
      <c r="C46" t="s">
        <v>181</v>
      </c>
      <c r="D46" t="s">
        <v>179</v>
      </c>
      <c r="E46" t="s">
        <v>33</v>
      </c>
      <c r="F46" t="s">
        <v>133</v>
      </c>
      <c r="G46">
        <f t="shared" si="0"/>
        <v>0.14299166968489677</v>
      </c>
      <c r="H46">
        <f t="shared" si="2"/>
        <v>0.17873958710612095</v>
      </c>
      <c r="J46">
        <f>$H$2*'Wind ENSPRESO CF'!F42/VLOOKUP(E46,'Wind ENSPRESO CF Averages'!$C$28:$F$64,4,0)</f>
        <v>0.17873958710612095</v>
      </c>
    </row>
    <row r="47" spans="2:10">
      <c r="B47" t="s">
        <v>180</v>
      </c>
      <c r="C47" t="s">
        <v>181</v>
      </c>
      <c r="D47" t="s">
        <v>179</v>
      </c>
      <c r="E47" t="s">
        <v>34</v>
      </c>
      <c r="F47" t="s">
        <v>133</v>
      </c>
      <c r="G47">
        <f t="shared" si="0"/>
        <v>0.12652719665271966</v>
      </c>
      <c r="H47">
        <f t="shared" si="2"/>
        <v>0.15815899581589957</v>
      </c>
      <c r="J47">
        <f>$H$2*'Wind ENSPRESO CF'!F43/VLOOKUP(E47,'Wind ENSPRESO CF Averages'!$C$28:$F$64,4,0)</f>
        <v>0.15815899581589957</v>
      </c>
    </row>
    <row r="48" spans="2:10">
      <c r="B48" t="s">
        <v>180</v>
      </c>
      <c r="C48" t="s">
        <v>181</v>
      </c>
      <c r="D48" t="s">
        <v>179</v>
      </c>
      <c r="E48" t="s">
        <v>35</v>
      </c>
      <c r="F48" t="s">
        <v>133</v>
      </c>
      <c r="G48">
        <f t="shared" si="0"/>
        <v>0.11924843423799583</v>
      </c>
      <c r="H48">
        <f t="shared" si="2"/>
        <v>0.14906054279749478</v>
      </c>
      <c r="J48">
        <f>$H$2*'Wind ENSPRESO CF'!F44/VLOOKUP(E48,'Wind ENSPRESO CF Averages'!$C$28:$F$64,4,0)</f>
        <v>0.14906054279749478</v>
      </c>
    </row>
    <row r="49" spans="2:10">
      <c r="B49" t="s">
        <v>180</v>
      </c>
      <c r="C49" t="s">
        <v>181</v>
      </c>
      <c r="D49" t="s">
        <v>179</v>
      </c>
      <c r="E49" t="s">
        <v>36</v>
      </c>
      <c r="F49" t="s">
        <v>133</v>
      </c>
      <c r="G49">
        <f t="shared" si="0"/>
        <v>0.13925293489865337</v>
      </c>
      <c r="H49">
        <f t="shared" si="2"/>
        <v>0.1740661686233167</v>
      </c>
      <c r="J49">
        <f>$H$2*'Wind ENSPRESO CF'!F45/VLOOKUP(E49,'Wind ENSPRESO CF Averages'!$C$28:$F$64,4,0)</f>
        <v>0.1740661686233167</v>
      </c>
    </row>
    <row r="50" spans="2:10">
      <c r="B50" t="s">
        <v>180</v>
      </c>
      <c r="C50" t="s">
        <v>181</v>
      </c>
      <c r="D50" t="s">
        <v>183</v>
      </c>
      <c r="E50" t="s">
        <v>37</v>
      </c>
      <c r="F50" t="s">
        <v>133</v>
      </c>
      <c r="G50">
        <f t="shared" si="0"/>
        <v>0.11586206896551721</v>
      </c>
      <c r="H50">
        <f t="shared" si="2"/>
        <v>0.14482758620689651</v>
      </c>
      <c r="J50">
        <f>$H$2*'Wind ENSPRESO CF'!F46/VLOOKUP(E50,'Wind ENSPRESO CF Averages'!$C$28:$F$64,4,0)</f>
        <v>0.14482758620689651</v>
      </c>
    </row>
    <row r="51" spans="2:10">
      <c r="B51" t="s">
        <v>180</v>
      </c>
      <c r="C51" t="s">
        <v>181</v>
      </c>
      <c r="D51" t="s">
        <v>183</v>
      </c>
      <c r="E51" t="s">
        <v>7</v>
      </c>
      <c r="F51" t="s">
        <v>133</v>
      </c>
      <c r="G51">
        <f t="shared" si="0"/>
        <v>0.14090791180319881</v>
      </c>
      <c r="H51">
        <f t="shared" si="2"/>
        <v>0.17613488975399852</v>
      </c>
      <c r="J51">
        <f>$H$2*'Wind ENSPRESO CF'!F47/VLOOKUP(E51,'Wind ENSPRESO CF Averages'!$C$28:$F$64,4,0)</f>
        <v>0.17613488975399852</v>
      </c>
    </row>
    <row r="52" spans="2:10">
      <c r="B52" t="s">
        <v>180</v>
      </c>
      <c r="C52" t="s">
        <v>181</v>
      </c>
      <c r="D52" t="s">
        <v>183</v>
      </c>
      <c r="E52" t="s">
        <v>38</v>
      </c>
      <c r="F52" t="s">
        <v>133</v>
      </c>
      <c r="G52">
        <f t="shared" si="0"/>
        <v>0.13517241379310341</v>
      </c>
      <c r="H52">
        <f t="shared" si="2"/>
        <v>0.16896551724137926</v>
      </c>
      <c r="J52">
        <f>$H$2*'Wind ENSPRESO CF'!F48/VLOOKUP(E52,'Wind ENSPRESO CF Averages'!$C$28:$F$64,4,0)</f>
        <v>0.16896551724137926</v>
      </c>
    </row>
    <row r="53" spans="2:10">
      <c r="B53" t="s">
        <v>180</v>
      </c>
      <c r="C53" t="s">
        <v>181</v>
      </c>
      <c r="D53" t="s">
        <v>183</v>
      </c>
      <c r="E53" t="s">
        <v>8</v>
      </c>
      <c r="F53" t="s">
        <v>133</v>
      </c>
      <c r="G53">
        <f t="shared" si="0"/>
        <v>0.15676595744630262</v>
      </c>
      <c r="H53">
        <f t="shared" si="2"/>
        <v>0.19595744680787827</v>
      </c>
      <c r="J53">
        <f>$H$2*'Wind ENSPRESO CF'!F49/VLOOKUP(E53,'Wind ENSPRESO CF Averages'!$C$28:$F$64,4,0)</f>
        <v>0.19595744680787827</v>
      </c>
    </row>
    <row r="54" spans="2:10">
      <c r="B54" t="s">
        <v>180</v>
      </c>
      <c r="C54" t="s">
        <v>181</v>
      </c>
      <c r="D54" t="s">
        <v>183</v>
      </c>
      <c r="E54" t="s">
        <v>9</v>
      </c>
      <c r="F54" t="s">
        <v>133</v>
      </c>
      <c r="G54">
        <f t="shared" si="0"/>
        <v>0.12486486486438167</v>
      </c>
      <c r="H54">
        <f t="shared" si="2"/>
        <v>0.15608108108047708</v>
      </c>
      <c r="J54">
        <f>$H$2*'Wind ENSPRESO CF'!F50/VLOOKUP(E54,'Wind ENSPRESO CF Averages'!$C$28:$F$64,4,0)</f>
        <v>0.15608108108047708</v>
      </c>
    </row>
    <row r="55" spans="2:10">
      <c r="B55" t="s">
        <v>180</v>
      </c>
      <c r="C55" t="s">
        <v>181</v>
      </c>
      <c r="D55" t="s">
        <v>183</v>
      </c>
      <c r="E55" t="s">
        <v>10</v>
      </c>
      <c r="F55" t="s">
        <v>133</v>
      </c>
      <c r="G55">
        <f t="shared" si="0"/>
        <v>0.14420600858435814</v>
      </c>
      <c r="H55">
        <f t="shared" si="2"/>
        <v>0.18025751073044768</v>
      </c>
      <c r="J55">
        <f>$H$2*'Wind ENSPRESO CF'!F51/VLOOKUP(E55,'Wind ENSPRESO CF Averages'!$C$28:$F$64,4,0)</f>
        <v>0.18025751073044768</v>
      </c>
    </row>
    <row r="56" spans="2:10">
      <c r="B56" t="s">
        <v>180</v>
      </c>
      <c r="C56" t="s">
        <v>181</v>
      </c>
      <c r="D56" t="s">
        <v>183</v>
      </c>
      <c r="E56" t="s">
        <v>42</v>
      </c>
      <c r="F56" t="s">
        <v>133</v>
      </c>
      <c r="G56">
        <f t="shared" si="0"/>
        <v>0.1251063829787234</v>
      </c>
      <c r="H56">
        <f t="shared" si="2"/>
        <v>0.15638297872340423</v>
      </c>
      <c r="J56">
        <f>$H$2*'Wind ENSPRESO CF'!F52/VLOOKUP(E56,'Wind ENSPRESO CF Averages'!$C$28:$F$64,4,0)</f>
        <v>0.15638297872340423</v>
      </c>
    </row>
    <row r="57" spans="2:10">
      <c r="B57" t="s">
        <v>180</v>
      </c>
      <c r="C57" t="s">
        <v>181</v>
      </c>
      <c r="D57" t="s">
        <v>183</v>
      </c>
      <c r="E57" t="s">
        <v>11</v>
      </c>
      <c r="F57" t="s">
        <v>133</v>
      </c>
      <c r="G57">
        <f t="shared" si="0"/>
        <v>9.4915254237288138E-2</v>
      </c>
      <c r="H57">
        <f t="shared" si="2"/>
        <v>0.11864406779661016</v>
      </c>
      <c r="J57">
        <f>$H$2*'Wind ENSPRESO CF'!F53/VLOOKUP(E57,'Wind ENSPRESO CF Averages'!$C$28:$F$64,4,0)</f>
        <v>0.11864406779661016</v>
      </c>
    </row>
    <row r="58" spans="2:10">
      <c r="B58" t="s">
        <v>180</v>
      </c>
      <c r="C58" t="s">
        <v>181</v>
      </c>
      <c r="D58" t="s">
        <v>183</v>
      </c>
      <c r="E58" t="s">
        <v>12</v>
      </c>
      <c r="F58" t="s">
        <v>133</v>
      </c>
      <c r="G58">
        <f t="shared" si="0"/>
        <v>0.15054545454545454</v>
      </c>
      <c r="H58">
        <f t="shared" si="2"/>
        <v>0.18818181818181814</v>
      </c>
      <c r="J58">
        <f>$H$2*'Wind ENSPRESO CF'!F54/VLOOKUP(E58,'Wind ENSPRESO CF Averages'!$C$28:$F$64,4,0)</f>
        <v>0.18818181818181814</v>
      </c>
    </row>
    <row r="59" spans="2:10">
      <c r="B59" t="s">
        <v>180</v>
      </c>
      <c r="C59" t="s">
        <v>181</v>
      </c>
      <c r="D59" t="s">
        <v>183</v>
      </c>
      <c r="E59" t="s">
        <v>13</v>
      </c>
      <c r="F59" t="s">
        <v>133</v>
      </c>
      <c r="G59">
        <f t="shared" si="0"/>
        <v>0.15072668676588663</v>
      </c>
      <c r="H59">
        <f t="shared" si="2"/>
        <v>0.18840835845735829</v>
      </c>
      <c r="J59">
        <f>$H$2*'Wind ENSPRESO CF'!F55/VLOOKUP(E59,'Wind ENSPRESO CF Averages'!$C$28:$F$64,4,0)</f>
        <v>0.18840835845735829</v>
      </c>
    </row>
    <row r="60" spans="2:10">
      <c r="B60" t="s">
        <v>180</v>
      </c>
      <c r="C60" t="s">
        <v>181</v>
      </c>
      <c r="D60" t="s">
        <v>183</v>
      </c>
      <c r="E60" t="s">
        <v>14</v>
      </c>
      <c r="F60" t="s">
        <v>133</v>
      </c>
      <c r="G60">
        <f t="shared" si="0"/>
        <v>0.15756478815302344</v>
      </c>
      <c r="H60">
        <f t="shared" si="2"/>
        <v>0.19695598519127927</v>
      </c>
      <c r="J60">
        <f>$H$2*'Wind ENSPRESO CF'!F56/VLOOKUP(E60,'Wind ENSPRESO CF Averages'!$C$28:$F$64,4,0)</f>
        <v>0.19695598519127927</v>
      </c>
    </row>
    <row r="61" spans="2:10">
      <c r="B61" t="s">
        <v>180</v>
      </c>
      <c r="C61" t="s">
        <v>181</v>
      </c>
      <c r="D61" t="s">
        <v>183</v>
      </c>
      <c r="E61" t="s">
        <v>15</v>
      </c>
      <c r="F61" t="s">
        <v>133</v>
      </c>
      <c r="G61">
        <f t="shared" si="0"/>
        <v>0.14965517241379306</v>
      </c>
      <c r="H61">
        <f t="shared" si="2"/>
        <v>0.18706896551724131</v>
      </c>
      <c r="J61">
        <f>$H$2*'Wind ENSPRESO CF'!F57/VLOOKUP(E61,'Wind ENSPRESO CF Averages'!$C$28:$F$64,4,0)</f>
        <v>0.18706896551724131</v>
      </c>
    </row>
    <row r="62" spans="2:10">
      <c r="B62" t="s">
        <v>180</v>
      </c>
      <c r="C62" t="s">
        <v>181</v>
      </c>
      <c r="D62" t="s">
        <v>183</v>
      </c>
      <c r="E62" t="s">
        <v>19</v>
      </c>
      <c r="F62" t="s">
        <v>133</v>
      </c>
      <c r="G62">
        <f t="shared" si="0"/>
        <v>0.12953804347879658</v>
      </c>
      <c r="H62">
        <f t="shared" si="2"/>
        <v>0.16192255434849573</v>
      </c>
      <c r="J62">
        <f>$H$2*'Wind ENSPRESO CF'!F58/VLOOKUP(E62,'Wind ENSPRESO CF Averages'!$C$28:$F$64,4,0)</f>
        <v>0.16192255434849573</v>
      </c>
    </row>
    <row r="63" spans="2:10">
      <c r="B63" t="s">
        <v>180</v>
      </c>
      <c r="C63" t="s">
        <v>181</v>
      </c>
      <c r="D63" t="s">
        <v>183</v>
      </c>
      <c r="E63" t="s">
        <v>16</v>
      </c>
      <c r="F63" t="s">
        <v>133</v>
      </c>
      <c r="G63">
        <f t="shared" si="0"/>
        <v>0.15101533450943139</v>
      </c>
      <c r="H63">
        <f t="shared" si="2"/>
        <v>0.18876916813678923</v>
      </c>
      <c r="J63">
        <f>$H$2*'Wind ENSPRESO CF'!F59/VLOOKUP(E63,'Wind ENSPRESO CF Averages'!$C$28:$F$64,4,0)</f>
        <v>0.18876916813678923</v>
      </c>
    </row>
    <row r="64" spans="2:10">
      <c r="B64" t="s">
        <v>180</v>
      </c>
      <c r="C64" t="s">
        <v>181</v>
      </c>
      <c r="D64" t="s">
        <v>183</v>
      </c>
      <c r="E64" t="s">
        <v>17</v>
      </c>
      <c r="F64" t="s">
        <v>133</v>
      </c>
      <c r="G64">
        <f t="shared" si="0"/>
        <v>0.15493333333333337</v>
      </c>
      <c r="H64">
        <f t="shared" si="2"/>
        <v>0.19366666666666668</v>
      </c>
      <c r="J64">
        <f>$H$2*'Wind ENSPRESO CF'!F60/VLOOKUP(E64,'Wind ENSPRESO CF Averages'!$C$28:$F$64,4,0)</f>
        <v>0.19366666666666668</v>
      </c>
    </row>
    <row r="65" spans="2:10">
      <c r="B65" t="s">
        <v>180</v>
      </c>
      <c r="C65" t="s">
        <v>181</v>
      </c>
      <c r="D65" t="s">
        <v>183</v>
      </c>
      <c r="E65" t="s">
        <v>18</v>
      </c>
      <c r="F65" t="s">
        <v>133</v>
      </c>
      <c r="G65">
        <f t="shared" si="0"/>
        <v>0.1512959437689203</v>
      </c>
      <c r="H65">
        <f t="shared" si="2"/>
        <v>0.18911992971115035</v>
      </c>
      <c r="J65">
        <f>$H$2*'Wind ENSPRESO CF'!F61/VLOOKUP(E65,'Wind ENSPRESO CF Averages'!$C$28:$F$64,4,0)</f>
        <v>0.18911992971115035</v>
      </c>
    </row>
    <row r="66" spans="2:10">
      <c r="B66" t="s">
        <v>180</v>
      </c>
      <c r="C66" t="s">
        <v>181</v>
      </c>
      <c r="D66" t="s">
        <v>183</v>
      </c>
      <c r="E66" t="s">
        <v>39</v>
      </c>
      <c r="F66" t="s">
        <v>133</v>
      </c>
      <c r="G66">
        <f t="shared" si="0"/>
        <v>0.14993135011441647</v>
      </c>
      <c r="H66">
        <f t="shared" si="2"/>
        <v>0.18741418764302056</v>
      </c>
      <c r="J66">
        <f>$H$2*'Wind ENSPRESO CF'!F62/VLOOKUP(E66,'Wind ENSPRESO CF Averages'!$C$28:$F$64,4,0)</f>
        <v>0.18741418764302056</v>
      </c>
    </row>
    <row r="67" spans="2:10">
      <c r="B67" t="s">
        <v>180</v>
      </c>
      <c r="C67" t="s">
        <v>181</v>
      </c>
      <c r="D67" t="s">
        <v>183</v>
      </c>
      <c r="E67" t="s">
        <v>20</v>
      </c>
      <c r="F67" t="s">
        <v>133</v>
      </c>
      <c r="G67">
        <f t="shared" si="0"/>
        <v>0.14588495575294377</v>
      </c>
      <c r="H67">
        <f t="shared" si="2"/>
        <v>0.18235619469117972</v>
      </c>
      <c r="J67">
        <f>$H$2*'Wind ENSPRESO CF'!F63/VLOOKUP(E67,'Wind ENSPRESO CF Averages'!$C$28:$F$64,4,0)</f>
        <v>0.18235619469117972</v>
      </c>
    </row>
    <row r="68" spans="2:10">
      <c r="B68" t="s">
        <v>180</v>
      </c>
      <c r="C68" t="s">
        <v>181</v>
      </c>
      <c r="D68" t="s">
        <v>183</v>
      </c>
      <c r="E68" t="s">
        <v>21</v>
      </c>
      <c r="F68" t="s">
        <v>133</v>
      </c>
      <c r="G68">
        <f t="shared" si="0"/>
        <v>0.15012765957446808</v>
      </c>
      <c r="H68">
        <f t="shared" si="2"/>
        <v>0.18765957446808509</v>
      </c>
      <c r="J68">
        <f>$H$2*'Wind ENSPRESO CF'!F64/VLOOKUP(E68,'Wind ENSPRESO CF Averages'!$C$28:$F$64,4,0)</f>
        <v>0.18765957446808509</v>
      </c>
    </row>
    <row r="69" spans="2:10">
      <c r="B69" t="s">
        <v>180</v>
      </c>
      <c r="C69" t="s">
        <v>181</v>
      </c>
      <c r="D69" t="s">
        <v>183</v>
      </c>
      <c r="E69" t="s">
        <v>22</v>
      </c>
      <c r="F69" t="s">
        <v>133</v>
      </c>
      <c r="G69">
        <f t="shared" si="0"/>
        <v>0</v>
      </c>
      <c r="H69">
        <f t="shared" si="2"/>
        <v>0</v>
      </c>
      <c r="J69">
        <f>$H$2*'Wind ENSPRESO CF'!F65/VLOOKUP(E69,'Wind ENSPRESO CF Averages'!$C$28:$F$64,4,0)</f>
        <v>0</v>
      </c>
    </row>
    <row r="70" spans="2:10">
      <c r="B70" t="s">
        <v>180</v>
      </c>
      <c r="C70" t="s">
        <v>181</v>
      </c>
      <c r="D70" t="s">
        <v>183</v>
      </c>
      <c r="E70" t="s">
        <v>23</v>
      </c>
      <c r="F70" t="s">
        <v>133</v>
      </c>
      <c r="G70">
        <f>H70*0.8</f>
        <v>0.1434205231382247</v>
      </c>
      <c r="H70">
        <f>IF(D70="WP",0,J70)</f>
        <v>0.17927565392278089</v>
      </c>
      <c r="J70">
        <f>$H$2*'Wind ENSPRESO CF'!F66/VLOOKUP(E70,'Wind ENSPRESO CF Averages'!$C$28:$F$64,4,0)</f>
        <v>0.17927565392278089</v>
      </c>
    </row>
    <row r="71" spans="2:10">
      <c r="B71" t="s">
        <v>180</v>
      </c>
      <c r="C71" t="s">
        <v>181</v>
      </c>
      <c r="D71" t="s">
        <v>183</v>
      </c>
      <c r="E71" t="s">
        <v>43</v>
      </c>
      <c r="F71" t="s">
        <v>133</v>
      </c>
      <c r="G71">
        <f t="shared" si="0"/>
        <v>0.10744186046511627</v>
      </c>
      <c r="H71">
        <f t="shared" si="2"/>
        <v>0.13430232558139532</v>
      </c>
      <c r="J71">
        <f>$H$2*'Wind ENSPRESO CF'!F67/VLOOKUP(E71,'Wind ENSPRESO CF Averages'!$C$28:$F$64,4,0)</f>
        <v>0.13430232558139532</v>
      </c>
    </row>
    <row r="72" spans="2:10">
      <c r="B72" t="s">
        <v>180</v>
      </c>
      <c r="C72" t="s">
        <v>181</v>
      </c>
      <c r="D72" t="s">
        <v>183</v>
      </c>
      <c r="E72" t="s">
        <v>24</v>
      </c>
      <c r="F72" t="s">
        <v>133</v>
      </c>
      <c r="G72">
        <f t="shared" si="0"/>
        <v>0.16243093922651936</v>
      </c>
      <c r="H72">
        <f t="shared" si="2"/>
        <v>0.20303867403314918</v>
      </c>
      <c r="J72">
        <f>$H$2*'Wind ENSPRESO CF'!F68/VLOOKUP(E72,'Wind ENSPRESO CF Averages'!$C$28:$F$64,4,0)</f>
        <v>0.20303867403314918</v>
      </c>
    </row>
    <row r="73" spans="2:10">
      <c r="B73" t="s">
        <v>180</v>
      </c>
      <c r="C73" t="s">
        <v>181</v>
      </c>
      <c r="D73" t="s">
        <v>183</v>
      </c>
      <c r="E73" t="s">
        <v>25</v>
      </c>
      <c r="F73" t="s">
        <v>133</v>
      </c>
      <c r="G73">
        <f t="shared" si="0"/>
        <v>0.15147540983606553</v>
      </c>
      <c r="H73">
        <f t="shared" si="2"/>
        <v>0.18934426229508189</v>
      </c>
      <c r="J73">
        <f>$H$2*'Wind ENSPRESO CF'!F69/VLOOKUP(E73,'Wind ENSPRESO CF Averages'!$C$28:$F$64,4,0)</f>
        <v>0.18934426229508189</v>
      </c>
    </row>
    <row r="74" spans="2:10">
      <c r="B74" t="s">
        <v>180</v>
      </c>
      <c r="C74" t="s">
        <v>181</v>
      </c>
      <c r="D74" t="s">
        <v>183</v>
      </c>
      <c r="E74" t="s">
        <v>26</v>
      </c>
      <c r="F74" t="s">
        <v>133</v>
      </c>
      <c r="G74">
        <f t="shared" si="0"/>
        <v>0.15008645533141213</v>
      </c>
      <c r="H74">
        <f t="shared" si="2"/>
        <v>0.18760806916426515</v>
      </c>
      <c r="J74">
        <f>$H$2*'Wind ENSPRESO CF'!F70/VLOOKUP(E74,'Wind ENSPRESO CF Averages'!$C$28:$F$64,4,0)</f>
        <v>0.18760806916426515</v>
      </c>
    </row>
    <row r="75" spans="2:10">
      <c r="B75" t="s">
        <v>180</v>
      </c>
      <c r="C75" t="s">
        <v>181</v>
      </c>
      <c r="D75" t="s">
        <v>183</v>
      </c>
      <c r="E75" t="s">
        <v>40</v>
      </c>
      <c r="F75" t="s">
        <v>133</v>
      </c>
      <c r="G75">
        <f t="shared" si="0"/>
        <v>0.13999999999999999</v>
      </c>
      <c r="H75">
        <f t="shared" si="2"/>
        <v>0.17499999999999999</v>
      </c>
      <c r="J75">
        <f>$H$2*'Wind ENSPRESO CF'!F71/VLOOKUP(E75,'Wind ENSPRESO CF Averages'!$C$28:$F$64,4,0)</f>
        <v>0.17499999999999999</v>
      </c>
    </row>
    <row r="76" spans="2:10">
      <c r="B76" t="s">
        <v>180</v>
      </c>
      <c r="C76" t="s">
        <v>181</v>
      </c>
      <c r="D76" t="s">
        <v>183</v>
      </c>
      <c r="E76" t="s">
        <v>41</v>
      </c>
      <c r="F76" t="s">
        <v>133</v>
      </c>
      <c r="G76">
        <f t="shared" si="0"/>
        <v>0.12000000000000005</v>
      </c>
      <c r="H76">
        <f t="shared" si="2"/>
        <v>0.15000000000000005</v>
      </c>
      <c r="J76">
        <f>$H$2*'Wind ENSPRESO CF'!F72/VLOOKUP(E76,'Wind ENSPRESO CF Averages'!$C$28:$F$64,4,0)</f>
        <v>0.15000000000000005</v>
      </c>
    </row>
    <row r="77" spans="2:10">
      <c r="B77" t="s">
        <v>180</v>
      </c>
      <c r="C77" t="s">
        <v>181</v>
      </c>
      <c r="D77" t="s">
        <v>183</v>
      </c>
      <c r="E77" t="s">
        <v>27</v>
      </c>
      <c r="F77" t="s">
        <v>133</v>
      </c>
      <c r="G77">
        <f t="shared" si="0"/>
        <v>0.11357746478873242</v>
      </c>
      <c r="H77">
        <f t="shared" si="2"/>
        <v>0.14197183098591551</v>
      </c>
      <c r="J77">
        <f>$H$2*'Wind ENSPRESO CF'!F73/VLOOKUP(E77,'Wind ENSPRESO CF Averages'!$C$28:$F$64,4,0)</f>
        <v>0.14197183098591551</v>
      </c>
    </row>
    <row r="78" spans="2:10">
      <c r="B78" t="s">
        <v>180</v>
      </c>
      <c r="C78" t="s">
        <v>181</v>
      </c>
      <c r="D78" t="s">
        <v>183</v>
      </c>
      <c r="E78" t="s">
        <v>28</v>
      </c>
      <c r="F78" t="s">
        <v>133</v>
      </c>
      <c r="G78">
        <f t="shared" ref="G78:G141" si="3">H78*0.8</f>
        <v>0.15728536385944811</v>
      </c>
      <c r="H78">
        <f t="shared" si="2"/>
        <v>0.19660670482431011</v>
      </c>
      <c r="J78">
        <f>$H$2*'Wind ENSPRESO CF'!F74/VLOOKUP(E78,'Wind ENSPRESO CF Averages'!$C$28:$F$64,4,0)</f>
        <v>0.19660670482431011</v>
      </c>
    </row>
    <row r="79" spans="2:10">
      <c r="B79" t="s">
        <v>180</v>
      </c>
      <c r="C79" t="s">
        <v>181</v>
      </c>
      <c r="D79" t="s">
        <v>183</v>
      </c>
      <c r="E79" t="s">
        <v>29</v>
      </c>
      <c r="F79" t="s">
        <v>133</v>
      </c>
      <c r="G79">
        <f t="shared" si="3"/>
        <v>0.16243093922660906</v>
      </c>
      <c r="H79">
        <f t="shared" si="2"/>
        <v>0.20303867403326131</v>
      </c>
      <c r="J79">
        <f>$H$2*'Wind ENSPRESO CF'!F75/VLOOKUP(E79,'Wind ENSPRESO CF Averages'!$C$28:$F$64,4,0)</f>
        <v>0.20303867403326131</v>
      </c>
    </row>
    <row r="80" spans="2:10">
      <c r="B80" t="s">
        <v>180</v>
      </c>
      <c r="C80" t="s">
        <v>181</v>
      </c>
      <c r="D80" t="s">
        <v>183</v>
      </c>
      <c r="E80" t="s">
        <v>30</v>
      </c>
      <c r="F80" t="s">
        <v>133</v>
      </c>
      <c r="G80">
        <f t="shared" si="3"/>
        <v>0.15622597553873033</v>
      </c>
      <c r="H80">
        <f t="shared" si="2"/>
        <v>0.1952824694234129</v>
      </c>
      <c r="J80">
        <f>$H$2*'Wind ENSPRESO CF'!F76/VLOOKUP(E80,'Wind ENSPRESO CF Averages'!$C$28:$F$64,4,0)</f>
        <v>0.1952824694234129</v>
      </c>
    </row>
    <row r="81" spans="2:10">
      <c r="B81" t="s">
        <v>180</v>
      </c>
      <c r="C81" t="s">
        <v>181</v>
      </c>
      <c r="D81" t="s">
        <v>183</v>
      </c>
      <c r="E81" t="s">
        <v>31</v>
      </c>
      <c r="F81" t="s">
        <v>133</v>
      </c>
      <c r="G81">
        <f t="shared" si="3"/>
        <v>0.1356772532188841</v>
      </c>
      <c r="H81">
        <f t="shared" si="2"/>
        <v>0.16959656652360514</v>
      </c>
      <c r="J81">
        <f>$H$2*'Wind ENSPRESO CF'!F77/VLOOKUP(E81,'Wind ENSPRESO CF Averages'!$C$28:$F$64,4,0)</f>
        <v>0.16959656652360514</v>
      </c>
    </row>
    <row r="82" spans="2:10">
      <c r="B82" t="s">
        <v>180</v>
      </c>
      <c r="C82" t="s">
        <v>181</v>
      </c>
      <c r="D82" t="s">
        <v>183</v>
      </c>
      <c r="E82" t="s">
        <v>32</v>
      </c>
      <c r="F82" t="s">
        <v>133</v>
      </c>
      <c r="G82">
        <f t="shared" si="3"/>
        <v>0.13561445783132528</v>
      </c>
      <c r="H82">
        <f t="shared" si="2"/>
        <v>0.16951807228915658</v>
      </c>
      <c r="J82">
        <f>$H$2*'Wind ENSPRESO CF'!F78/VLOOKUP(E82,'Wind ENSPRESO CF Averages'!$C$28:$F$64,4,0)</f>
        <v>0.16951807228915658</v>
      </c>
    </row>
    <row r="83" spans="2:10">
      <c r="B83" t="s">
        <v>180</v>
      </c>
      <c r="C83" t="s">
        <v>181</v>
      </c>
      <c r="D83" t="s">
        <v>183</v>
      </c>
      <c r="E83" t="s">
        <v>33</v>
      </c>
      <c r="F83" t="s">
        <v>133</v>
      </c>
      <c r="G83">
        <f t="shared" si="3"/>
        <v>0.15942049981890616</v>
      </c>
      <c r="H83">
        <f t="shared" si="2"/>
        <v>0.1992756247736327</v>
      </c>
      <c r="J83">
        <f>$H$2*'Wind ENSPRESO CF'!F79/VLOOKUP(E83,'Wind ENSPRESO CF Averages'!$C$28:$F$64,4,0)</f>
        <v>0.1992756247736327</v>
      </c>
    </row>
    <row r="84" spans="2:10">
      <c r="B84" t="s">
        <v>180</v>
      </c>
      <c r="C84" t="s">
        <v>181</v>
      </c>
      <c r="D84" t="s">
        <v>183</v>
      </c>
      <c r="E84" t="s">
        <v>34</v>
      </c>
      <c r="F84" t="s">
        <v>133</v>
      </c>
      <c r="G84">
        <f t="shared" si="3"/>
        <v>0.15464435146443514</v>
      </c>
      <c r="H84">
        <f t="shared" si="2"/>
        <v>0.19330543933054392</v>
      </c>
      <c r="J84">
        <f>$H$2*'Wind ENSPRESO CF'!F80/VLOOKUP(E84,'Wind ENSPRESO CF Averages'!$C$28:$F$64,4,0)</f>
        <v>0.19330543933054392</v>
      </c>
    </row>
    <row r="85" spans="2:10">
      <c r="B85" t="s">
        <v>180</v>
      </c>
      <c r="C85" t="s">
        <v>181</v>
      </c>
      <c r="D85" t="s">
        <v>183</v>
      </c>
      <c r="E85" t="s">
        <v>35</v>
      </c>
      <c r="F85" t="s">
        <v>133</v>
      </c>
      <c r="G85">
        <f t="shared" si="3"/>
        <v>0.13678496868475992</v>
      </c>
      <c r="H85">
        <f t="shared" si="2"/>
        <v>0.17098121085594989</v>
      </c>
      <c r="J85">
        <f>$H$2*'Wind ENSPRESO CF'!F81/VLOOKUP(E85,'Wind ENSPRESO CF Averages'!$C$28:$F$64,4,0)</f>
        <v>0.17098121085594989</v>
      </c>
    </row>
    <row r="86" spans="2:10">
      <c r="B86" t="s">
        <v>180</v>
      </c>
      <c r="C86" t="s">
        <v>181</v>
      </c>
      <c r="D86" t="s">
        <v>183</v>
      </c>
      <c r="E86" t="s">
        <v>36</v>
      </c>
      <c r="F86" t="s">
        <v>133</v>
      </c>
      <c r="G86">
        <f t="shared" si="3"/>
        <v>0.15359658484531946</v>
      </c>
      <c r="H86">
        <f t="shared" si="2"/>
        <v>0.19199573105664933</v>
      </c>
      <c r="J86">
        <f>$H$2*'Wind ENSPRESO CF'!F82/VLOOKUP(E86,'Wind ENSPRESO CF Averages'!$C$28:$F$64,4,0)</f>
        <v>0.19199573105664933</v>
      </c>
    </row>
    <row r="87" spans="2:10">
      <c r="B87" t="s">
        <v>180</v>
      </c>
      <c r="C87" t="s">
        <v>181</v>
      </c>
      <c r="D87" t="s">
        <v>184</v>
      </c>
      <c r="E87" t="s">
        <v>37</v>
      </c>
      <c r="F87" t="s">
        <v>133</v>
      </c>
      <c r="G87">
        <f t="shared" si="3"/>
        <v>0.15062068965517242</v>
      </c>
      <c r="H87">
        <f t="shared" si="2"/>
        <v>0.18827586206896552</v>
      </c>
      <c r="J87">
        <f>$H$2*'Wind ENSPRESO CF'!F83/VLOOKUP(E87,'Wind ENSPRESO CF Averages'!$C$28:$F$64,4,0)</f>
        <v>0.18827586206896552</v>
      </c>
    </row>
    <row r="88" spans="2:10">
      <c r="B88" t="s">
        <v>180</v>
      </c>
      <c r="C88" t="s">
        <v>181</v>
      </c>
      <c r="D88" t="s">
        <v>184</v>
      </c>
      <c r="E88" t="s">
        <v>7</v>
      </c>
      <c r="F88" t="s">
        <v>133</v>
      </c>
      <c r="G88">
        <f t="shared" si="3"/>
        <v>0.14962386511037734</v>
      </c>
      <c r="H88">
        <f t="shared" ref="H88:H151" si="4">IF(D88="WP",0,J88)</f>
        <v>0.18702983138797166</v>
      </c>
      <c r="J88">
        <f>$H$2*'Wind ENSPRESO CF'!F84/VLOOKUP(E88,'Wind ENSPRESO CF Averages'!$C$28:$F$64,4,0)</f>
        <v>0.18702983138797166</v>
      </c>
    </row>
    <row r="89" spans="2:10">
      <c r="B89" t="s">
        <v>180</v>
      </c>
      <c r="C89" t="s">
        <v>181</v>
      </c>
      <c r="D89" t="s">
        <v>184</v>
      </c>
      <c r="E89" t="s">
        <v>38</v>
      </c>
      <c r="F89" t="s">
        <v>133</v>
      </c>
      <c r="G89">
        <f t="shared" si="3"/>
        <v>0.14482758620689651</v>
      </c>
      <c r="H89">
        <f t="shared" si="4"/>
        <v>0.18103448275862064</v>
      </c>
      <c r="J89">
        <f>$H$2*'Wind ENSPRESO CF'!F85/VLOOKUP(E89,'Wind ENSPRESO CF Averages'!$C$28:$F$64,4,0)</f>
        <v>0.18103448275862064</v>
      </c>
    </row>
    <row r="90" spans="2:10">
      <c r="B90" t="s">
        <v>180</v>
      </c>
      <c r="C90" t="s">
        <v>181</v>
      </c>
      <c r="D90" t="s">
        <v>184</v>
      </c>
      <c r="E90" t="s">
        <v>8</v>
      </c>
      <c r="F90" t="s">
        <v>133</v>
      </c>
      <c r="G90">
        <f t="shared" si="3"/>
        <v>0.15931914893653254</v>
      </c>
      <c r="H90">
        <f t="shared" si="4"/>
        <v>0.19914893617066565</v>
      </c>
      <c r="J90">
        <f>$H$2*'Wind ENSPRESO CF'!F86/VLOOKUP(E90,'Wind ENSPRESO CF Averages'!$C$28:$F$64,4,0)</f>
        <v>0.19914893617066565</v>
      </c>
    </row>
    <row r="91" spans="2:10">
      <c r="B91" t="s">
        <v>180</v>
      </c>
      <c r="C91" t="s">
        <v>181</v>
      </c>
      <c r="D91" t="s">
        <v>184</v>
      </c>
      <c r="E91" t="s">
        <v>9</v>
      </c>
      <c r="F91" t="s">
        <v>133</v>
      </c>
      <c r="G91">
        <f t="shared" si="3"/>
        <v>0.16459459459442202</v>
      </c>
      <c r="H91">
        <f t="shared" si="4"/>
        <v>0.20574324324302751</v>
      </c>
      <c r="J91">
        <f>$H$2*'Wind ENSPRESO CF'!F87/VLOOKUP(E91,'Wind ENSPRESO CF Averages'!$C$28:$F$64,4,0)</f>
        <v>0.20574324324302751</v>
      </c>
    </row>
    <row r="92" spans="2:10">
      <c r="B92" t="s">
        <v>180</v>
      </c>
      <c r="C92" t="s">
        <v>181</v>
      </c>
      <c r="D92" t="s">
        <v>184</v>
      </c>
      <c r="E92" t="s">
        <v>10</v>
      </c>
      <c r="F92" t="s">
        <v>133</v>
      </c>
      <c r="G92">
        <f t="shared" si="3"/>
        <v>0.14132188841182308</v>
      </c>
      <c r="H92">
        <f t="shared" si="4"/>
        <v>0.17665236051477884</v>
      </c>
      <c r="J92">
        <f>$H$2*'Wind ENSPRESO CF'!F88/VLOOKUP(E92,'Wind ENSPRESO CF Averages'!$C$28:$F$64,4,0)</f>
        <v>0.17665236051477884</v>
      </c>
    </row>
    <row r="93" spans="2:10">
      <c r="B93" t="s">
        <v>180</v>
      </c>
      <c r="C93" t="s">
        <v>181</v>
      </c>
      <c r="D93" t="s">
        <v>184</v>
      </c>
      <c r="E93" t="s">
        <v>42</v>
      </c>
      <c r="F93" t="s">
        <v>133</v>
      </c>
      <c r="G93">
        <f t="shared" si="3"/>
        <v>0.16085106382978723</v>
      </c>
      <c r="H93">
        <f t="shared" si="4"/>
        <v>0.20106382978723403</v>
      </c>
      <c r="J93">
        <f>$H$2*'Wind ENSPRESO CF'!F89/VLOOKUP(E93,'Wind ENSPRESO CF Averages'!$C$28:$F$64,4,0)</f>
        <v>0.20106382978723403</v>
      </c>
    </row>
    <row r="94" spans="2:10">
      <c r="B94" t="s">
        <v>180</v>
      </c>
      <c r="C94" t="s">
        <v>181</v>
      </c>
      <c r="D94" t="s">
        <v>184</v>
      </c>
      <c r="E94" t="s">
        <v>11</v>
      </c>
      <c r="F94" t="s">
        <v>133</v>
      </c>
      <c r="G94">
        <f t="shared" si="3"/>
        <v>0.14237288135593221</v>
      </c>
      <c r="H94">
        <f t="shared" si="4"/>
        <v>0.17796610169491525</v>
      </c>
      <c r="J94">
        <f>$H$2*'Wind ENSPRESO CF'!F90/VLOOKUP(E94,'Wind ENSPRESO CF Averages'!$C$28:$F$64,4,0)</f>
        <v>0.17796610169491525</v>
      </c>
    </row>
    <row r="95" spans="2:10">
      <c r="B95" t="s">
        <v>180</v>
      </c>
      <c r="C95" t="s">
        <v>181</v>
      </c>
      <c r="D95" t="s">
        <v>184</v>
      </c>
      <c r="E95" t="s">
        <v>12</v>
      </c>
      <c r="F95" t="s">
        <v>133</v>
      </c>
      <c r="G95">
        <f t="shared" si="3"/>
        <v>0.15127272727272725</v>
      </c>
      <c r="H95">
        <f t="shared" si="4"/>
        <v>0.18909090909090906</v>
      </c>
      <c r="J95">
        <f>$H$2*'Wind ENSPRESO CF'!F91/VLOOKUP(E95,'Wind ENSPRESO CF Averages'!$C$28:$F$64,4,0)</f>
        <v>0.18909090909090906</v>
      </c>
    </row>
    <row r="96" spans="2:10">
      <c r="B96" t="s">
        <v>180</v>
      </c>
      <c r="C96" t="s">
        <v>181</v>
      </c>
      <c r="D96" t="s">
        <v>184</v>
      </c>
      <c r="E96" t="s">
        <v>13</v>
      </c>
      <c r="F96" t="s">
        <v>133</v>
      </c>
      <c r="G96">
        <f t="shared" si="3"/>
        <v>0.15090134109603326</v>
      </c>
      <c r="H96">
        <f t="shared" si="4"/>
        <v>0.18862667637004157</v>
      </c>
      <c r="J96">
        <f>$H$2*'Wind ENSPRESO CF'!F92/VLOOKUP(E96,'Wind ENSPRESO CF Averages'!$C$28:$F$64,4,0)</f>
        <v>0.18862667637004157</v>
      </c>
    </row>
    <row r="97" spans="2:10">
      <c r="B97" t="s">
        <v>180</v>
      </c>
      <c r="C97" t="s">
        <v>181</v>
      </c>
      <c r="D97" t="s">
        <v>184</v>
      </c>
      <c r="E97" t="s">
        <v>14</v>
      </c>
      <c r="F97" t="s">
        <v>133</v>
      </c>
      <c r="G97">
        <f t="shared" si="3"/>
        <v>0.16723981900452489</v>
      </c>
      <c r="H97">
        <f t="shared" si="4"/>
        <v>0.20904977375565609</v>
      </c>
      <c r="J97">
        <f>$H$2*'Wind ENSPRESO CF'!F93/VLOOKUP(E97,'Wind ENSPRESO CF Averages'!$C$28:$F$64,4,0)</f>
        <v>0.20904977375565609</v>
      </c>
    </row>
    <row r="98" spans="2:10">
      <c r="B98" t="s">
        <v>180</v>
      </c>
      <c r="C98" t="s">
        <v>181</v>
      </c>
      <c r="D98" t="s">
        <v>184</v>
      </c>
      <c r="E98" t="s">
        <v>15</v>
      </c>
      <c r="F98" t="s">
        <v>133</v>
      </c>
      <c r="G98">
        <f t="shared" si="3"/>
        <v>0.16896551724137931</v>
      </c>
      <c r="H98">
        <f t="shared" si="4"/>
        <v>0.21120689655172412</v>
      </c>
      <c r="J98">
        <f>$H$2*'Wind ENSPRESO CF'!F94/VLOOKUP(E98,'Wind ENSPRESO CF Averages'!$C$28:$F$64,4,0)</f>
        <v>0.21120689655172412</v>
      </c>
    </row>
    <row r="99" spans="2:10">
      <c r="B99" t="s">
        <v>180</v>
      </c>
      <c r="C99" t="s">
        <v>181</v>
      </c>
      <c r="D99" t="s">
        <v>184</v>
      </c>
      <c r="E99" t="s">
        <v>19</v>
      </c>
      <c r="F99" t="s">
        <v>133</v>
      </c>
      <c r="G99">
        <f t="shared" si="3"/>
        <v>0.15122282608619297</v>
      </c>
      <c r="H99">
        <f t="shared" si="4"/>
        <v>0.18902853260774122</v>
      </c>
      <c r="J99">
        <f>$H$2*'Wind ENSPRESO CF'!F95/VLOOKUP(E99,'Wind ENSPRESO CF Averages'!$C$28:$F$64,4,0)</f>
        <v>0.18902853260774122</v>
      </c>
    </row>
    <row r="100" spans="2:10">
      <c r="B100" t="s">
        <v>180</v>
      </c>
      <c r="C100" t="s">
        <v>181</v>
      </c>
      <c r="D100" t="s">
        <v>184</v>
      </c>
      <c r="E100" t="s">
        <v>16</v>
      </c>
      <c r="F100" t="s">
        <v>133</v>
      </c>
      <c r="G100">
        <f t="shared" si="3"/>
        <v>0.14063758990365038</v>
      </c>
      <c r="H100">
        <f t="shared" si="4"/>
        <v>0.17579698737956298</v>
      </c>
      <c r="J100">
        <f>$H$2*'Wind ENSPRESO CF'!F96/VLOOKUP(E100,'Wind ENSPRESO CF Averages'!$C$28:$F$64,4,0)</f>
        <v>0.17579698737956298</v>
      </c>
    </row>
    <row r="101" spans="2:10">
      <c r="B101" t="s">
        <v>180</v>
      </c>
      <c r="C101" t="s">
        <v>181</v>
      </c>
      <c r="D101" t="s">
        <v>184</v>
      </c>
      <c r="E101" t="s">
        <v>17</v>
      </c>
      <c r="F101" t="s">
        <v>133</v>
      </c>
      <c r="G101">
        <f t="shared" si="3"/>
        <v>0.16520000000000001</v>
      </c>
      <c r="H101">
        <f t="shared" si="4"/>
        <v>0.20650000000000002</v>
      </c>
      <c r="J101">
        <f>$H$2*'Wind ENSPRESO CF'!F97/VLOOKUP(E101,'Wind ENSPRESO CF Averages'!$C$28:$F$64,4,0)</f>
        <v>0.20650000000000002</v>
      </c>
    </row>
    <row r="102" spans="2:10">
      <c r="B102" t="s">
        <v>180</v>
      </c>
      <c r="C102" t="s">
        <v>181</v>
      </c>
      <c r="D102" t="s">
        <v>184</v>
      </c>
      <c r="E102" t="s">
        <v>18</v>
      </c>
      <c r="F102" t="s">
        <v>133</v>
      </c>
      <c r="G102">
        <f t="shared" si="3"/>
        <v>0.15301801142167587</v>
      </c>
      <c r="H102">
        <f t="shared" si="4"/>
        <v>0.19127251427709482</v>
      </c>
      <c r="J102">
        <f>$H$2*'Wind ENSPRESO CF'!F98/VLOOKUP(E102,'Wind ENSPRESO CF Averages'!$C$28:$F$64,4,0)</f>
        <v>0.19127251427709482</v>
      </c>
    </row>
    <row r="103" spans="2:10">
      <c r="B103" t="s">
        <v>180</v>
      </c>
      <c r="C103" t="s">
        <v>181</v>
      </c>
      <c r="D103" t="s">
        <v>184</v>
      </c>
      <c r="E103" t="s">
        <v>39</v>
      </c>
      <c r="F103" t="s">
        <v>133</v>
      </c>
      <c r="G103">
        <f t="shared" si="3"/>
        <v>0.14993135011441641</v>
      </c>
      <c r="H103">
        <f t="shared" si="4"/>
        <v>0.18741418764302051</v>
      </c>
      <c r="J103">
        <f>$H$2*'Wind ENSPRESO CF'!F99/VLOOKUP(E103,'Wind ENSPRESO CF Averages'!$C$28:$F$64,4,0)</f>
        <v>0.18741418764302051</v>
      </c>
    </row>
    <row r="104" spans="2:10">
      <c r="B104" t="s">
        <v>180</v>
      </c>
      <c r="C104" t="s">
        <v>181</v>
      </c>
      <c r="D104" t="s">
        <v>184</v>
      </c>
      <c r="E104" t="s">
        <v>20</v>
      </c>
      <c r="F104" t="s">
        <v>133</v>
      </c>
      <c r="G104">
        <f t="shared" si="3"/>
        <v>0.15331858407050042</v>
      </c>
      <c r="H104">
        <f t="shared" si="4"/>
        <v>0.19164823008812551</v>
      </c>
      <c r="J104">
        <f>$H$2*'Wind ENSPRESO CF'!F100/VLOOKUP(E104,'Wind ENSPRESO CF Averages'!$C$28:$F$64,4,0)</f>
        <v>0.19164823008812551</v>
      </c>
    </row>
    <row r="105" spans="2:10">
      <c r="B105" t="s">
        <v>180</v>
      </c>
      <c r="C105" t="s">
        <v>181</v>
      </c>
      <c r="D105" t="s">
        <v>184</v>
      </c>
      <c r="E105" t="s">
        <v>21</v>
      </c>
      <c r="F105" t="s">
        <v>133</v>
      </c>
      <c r="G105">
        <f t="shared" si="3"/>
        <v>0.14726808510638298</v>
      </c>
      <c r="H105">
        <f t="shared" si="4"/>
        <v>0.1840851063829787</v>
      </c>
      <c r="J105">
        <f>$H$2*'Wind ENSPRESO CF'!F101/VLOOKUP(E105,'Wind ENSPRESO CF Averages'!$C$28:$F$64,4,0)</f>
        <v>0.1840851063829787</v>
      </c>
    </row>
    <row r="106" spans="2:10">
      <c r="B106" t="s">
        <v>180</v>
      </c>
      <c r="C106" t="s">
        <v>181</v>
      </c>
      <c r="D106" t="s">
        <v>184</v>
      </c>
      <c r="E106" t="s">
        <v>22</v>
      </c>
      <c r="F106" t="s">
        <v>133</v>
      </c>
      <c r="G106">
        <f t="shared" si="3"/>
        <v>0</v>
      </c>
      <c r="H106">
        <f t="shared" si="4"/>
        <v>0</v>
      </c>
      <c r="J106">
        <f>$H$2*'Wind ENSPRESO CF'!F102/VLOOKUP(E106,'Wind ENSPRESO CF Averages'!$C$28:$F$64,4,0)</f>
        <v>0</v>
      </c>
    </row>
    <row r="107" spans="2:10">
      <c r="B107" t="s">
        <v>180</v>
      </c>
      <c r="C107" t="s">
        <v>181</v>
      </c>
      <c r="D107" t="s">
        <v>184</v>
      </c>
      <c r="E107" t="s">
        <v>23</v>
      </c>
      <c r="F107" t="s">
        <v>133</v>
      </c>
      <c r="G107">
        <f t="shared" si="3"/>
        <v>0.14052313883253514</v>
      </c>
      <c r="H107">
        <f t="shared" si="4"/>
        <v>0.17565392354066892</v>
      </c>
      <c r="J107">
        <f>$H$2*'Wind ENSPRESO CF'!F103/VLOOKUP(E107,'Wind ENSPRESO CF Averages'!$C$28:$F$64,4,0)</f>
        <v>0.17565392354066892</v>
      </c>
    </row>
    <row r="108" spans="2:10">
      <c r="B108" t="s">
        <v>180</v>
      </c>
      <c r="C108" t="s">
        <v>181</v>
      </c>
      <c r="D108" t="s">
        <v>184</v>
      </c>
      <c r="E108" t="s">
        <v>43</v>
      </c>
      <c r="F108" t="s">
        <v>133</v>
      </c>
      <c r="G108">
        <f t="shared" si="3"/>
        <v>0.16604651162790696</v>
      </c>
      <c r="H108">
        <f t="shared" si="4"/>
        <v>0.20755813953488367</v>
      </c>
      <c r="J108">
        <f>$H$2*'Wind ENSPRESO CF'!F104/VLOOKUP(E108,'Wind ENSPRESO CF Averages'!$C$28:$F$64,4,0)</f>
        <v>0.20755813953488367</v>
      </c>
    </row>
    <row r="109" spans="2:10">
      <c r="B109" t="s">
        <v>180</v>
      </c>
      <c r="C109" t="s">
        <v>181</v>
      </c>
      <c r="D109" t="s">
        <v>184</v>
      </c>
      <c r="E109" t="s">
        <v>24</v>
      </c>
      <c r="F109" t="s">
        <v>133</v>
      </c>
      <c r="G109">
        <f t="shared" si="3"/>
        <v>0.17171270718232046</v>
      </c>
      <c r="H109">
        <f t="shared" si="4"/>
        <v>0.21464088397790054</v>
      </c>
      <c r="J109">
        <f>$H$2*'Wind ENSPRESO CF'!F105/VLOOKUP(E109,'Wind ENSPRESO CF Averages'!$C$28:$F$64,4,0)</f>
        <v>0.21464088397790054</v>
      </c>
    </row>
    <row r="110" spans="2:10">
      <c r="B110" t="s">
        <v>180</v>
      </c>
      <c r="C110" t="s">
        <v>181</v>
      </c>
      <c r="D110" t="s">
        <v>184</v>
      </c>
      <c r="E110" t="s">
        <v>25</v>
      </c>
      <c r="F110" t="s">
        <v>133</v>
      </c>
      <c r="G110">
        <f t="shared" si="3"/>
        <v>0.15147540983606553</v>
      </c>
      <c r="H110">
        <f t="shared" si="4"/>
        <v>0.18934426229508189</v>
      </c>
      <c r="J110">
        <f>$H$2*'Wind ENSPRESO CF'!F106/VLOOKUP(E110,'Wind ENSPRESO CF Averages'!$C$28:$F$64,4,0)</f>
        <v>0.18934426229508189</v>
      </c>
    </row>
    <row r="111" spans="2:10">
      <c r="B111" t="s">
        <v>180</v>
      </c>
      <c r="C111" t="s">
        <v>181</v>
      </c>
      <c r="D111" t="s">
        <v>184</v>
      </c>
      <c r="E111" t="s">
        <v>26</v>
      </c>
      <c r="F111" t="s">
        <v>133</v>
      </c>
      <c r="G111">
        <f t="shared" si="3"/>
        <v>0.16461095100864556</v>
      </c>
      <c r="H111">
        <f t="shared" si="4"/>
        <v>0.20576368876080695</v>
      </c>
      <c r="J111">
        <f>$H$2*'Wind ENSPRESO CF'!F107/VLOOKUP(E111,'Wind ENSPRESO CF Averages'!$C$28:$F$64,4,0)</f>
        <v>0.20576368876080695</v>
      </c>
    </row>
    <row r="112" spans="2:10">
      <c r="B112" t="s">
        <v>180</v>
      </c>
      <c r="C112" t="s">
        <v>181</v>
      </c>
      <c r="D112" t="s">
        <v>184</v>
      </c>
      <c r="E112" t="s">
        <v>40</v>
      </c>
      <c r="F112" t="s">
        <v>133</v>
      </c>
      <c r="G112">
        <f t="shared" si="3"/>
        <v>0.13999999999999993</v>
      </c>
      <c r="H112">
        <f t="shared" si="4"/>
        <v>0.17499999999999991</v>
      </c>
      <c r="J112">
        <f>$H$2*'Wind ENSPRESO CF'!F108/VLOOKUP(E112,'Wind ENSPRESO CF Averages'!$C$28:$F$64,4,0)</f>
        <v>0.17499999999999991</v>
      </c>
    </row>
    <row r="113" spans="2:10">
      <c r="B113" t="s">
        <v>180</v>
      </c>
      <c r="C113" t="s">
        <v>181</v>
      </c>
      <c r="D113" t="s">
        <v>184</v>
      </c>
      <c r="E113" t="s">
        <v>41</v>
      </c>
      <c r="F113" t="s">
        <v>133</v>
      </c>
      <c r="G113">
        <f t="shared" si="3"/>
        <v>0.16</v>
      </c>
      <c r="H113">
        <f t="shared" si="4"/>
        <v>0.19999999999999998</v>
      </c>
      <c r="J113">
        <f>$H$2*'Wind ENSPRESO CF'!F109/VLOOKUP(E113,'Wind ENSPRESO CF Averages'!$C$28:$F$64,4,0)</f>
        <v>0.19999999999999998</v>
      </c>
    </row>
    <row r="114" spans="2:10">
      <c r="B114" t="s">
        <v>180</v>
      </c>
      <c r="C114" t="s">
        <v>181</v>
      </c>
      <c r="D114" t="s">
        <v>184</v>
      </c>
      <c r="E114" t="s">
        <v>27</v>
      </c>
      <c r="F114" t="s">
        <v>133</v>
      </c>
      <c r="G114">
        <f t="shared" si="3"/>
        <v>0.13250704225352111</v>
      </c>
      <c r="H114">
        <f t="shared" si="4"/>
        <v>0.16563380281690138</v>
      </c>
      <c r="J114">
        <f>$H$2*'Wind ENSPRESO CF'!F110/VLOOKUP(E114,'Wind ENSPRESO CF Averages'!$C$28:$F$64,4,0)</f>
        <v>0.16563380281690138</v>
      </c>
    </row>
    <row r="115" spans="2:10">
      <c r="B115" t="s">
        <v>180</v>
      </c>
      <c r="C115" t="s">
        <v>181</v>
      </c>
      <c r="D115" t="s">
        <v>184</v>
      </c>
      <c r="E115" t="s">
        <v>28</v>
      </c>
      <c r="F115" t="s">
        <v>133</v>
      </c>
      <c r="G115">
        <f t="shared" si="3"/>
        <v>0.16174979558498714</v>
      </c>
      <c r="H115">
        <f t="shared" si="4"/>
        <v>0.2021872444812339</v>
      </c>
      <c r="J115">
        <f>$H$2*'Wind ENSPRESO CF'!F111/VLOOKUP(E115,'Wind ENSPRESO CF Averages'!$C$28:$F$64,4,0)</f>
        <v>0.2021872444812339</v>
      </c>
    </row>
    <row r="116" spans="2:10">
      <c r="B116" t="s">
        <v>180</v>
      </c>
      <c r="C116" t="s">
        <v>181</v>
      </c>
      <c r="D116" t="s">
        <v>184</v>
      </c>
      <c r="E116" t="s">
        <v>29</v>
      </c>
      <c r="F116" t="s">
        <v>133</v>
      </c>
      <c r="G116">
        <f t="shared" si="3"/>
        <v>0.15646408839794279</v>
      </c>
      <c r="H116">
        <f t="shared" si="4"/>
        <v>0.19558011049742846</v>
      </c>
      <c r="J116">
        <f>$H$2*'Wind ENSPRESO CF'!F112/VLOOKUP(E116,'Wind ENSPRESO CF Averages'!$C$28:$F$64,4,0)</f>
        <v>0.19558011049742846</v>
      </c>
    </row>
    <row r="117" spans="2:10">
      <c r="B117" t="s">
        <v>180</v>
      </c>
      <c r="C117" t="s">
        <v>181</v>
      </c>
      <c r="D117" t="s">
        <v>184</v>
      </c>
      <c r="E117" t="s">
        <v>30</v>
      </c>
      <c r="F117" t="s">
        <v>133</v>
      </c>
      <c r="G117">
        <f t="shared" si="3"/>
        <v>0.15720442632498535</v>
      </c>
      <c r="H117">
        <f t="shared" si="4"/>
        <v>0.19650553290623168</v>
      </c>
      <c r="J117">
        <f>$H$2*'Wind ENSPRESO CF'!F113/VLOOKUP(E117,'Wind ENSPRESO CF Averages'!$C$28:$F$64,4,0)</f>
        <v>0.19650553290623168</v>
      </c>
    </row>
    <row r="118" spans="2:10">
      <c r="B118" t="s">
        <v>180</v>
      </c>
      <c r="C118" t="s">
        <v>181</v>
      </c>
      <c r="D118" t="s">
        <v>184</v>
      </c>
      <c r="E118" t="s">
        <v>31</v>
      </c>
      <c r="F118" t="s">
        <v>133</v>
      </c>
      <c r="G118">
        <f t="shared" si="3"/>
        <v>0.13374077253218883</v>
      </c>
      <c r="H118">
        <f t="shared" si="4"/>
        <v>0.16717596566523601</v>
      </c>
      <c r="J118">
        <f>$H$2*'Wind ENSPRESO CF'!F114/VLOOKUP(E118,'Wind ENSPRESO CF Averages'!$C$28:$F$64,4,0)</f>
        <v>0.16717596566523601</v>
      </c>
    </row>
    <row r="119" spans="2:10">
      <c r="B119" t="s">
        <v>180</v>
      </c>
      <c r="C119" t="s">
        <v>181</v>
      </c>
      <c r="D119" t="s">
        <v>184</v>
      </c>
      <c r="E119" t="s">
        <v>32</v>
      </c>
      <c r="F119" t="s">
        <v>133</v>
      </c>
      <c r="G119">
        <f t="shared" si="3"/>
        <v>0.15281927710843374</v>
      </c>
      <c r="H119">
        <f t="shared" si="4"/>
        <v>0.19102409638554216</v>
      </c>
      <c r="J119">
        <f>$H$2*'Wind ENSPRESO CF'!F115/VLOOKUP(E119,'Wind ENSPRESO CF Averages'!$C$28:$F$64,4,0)</f>
        <v>0.19102409638554216</v>
      </c>
    </row>
    <row r="120" spans="2:10">
      <c r="B120" t="s">
        <v>180</v>
      </c>
      <c r="C120" t="s">
        <v>181</v>
      </c>
      <c r="D120" t="s">
        <v>184</v>
      </c>
      <c r="E120" t="s">
        <v>33</v>
      </c>
      <c r="F120" t="s">
        <v>133</v>
      </c>
      <c r="G120">
        <f t="shared" si="3"/>
        <v>0.16550525172039118</v>
      </c>
      <c r="H120">
        <f t="shared" si="4"/>
        <v>0.20688156465048896</v>
      </c>
      <c r="J120">
        <f>$H$2*'Wind ENSPRESO CF'!F116/VLOOKUP(E120,'Wind ENSPRESO CF Averages'!$C$28:$F$64,4,0)</f>
        <v>0.20688156465048896</v>
      </c>
    </row>
    <row r="121" spans="2:10">
      <c r="B121" t="s">
        <v>180</v>
      </c>
      <c r="C121" t="s">
        <v>181</v>
      </c>
      <c r="D121" t="s">
        <v>184</v>
      </c>
      <c r="E121" t="s">
        <v>34</v>
      </c>
      <c r="F121" t="s">
        <v>133</v>
      </c>
      <c r="G121">
        <f t="shared" si="3"/>
        <v>0.15464435146443514</v>
      </c>
      <c r="H121">
        <f t="shared" si="4"/>
        <v>0.19330543933054392</v>
      </c>
      <c r="J121">
        <f>$H$2*'Wind ENSPRESO CF'!F117/VLOOKUP(E121,'Wind ENSPRESO CF Averages'!$C$28:$F$64,4,0)</f>
        <v>0.19330543933054392</v>
      </c>
    </row>
    <row r="122" spans="2:10">
      <c r="B122" t="s">
        <v>180</v>
      </c>
      <c r="C122" t="s">
        <v>181</v>
      </c>
      <c r="D122" t="s">
        <v>184</v>
      </c>
      <c r="E122" t="s">
        <v>35</v>
      </c>
      <c r="F122" t="s">
        <v>133</v>
      </c>
      <c r="G122">
        <f t="shared" si="3"/>
        <v>0.1665970772442589</v>
      </c>
      <c r="H122">
        <f t="shared" si="4"/>
        <v>0.20824634655532362</v>
      </c>
      <c r="J122">
        <f>$H$2*'Wind ENSPRESO CF'!F118/VLOOKUP(E122,'Wind ENSPRESO CF Averages'!$C$28:$F$64,4,0)</f>
        <v>0.20824634655532362</v>
      </c>
    </row>
    <row r="123" spans="2:10">
      <c r="B123" t="s">
        <v>180</v>
      </c>
      <c r="C123" t="s">
        <v>181</v>
      </c>
      <c r="D123" t="s">
        <v>184</v>
      </c>
      <c r="E123" t="s">
        <v>36</v>
      </c>
      <c r="F123" t="s">
        <v>133</v>
      </c>
      <c r="G123">
        <f t="shared" si="3"/>
        <v>0.15090715048043477</v>
      </c>
      <c r="H123">
        <f t="shared" si="4"/>
        <v>0.18863393810054344</v>
      </c>
      <c r="J123">
        <f>$H$2*'Wind ENSPRESO CF'!F119/VLOOKUP(E123,'Wind ENSPRESO CF Averages'!$C$28:$F$64,4,0)</f>
        <v>0.18863393810054344</v>
      </c>
    </row>
    <row r="124" spans="2:10">
      <c r="B124" t="s">
        <v>180</v>
      </c>
      <c r="C124" t="s">
        <v>181</v>
      </c>
      <c r="D124" t="s">
        <v>185</v>
      </c>
      <c r="E124" t="s">
        <v>37</v>
      </c>
      <c r="F124" t="s">
        <v>133</v>
      </c>
      <c r="G124">
        <f t="shared" si="3"/>
        <v>0.12744827586206894</v>
      </c>
      <c r="H124">
        <f t="shared" si="4"/>
        <v>0.15931034482758619</v>
      </c>
      <c r="J124">
        <f>$H$2*'Wind ENSPRESO CF'!F120/VLOOKUP(E124,'Wind ENSPRESO CF Averages'!$C$28:$F$64,4,0)</f>
        <v>0.15931034482758619</v>
      </c>
    </row>
    <row r="125" spans="2:10">
      <c r="B125" t="s">
        <v>180</v>
      </c>
      <c r="C125" t="s">
        <v>181</v>
      </c>
      <c r="D125" t="s">
        <v>185</v>
      </c>
      <c r="E125" t="s">
        <v>7</v>
      </c>
      <c r="F125" t="s">
        <v>133</v>
      </c>
      <c r="G125">
        <f t="shared" si="3"/>
        <v>0.12057068741869281</v>
      </c>
      <c r="H125">
        <f t="shared" si="4"/>
        <v>0.15071335927336602</v>
      </c>
      <c r="J125">
        <f>$H$2*'Wind ENSPRESO CF'!F121/VLOOKUP(E125,'Wind ENSPRESO CF Averages'!$C$28:$F$64,4,0)</f>
        <v>0.15071335927336602</v>
      </c>
    </row>
    <row r="126" spans="2:10">
      <c r="B126" t="s">
        <v>180</v>
      </c>
      <c r="C126" t="s">
        <v>181</v>
      </c>
      <c r="D126" t="s">
        <v>185</v>
      </c>
      <c r="E126" t="s">
        <v>38</v>
      </c>
      <c r="F126" t="s">
        <v>133</v>
      </c>
      <c r="G126">
        <f t="shared" si="3"/>
        <v>0.12551724137931036</v>
      </c>
      <c r="H126">
        <f t="shared" si="4"/>
        <v>0.15689655172413794</v>
      </c>
      <c r="J126">
        <f>$H$2*'Wind ENSPRESO CF'!F122/VLOOKUP(E126,'Wind ENSPRESO CF Averages'!$C$28:$F$64,4,0)</f>
        <v>0.15689655172413794</v>
      </c>
    </row>
    <row r="127" spans="2:10">
      <c r="B127" t="s">
        <v>180</v>
      </c>
      <c r="C127" t="s">
        <v>181</v>
      </c>
      <c r="D127" t="s">
        <v>185</v>
      </c>
      <c r="E127" t="s">
        <v>8</v>
      </c>
      <c r="F127" t="s">
        <v>133</v>
      </c>
      <c r="G127">
        <f t="shared" si="3"/>
        <v>0.11029787234007141</v>
      </c>
      <c r="H127">
        <f t="shared" si="4"/>
        <v>0.13787234042508925</v>
      </c>
      <c r="J127">
        <f>$H$2*'Wind ENSPRESO CF'!F123/VLOOKUP(E127,'Wind ENSPRESO CF Averages'!$C$28:$F$64,4,0)</f>
        <v>0.13787234042508925</v>
      </c>
    </row>
    <row r="128" spans="2:10">
      <c r="B128" t="s">
        <v>180</v>
      </c>
      <c r="C128" t="s">
        <v>181</v>
      </c>
      <c r="D128" t="s">
        <v>185</v>
      </c>
      <c r="E128" t="s">
        <v>9</v>
      </c>
      <c r="F128" t="s">
        <v>133</v>
      </c>
      <c r="G128">
        <f t="shared" si="3"/>
        <v>0.11777027027006609</v>
      </c>
      <c r="H128">
        <f t="shared" si="4"/>
        <v>0.1472128378375826</v>
      </c>
      <c r="J128">
        <f>$H$2*'Wind ENSPRESO CF'!F124/VLOOKUP(E128,'Wind ENSPRESO CF Averages'!$C$28:$F$64,4,0)</f>
        <v>0.1472128378375826</v>
      </c>
    </row>
    <row r="129" spans="2:10">
      <c r="B129" t="s">
        <v>180</v>
      </c>
      <c r="C129" t="s">
        <v>181</v>
      </c>
      <c r="D129" t="s">
        <v>185</v>
      </c>
      <c r="E129" t="s">
        <v>10</v>
      </c>
      <c r="F129" t="s">
        <v>133</v>
      </c>
      <c r="G129">
        <f t="shared" si="3"/>
        <v>0.12113304721114347</v>
      </c>
      <c r="H129">
        <f t="shared" si="4"/>
        <v>0.15141630901392933</v>
      </c>
      <c r="J129">
        <f>$H$2*'Wind ENSPRESO CF'!F125/VLOOKUP(E129,'Wind ENSPRESO CF Averages'!$C$28:$F$64,4,0)</f>
        <v>0.15141630901392933</v>
      </c>
    </row>
    <row r="130" spans="2:10">
      <c r="B130" t="s">
        <v>180</v>
      </c>
      <c r="C130" t="s">
        <v>181</v>
      </c>
      <c r="D130" t="s">
        <v>185</v>
      </c>
      <c r="E130" t="s">
        <v>42</v>
      </c>
      <c r="F130" t="s">
        <v>133</v>
      </c>
      <c r="G130">
        <f t="shared" si="3"/>
        <v>0.11617021276595746</v>
      </c>
      <c r="H130">
        <f t="shared" si="4"/>
        <v>0.14521276595744681</v>
      </c>
      <c r="J130">
        <f>$H$2*'Wind ENSPRESO CF'!F126/VLOOKUP(E130,'Wind ENSPRESO CF Averages'!$C$28:$F$64,4,0)</f>
        <v>0.14521276595744681</v>
      </c>
    </row>
    <row r="131" spans="2:10">
      <c r="B131" t="s">
        <v>180</v>
      </c>
      <c r="C131" t="s">
        <v>181</v>
      </c>
      <c r="D131" t="s">
        <v>185</v>
      </c>
      <c r="E131" t="s">
        <v>11</v>
      </c>
      <c r="F131" t="s">
        <v>133</v>
      </c>
      <c r="G131">
        <f t="shared" si="3"/>
        <v>0.1328813559322034</v>
      </c>
      <c r="H131">
        <f t="shared" si="4"/>
        <v>0.16610169491525426</v>
      </c>
      <c r="J131">
        <f>$H$2*'Wind ENSPRESO CF'!F127/VLOOKUP(E131,'Wind ENSPRESO CF Averages'!$C$28:$F$64,4,0)</f>
        <v>0.16610169491525426</v>
      </c>
    </row>
    <row r="132" spans="2:10">
      <c r="B132" t="s">
        <v>180</v>
      </c>
      <c r="C132" t="s">
        <v>181</v>
      </c>
      <c r="D132" t="s">
        <v>185</v>
      </c>
      <c r="E132" t="s">
        <v>12</v>
      </c>
      <c r="F132" t="s">
        <v>133</v>
      </c>
      <c r="G132">
        <f t="shared" si="3"/>
        <v>0.11636363636363636</v>
      </c>
      <c r="H132">
        <f t="shared" si="4"/>
        <v>0.14545454545454545</v>
      </c>
      <c r="J132">
        <f>$H$2*'Wind ENSPRESO CF'!F128/VLOOKUP(E132,'Wind ENSPRESO CF Averages'!$C$28:$F$64,4,0)</f>
        <v>0.14545454545454545</v>
      </c>
    </row>
    <row r="133" spans="2:10">
      <c r="B133" t="s">
        <v>180</v>
      </c>
      <c r="C133" t="s">
        <v>181</v>
      </c>
      <c r="D133" t="s">
        <v>185</v>
      </c>
      <c r="E133" t="s">
        <v>13</v>
      </c>
      <c r="F133" t="s">
        <v>133</v>
      </c>
      <c r="G133">
        <f t="shared" si="3"/>
        <v>0.11701840108077098</v>
      </c>
      <c r="H133">
        <f t="shared" si="4"/>
        <v>0.14627300135096372</v>
      </c>
      <c r="J133">
        <f>$H$2*'Wind ENSPRESO CF'!F129/VLOOKUP(E133,'Wind ENSPRESO CF Averages'!$C$28:$F$64,4,0)</f>
        <v>0.14627300135096372</v>
      </c>
    </row>
    <row r="134" spans="2:10">
      <c r="B134" t="s">
        <v>180</v>
      </c>
      <c r="C134" t="s">
        <v>181</v>
      </c>
      <c r="D134" t="s">
        <v>185</v>
      </c>
      <c r="E134" t="s">
        <v>14</v>
      </c>
      <c r="F134" t="s">
        <v>133</v>
      </c>
      <c r="G134">
        <f t="shared" si="3"/>
        <v>0.11817359111476758</v>
      </c>
      <c r="H134">
        <f t="shared" si="4"/>
        <v>0.14771698889345947</v>
      </c>
      <c r="J134">
        <f>$H$2*'Wind ENSPRESO CF'!F130/VLOOKUP(E134,'Wind ENSPRESO CF Averages'!$C$28:$F$64,4,0)</f>
        <v>0.14771698889345947</v>
      </c>
    </row>
    <row r="135" spans="2:10">
      <c r="B135" t="s">
        <v>180</v>
      </c>
      <c r="C135" t="s">
        <v>181</v>
      </c>
      <c r="D135" t="s">
        <v>185</v>
      </c>
      <c r="E135" t="s">
        <v>15</v>
      </c>
      <c r="F135" t="s">
        <v>133</v>
      </c>
      <c r="G135">
        <f t="shared" si="3"/>
        <v>0.11586206896551723</v>
      </c>
      <c r="H135">
        <f t="shared" si="4"/>
        <v>0.14482758620689654</v>
      </c>
      <c r="J135">
        <f>$H$2*'Wind ENSPRESO CF'!F131/VLOOKUP(E135,'Wind ENSPRESO CF Averages'!$C$28:$F$64,4,0)</f>
        <v>0.14482758620689654</v>
      </c>
    </row>
    <row r="136" spans="2:10">
      <c r="B136" t="s">
        <v>180</v>
      </c>
      <c r="C136" t="s">
        <v>181</v>
      </c>
      <c r="D136" t="s">
        <v>185</v>
      </c>
      <c r="E136" t="s">
        <v>19</v>
      </c>
      <c r="F136" t="s">
        <v>133</v>
      </c>
      <c r="G136">
        <f t="shared" si="3"/>
        <v>0.1141304347818225</v>
      </c>
      <c r="H136">
        <f t="shared" si="4"/>
        <v>0.14266304347727812</v>
      </c>
      <c r="J136">
        <f>$H$2*'Wind ENSPRESO CF'!F132/VLOOKUP(E136,'Wind ENSPRESO CF Averages'!$C$28:$F$64,4,0)</f>
        <v>0.14266304347727812</v>
      </c>
    </row>
    <row r="137" spans="2:10">
      <c r="B137" t="s">
        <v>180</v>
      </c>
      <c r="C137" t="s">
        <v>181</v>
      </c>
      <c r="D137" t="s">
        <v>185</v>
      </c>
      <c r="E137" t="s">
        <v>16</v>
      </c>
      <c r="F137" t="s">
        <v>133</v>
      </c>
      <c r="G137">
        <f t="shared" si="3"/>
        <v>0.12994978965938386</v>
      </c>
      <c r="H137">
        <f t="shared" si="4"/>
        <v>0.16243723707422983</v>
      </c>
      <c r="J137">
        <f>$H$2*'Wind ENSPRESO CF'!F133/VLOOKUP(E137,'Wind ENSPRESO CF Averages'!$C$28:$F$64,4,0)</f>
        <v>0.16243723707422983</v>
      </c>
    </row>
    <row r="138" spans="2:10">
      <c r="B138" t="s">
        <v>180</v>
      </c>
      <c r="C138" t="s">
        <v>181</v>
      </c>
      <c r="D138" t="s">
        <v>185</v>
      </c>
      <c r="E138" t="s">
        <v>17</v>
      </c>
      <c r="F138" t="s">
        <v>133</v>
      </c>
      <c r="G138">
        <f t="shared" si="3"/>
        <v>0.12226666666666663</v>
      </c>
      <c r="H138">
        <f t="shared" si="4"/>
        <v>0.15283333333333329</v>
      </c>
      <c r="J138">
        <f>$H$2*'Wind ENSPRESO CF'!F134/VLOOKUP(E138,'Wind ENSPRESO CF Averages'!$C$28:$F$64,4,0)</f>
        <v>0.15283333333333329</v>
      </c>
    </row>
    <row r="139" spans="2:10">
      <c r="B139" t="s">
        <v>180</v>
      </c>
      <c r="C139" t="s">
        <v>181</v>
      </c>
      <c r="D139" t="s">
        <v>185</v>
      </c>
      <c r="E139" t="s">
        <v>18</v>
      </c>
      <c r="F139" t="s">
        <v>133</v>
      </c>
      <c r="G139">
        <f t="shared" si="3"/>
        <v>0.12275882266843306</v>
      </c>
      <c r="H139">
        <f t="shared" si="4"/>
        <v>0.15344852833554132</v>
      </c>
      <c r="J139">
        <f>$H$2*'Wind ENSPRESO CF'!F135/VLOOKUP(E139,'Wind ENSPRESO CF Averages'!$C$28:$F$64,4,0)</f>
        <v>0.15344852833554132</v>
      </c>
    </row>
    <row r="140" spans="2:10">
      <c r="B140" t="s">
        <v>180</v>
      </c>
      <c r="C140" t="s">
        <v>181</v>
      </c>
      <c r="D140" t="s">
        <v>185</v>
      </c>
      <c r="E140" t="s">
        <v>39</v>
      </c>
      <c r="F140" t="s">
        <v>133</v>
      </c>
      <c r="G140">
        <f t="shared" si="3"/>
        <v>0.11917620137299773</v>
      </c>
      <c r="H140">
        <f t="shared" si="4"/>
        <v>0.14897025171624714</v>
      </c>
      <c r="J140">
        <f>$H$2*'Wind ENSPRESO CF'!F136/VLOOKUP(E140,'Wind ENSPRESO CF Averages'!$C$28:$F$64,4,0)</f>
        <v>0.14897025171624714</v>
      </c>
    </row>
    <row r="141" spans="2:10">
      <c r="B141" t="s">
        <v>180</v>
      </c>
      <c r="C141" t="s">
        <v>181</v>
      </c>
      <c r="D141" t="s">
        <v>185</v>
      </c>
      <c r="E141" t="s">
        <v>20</v>
      </c>
      <c r="F141" t="s">
        <v>133</v>
      </c>
      <c r="G141">
        <f t="shared" si="3"/>
        <v>0.12358407079637131</v>
      </c>
      <c r="H141">
        <f t="shared" si="4"/>
        <v>0.15448008849546413</v>
      </c>
      <c r="J141">
        <f>$H$2*'Wind ENSPRESO CF'!F137/VLOOKUP(E141,'Wind ENSPRESO CF Averages'!$C$28:$F$64,4,0)</f>
        <v>0.15448008849546413</v>
      </c>
    </row>
    <row r="142" spans="2:10">
      <c r="B142" t="s">
        <v>180</v>
      </c>
      <c r="C142" t="s">
        <v>181</v>
      </c>
      <c r="D142" t="s">
        <v>185</v>
      </c>
      <c r="E142" t="s">
        <v>21</v>
      </c>
      <c r="F142" t="s">
        <v>133</v>
      </c>
      <c r="G142">
        <f t="shared" ref="G142:G205" si="5">H142*0.8</f>
        <v>0.12439148936170208</v>
      </c>
      <c r="H142">
        <f t="shared" si="4"/>
        <v>0.1554893617021276</v>
      </c>
      <c r="J142">
        <f>$H$2*'Wind ENSPRESO CF'!F138/VLOOKUP(E142,'Wind ENSPRESO CF Averages'!$C$28:$F$64,4,0)</f>
        <v>0.1554893617021276</v>
      </c>
    </row>
    <row r="143" spans="2:10">
      <c r="B143" t="s">
        <v>180</v>
      </c>
      <c r="C143" t="s">
        <v>181</v>
      </c>
      <c r="D143" t="s">
        <v>185</v>
      </c>
      <c r="E143" t="s">
        <v>22</v>
      </c>
      <c r="F143" t="s">
        <v>133</v>
      </c>
      <c r="G143">
        <f t="shared" si="5"/>
        <v>0</v>
      </c>
      <c r="H143">
        <f t="shared" si="4"/>
        <v>0</v>
      </c>
      <c r="J143">
        <f>$H$2*'Wind ENSPRESO CF'!F139/VLOOKUP(E143,'Wind ENSPRESO CF Averages'!$C$28:$F$64,4,0)</f>
        <v>0</v>
      </c>
    </row>
    <row r="144" spans="2:10">
      <c r="B144" t="s">
        <v>180</v>
      </c>
      <c r="C144" t="s">
        <v>181</v>
      </c>
      <c r="D144" t="s">
        <v>185</v>
      </c>
      <c r="E144" t="s">
        <v>23</v>
      </c>
      <c r="F144" t="s">
        <v>133</v>
      </c>
      <c r="G144">
        <f t="shared" si="5"/>
        <v>0.12555331991997473</v>
      </c>
      <c r="H144">
        <f t="shared" si="4"/>
        <v>0.15694164989996842</v>
      </c>
      <c r="J144">
        <f>$H$2*'Wind ENSPRESO CF'!F140/VLOOKUP(E144,'Wind ENSPRESO CF Averages'!$C$28:$F$64,4,0)</f>
        <v>0.15694164989996842</v>
      </c>
    </row>
    <row r="145" spans="2:10">
      <c r="B145" t="s">
        <v>180</v>
      </c>
      <c r="C145" t="s">
        <v>181</v>
      </c>
      <c r="D145" t="s">
        <v>185</v>
      </c>
      <c r="E145" t="s">
        <v>43</v>
      </c>
      <c r="F145" t="s">
        <v>133</v>
      </c>
      <c r="G145">
        <f t="shared" si="5"/>
        <v>0.12697674418604651</v>
      </c>
      <c r="H145">
        <f t="shared" si="4"/>
        <v>0.15872093023255815</v>
      </c>
      <c r="J145">
        <f>$H$2*'Wind ENSPRESO CF'!F141/VLOOKUP(E145,'Wind ENSPRESO CF Averages'!$C$28:$F$64,4,0)</f>
        <v>0.15872093023255815</v>
      </c>
    </row>
    <row r="146" spans="2:10">
      <c r="B146" t="s">
        <v>180</v>
      </c>
      <c r="C146" t="s">
        <v>181</v>
      </c>
      <c r="D146" t="s">
        <v>185</v>
      </c>
      <c r="E146" t="s">
        <v>24</v>
      </c>
      <c r="F146" t="s">
        <v>133</v>
      </c>
      <c r="G146">
        <f t="shared" si="5"/>
        <v>0.11138121546961328</v>
      </c>
      <c r="H146">
        <f t="shared" si="4"/>
        <v>0.1392265193370166</v>
      </c>
      <c r="J146">
        <f>$H$2*'Wind ENSPRESO CF'!F142/VLOOKUP(E146,'Wind ENSPRESO CF Averages'!$C$28:$F$64,4,0)</f>
        <v>0.1392265193370166</v>
      </c>
    </row>
    <row r="147" spans="2:10">
      <c r="B147" t="s">
        <v>180</v>
      </c>
      <c r="C147" t="s">
        <v>181</v>
      </c>
      <c r="D147" t="s">
        <v>185</v>
      </c>
      <c r="E147" t="s">
        <v>25</v>
      </c>
      <c r="F147" t="s">
        <v>133</v>
      </c>
      <c r="G147">
        <f t="shared" si="5"/>
        <v>0.11704918032786882</v>
      </c>
      <c r="H147">
        <f t="shared" si="4"/>
        <v>0.14631147540983602</v>
      </c>
      <c r="J147">
        <f>$H$2*'Wind ENSPRESO CF'!F143/VLOOKUP(E147,'Wind ENSPRESO CF Averages'!$C$28:$F$64,4,0)</f>
        <v>0.14631147540983602</v>
      </c>
    </row>
    <row r="148" spans="2:10">
      <c r="B148" t="s">
        <v>180</v>
      </c>
      <c r="C148" t="s">
        <v>181</v>
      </c>
      <c r="D148" t="s">
        <v>185</v>
      </c>
      <c r="E148" t="s">
        <v>26</v>
      </c>
      <c r="F148" t="s">
        <v>133</v>
      </c>
      <c r="G148">
        <f t="shared" si="5"/>
        <v>0.12103746397694529</v>
      </c>
      <c r="H148">
        <f t="shared" si="4"/>
        <v>0.1512968299711816</v>
      </c>
      <c r="J148">
        <f>$H$2*'Wind ENSPRESO CF'!F144/VLOOKUP(E148,'Wind ENSPRESO CF Averages'!$C$28:$F$64,4,0)</f>
        <v>0.1512968299711816</v>
      </c>
    </row>
    <row r="149" spans="2:10">
      <c r="B149" t="s">
        <v>180</v>
      </c>
      <c r="C149" t="s">
        <v>181</v>
      </c>
      <c r="D149" t="s">
        <v>185</v>
      </c>
      <c r="E149" t="s">
        <v>40</v>
      </c>
      <c r="F149" t="s">
        <v>133</v>
      </c>
      <c r="G149">
        <f t="shared" si="5"/>
        <v>0.11999999999999998</v>
      </c>
      <c r="H149">
        <f t="shared" si="4"/>
        <v>0.14999999999999997</v>
      </c>
      <c r="J149">
        <f>$H$2*'Wind ENSPRESO CF'!F145/VLOOKUP(E149,'Wind ENSPRESO CF Averages'!$C$28:$F$64,4,0)</f>
        <v>0.14999999999999997</v>
      </c>
    </row>
    <row r="150" spans="2:10">
      <c r="B150" t="s">
        <v>180</v>
      </c>
      <c r="C150" t="s">
        <v>181</v>
      </c>
      <c r="D150" t="s">
        <v>185</v>
      </c>
      <c r="E150" t="s">
        <v>41</v>
      </c>
      <c r="F150" t="s">
        <v>133</v>
      </c>
      <c r="G150">
        <f t="shared" si="5"/>
        <v>0.11200000000000004</v>
      </c>
      <c r="H150">
        <f t="shared" si="4"/>
        <v>0.14000000000000004</v>
      </c>
      <c r="J150">
        <f>$H$2*'Wind ENSPRESO CF'!F146/VLOOKUP(E150,'Wind ENSPRESO CF Averages'!$C$28:$F$64,4,0)</f>
        <v>0.14000000000000004</v>
      </c>
    </row>
    <row r="151" spans="2:10">
      <c r="B151" t="s">
        <v>180</v>
      </c>
      <c r="C151" t="s">
        <v>181</v>
      </c>
      <c r="D151" t="s">
        <v>185</v>
      </c>
      <c r="E151" t="s">
        <v>27</v>
      </c>
      <c r="F151" t="s">
        <v>133</v>
      </c>
      <c r="G151">
        <f t="shared" si="5"/>
        <v>0.15616901408450701</v>
      </c>
      <c r="H151">
        <f t="shared" si="4"/>
        <v>0.19521126760563376</v>
      </c>
      <c r="J151">
        <f>$H$2*'Wind ENSPRESO CF'!F147/VLOOKUP(E151,'Wind ENSPRESO CF Averages'!$C$28:$F$64,4,0)</f>
        <v>0.19521126760563376</v>
      </c>
    </row>
    <row r="152" spans="2:10">
      <c r="B152" t="s">
        <v>180</v>
      </c>
      <c r="C152" t="s">
        <v>181</v>
      </c>
      <c r="D152" t="s">
        <v>185</v>
      </c>
      <c r="E152" t="s">
        <v>28</v>
      </c>
      <c r="F152" t="s">
        <v>133</v>
      </c>
      <c r="G152">
        <f t="shared" si="5"/>
        <v>0.11126737530658666</v>
      </c>
      <c r="H152">
        <f t="shared" ref="H152:H215" si="6">IF(D152="WP",0,J152)</f>
        <v>0.13908421913323332</v>
      </c>
      <c r="J152">
        <f>$H$2*'Wind ENSPRESO CF'!F148/VLOOKUP(E152,'Wind ENSPRESO CF Averages'!$C$28:$F$64,4,0)</f>
        <v>0.13908421913323332</v>
      </c>
    </row>
    <row r="153" spans="2:10">
      <c r="B153" t="s">
        <v>180</v>
      </c>
      <c r="C153" t="s">
        <v>181</v>
      </c>
      <c r="D153" t="s">
        <v>185</v>
      </c>
      <c r="E153" t="s">
        <v>29</v>
      </c>
      <c r="F153" t="s">
        <v>133</v>
      </c>
      <c r="G153">
        <f t="shared" si="5"/>
        <v>0.12331491712700733</v>
      </c>
      <c r="H153">
        <f t="shared" si="6"/>
        <v>0.15414364640875916</v>
      </c>
      <c r="J153">
        <f>$H$2*'Wind ENSPRESO CF'!F149/VLOOKUP(E153,'Wind ENSPRESO CF Averages'!$C$28:$F$64,4,0)</f>
        <v>0.15414364640875916</v>
      </c>
    </row>
    <row r="154" spans="2:10">
      <c r="B154" t="s">
        <v>180</v>
      </c>
      <c r="C154" t="s">
        <v>181</v>
      </c>
      <c r="D154" t="s">
        <v>185</v>
      </c>
      <c r="E154" t="s">
        <v>30</v>
      </c>
      <c r="F154" t="s">
        <v>133</v>
      </c>
      <c r="G154">
        <f t="shared" si="5"/>
        <v>0.11382644146767616</v>
      </c>
      <c r="H154">
        <f t="shared" si="6"/>
        <v>0.14228305183459519</v>
      </c>
      <c r="J154">
        <f>$H$2*'Wind ENSPRESO CF'!F150/VLOOKUP(E154,'Wind ENSPRESO CF Averages'!$C$28:$F$64,4,0)</f>
        <v>0.14228305183459519</v>
      </c>
    </row>
    <row r="155" spans="2:10">
      <c r="B155" t="s">
        <v>180</v>
      </c>
      <c r="C155" t="s">
        <v>181</v>
      </c>
      <c r="D155" t="s">
        <v>185</v>
      </c>
      <c r="E155" t="s">
        <v>31</v>
      </c>
      <c r="F155" t="s">
        <v>133</v>
      </c>
      <c r="G155">
        <f t="shared" si="5"/>
        <v>0.12360515021459229</v>
      </c>
      <c r="H155">
        <f t="shared" si="6"/>
        <v>0.15450643776824036</v>
      </c>
      <c r="J155">
        <f>$H$2*'Wind ENSPRESO CF'!F151/VLOOKUP(E155,'Wind ENSPRESO CF Averages'!$C$28:$F$64,4,0)</f>
        <v>0.15450643776824036</v>
      </c>
    </row>
    <row r="156" spans="2:10">
      <c r="B156" t="s">
        <v>180</v>
      </c>
      <c r="C156" t="s">
        <v>181</v>
      </c>
      <c r="D156" t="s">
        <v>185</v>
      </c>
      <c r="E156" t="s">
        <v>32</v>
      </c>
      <c r="F156" t="s">
        <v>133</v>
      </c>
      <c r="G156">
        <f t="shared" si="5"/>
        <v>0.13156626506024094</v>
      </c>
      <c r="H156">
        <f t="shared" si="6"/>
        <v>0.16445783132530117</v>
      </c>
      <c r="J156">
        <f>$H$2*'Wind ENSPRESO CF'!F152/VLOOKUP(E156,'Wind ENSPRESO CF Averages'!$C$28:$F$64,4,0)</f>
        <v>0.16445783132530117</v>
      </c>
    </row>
    <row r="157" spans="2:10">
      <c r="B157" t="s">
        <v>180</v>
      </c>
      <c r="C157" t="s">
        <v>181</v>
      </c>
      <c r="D157" t="s">
        <v>185</v>
      </c>
      <c r="E157" t="s">
        <v>33</v>
      </c>
      <c r="F157" t="s">
        <v>133</v>
      </c>
      <c r="G157">
        <f t="shared" si="5"/>
        <v>0.11926113726910539</v>
      </c>
      <c r="H157">
        <f t="shared" si="6"/>
        <v>0.14907642158638174</v>
      </c>
      <c r="J157">
        <f>$H$2*'Wind ENSPRESO CF'!F153/VLOOKUP(E157,'Wind ENSPRESO CF Averages'!$C$28:$F$64,4,0)</f>
        <v>0.14907642158638174</v>
      </c>
    </row>
    <row r="158" spans="2:10">
      <c r="B158" t="s">
        <v>180</v>
      </c>
      <c r="C158" t="s">
        <v>181</v>
      </c>
      <c r="D158" t="s">
        <v>185</v>
      </c>
      <c r="E158" t="s">
        <v>34</v>
      </c>
      <c r="F158" t="s">
        <v>133</v>
      </c>
      <c r="G158">
        <f t="shared" si="5"/>
        <v>0.11949790794979082</v>
      </c>
      <c r="H158">
        <f t="shared" si="6"/>
        <v>0.14937238493723851</v>
      </c>
      <c r="J158">
        <f>$H$2*'Wind ENSPRESO CF'!F154/VLOOKUP(E158,'Wind ENSPRESO CF Averages'!$C$28:$F$64,4,0)</f>
        <v>0.14937238493723851</v>
      </c>
    </row>
    <row r="159" spans="2:10">
      <c r="B159" t="s">
        <v>180</v>
      </c>
      <c r="C159" t="s">
        <v>181</v>
      </c>
      <c r="D159" t="s">
        <v>185</v>
      </c>
      <c r="E159" t="s">
        <v>35</v>
      </c>
      <c r="F159" t="s">
        <v>133</v>
      </c>
      <c r="G159">
        <f t="shared" si="5"/>
        <v>0.12801670146137789</v>
      </c>
      <c r="H159">
        <f t="shared" si="6"/>
        <v>0.16002087682672236</v>
      </c>
      <c r="J159">
        <f>$H$2*'Wind ENSPRESO CF'!F155/VLOOKUP(E159,'Wind ENSPRESO CF Averages'!$C$28:$F$64,4,0)</f>
        <v>0.16002087682672236</v>
      </c>
    </row>
    <row r="160" spans="2:10">
      <c r="B160" t="s">
        <v>180</v>
      </c>
      <c r="C160" t="s">
        <v>181</v>
      </c>
      <c r="D160" t="s">
        <v>185</v>
      </c>
      <c r="E160" t="s">
        <v>36</v>
      </c>
      <c r="F160" t="s">
        <v>133</v>
      </c>
      <c r="G160">
        <f t="shared" si="5"/>
        <v>0.12401280683011327</v>
      </c>
      <c r="H160">
        <f t="shared" si="6"/>
        <v>0.15501600853764158</v>
      </c>
      <c r="J160">
        <f>$H$2*'Wind ENSPRESO CF'!F156/VLOOKUP(E160,'Wind ENSPRESO CF Averages'!$C$28:$F$64,4,0)</f>
        <v>0.15501600853764158</v>
      </c>
    </row>
    <row r="161" spans="2:10">
      <c r="B161" t="s">
        <v>180</v>
      </c>
      <c r="C161" t="s">
        <v>181</v>
      </c>
      <c r="D161" t="s">
        <v>186</v>
      </c>
      <c r="E161" t="s">
        <v>37</v>
      </c>
      <c r="F161" t="s">
        <v>133</v>
      </c>
      <c r="G161">
        <f t="shared" si="5"/>
        <v>0.12744827586206894</v>
      </c>
      <c r="H161">
        <f t="shared" si="6"/>
        <v>0.15931034482758619</v>
      </c>
      <c r="J161">
        <f>$H$2*'Wind ENSPRESO CF'!F157/VLOOKUP(E161,'Wind ENSPRESO CF Averages'!$C$28:$F$64,4,0)</f>
        <v>0.15931034482758619</v>
      </c>
    </row>
    <row r="162" spans="2:10">
      <c r="B162" t="s">
        <v>180</v>
      </c>
      <c r="C162" t="s">
        <v>181</v>
      </c>
      <c r="D162" t="s">
        <v>186</v>
      </c>
      <c r="E162" t="s">
        <v>7</v>
      </c>
      <c r="F162" t="s">
        <v>133</v>
      </c>
      <c r="G162">
        <f t="shared" si="5"/>
        <v>0.14599221789867159</v>
      </c>
      <c r="H162">
        <f t="shared" si="6"/>
        <v>0.18249027237333948</v>
      </c>
      <c r="J162">
        <f>$H$2*'Wind ENSPRESO CF'!F158/VLOOKUP(E162,'Wind ENSPRESO CF Averages'!$C$28:$F$64,4,0)</f>
        <v>0.18249027237333948</v>
      </c>
    </row>
    <row r="163" spans="2:10">
      <c r="B163" t="s">
        <v>180</v>
      </c>
      <c r="C163" t="s">
        <v>181</v>
      </c>
      <c r="D163" t="s">
        <v>186</v>
      </c>
      <c r="E163" t="s">
        <v>38</v>
      </c>
      <c r="F163" t="s">
        <v>133</v>
      </c>
      <c r="G163">
        <f t="shared" si="5"/>
        <v>0.15448275862068964</v>
      </c>
      <c r="H163">
        <f t="shared" si="6"/>
        <v>0.19310344827586204</v>
      </c>
      <c r="J163">
        <f>$H$2*'Wind ENSPRESO CF'!F159/VLOOKUP(E163,'Wind ENSPRESO CF Averages'!$C$28:$F$64,4,0)</f>
        <v>0.19310344827586204</v>
      </c>
    </row>
    <row r="164" spans="2:10">
      <c r="B164" t="s">
        <v>180</v>
      </c>
      <c r="C164" t="s">
        <v>181</v>
      </c>
      <c r="D164" t="s">
        <v>186</v>
      </c>
      <c r="E164" t="s">
        <v>8</v>
      </c>
      <c r="F164" t="s">
        <v>133</v>
      </c>
      <c r="G164">
        <f t="shared" si="5"/>
        <v>0.1317446808513742</v>
      </c>
      <c r="H164">
        <f t="shared" si="6"/>
        <v>0.16468085106421773</v>
      </c>
      <c r="J164">
        <f>$H$2*'Wind ENSPRESO CF'!F160/VLOOKUP(E164,'Wind ENSPRESO CF Averages'!$C$28:$F$64,4,0)</f>
        <v>0.16468085106421773</v>
      </c>
    </row>
    <row r="165" spans="2:10">
      <c r="B165" t="s">
        <v>180</v>
      </c>
      <c r="C165" t="s">
        <v>181</v>
      </c>
      <c r="D165" t="s">
        <v>186</v>
      </c>
      <c r="E165" t="s">
        <v>9</v>
      </c>
      <c r="F165" t="s">
        <v>133</v>
      </c>
      <c r="G165">
        <f t="shared" si="5"/>
        <v>0.13054054054034492</v>
      </c>
      <c r="H165">
        <f t="shared" si="6"/>
        <v>0.16317567567543115</v>
      </c>
      <c r="J165">
        <f>$H$2*'Wind ENSPRESO CF'!F161/VLOOKUP(E165,'Wind ENSPRESO CF Averages'!$C$28:$F$64,4,0)</f>
        <v>0.16317567567543115</v>
      </c>
    </row>
    <row r="166" spans="2:10">
      <c r="B166" t="s">
        <v>180</v>
      </c>
      <c r="C166" t="s">
        <v>181</v>
      </c>
      <c r="D166" t="s">
        <v>186</v>
      </c>
      <c r="E166" t="s">
        <v>10</v>
      </c>
      <c r="F166" t="s">
        <v>133</v>
      </c>
      <c r="G166">
        <f t="shared" si="5"/>
        <v>0.14564806866860677</v>
      </c>
      <c r="H166">
        <f t="shared" si="6"/>
        <v>0.18206008583575847</v>
      </c>
      <c r="J166">
        <f>$H$2*'Wind ENSPRESO CF'!F162/VLOOKUP(E166,'Wind ENSPRESO CF Averages'!$C$28:$F$64,4,0)</f>
        <v>0.18206008583575847</v>
      </c>
    </row>
    <row r="167" spans="2:10">
      <c r="B167" t="s">
        <v>180</v>
      </c>
      <c r="C167" t="s">
        <v>181</v>
      </c>
      <c r="D167" t="s">
        <v>186</v>
      </c>
      <c r="E167" t="s">
        <v>42</v>
      </c>
      <c r="F167" t="s">
        <v>133</v>
      </c>
      <c r="G167">
        <f t="shared" si="5"/>
        <v>0.14297872340425533</v>
      </c>
      <c r="H167">
        <f t="shared" si="6"/>
        <v>0.17872340425531916</v>
      </c>
      <c r="J167">
        <f>$H$2*'Wind ENSPRESO CF'!F163/VLOOKUP(E167,'Wind ENSPRESO CF Averages'!$C$28:$F$64,4,0)</f>
        <v>0.17872340425531916</v>
      </c>
    </row>
    <row r="168" spans="2:10">
      <c r="B168" t="s">
        <v>180</v>
      </c>
      <c r="C168" t="s">
        <v>181</v>
      </c>
      <c r="D168" t="s">
        <v>186</v>
      </c>
      <c r="E168" t="s">
        <v>11</v>
      </c>
      <c r="F168" t="s">
        <v>133</v>
      </c>
      <c r="G168">
        <f t="shared" si="5"/>
        <v>0.1328813559322034</v>
      </c>
      <c r="H168">
        <f t="shared" si="6"/>
        <v>0.16610169491525426</v>
      </c>
      <c r="J168">
        <f>$H$2*'Wind ENSPRESO CF'!F164/VLOOKUP(E168,'Wind ENSPRESO CF Averages'!$C$28:$F$64,4,0)</f>
        <v>0.16610169491525426</v>
      </c>
    </row>
    <row r="169" spans="2:10">
      <c r="B169" t="s">
        <v>180</v>
      </c>
      <c r="C169" t="s">
        <v>181</v>
      </c>
      <c r="D169" t="s">
        <v>186</v>
      </c>
      <c r="E169" t="s">
        <v>12</v>
      </c>
      <c r="F169" t="s">
        <v>133</v>
      </c>
      <c r="G169">
        <f t="shared" si="5"/>
        <v>0.14254545454545453</v>
      </c>
      <c r="H169">
        <f t="shared" si="6"/>
        <v>0.17818181818181816</v>
      </c>
      <c r="J169">
        <f>$H$2*'Wind ENSPRESO CF'!F165/VLOOKUP(E169,'Wind ENSPRESO CF Averages'!$C$28:$F$64,4,0)</f>
        <v>0.17818181818181816</v>
      </c>
    </row>
    <row r="170" spans="2:10">
      <c r="B170" t="s">
        <v>180</v>
      </c>
      <c r="C170" t="s">
        <v>181</v>
      </c>
      <c r="D170" t="s">
        <v>186</v>
      </c>
      <c r="E170" t="s">
        <v>13</v>
      </c>
      <c r="F170" t="s">
        <v>133</v>
      </c>
      <c r="G170">
        <f t="shared" si="5"/>
        <v>0.1322133277882632</v>
      </c>
      <c r="H170">
        <f t="shared" si="6"/>
        <v>0.165266659735329</v>
      </c>
      <c r="J170">
        <f>$H$2*'Wind ENSPRESO CF'!F166/VLOOKUP(E170,'Wind ENSPRESO CF Averages'!$C$28:$F$64,4,0)</f>
        <v>0.165266659735329</v>
      </c>
    </row>
    <row r="171" spans="2:10">
      <c r="B171" t="s">
        <v>180</v>
      </c>
      <c r="C171" t="s">
        <v>181</v>
      </c>
      <c r="D171" t="s">
        <v>186</v>
      </c>
      <c r="E171" t="s">
        <v>14</v>
      </c>
      <c r="F171" t="s">
        <v>133</v>
      </c>
      <c r="G171">
        <f t="shared" si="5"/>
        <v>0.12024681201151791</v>
      </c>
      <c r="H171">
        <f t="shared" si="6"/>
        <v>0.15030851501439738</v>
      </c>
      <c r="J171">
        <f>$H$2*'Wind ENSPRESO CF'!F167/VLOOKUP(E171,'Wind ENSPRESO CF Averages'!$C$28:$F$64,4,0)</f>
        <v>0.15030851501439738</v>
      </c>
    </row>
    <row r="172" spans="2:10">
      <c r="B172" t="s">
        <v>180</v>
      </c>
      <c r="C172" t="s">
        <v>181</v>
      </c>
      <c r="D172" t="s">
        <v>186</v>
      </c>
      <c r="E172" t="s">
        <v>15</v>
      </c>
      <c r="F172" t="s">
        <v>133</v>
      </c>
      <c r="G172">
        <f t="shared" si="5"/>
        <v>0.11586206896551723</v>
      </c>
      <c r="H172">
        <f t="shared" si="6"/>
        <v>0.14482758620689654</v>
      </c>
      <c r="J172">
        <f>$H$2*'Wind ENSPRESO CF'!F168/VLOOKUP(E172,'Wind ENSPRESO CF Averages'!$C$28:$F$64,4,0)</f>
        <v>0.14482758620689654</v>
      </c>
    </row>
    <row r="173" spans="2:10">
      <c r="B173" t="s">
        <v>180</v>
      </c>
      <c r="C173" t="s">
        <v>181</v>
      </c>
      <c r="D173" t="s">
        <v>186</v>
      </c>
      <c r="E173" t="s">
        <v>19</v>
      </c>
      <c r="F173" t="s">
        <v>133</v>
      </c>
      <c r="G173">
        <f t="shared" si="5"/>
        <v>0.12497282608663346</v>
      </c>
      <c r="H173">
        <f t="shared" si="6"/>
        <v>0.15621603260829181</v>
      </c>
      <c r="J173">
        <f>$H$2*'Wind ENSPRESO CF'!F169/VLOOKUP(E173,'Wind ENSPRESO CF Averages'!$C$28:$F$64,4,0)</f>
        <v>0.15621603260829181</v>
      </c>
    </row>
    <row r="174" spans="2:10">
      <c r="B174" t="s">
        <v>180</v>
      </c>
      <c r="C174" t="s">
        <v>181</v>
      </c>
      <c r="D174" t="s">
        <v>186</v>
      </c>
      <c r="E174" t="s">
        <v>16</v>
      </c>
      <c r="F174" t="s">
        <v>133</v>
      </c>
      <c r="G174">
        <f t="shared" si="5"/>
        <v>0.15913149681096483</v>
      </c>
      <c r="H174">
        <f t="shared" si="6"/>
        <v>0.19891437101370604</v>
      </c>
      <c r="J174">
        <f>$H$2*'Wind ENSPRESO CF'!F170/VLOOKUP(E174,'Wind ENSPRESO CF Averages'!$C$28:$F$64,4,0)</f>
        <v>0.19891437101370604</v>
      </c>
    </row>
    <row r="175" spans="2:10">
      <c r="B175" t="s">
        <v>180</v>
      </c>
      <c r="C175" t="s">
        <v>181</v>
      </c>
      <c r="D175" t="s">
        <v>186</v>
      </c>
      <c r="E175" t="s">
        <v>17</v>
      </c>
      <c r="F175" t="s">
        <v>133</v>
      </c>
      <c r="G175">
        <f t="shared" si="5"/>
        <v>0.1241333333333333</v>
      </c>
      <c r="H175">
        <f t="shared" si="6"/>
        <v>0.15516666666666662</v>
      </c>
      <c r="J175">
        <f>$H$2*'Wind ENSPRESO CF'!F171/VLOOKUP(E175,'Wind ENSPRESO CF Averages'!$C$28:$F$64,4,0)</f>
        <v>0.15516666666666662</v>
      </c>
    </row>
    <row r="176" spans="2:10">
      <c r="B176" t="s">
        <v>180</v>
      </c>
      <c r="C176" t="s">
        <v>181</v>
      </c>
      <c r="D176" t="s">
        <v>186</v>
      </c>
      <c r="E176" t="s">
        <v>18</v>
      </c>
      <c r="F176" t="s">
        <v>133</v>
      </c>
      <c r="G176">
        <f t="shared" si="5"/>
        <v>0.14932786645179463</v>
      </c>
      <c r="H176">
        <f t="shared" si="6"/>
        <v>0.18665983306474329</v>
      </c>
      <c r="J176">
        <f>$H$2*'Wind ENSPRESO CF'!F172/VLOOKUP(E176,'Wind ENSPRESO CF Averages'!$C$28:$F$64,4,0)</f>
        <v>0.18665983306474329</v>
      </c>
    </row>
    <row r="177" spans="2:10">
      <c r="B177" t="s">
        <v>180</v>
      </c>
      <c r="C177" t="s">
        <v>181</v>
      </c>
      <c r="D177" t="s">
        <v>186</v>
      </c>
      <c r="E177" t="s">
        <v>39</v>
      </c>
      <c r="F177" t="s">
        <v>133</v>
      </c>
      <c r="G177">
        <f t="shared" si="5"/>
        <v>0.15377574370709379</v>
      </c>
      <c r="H177">
        <f t="shared" si="6"/>
        <v>0.19221967963386724</v>
      </c>
      <c r="J177">
        <f>$H$2*'Wind ENSPRESO CF'!F173/VLOOKUP(E177,'Wind ENSPRESO CF Averages'!$C$28:$F$64,4,0)</f>
        <v>0.19221967963386724</v>
      </c>
    </row>
    <row r="178" spans="2:10">
      <c r="B178" t="s">
        <v>180</v>
      </c>
      <c r="C178" t="s">
        <v>181</v>
      </c>
      <c r="D178" t="s">
        <v>186</v>
      </c>
      <c r="E178" t="s">
        <v>20</v>
      </c>
      <c r="F178" t="s">
        <v>133</v>
      </c>
      <c r="G178">
        <f t="shared" si="5"/>
        <v>0.15331858407050042</v>
      </c>
      <c r="H178">
        <f t="shared" si="6"/>
        <v>0.19164823008812551</v>
      </c>
      <c r="J178">
        <f>$H$2*'Wind ENSPRESO CF'!F174/VLOOKUP(E178,'Wind ENSPRESO CF Averages'!$C$28:$F$64,4,0)</f>
        <v>0.19164823008812551</v>
      </c>
    </row>
    <row r="179" spans="2:10">
      <c r="B179" t="s">
        <v>180</v>
      </c>
      <c r="C179" t="s">
        <v>181</v>
      </c>
      <c r="D179" t="s">
        <v>186</v>
      </c>
      <c r="E179" t="s">
        <v>21</v>
      </c>
      <c r="F179" t="s">
        <v>133</v>
      </c>
      <c r="G179">
        <f t="shared" si="5"/>
        <v>0.13439999999999996</v>
      </c>
      <c r="H179">
        <f t="shared" si="6"/>
        <v>0.16799999999999995</v>
      </c>
      <c r="J179">
        <f>$H$2*'Wind ENSPRESO CF'!F175/VLOOKUP(E179,'Wind ENSPRESO CF Averages'!$C$28:$F$64,4,0)</f>
        <v>0.16799999999999995</v>
      </c>
    </row>
    <row r="180" spans="2:10">
      <c r="B180" t="s">
        <v>180</v>
      </c>
      <c r="C180" t="s">
        <v>181</v>
      </c>
      <c r="D180" t="s">
        <v>186</v>
      </c>
      <c r="E180" t="s">
        <v>22</v>
      </c>
      <c r="F180" t="s">
        <v>133</v>
      </c>
      <c r="G180">
        <f t="shared" si="5"/>
        <v>0</v>
      </c>
      <c r="H180">
        <f t="shared" si="6"/>
        <v>0</v>
      </c>
      <c r="J180">
        <f>$H$2*'Wind ENSPRESO CF'!F176/VLOOKUP(E180,'Wind ENSPRESO CF Averages'!$C$28:$F$64,4,0)</f>
        <v>0</v>
      </c>
    </row>
    <row r="181" spans="2:10">
      <c r="B181" t="s">
        <v>180</v>
      </c>
      <c r="C181" t="s">
        <v>181</v>
      </c>
      <c r="D181" t="s">
        <v>186</v>
      </c>
      <c r="E181" t="s">
        <v>23</v>
      </c>
      <c r="F181" t="s">
        <v>133</v>
      </c>
      <c r="G181">
        <f t="shared" si="5"/>
        <v>0.15114688128808229</v>
      </c>
      <c r="H181">
        <f t="shared" si="6"/>
        <v>0.18893360161010286</v>
      </c>
      <c r="J181">
        <f>$H$2*'Wind ENSPRESO CF'!F177/VLOOKUP(E181,'Wind ENSPRESO CF Averages'!$C$28:$F$64,4,0)</f>
        <v>0.18893360161010286</v>
      </c>
    </row>
    <row r="182" spans="2:10">
      <c r="B182" t="s">
        <v>180</v>
      </c>
      <c r="C182" t="s">
        <v>181</v>
      </c>
      <c r="D182" t="s">
        <v>186</v>
      </c>
      <c r="E182" t="s">
        <v>43</v>
      </c>
      <c r="F182" t="s">
        <v>133</v>
      </c>
      <c r="G182">
        <f t="shared" si="5"/>
        <v>0.13674418604651162</v>
      </c>
      <c r="H182">
        <f t="shared" si="6"/>
        <v>0.17093023255813952</v>
      </c>
      <c r="J182">
        <f>$H$2*'Wind ENSPRESO CF'!F178/VLOOKUP(E182,'Wind ENSPRESO CF Averages'!$C$28:$F$64,4,0)</f>
        <v>0.17093023255813952</v>
      </c>
    </row>
    <row r="183" spans="2:10">
      <c r="B183" t="s">
        <v>180</v>
      </c>
      <c r="C183" t="s">
        <v>181</v>
      </c>
      <c r="D183" t="s">
        <v>186</v>
      </c>
      <c r="E183" t="s">
        <v>24</v>
      </c>
      <c r="F183" t="s">
        <v>133</v>
      </c>
      <c r="G183">
        <f t="shared" si="5"/>
        <v>0.12066298342541436</v>
      </c>
      <c r="H183">
        <f t="shared" si="6"/>
        <v>0.15082872928176794</v>
      </c>
      <c r="J183">
        <f>$H$2*'Wind ENSPRESO CF'!F179/VLOOKUP(E183,'Wind ENSPRESO CF Averages'!$C$28:$F$64,4,0)</f>
        <v>0.15082872928176794</v>
      </c>
    </row>
    <row r="184" spans="2:10">
      <c r="B184" t="s">
        <v>180</v>
      </c>
      <c r="C184" t="s">
        <v>181</v>
      </c>
      <c r="D184" t="s">
        <v>186</v>
      </c>
      <c r="E184" t="s">
        <v>25</v>
      </c>
      <c r="F184" t="s">
        <v>133</v>
      </c>
      <c r="G184">
        <f t="shared" si="5"/>
        <v>0.13770491803278684</v>
      </c>
      <c r="H184">
        <f t="shared" si="6"/>
        <v>0.17213114754098355</v>
      </c>
      <c r="J184">
        <f>$H$2*'Wind ENSPRESO CF'!F180/VLOOKUP(E184,'Wind ENSPRESO CF Averages'!$C$28:$F$64,4,0)</f>
        <v>0.17213114754098355</v>
      </c>
    </row>
    <row r="185" spans="2:10">
      <c r="B185" t="s">
        <v>180</v>
      </c>
      <c r="C185" t="s">
        <v>181</v>
      </c>
      <c r="D185" t="s">
        <v>186</v>
      </c>
      <c r="E185" t="s">
        <v>26</v>
      </c>
      <c r="F185" t="s">
        <v>133</v>
      </c>
      <c r="G185">
        <f t="shared" si="5"/>
        <v>0.11619596541786746</v>
      </c>
      <c r="H185">
        <f t="shared" si="6"/>
        <v>0.14524495677233432</v>
      </c>
      <c r="J185">
        <f>$H$2*'Wind ENSPRESO CF'!F181/VLOOKUP(E185,'Wind ENSPRESO CF Averages'!$C$28:$F$64,4,0)</f>
        <v>0.14524495677233432</v>
      </c>
    </row>
    <row r="186" spans="2:10">
      <c r="B186" t="s">
        <v>180</v>
      </c>
      <c r="C186" t="s">
        <v>181</v>
      </c>
      <c r="D186" t="s">
        <v>186</v>
      </c>
      <c r="E186" t="s">
        <v>40</v>
      </c>
      <c r="F186" t="s">
        <v>133</v>
      </c>
      <c r="G186">
        <f t="shared" si="5"/>
        <v>0.13999999999999999</v>
      </c>
      <c r="H186">
        <f t="shared" si="6"/>
        <v>0.17499999999999999</v>
      </c>
      <c r="J186">
        <f>$H$2*'Wind ENSPRESO CF'!F182/VLOOKUP(E186,'Wind ENSPRESO CF Averages'!$C$28:$F$64,4,0)</f>
        <v>0.17499999999999999</v>
      </c>
    </row>
    <row r="187" spans="2:10">
      <c r="B187" t="s">
        <v>180</v>
      </c>
      <c r="C187" t="s">
        <v>181</v>
      </c>
      <c r="D187" t="s">
        <v>186</v>
      </c>
      <c r="E187" t="s">
        <v>41</v>
      </c>
      <c r="F187" t="s">
        <v>133</v>
      </c>
      <c r="G187">
        <f t="shared" si="5"/>
        <v>0.128</v>
      </c>
      <c r="H187">
        <f t="shared" si="6"/>
        <v>0.16</v>
      </c>
      <c r="J187">
        <f>$H$2*'Wind ENSPRESO CF'!F183/VLOOKUP(E187,'Wind ENSPRESO CF Averages'!$C$28:$F$64,4,0)</f>
        <v>0.16</v>
      </c>
    </row>
    <row r="188" spans="2:10">
      <c r="B188" t="s">
        <v>180</v>
      </c>
      <c r="C188" t="s">
        <v>181</v>
      </c>
      <c r="D188" t="s">
        <v>186</v>
      </c>
      <c r="E188" t="s">
        <v>27</v>
      </c>
      <c r="F188" t="s">
        <v>133</v>
      </c>
      <c r="G188">
        <f t="shared" si="5"/>
        <v>0.15616901408450701</v>
      </c>
      <c r="H188">
        <f t="shared" si="6"/>
        <v>0.19521126760563376</v>
      </c>
      <c r="J188">
        <f>$H$2*'Wind ENSPRESO CF'!F184/VLOOKUP(E188,'Wind ENSPRESO CF Averages'!$C$28:$F$64,4,0)</f>
        <v>0.19521126760563376</v>
      </c>
    </row>
    <row r="189" spans="2:10">
      <c r="B189" t="s">
        <v>180</v>
      </c>
      <c r="C189" t="s">
        <v>181</v>
      </c>
      <c r="D189" t="s">
        <v>186</v>
      </c>
      <c r="E189" t="s">
        <v>28</v>
      </c>
      <c r="F189" t="s">
        <v>133</v>
      </c>
      <c r="G189">
        <f t="shared" si="5"/>
        <v>0.13255928045798443</v>
      </c>
      <c r="H189">
        <f t="shared" si="6"/>
        <v>0.16569910057248052</v>
      </c>
      <c r="J189">
        <f>$H$2*'Wind ENSPRESO CF'!F185/VLOOKUP(E189,'Wind ENSPRESO CF Averages'!$C$28:$F$64,4,0)</f>
        <v>0.16569910057248052</v>
      </c>
    </row>
    <row r="190" spans="2:10">
      <c r="B190" t="s">
        <v>180</v>
      </c>
      <c r="C190" t="s">
        <v>181</v>
      </c>
      <c r="D190" t="s">
        <v>186</v>
      </c>
      <c r="E190" t="s">
        <v>29</v>
      </c>
      <c r="F190" t="s">
        <v>133</v>
      </c>
      <c r="G190">
        <f t="shared" si="5"/>
        <v>0.13591160220995355</v>
      </c>
      <c r="H190">
        <f t="shared" si="6"/>
        <v>0.16988950276244191</v>
      </c>
      <c r="J190">
        <f>$H$2*'Wind ENSPRESO CF'!F186/VLOOKUP(E190,'Wind ENSPRESO CF Averages'!$C$28:$F$64,4,0)</f>
        <v>0.16988950276244191</v>
      </c>
    </row>
    <row r="191" spans="2:10">
      <c r="B191" t="s">
        <v>180</v>
      </c>
      <c r="C191" t="s">
        <v>181</v>
      </c>
      <c r="D191" t="s">
        <v>186</v>
      </c>
      <c r="E191" t="s">
        <v>30</v>
      </c>
      <c r="F191" t="s">
        <v>133</v>
      </c>
      <c r="G191">
        <f t="shared" si="5"/>
        <v>0.1275247524752475</v>
      </c>
      <c r="H191">
        <f t="shared" si="6"/>
        <v>0.15940594059405935</v>
      </c>
      <c r="J191">
        <f>$H$2*'Wind ENSPRESO CF'!F187/VLOOKUP(E191,'Wind ENSPRESO CF Averages'!$C$28:$F$64,4,0)</f>
        <v>0.15940594059405935</v>
      </c>
    </row>
    <row r="192" spans="2:10">
      <c r="B192" t="s">
        <v>180</v>
      </c>
      <c r="C192" t="s">
        <v>181</v>
      </c>
      <c r="D192" t="s">
        <v>186</v>
      </c>
      <c r="E192" t="s">
        <v>31</v>
      </c>
      <c r="F192" t="s">
        <v>133</v>
      </c>
      <c r="G192">
        <f t="shared" si="5"/>
        <v>0.16068669527897</v>
      </c>
      <c r="H192">
        <f t="shared" si="6"/>
        <v>0.20085836909871249</v>
      </c>
      <c r="J192">
        <f>$H$2*'Wind ENSPRESO CF'!F188/VLOOKUP(E192,'Wind ENSPRESO CF Averages'!$C$28:$F$64,4,0)</f>
        <v>0.20085836909871249</v>
      </c>
    </row>
    <row r="193" spans="2:10">
      <c r="B193" t="s">
        <v>180</v>
      </c>
      <c r="C193" t="s">
        <v>181</v>
      </c>
      <c r="D193" t="s">
        <v>186</v>
      </c>
      <c r="E193" t="s">
        <v>32</v>
      </c>
      <c r="F193" t="s">
        <v>133</v>
      </c>
      <c r="G193">
        <f t="shared" si="5"/>
        <v>0.144722891566265</v>
      </c>
      <c r="H193">
        <f t="shared" si="6"/>
        <v>0.18090361445783124</v>
      </c>
      <c r="J193">
        <f>$H$2*'Wind ENSPRESO CF'!F189/VLOOKUP(E193,'Wind ENSPRESO CF Averages'!$C$28:$F$64,4,0)</f>
        <v>0.18090361445783124</v>
      </c>
    </row>
    <row r="194" spans="2:10">
      <c r="B194" t="s">
        <v>180</v>
      </c>
      <c r="C194" t="s">
        <v>181</v>
      </c>
      <c r="D194" t="s">
        <v>186</v>
      </c>
      <c r="E194" t="s">
        <v>33</v>
      </c>
      <c r="F194" t="s">
        <v>133</v>
      </c>
      <c r="G194">
        <f t="shared" si="5"/>
        <v>0.12412893879029337</v>
      </c>
      <c r="H194">
        <f t="shared" si="6"/>
        <v>0.1551611734878667</v>
      </c>
      <c r="J194">
        <f>$H$2*'Wind ENSPRESO CF'!F190/VLOOKUP(E194,'Wind ENSPRESO CF Averages'!$C$28:$F$64,4,0)</f>
        <v>0.1551611734878667</v>
      </c>
    </row>
    <row r="195" spans="2:10">
      <c r="B195" t="s">
        <v>180</v>
      </c>
      <c r="C195" t="s">
        <v>181</v>
      </c>
      <c r="D195" t="s">
        <v>186</v>
      </c>
      <c r="E195" t="s">
        <v>34</v>
      </c>
      <c r="F195" t="s">
        <v>133</v>
      </c>
      <c r="G195">
        <f t="shared" si="5"/>
        <v>0.15464435146443514</v>
      </c>
      <c r="H195">
        <f t="shared" si="6"/>
        <v>0.19330543933054392</v>
      </c>
      <c r="J195">
        <f>$H$2*'Wind ENSPRESO CF'!F191/VLOOKUP(E195,'Wind ENSPRESO CF Averages'!$C$28:$F$64,4,0)</f>
        <v>0.19330543933054392</v>
      </c>
    </row>
    <row r="196" spans="2:10">
      <c r="B196" t="s">
        <v>180</v>
      </c>
      <c r="C196" t="s">
        <v>181</v>
      </c>
      <c r="D196" t="s">
        <v>186</v>
      </c>
      <c r="E196" t="s">
        <v>35</v>
      </c>
      <c r="F196" t="s">
        <v>133</v>
      </c>
      <c r="G196">
        <f t="shared" si="5"/>
        <v>0.13853862212943632</v>
      </c>
      <c r="H196">
        <f t="shared" si="6"/>
        <v>0.17317327766179541</v>
      </c>
      <c r="J196">
        <f>$H$2*'Wind ENSPRESO CF'!F192/VLOOKUP(E196,'Wind ENSPRESO CF Averages'!$C$28:$F$64,4,0)</f>
        <v>0.17317327766179541</v>
      </c>
    </row>
    <row r="197" spans="2:10">
      <c r="B197" t="s">
        <v>180</v>
      </c>
      <c r="C197" t="s">
        <v>181</v>
      </c>
      <c r="D197" t="s">
        <v>186</v>
      </c>
      <c r="E197" t="s">
        <v>36</v>
      </c>
      <c r="F197" t="s">
        <v>133</v>
      </c>
      <c r="G197">
        <f t="shared" si="5"/>
        <v>0.13098541444309131</v>
      </c>
      <c r="H197">
        <f t="shared" si="6"/>
        <v>0.16373176805386414</v>
      </c>
      <c r="J197">
        <f>$H$2*'Wind ENSPRESO CF'!F193/VLOOKUP(E197,'Wind ENSPRESO CF Averages'!$C$28:$F$64,4,0)</f>
        <v>0.16373176805386414</v>
      </c>
    </row>
    <row r="198" spans="2:10">
      <c r="B198" t="s">
        <v>180</v>
      </c>
      <c r="C198" t="s">
        <v>181</v>
      </c>
      <c r="D198" t="s">
        <v>187</v>
      </c>
      <c r="E198" t="s">
        <v>37</v>
      </c>
      <c r="F198" t="s">
        <v>133</v>
      </c>
      <c r="G198">
        <f t="shared" si="5"/>
        <v>0.12744827586206894</v>
      </c>
      <c r="H198">
        <f t="shared" si="6"/>
        <v>0.15931034482758619</v>
      </c>
      <c r="J198">
        <f>$H$2*'Wind ENSPRESO CF'!F194/VLOOKUP(E198,'Wind ENSPRESO CF Averages'!$C$28:$F$64,4,0)</f>
        <v>0.15931034482758619</v>
      </c>
    </row>
    <row r="199" spans="2:10">
      <c r="B199" t="s">
        <v>180</v>
      </c>
      <c r="C199" t="s">
        <v>181</v>
      </c>
      <c r="D199" t="s">
        <v>187</v>
      </c>
      <c r="E199" t="s">
        <v>7</v>
      </c>
      <c r="F199" t="s">
        <v>133</v>
      </c>
      <c r="G199">
        <f t="shared" si="5"/>
        <v>0.14962386510972356</v>
      </c>
      <c r="H199">
        <f t="shared" si="6"/>
        <v>0.18702983138715445</v>
      </c>
      <c r="J199">
        <f>$H$2*'Wind ENSPRESO CF'!F195/VLOOKUP(E199,'Wind ENSPRESO CF Averages'!$C$28:$F$64,4,0)</f>
        <v>0.18702983138715445</v>
      </c>
    </row>
    <row r="200" spans="2:10">
      <c r="B200" t="s">
        <v>180</v>
      </c>
      <c r="C200" t="s">
        <v>181</v>
      </c>
      <c r="D200" t="s">
        <v>187</v>
      </c>
      <c r="E200" t="s">
        <v>38</v>
      </c>
      <c r="F200" t="s">
        <v>133</v>
      </c>
      <c r="G200">
        <f t="shared" si="5"/>
        <v>0.14482758620689651</v>
      </c>
      <c r="H200">
        <f t="shared" si="6"/>
        <v>0.18103448275862064</v>
      </c>
      <c r="J200">
        <f>$H$2*'Wind ENSPRESO CF'!F196/VLOOKUP(E200,'Wind ENSPRESO CF Averages'!$C$28:$F$64,4,0)</f>
        <v>0.18103448275862064</v>
      </c>
    </row>
    <row r="201" spans="2:10">
      <c r="B201" t="s">
        <v>180</v>
      </c>
      <c r="C201" t="s">
        <v>181</v>
      </c>
      <c r="D201" t="s">
        <v>187</v>
      </c>
      <c r="E201" t="s">
        <v>8</v>
      </c>
      <c r="F201" t="s">
        <v>133</v>
      </c>
      <c r="G201">
        <f t="shared" si="5"/>
        <v>0.12459574468075273</v>
      </c>
      <c r="H201">
        <f t="shared" si="6"/>
        <v>0.1557446808509409</v>
      </c>
      <c r="J201">
        <f>$H$2*'Wind ENSPRESO CF'!F197/VLOOKUP(E201,'Wind ENSPRESO CF Averages'!$C$28:$F$64,4,0)</f>
        <v>0.1557446808509409</v>
      </c>
    </row>
    <row r="202" spans="2:10">
      <c r="B202" t="s">
        <v>180</v>
      </c>
      <c r="C202" t="s">
        <v>181</v>
      </c>
      <c r="D202" t="s">
        <v>187</v>
      </c>
      <c r="E202" t="s">
        <v>9</v>
      </c>
      <c r="F202" t="s">
        <v>133</v>
      </c>
      <c r="G202">
        <f t="shared" si="5"/>
        <v>0.15891891891931009</v>
      </c>
      <c r="H202">
        <f t="shared" si="6"/>
        <v>0.19864864864913759</v>
      </c>
      <c r="J202">
        <f>$H$2*'Wind ENSPRESO CF'!F198/VLOOKUP(E202,'Wind ENSPRESO CF Averages'!$C$28:$F$64,4,0)</f>
        <v>0.19864864864913759</v>
      </c>
    </row>
    <row r="203" spans="2:10">
      <c r="B203" t="s">
        <v>180</v>
      </c>
      <c r="C203" t="s">
        <v>181</v>
      </c>
      <c r="D203" t="s">
        <v>187</v>
      </c>
      <c r="E203" t="s">
        <v>10</v>
      </c>
      <c r="F203" t="s">
        <v>133</v>
      </c>
      <c r="G203">
        <f t="shared" si="5"/>
        <v>0.14564806866961627</v>
      </c>
      <c r="H203">
        <f t="shared" si="6"/>
        <v>0.18206008583702032</v>
      </c>
      <c r="J203">
        <f>$H$2*'Wind ENSPRESO CF'!F199/VLOOKUP(E203,'Wind ENSPRESO CF Averages'!$C$28:$F$64,4,0)</f>
        <v>0.18206008583702032</v>
      </c>
    </row>
    <row r="204" spans="2:10">
      <c r="B204" t="s">
        <v>180</v>
      </c>
      <c r="C204" t="s">
        <v>181</v>
      </c>
      <c r="D204" t="s">
        <v>187</v>
      </c>
      <c r="E204" t="s">
        <v>42</v>
      </c>
      <c r="F204" t="s">
        <v>133</v>
      </c>
      <c r="G204">
        <f t="shared" si="5"/>
        <v>0.16978723404255316</v>
      </c>
      <c r="H204">
        <f t="shared" si="6"/>
        <v>0.21223404255319145</v>
      </c>
      <c r="J204">
        <f>$H$2*'Wind ENSPRESO CF'!F200/VLOOKUP(E204,'Wind ENSPRESO CF Averages'!$C$28:$F$64,4,0)</f>
        <v>0.21223404255319145</v>
      </c>
    </row>
    <row r="205" spans="2:10">
      <c r="B205" t="s">
        <v>180</v>
      </c>
      <c r="C205" t="s">
        <v>181</v>
      </c>
      <c r="D205" t="s">
        <v>187</v>
      </c>
      <c r="E205" t="s">
        <v>11</v>
      </c>
      <c r="F205" t="s">
        <v>133</v>
      </c>
      <c r="G205">
        <f t="shared" si="5"/>
        <v>0.18033898305084745</v>
      </c>
      <c r="H205">
        <f t="shared" si="6"/>
        <v>0.22542372881355929</v>
      </c>
      <c r="J205">
        <f>$H$2*'Wind ENSPRESO CF'!F201/VLOOKUP(E205,'Wind ENSPRESO CF Averages'!$C$28:$F$64,4,0)</f>
        <v>0.22542372881355929</v>
      </c>
    </row>
    <row r="206" spans="2:10">
      <c r="B206" t="s">
        <v>180</v>
      </c>
      <c r="C206" t="s">
        <v>181</v>
      </c>
      <c r="D206" t="s">
        <v>187</v>
      </c>
      <c r="E206" t="s">
        <v>12</v>
      </c>
      <c r="F206" t="s">
        <v>133</v>
      </c>
      <c r="G206">
        <f t="shared" ref="G206:G269" si="7">H206*0.8</f>
        <v>0.13090909090909092</v>
      </c>
      <c r="H206">
        <f t="shared" si="6"/>
        <v>0.16363636363636364</v>
      </c>
      <c r="J206">
        <f>$H$2*'Wind ENSPRESO CF'!F202/VLOOKUP(E206,'Wind ENSPRESO CF Averages'!$C$28:$F$64,4,0)</f>
        <v>0.16363636363636364</v>
      </c>
    </row>
    <row r="207" spans="2:10">
      <c r="B207" t="s">
        <v>180</v>
      </c>
      <c r="C207" t="s">
        <v>181</v>
      </c>
      <c r="D207" t="s">
        <v>187</v>
      </c>
      <c r="E207" t="s">
        <v>13</v>
      </c>
      <c r="F207" t="s">
        <v>133</v>
      </c>
      <c r="G207">
        <f t="shared" si="7"/>
        <v>0.12348061129022317</v>
      </c>
      <c r="H207">
        <f t="shared" si="6"/>
        <v>0.15435076411277895</v>
      </c>
      <c r="J207">
        <f>$H$2*'Wind ENSPRESO CF'!F203/VLOOKUP(E207,'Wind ENSPRESO CF Averages'!$C$28:$F$64,4,0)</f>
        <v>0.15435076411277895</v>
      </c>
    </row>
    <row r="208" spans="2:10">
      <c r="B208" t="s">
        <v>180</v>
      </c>
      <c r="C208" t="s">
        <v>181</v>
      </c>
      <c r="D208" t="s">
        <v>187</v>
      </c>
      <c r="E208" t="s">
        <v>14</v>
      </c>
      <c r="F208" t="s">
        <v>133</v>
      </c>
      <c r="G208">
        <f t="shared" si="7"/>
        <v>0.12093788564376801</v>
      </c>
      <c r="H208">
        <f t="shared" si="6"/>
        <v>0.15117235705470999</v>
      </c>
      <c r="J208">
        <f>$H$2*'Wind ENSPRESO CF'!F204/VLOOKUP(E208,'Wind ENSPRESO CF Averages'!$C$28:$F$64,4,0)</f>
        <v>0.15117235705470999</v>
      </c>
    </row>
    <row r="209" spans="2:10">
      <c r="B209" t="s">
        <v>180</v>
      </c>
      <c r="C209" t="s">
        <v>181</v>
      </c>
      <c r="D209" t="s">
        <v>187</v>
      </c>
      <c r="E209" t="s">
        <v>15</v>
      </c>
      <c r="F209" t="s">
        <v>133</v>
      </c>
      <c r="G209">
        <f t="shared" si="7"/>
        <v>0.1206896551724138</v>
      </c>
      <c r="H209">
        <f t="shared" si="6"/>
        <v>0.15086206896551724</v>
      </c>
      <c r="J209">
        <f>$H$2*'Wind ENSPRESO CF'!F205/VLOOKUP(E209,'Wind ENSPRESO CF Averages'!$C$28:$F$64,4,0)</f>
        <v>0.15086206896551724</v>
      </c>
    </row>
    <row r="210" spans="2:10">
      <c r="B210" t="s">
        <v>180</v>
      </c>
      <c r="C210" t="s">
        <v>181</v>
      </c>
      <c r="D210" t="s">
        <v>187</v>
      </c>
      <c r="E210" t="s">
        <v>19</v>
      </c>
      <c r="F210" t="s">
        <v>133</v>
      </c>
      <c r="G210">
        <f t="shared" si="7"/>
        <v>0.14608695652177139</v>
      </c>
      <c r="H210">
        <f t="shared" si="6"/>
        <v>0.18260869565221424</v>
      </c>
      <c r="J210">
        <f>$H$2*'Wind ENSPRESO CF'!F206/VLOOKUP(E210,'Wind ENSPRESO CF Averages'!$C$28:$F$64,4,0)</f>
        <v>0.18260869565221424</v>
      </c>
    </row>
    <row r="211" spans="2:10">
      <c r="B211" t="s">
        <v>180</v>
      </c>
      <c r="C211" t="s">
        <v>181</v>
      </c>
      <c r="D211" t="s">
        <v>187</v>
      </c>
      <c r="E211" t="s">
        <v>16</v>
      </c>
      <c r="F211" t="s">
        <v>133</v>
      </c>
      <c r="G211">
        <f t="shared" si="7"/>
        <v>0.15046817750033922</v>
      </c>
      <c r="H211">
        <f t="shared" si="6"/>
        <v>0.18808522187542401</v>
      </c>
      <c r="J211">
        <f>$H$2*'Wind ENSPRESO CF'!F207/VLOOKUP(E211,'Wind ENSPRESO CF Averages'!$C$28:$F$64,4,0)</f>
        <v>0.18808522187542401</v>
      </c>
    </row>
    <row r="212" spans="2:10">
      <c r="B212" t="s">
        <v>180</v>
      </c>
      <c r="C212" t="s">
        <v>181</v>
      </c>
      <c r="D212" t="s">
        <v>187</v>
      </c>
      <c r="E212" t="s">
        <v>17</v>
      </c>
      <c r="F212" t="s">
        <v>133</v>
      </c>
      <c r="G212">
        <f t="shared" si="7"/>
        <v>0.12693333333333331</v>
      </c>
      <c r="H212">
        <f t="shared" si="6"/>
        <v>0.15866666666666665</v>
      </c>
      <c r="J212">
        <f>$H$2*'Wind ENSPRESO CF'!F208/VLOOKUP(E212,'Wind ENSPRESO CF Averages'!$C$28:$F$64,4,0)</f>
        <v>0.15866666666666665</v>
      </c>
    </row>
    <row r="213" spans="2:10">
      <c r="B213" t="s">
        <v>180</v>
      </c>
      <c r="C213" t="s">
        <v>181</v>
      </c>
      <c r="D213" t="s">
        <v>187</v>
      </c>
      <c r="E213" t="s">
        <v>18</v>
      </c>
      <c r="F213" t="s">
        <v>133</v>
      </c>
      <c r="G213">
        <f t="shared" si="7"/>
        <v>0.14120954751838058</v>
      </c>
      <c r="H213">
        <f t="shared" si="6"/>
        <v>0.17651193439797572</v>
      </c>
      <c r="J213">
        <f>$H$2*'Wind ENSPRESO CF'!F209/VLOOKUP(E213,'Wind ENSPRESO CF Averages'!$C$28:$F$64,4,0)</f>
        <v>0.17651193439797572</v>
      </c>
    </row>
    <row r="214" spans="2:10">
      <c r="B214" t="s">
        <v>180</v>
      </c>
      <c r="C214" t="s">
        <v>181</v>
      </c>
      <c r="D214" t="s">
        <v>187</v>
      </c>
      <c r="E214" t="s">
        <v>39</v>
      </c>
      <c r="F214" t="s">
        <v>133</v>
      </c>
      <c r="G214">
        <f t="shared" si="7"/>
        <v>0.14608695652173909</v>
      </c>
      <c r="H214">
        <f t="shared" si="6"/>
        <v>0.18260869565217386</v>
      </c>
      <c r="J214">
        <f>$H$2*'Wind ENSPRESO CF'!F210/VLOOKUP(E214,'Wind ENSPRESO CF Averages'!$C$28:$F$64,4,0)</f>
        <v>0.18260869565217386</v>
      </c>
    </row>
    <row r="215" spans="2:10">
      <c r="B215" t="s">
        <v>180</v>
      </c>
      <c r="C215" t="s">
        <v>181</v>
      </c>
      <c r="D215" t="s">
        <v>187</v>
      </c>
      <c r="E215" t="s">
        <v>20</v>
      </c>
      <c r="F215" t="s">
        <v>133</v>
      </c>
      <c r="G215">
        <f t="shared" si="7"/>
        <v>0.15703539822960394</v>
      </c>
      <c r="H215">
        <f t="shared" si="6"/>
        <v>0.19629424778700491</v>
      </c>
      <c r="J215">
        <f>$H$2*'Wind ENSPRESO CF'!F211/VLOOKUP(E215,'Wind ENSPRESO CF Averages'!$C$28:$F$64,4,0)</f>
        <v>0.19629424778700491</v>
      </c>
    </row>
    <row r="216" spans="2:10">
      <c r="B216" t="s">
        <v>180</v>
      </c>
      <c r="C216" t="s">
        <v>181</v>
      </c>
      <c r="D216" t="s">
        <v>187</v>
      </c>
      <c r="E216" t="s">
        <v>21</v>
      </c>
      <c r="F216" t="s">
        <v>133</v>
      </c>
      <c r="G216">
        <f t="shared" si="7"/>
        <v>0.12439148936170208</v>
      </c>
      <c r="H216">
        <f t="shared" ref="H216:H279" si="8">IF(D216="WP",0,J216)</f>
        <v>0.1554893617021276</v>
      </c>
      <c r="J216">
        <f>$H$2*'Wind ENSPRESO CF'!F212/VLOOKUP(E216,'Wind ENSPRESO CF Averages'!$C$28:$F$64,4,0)</f>
        <v>0.1554893617021276</v>
      </c>
    </row>
    <row r="217" spans="2:10">
      <c r="B217" t="s">
        <v>180</v>
      </c>
      <c r="C217" t="s">
        <v>181</v>
      </c>
      <c r="D217" t="s">
        <v>187</v>
      </c>
      <c r="E217" t="s">
        <v>22</v>
      </c>
      <c r="F217" t="s">
        <v>133</v>
      </c>
      <c r="G217">
        <f t="shared" si="7"/>
        <v>0</v>
      </c>
      <c r="H217">
        <f t="shared" si="8"/>
        <v>0</v>
      </c>
      <c r="J217">
        <f>$H$2*'Wind ENSPRESO CF'!F213/VLOOKUP(E217,'Wind ENSPRESO CF Averages'!$C$28:$F$64,4,0)</f>
        <v>0</v>
      </c>
    </row>
    <row r="218" spans="2:10">
      <c r="B218" t="s">
        <v>180</v>
      </c>
      <c r="C218" t="s">
        <v>181</v>
      </c>
      <c r="D218" t="s">
        <v>187</v>
      </c>
      <c r="E218" t="s">
        <v>23</v>
      </c>
      <c r="F218" t="s">
        <v>133</v>
      </c>
      <c r="G218">
        <f t="shared" si="7"/>
        <v>0.14824949698239273</v>
      </c>
      <c r="H218">
        <f t="shared" si="8"/>
        <v>0.18531187122799089</v>
      </c>
      <c r="J218">
        <f>$H$2*'Wind ENSPRESO CF'!F214/VLOOKUP(E218,'Wind ENSPRESO CF Averages'!$C$28:$F$64,4,0)</f>
        <v>0.18531187122799089</v>
      </c>
    </row>
    <row r="219" spans="2:10">
      <c r="B219" t="s">
        <v>180</v>
      </c>
      <c r="C219" t="s">
        <v>181</v>
      </c>
      <c r="D219" t="s">
        <v>187</v>
      </c>
      <c r="E219" t="s">
        <v>43</v>
      </c>
      <c r="F219" t="s">
        <v>133</v>
      </c>
      <c r="G219">
        <f t="shared" si="7"/>
        <v>0.17581395348837209</v>
      </c>
      <c r="H219">
        <f t="shared" si="8"/>
        <v>0.2197674418604651</v>
      </c>
      <c r="J219">
        <f>$H$2*'Wind ENSPRESO CF'!F215/VLOOKUP(E219,'Wind ENSPRESO CF Averages'!$C$28:$F$64,4,0)</f>
        <v>0.2197674418604651</v>
      </c>
    </row>
    <row r="220" spans="2:10">
      <c r="B220" t="s">
        <v>180</v>
      </c>
      <c r="C220" t="s">
        <v>181</v>
      </c>
      <c r="D220" t="s">
        <v>187</v>
      </c>
      <c r="E220" t="s">
        <v>24</v>
      </c>
      <c r="F220" t="s">
        <v>133</v>
      </c>
      <c r="G220">
        <f t="shared" si="7"/>
        <v>0.12066298342541436</v>
      </c>
      <c r="H220">
        <f t="shared" si="8"/>
        <v>0.15082872928176794</v>
      </c>
      <c r="J220">
        <f>$H$2*'Wind ENSPRESO CF'!F216/VLOOKUP(E220,'Wind ENSPRESO CF Averages'!$C$28:$F$64,4,0)</f>
        <v>0.15082872928176794</v>
      </c>
    </row>
    <row r="221" spans="2:10">
      <c r="B221" t="s">
        <v>180</v>
      </c>
      <c r="C221" t="s">
        <v>181</v>
      </c>
      <c r="D221" t="s">
        <v>187</v>
      </c>
      <c r="E221" t="s">
        <v>25</v>
      </c>
      <c r="F221" t="s">
        <v>133</v>
      </c>
      <c r="G221">
        <f t="shared" si="7"/>
        <v>0.13081967213114754</v>
      </c>
      <c r="H221">
        <f t="shared" si="8"/>
        <v>0.16352459016393442</v>
      </c>
      <c r="J221">
        <f>$H$2*'Wind ENSPRESO CF'!F217/VLOOKUP(E221,'Wind ENSPRESO CF Averages'!$C$28:$F$64,4,0)</f>
        <v>0.16352459016393442</v>
      </c>
    </row>
    <row r="222" spans="2:10">
      <c r="B222" t="s">
        <v>180</v>
      </c>
      <c r="C222" t="s">
        <v>181</v>
      </c>
      <c r="D222" t="s">
        <v>187</v>
      </c>
      <c r="E222" t="s">
        <v>26</v>
      </c>
      <c r="F222" t="s">
        <v>133</v>
      </c>
      <c r="G222">
        <f t="shared" si="7"/>
        <v>0.12103746397694529</v>
      </c>
      <c r="H222">
        <f t="shared" si="8"/>
        <v>0.1512968299711816</v>
      </c>
      <c r="J222">
        <f>$H$2*'Wind ENSPRESO CF'!F218/VLOOKUP(E222,'Wind ENSPRESO CF Averages'!$C$28:$F$64,4,0)</f>
        <v>0.1512968299711816</v>
      </c>
    </row>
    <row r="223" spans="2:10">
      <c r="B223" t="s">
        <v>180</v>
      </c>
      <c r="C223" t="s">
        <v>181</v>
      </c>
      <c r="D223" t="s">
        <v>187</v>
      </c>
      <c r="E223" t="s">
        <v>40</v>
      </c>
      <c r="F223" t="s">
        <v>133</v>
      </c>
      <c r="G223">
        <f t="shared" si="7"/>
        <v>0.12999999999999998</v>
      </c>
      <c r="H223">
        <f t="shared" si="8"/>
        <v>0.16249999999999998</v>
      </c>
      <c r="J223">
        <f>$H$2*'Wind ENSPRESO CF'!F219/VLOOKUP(E223,'Wind ENSPRESO CF Averages'!$C$28:$F$64,4,0)</f>
        <v>0.16249999999999998</v>
      </c>
    </row>
    <row r="224" spans="2:10">
      <c r="B224" t="s">
        <v>180</v>
      </c>
      <c r="C224" t="s">
        <v>181</v>
      </c>
      <c r="D224" t="s">
        <v>187</v>
      </c>
      <c r="E224" t="s">
        <v>41</v>
      </c>
      <c r="F224" t="s">
        <v>133</v>
      </c>
      <c r="G224">
        <f t="shared" si="7"/>
        <v>0.16</v>
      </c>
      <c r="H224">
        <f t="shared" si="8"/>
        <v>0.19999999999999998</v>
      </c>
      <c r="J224">
        <f>$H$2*'Wind ENSPRESO CF'!F220/VLOOKUP(E224,'Wind ENSPRESO CF Averages'!$C$28:$F$64,4,0)</f>
        <v>0.19999999999999998</v>
      </c>
    </row>
    <row r="225" spans="2:10">
      <c r="B225" t="s">
        <v>180</v>
      </c>
      <c r="C225" t="s">
        <v>181</v>
      </c>
      <c r="D225" t="s">
        <v>187</v>
      </c>
      <c r="E225" t="s">
        <v>27</v>
      </c>
      <c r="F225" t="s">
        <v>133</v>
      </c>
      <c r="G225">
        <f t="shared" si="7"/>
        <v>0.17983098591549296</v>
      </c>
      <c r="H225">
        <f t="shared" si="8"/>
        <v>0.22478873239436617</v>
      </c>
      <c r="J225">
        <f>$H$2*'Wind ENSPRESO CF'!F221/VLOOKUP(E225,'Wind ENSPRESO CF Averages'!$C$28:$F$64,4,0)</f>
        <v>0.22478873239436617</v>
      </c>
    </row>
    <row r="226" spans="2:10">
      <c r="B226" t="s">
        <v>180</v>
      </c>
      <c r="C226" t="s">
        <v>181</v>
      </c>
      <c r="D226" t="s">
        <v>187</v>
      </c>
      <c r="E226" t="s">
        <v>28</v>
      </c>
      <c r="F226" t="s">
        <v>133</v>
      </c>
      <c r="G226">
        <f t="shared" si="7"/>
        <v>0.12225674570737458</v>
      </c>
      <c r="H226">
        <f t="shared" si="8"/>
        <v>0.15282093213421821</v>
      </c>
      <c r="J226">
        <f>$H$2*'Wind ENSPRESO CF'!F222/VLOOKUP(E226,'Wind ENSPRESO CF Averages'!$C$28:$F$64,4,0)</f>
        <v>0.15282093213421821</v>
      </c>
    </row>
    <row r="227" spans="2:10">
      <c r="B227" t="s">
        <v>180</v>
      </c>
      <c r="C227" t="s">
        <v>181</v>
      </c>
      <c r="D227" t="s">
        <v>187</v>
      </c>
      <c r="E227" t="s">
        <v>29</v>
      </c>
      <c r="F227" t="s">
        <v>133</v>
      </c>
      <c r="G227">
        <f t="shared" si="7"/>
        <v>0.12265193370185785</v>
      </c>
      <c r="H227">
        <f t="shared" si="8"/>
        <v>0.15331491712732231</v>
      </c>
      <c r="J227">
        <f>$H$2*'Wind ENSPRESO CF'!F223/VLOOKUP(E227,'Wind ENSPRESO CF Averages'!$C$28:$F$64,4,0)</f>
        <v>0.15331491712732231</v>
      </c>
    </row>
    <row r="228" spans="2:10">
      <c r="B228" t="s">
        <v>180</v>
      </c>
      <c r="C228" t="s">
        <v>181</v>
      </c>
      <c r="D228" t="s">
        <v>187</v>
      </c>
      <c r="E228" t="s">
        <v>30</v>
      </c>
      <c r="F228" t="s">
        <v>133</v>
      </c>
      <c r="G228">
        <f t="shared" si="7"/>
        <v>0.12198019801980198</v>
      </c>
      <c r="H228">
        <f t="shared" si="8"/>
        <v>0.15247524752475247</v>
      </c>
      <c r="J228">
        <f>$H$2*'Wind ENSPRESO CF'!F224/VLOOKUP(E228,'Wind ENSPRESO CF Averages'!$C$28:$F$64,4,0)</f>
        <v>0.15247524752475247</v>
      </c>
    </row>
    <row r="229" spans="2:10">
      <c r="B229" t="s">
        <v>180</v>
      </c>
      <c r="C229" t="s">
        <v>181</v>
      </c>
      <c r="D229" t="s">
        <v>187</v>
      </c>
      <c r="E229" t="s">
        <v>31</v>
      </c>
      <c r="F229" t="s">
        <v>133</v>
      </c>
      <c r="G229">
        <f t="shared" si="7"/>
        <v>0.17442060085836908</v>
      </c>
      <c r="H229">
        <f t="shared" si="8"/>
        <v>0.21802575107296132</v>
      </c>
      <c r="J229">
        <f>$H$2*'Wind ENSPRESO CF'!F225/VLOOKUP(E229,'Wind ENSPRESO CF Averages'!$C$28:$F$64,4,0)</f>
        <v>0.21802575107296132</v>
      </c>
    </row>
    <row r="230" spans="2:10">
      <c r="B230" t="s">
        <v>180</v>
      </c>
      <c r="C230" t="s">
        <v>181</v>
      </c>
      <c r="D230" t="s">
        <v>187</v>
      </c>
      <c r="E230" t="s">
        <v>32</v>
      </c>
      <c r="F230" t="s">
        <v>133</v>
      </c>
      <c r="G230">
        <f t="shared" si="7"/>
        <v>0.16698795180722889</v>
      </c>
      <c r="H230">
        <f t="shared" si="8"/>
        <v>0.20873493975903609</v>
      </c>
      <c r="J230">
        <f>$H$2*'Wind ENSPRESO CF'!F226/VLOOKUP(E230,'Wind ENSPRESO CF Averages'!$C$28:$F$64,4,0)</f>
        <v>0.20873493975903609</v>
      </c>
    </row>
    <row r="231" spans="2:10">
      <c r="B231" t="s">
        <v>180</v>
      </c>
      <c r="C231" t="s">
        <v>181</v>
      </c>
      <c r="D231" t="s">
        <v>187</v>
      </c>
      <c r="E231" t="s">
        <v>33</v>
      </c>
      <c r="F231" t="s">
        <v>133</v>
      </c>
      <c r="G231">
        <f t="shared" si="7"/>
        <v>0.12230351321984788</v>
      </c>
      <c r="H231">
        <f t="shared" si="8"/>
        <v>0.15287939152480984</v>
      </c>
      <c r="J231">
        <f>$H$2*'Wind ENSPRESO CF'!F227/VLOOKUP(E231,'Wind ENSPRESO CF Averages'!$C$28:$F$64,4,0)</f>
        <v>0.15287939152480984</v>
      </c>
    </row>
    <row r="232" spans="2:10">
      <c r="B232" t="s">
        <v>180</v>
      </c>
      <c r="C232" t="s">
        <v>181</v>
      </c>
      <c r="D232" t="s">
        <v>187</v>
      </c>
      <c r="E232" t="s">
        <v>34</v>
      </c>
      <c r="F232" t="s">
        <v>133</v>
      </c>
      <c r="G232">
        <f t="shared" si="7"/>
        <v>0.14761506276150624</v>
      </c>
      <c r="H232">
        <f t="shared" si="8"/>
        <v>0.1845188284518828</v>
      </c>
      <c r="J232">
        <f>$H$2*'Wind ENSPRESO CF'!F228/VLOOKUP(E232,'Wind ENSPRESO CF Averages'!$C$28:$F$64,4,0)</f>
        <v>0.1845188284518828</v>
      </c>
    </row>
    <row r="233" spans="2:10">
      <c r="B233" t="s">
        <v>180</v>
      </c>
      <c r="C233" t="s">
        <v>181</v>
      </c>
      <c r="D233" t="s">
        <v>187</v>
      </c>
      <c r="E233" t="s">
        <v>35</v>
      </c>
      <c r="F233" t="s">
        <v>133</v>
      </c>
      <c r="G233">
        <f t="shared" si="7"/>
        <v>0.15958246346555327</v>
      </c>
      <c r="H233">
        <f t="shared" si="8"/>
        <v>0.19947807933194159</v>
      </c>
      <c r="J233">
        <f>$H$2*'Wind ENSPRESO CF'!F229/VLOOKUP(E233,'Wind ENSPRESO CF Averages'!$C$28:$F$64,4,0)</f>
        <v>0.19947807933194159</v>
      </c>
    </row>
    <row r="234" spans="2:10">
      <c r="B234" t="s">
        <v>180</v>
      </c>
      <c r="C234" t="s">
        <v>181</v>
      </c>
      <c r="D234" t="s">
        <v>187</v>
      </c>
      <c r="E234" t="s">
        <v>36</v>
      </c>
      <c r="F234" t="s">
        <v>133</v>
      </c>
      <c r="G234">
        <f t="shared" si="7"/>
        <v>0.12600498043403191</v>
      </c>
      <c r="H234">
        <f t="shared" si="8"/>
        <v>0.15750622554253987</v>
      </c>
      <c r="J234">
        <f>$H$2*'Wind ENSPRESO CF'!F230/VLOOKUP(E234,'Wind ENSPRESO CF Averages'!$C$28:$F$64,4,0)</f>
        <v>0.15750622554253987</v>
      </c>
    </row>
    <row r="235" spans="2:10">
      <c r="B235" t="s">
        <v>180</v>
      </c>
      <c r="C235" t="s">
        <v>181</v>
      </c>
      <c r="D235" t="s">
        <v>188</v>
      </c>
      <c r="E235" t="s">
        <v>37</v>
      </c>
      <c r="F235" t="s">
        <v>133</v>
      </c>
      <c r="G235">
        <f t="shared" si="7"/>
        <v>8.1103448275862119E-2</v>
      </c>
      <c r="H235">
        <f t="shared" si="8"/>
        <v>0.10137931034482764</v>
      </c>
      <c r="J235">
        <f>$H$2*'Wind ENSPRESO CF'!F231/VLOOKUP(E235,'Wind ENSPRESO CF Averages'!$C$28:$F$64,4,0)</f>
        <v>0.10137931034482764</v>
      </c>
    </row>
    <row r="236" spans="2:10">
      <c r="B236" t="s">
        <v>180</v>
      </c>
      <c r="C236" t="s">
        <v>181</v>
      </c>
      <c r="D236" t="s">
        <v>188</v>
      </c>
      <c r="E236" t="s">
        <v>7</v>
      </c>
      <c r="F236" t="s">
        <v>133</v>
      </c>
      <c r="G236">
        <f t="shared" si="7"/>
        <v>9.9507133593283878E-2</v>
      </c>
      <c r="H236">
        <f t="shared" si="8"/>
        <v>0.12438391699160484</v>
      </c>
      <c r="J236">
        <f>$H$2*'Wind ENSPRESO CF'!F232/VLOOKUP(E236,'Wind ENSPRESO CF Averages'!$C$28:$F$64,4,0)</f>
        <v>0.12438391699160484</v>
      </c>
    </row>
    <row r="237" spans="2:10">
      <c r="B237" t="s">
        <v>180</v>
      </c>
      <c r="C237" t="s">
        <v>181</v>
      </c>
      <c r="D237" t="s">
        <v>188</v>
      </c>
      <c r="E237" t="s">
        <v>38</v>
      </c>
      <c r="F237" t="s">
        <v>133</v>
      </c>
      <c r="G237">
        <f t="shared" si="7"/>
        <v>8.6896551724137946E-2</v>
      </c>
      <c r="H237">
        <f t="shared" si="8"/>
        <v>0.10862068965517242</v>
      </c>
      <c r="J237">
        <f>$H$2*'Wind ENSPRESO CF'!F233/VLOOKUP(E237,'Wind ENSPRESO CF Averages'!$C$28:$F$64,4,0)</f>
        <v>0.10862068965517242</v>
      </c>
    </row>
    <row r="238" spans="2:10">
      <c r="B238" t="s">
        <v>180</v>
      </c>
      <c r="C238" t="s">
        <v>181</v>
      </c>
      <c r="D238" t="s">
        <v>188</v>
      </c>
      <c r="E238" t="s">
        <v>8</v>
      </c>
      <c r="F238" t="s">
        <v>133</v>
      </c>
      <c r="G238">
        <f t="shared" si="7"/>
        <v>8.7319148935866481E-2</v>
      </c>
      <c r="H238">
        <f t="shared" si="8"/>
        <v>0.10914893616983309</v>
      </c>
      <c r="J238">
        <f>$H$2*'Wind ENSPRESO CF'!F234/VLOOKUP(E238,'Wind ENSPRESO CF Averages'!$C$28:$F$64,4,0)</f>
        <v>0.10914893616983309</v>
      </c>
    </row>
    <row r="239" spans="2:10">
      <c r="B239" t="s">
        <v>180</v>
      </c>
      <c r="C239" t="s">
        <v>181</v>
      </c>
      <c r="D239" t="s">
        <v>188</v>
      </c>
      <c r="E239" t="s">
        <v>9</v>
      </c>
      <c r="F239" t="s">
        <v>133</v>
      </c>
      <c r="G239">
        <f t="shared" si="7"/>
        <v>0.12060810810847339</v>
      </c>
      <c r="H239">
        <f t="shared" si="8"/>
        <v>0.15076013513559172</v>
      </c>
      <c r="J239">
        <f>$H$2*'Wind ENSPRESO CF'!F235/VLOOKUP(E239,'Wind ENSPRESO CF Averages'!$C$28:$F$64,4,0)</f>
        <v>0.15076013513559172</v>
      </c>
    </row>
    <row r="240" spans="2:10">
      <c r="B240" t="s">
        <v>180</v>
      </c>
      <c r="C240" t="s">
        <v>181</v>
      </c>
      <c r="D240" t="s">
        <v>188</v>
      </c>
      <c r="E240" t="s">
        <v>10</v>
      </c>
      <c r="F240" t="s">
        <v>133</v>
      </c>
      <c r="G240">
        <f t="shared" si="7"/>
        <v>8.0755364806756019E-2</v>
      </c>
      <c r="H240">
        <f t="shared" si="8"/>
        <v>0.10094420600844502</v>
      </c>
      <c r="J240">
        <f>$H$2*'Wind ENSPRESO CF'!F236/VLOOKUP(E240,'Wind ENSPRESO CF Averages'!$C$28:$F$64,4,0)</f>
        <v>0.10094420600844502</v>
      </c>
    </row>
    <row r="241" spans="2:10">
      <c r="B241" t="s">
        <v>180</v>
      </c>
      <c r="C241" t="s">
        <v>181</v>
      </c>
      <c r="D241" t="s">
        <v>188</v>
      </c>
      <c r="E241" t="s">
        <v>42</v>
      </c>
      <c r="F241" t="s">
        <v>133</v>
      </c>
      <c r="G241">
        <f t="shared" si="7"/>
        <v>0.10723404255319147</v>
      </c>
      <c r="H241">
        <f t="shared" si="8"/>
        <v>0.13404255319148933</v>
      </c>
      <c r="J241">
        <f>$H$2*'Wind ENSPRESO CF'!F237/VLOOKUP(E241,'Wind ENSPRESO CF Averages'!$C$28:$F$64,4,0)</f>
        <v>0.13404255319148933</v>
      </c>
    </row>
    <row r="242" spans="2:10">
      <c r="B242" t="s">
        <v>180</v>
      </c>
      <c r="C242" t="s">
        <v>181</v>
      </c>
      <c r="D242" t="s">
        <v>188</v>
      </c>
      <c r="E242" t="s">
        <v>11</v>
      </c>
      <c r="F242" t="s">
        <v>133</v>
      </c>
      <c r="G242">
        <f t="shared" si="7"/>
        <v>0.12338983050847462</v>
      </c>
      <c r="H242">
        <f t="shared" si="8"/>
        <v>0.15423728813559326</v>
      </c>
      <c r="J242">
        <f>$H$2*'Wind ENSPRESO CF'!F238/VLOOKUP(E242,'Wind ENSPRESO CF Averages'!$C$28:$F$64,4,0)</f>
        <v>0.15423728813559326</v>
      </c>
    </row>
    <row r="243" spans="2:10">
      <c r="B243" t="s">
        <v>180</v>
      </c>
      <c r="C243" t="s">
        <v>181</v>
      </c>
      <c r="D243" t="s">
        <v>188</v>
      </c>
      <c r="E243" t="s">
        <v>12</v>
      </c>
      <c r="F243" t="s">
        <v>133</v>
      </c>
      <c r="G243">
        <f t="shared" si="7"/>
        <v>8.5090909090909106E-2</v>
      </c>
      <c r="H243">
        <f t="shared" si="8"/>
        <v>0.10636363636363637</v>
      </c>
      <c r="J243">
        <f>$H$2*'Wind ENSPRESO CF'!F239/VLOOKUP(E243,'Wind ENSPRESO CF Averages'!$C$28:$F$64,4,0)</f>
        <v>0.10636363636363637</v>
      </c>
    </row>
    <row r="244" spans="2:10">
      <c r="B244" t="s">
        <v>180</v>
      </c>
      <c r="C244" t="s">
        <v>181</v>
      </c>
      <c r="D244" t="s">
        <v>188</v>
      </c>
      <c r="E244" t="s">
        <v>13</v>
      </c>
      <c r="F244" t="s">
        <v>133</v>
      </c>
      <c r="G244">
        <f t="shared" si="7"/>
        <v>7.9467720137738895E-2</v>
      </c>
      <c r="H244">
        <f t="shared" si="8"/>
        <v>9.9334650172173605E-2</v>
      </c>
      <c r="J244">
        <f>$H$2*'Wind ENSPRESO CF'!F240/VLOOKUP(E244,'Wind ENSPRESO CF Averages'!$C$28:$F$64,4,0)</f>
        <v>9.9334650172173605E-2</v>
      </c>
    </row>
    <row r="245" spans="2:10">
      <c r="B245" t="s">
        <v>180</v>
      </c>
      <c r="C245" t="s">
        <v>181</v>
      </c>
      <c r="D245" t="s">
        <v>188</v>
      </c>
      <c r="E245" t="s">
        <v>14</v>
      </c>
      <c r="F245" t="s">
        <v>133</v>
      </c>
      <c r="G245">
        <f t="shared" si="7"/>
        <v>0.10573426573426575</v>
      </c>
      <c r="H245">
        <f t="shared" si="8"/>
        <v>0.13216783216783218</v>
      </c>
      <c r="J245">
        <f>$H$2*'Wind ENSPRESO CF'!F241/VLOOKUP(E245,'Wind ENSPRESO CF Averages'!$C$28:$F$64,4,0)</f>
        <v>0.13216783216783218</v>
      </c>
    </row>
    <row r="246" spans="2:10">
      <c r="B246" t="s">
        <v>180</v>
      </c>
      <c r="C246" t="s">
        <v>181</v>
      </c>
      <c r="D246" t="s">
        <v>188</v>
      </c>
      <c r="E246" t="s">
        <v>15</v>
      </c>
      <c r="F246" t="s">
        <v>133</v>
      </c>
      <c r="G246">
        <f t="shared" si="7"/>
        <v>8.6896551724137919E-2</v>
      </c>
      <c r="H246">
        <f t="shared" si="8"/>
        <v>0.10862068965517239</v>
      </c>
      <c r="J246">
        <f>$H$2*'Wind ENSPRESO CF'!F242/VLOOKUP(E246,'Wind ENSPRESO CF Averages'!$C$28:$F$64,4,0)</f>
        <v>0.10862068965517239</v>
      </c>
    </row>
    <row r="247" spans="2:10">
      <c r="B247" t="s">
        <v>180</v>
      </c>
      <c r="C247" t="s">
        <v>181</v>
      </c>
      <c r="D247" t="s">
        <v>188</v>
      </c>
      <c r="E247" t="s">
        <v>19</v>
      </c>
      <c r="F247" t="s">
        <v>133</v>
      </c>
      <c r="G247">
        <f t="shared" si="7"/>
        <v>0.13010869565253877</v>
      </c>
      <c r="H247">
        <f t="shared" si="8"/>
        <v>0.16263586956567347</v>
      </c>
      <c r="J247">
        <f>$H$2*'Wind ENSPRESO CF'!F243/VLOOKUP(E247,'Wind ENSPRESO CF Averages'!$C$28:$F$64,4,0)</f>
        <v>0.16263586956567347</v>
      </c>
    </row>
    <row r="248" spans="2:10">
      <c r="B248" t="s">
        <v>180</v>
      </c>
      <c r="C248" t="s">
        <v>181</v>
      </c>
      <c r="D248" t="s">
        <v>188</v>
      </c>
      <c r="E248" t="s">
        <v>16</v>
      </c>
      <c r="F248" t="s">
        <v>133</v>
      </c>
      <c r="G248">
        <f t="shared" si="7"/>
        <v>9.8488261636585694E-2</v>
      </c>
      <c r="H248">
        <f t="shared" si="8"/>
        <v>0.1231103270457321</v>
      </c>
      <c r="J248">
        <f>$H$2*'Wind ENSPRESO CF'!F244/VLOOKUP(E248,'Wind ENSPRESO CF Averages'!$C$28:$F$64,4,0)</f>
        <v>0.1231103270457321</v>
      </c>
    </row>
    <row r="249" spans="2:10">
      <c r="B249" t="s">
        <v>180</v>
      </c>
      <c r="C249" t="s">
        <v>181</v>
      </c>
      <c r="D249" t="s">
        <v>188</v>
      </c>
      <c r="E249" t="s">
        <v>17</v>
      </c>
      <c r="F249" t="s">
        <v>133</v>
      </c>
      <c r="G249">
        <f t="shared" si="7"/>
        <v>9.0533333333333355E-2</v>
      </c>
      <c r="H249">
        <f t="shared" si="8"/>
        <v>0.11316666666666668</v>
      </c>
      <c r="J249">
        <f>$H$2*'Wind ENSPRESO CF'!F245/VLOOKUP(E249,'Wind ENSPRESO CF Averages'!$C$28:$F$64,4,0)</f>
        <v>0.11316666666666668</v>
      </c>
    </row>
    <row r="250" spans="2:10">
      <c r="B250" t="s">
        <v>180</v>
      </c>
      <c r="C250" t="s">
        <v>181</v>
      </c>
      <c r="D250" t="s">
        <v>188</v>
      </c>
      <c r="E250" t="s">
        <v>18</v>
      </c>
      <c r="F250" t="s">
        <v>133</v>
      </c>
      <c r="G250">
        <f t="shared" si="7"/>
        <v>9.4959730561056055E-2</v>
      </c>
      <c r="H250">
        <f t="shared" si="8"/>
        <v>0.11869966320132007</v>
      </c>
      <c r="J250">
        <f>$H$2*'Wind ENSPRESO CF'!F246/VLOOKUP(E250,'Wind ENSPRESO CF Averages'!$C$28:$F$64,4,0)</f>
        <v>0.11869966320132007</v>
      </c>
    </row>
    <row r="251" spans="2:10">
      <c r="B251" t="s">
        <v>180</v>
      </c>
      <c r="C251" t="s">
        <v>181</v>
      </c>
      <c r="D251" t="s">
        <v>188</v>
      </c>
      <c r="E251" t="s">
        <v>39</v>
      </c>
      <c r="F251" t="s">
        <v>133</v>
      </c>
      <c r="G251">
        <f t="shared" si="7"/>
        <v>8.8421052631578928E-2</v>
      </c>
      <c r="H251">
        <f t="shared" si="8"/>
        <v>0.11052631578947365</v>
      </c>
      <c r="J251">
        <f>$H$2*'Wind ENSPRESO CF'!F247/VLOOKUP(E251,'Wind ENSPRESO CF Averages'!$C$28:$F$64,4,0)</f>
        <v>0.11052631578947365</v>
      </c>
    </row>
    <row r="252" spans="2:10">
      <c r="B252" t="s">
        <v>180</v>
      </c>
      <c r="C252" t="s">
        <v>181</v>
      </c>
      <c r="D252" t="s">
        <v>188</v>
      </c>
      <c r="E252" t="s">
        <v>20</v>
      </c>
      <c r="F252" t="s">
        <v>133</v>
      </c>
      <c r="G252">
        <f t="shared" si="7"/>
        <v>0.11522123893806316</v>
      </c>
      <c r="H252">
        <f t="shared" si="8"/>
        <v>0.14402654867257894</v>
      </c>
      <c r="J252">
        <f>$H$2*'Wind ENSPRESO CF'!F248/VLOOKUP(E252,'Wind ENSPRESO CF Averages'!$C$28:$F$64,4,0)</f>
        <v>0.14402654867257894</v>
      </c>
    </row>
    <row r="253" spans="2:10">
      <c r="B253" t="s">
        <v>180</v>
      </c>
      <c r="C253" t="s">
        <v>181</v>
      </c>
      <c r="D253" t="s">
        <v>188</v>
      </c>
      <c r="E253" t="s">
        <v>21</v>
      </c>
      <c r="F253" t="s">
        <v>133</v>
      </c>
      <c r="G253">
        <f t="shared" si="7"/>
        <v>0.10866382978723402</v>
      </c>
      <c r="H253">
        <f t="shared" si="8"/>
        <v>0.13582978723404251</v>
      </c>
      <c r="J253">
        <f>$H$2*'Wind ENSPRESO CF'!F249/VLOOKUP(E253,'Wind ENSPRESO CF Averages'!$C$28:$F$64,4,0)</f>
        <v>0.13582978723404251</v>
      </c>
    </row>
    <row r="254" spans="2:10">
      <c r="B254" t="s">
        <v>180</v>
      </c>
      <c r="C254" t="s">
        <v>181</v>
      </c>
      <c r="D254" t="s">
        <v>188</v>
      </c>
      <c r="E254" t="s">
        <v>22</v>
      </c>
      <c r="F254" t="s">
        <v>133</v>
      </c>
      <c r="G254">
        <f t="shared" si="7"/>
        <v>0</v>
      </c>
      <c r="H254">
        <f t="shared" si="8"/>
        <v>0</v>
      </c>
      <c r="J254">
        <f>$H$2*'Wind ENSPRESO CF'!F250/VLOOKUP(E254,'Wind ENSPRESO CF Averages'!$C$28:$F$64,4,0)</f>
        <v>0</v>
      </c>
    </row>
    <row r="255" spans="2:10">
      <c r="B255" t="s">
        <v>180</v>
      </c>
      <c r="C255" t="s">
        <v>181</v>
      </c>
      <c r="D255" t="s">
        <v>188</v>
      </c>
      <c r="E255" t="s">
        <v>23</v>
      </c>
      <c r="F255" t="s">
        <v>133</v>
      </c>
      <c r="G255">
        <f t="shared" si="7"/>
        <v>9.4647887324600694E-2</v>
      </c>
      <c r="H255">
        <f t="shared" si="8"/>
        <v>0.11830985915575086</v>
      </c>
      <c r="J255">
        <f>$H$2*'Wind ENSPRESO CF'!F251/VLOOKUP(E255,'Wind ENSPRESO CF Averages'!$C$28:$F$64,4,0)</f>
        <v>0.11830985915575086</v>
      </c>
    </row>
    <row r="256" spans="2:10">
      <c r="B256" t="s">
        <v>180</v>
      </c>
      <c r="C256" t="s">
        <v>181</v>
      </c>
      <c r="D256" t="s">
        <v>188</v>
      </c>
      <c r="E256" t="s">
        <v>43</v>
      </c>
      <c r="F256" t="s">
        <v>133</v>
      </c>
      <c r="G256">
        <f t="shared" si="7"/>
        <v>0.10744186046511628</v>
      </c>
      <c r="H256">
        <f t="shared" si="8"/>
        <v>0.13430232558139535</v>
      </c>
      <c r="J256">
        <f>$H$2*'Wind ENSPRESO CF'!F252/VLOOKUP(E256,'Wind ENSPRESO CF Averages'!$C$28:$F$64,4,0)</f>
        <v>0.13430232558139535</v>
      </c>
    </row>
    <row r="257" spans="2:10">
      <c r="B257" t="s">
        <v>180</v>
      </c>
      <c r="C257" t="s">
        <v>181</v>
      </c>
      <c r="D257" t="s">
        <v>188</v>
      </c>
      <c r="E257" t="s">
        <v>24</v>
      </c>
      <c r="F257" t="s">
        <v>133</v>
      </c>
      <c r="G257">
        <f t="shared" si="7"/>
        <v>8.817679558011049E-2</v>
      </c>
      <c r="H257">
        <f t="shared" si="8"/>
        <v>0.11022099447513811</v>
      </c>
      <c r="J257">
        <f>$H$2*'Wind ENSPRESO CF'!F253/VLOOKUP(E257,'Wind ENSPRESO CF Averages'!$C$28:$F$64,4,0)</f>
        <v>0.11022099447513811</v>
      </c>
    </row>
    <row r="258" spans="2:10">
      <c r="B258" t="s">
        <v>180</v>
      </c>
      <c r="C258" t="s">
        <v>181</v>
      </c>
      <c r="D258" t="s">
        <v>188</v>
      </c>
      <c r="E258" t="s">
        <v>25</v>
      </c>
      <c r="F258" t="s">
        <v>133</v>
      </c>
      <c r="G258">
        <f t="shared" si="7"/>
        <v>8.2622950819672122E-2</v>
      </c>
      <c r="H258">
        <f t="shared" si="8"/>
        <v>0.10327868852459014</v>
      </c>
      <c r="J258">
        <f>$H$2*'Wind ENSPRESO CF'!F254/VLOOKUP(E258,'Wind ENSPRESO CF Averages'!$C$28:$F$64,4,0)</f>
        <v>0.10327868852459014</v>
      </c>
    </row>
    <row r="259" spans="2:10">
      <c r="B259" t="s">
        <v>180</v>
      </c>
      <c r="C259" t="s">
        <v>181</v>
      </c>
      <c r="D259" t="s">
        <v>188</v>
      </c>
      <c r="E259" t="s">
        <v>26</v>
      </c>
      <c r="F259" t="s">
        <v>133</v>
      </c>
      <c r="G259">
        <f t="shared" si="7"/>
        <v>7.7463976945244983E-2</v>
      </c>
      <c r="H259">
        <f t="shared" si="8"/>
        <v>9.6829971181556229E-2</v>
      </c>
      <c r="J259">
        <f>$H$2*'Wind ENSPRESO CF'!F255/VLOOKUP(E259,'Wind ENSPRESO CF Averages'!$C$28:$F$64,4,0)</f>
        <v>9.6829971181556229E-2</v>
      </c>
    </row>
    <row r="260" spans="2:10">
      <c r="B260" t="s">
        <v>180</v>
      </c>
      <c r="C260" t="s">
        <v>181</v>
      </c>
      <c r="D260" t="s">
        <v>188</v>
      </c>
      <c r="E260" t="s">
        <v>40</v>
      </c>
      <c r="F260" t="s">
        <v>133</v>
      </c>
      <c r="G260">
        <f t="shared" si="7"/>
        <v>6.9999999999999993E-2</v>
      </c>
      <c r="H260">
        <f t="shared" si="8"/>
        <v>8.7499999999999994E-2</v>
      </c>
      <c r="J260">
        <f>$H$2*'Wind ENSPRESO CF'!F256/VLOOKUP(E260,'Wind ENSPRESO CF Averages'!$C$28:$F$64,4,0)</f>
        <v>8.7499999999999994E-2</v>
      </c>
    </row>
    <row r="261" spans="2:10">
      <c r="B261" t="s">
        <v>180</v>
      </c>
      <c r="C261" t="s">
        <v>181</v>
      </c>
      <c r="D261" t="s">
        <v>188</v>
      </c>
      <c r="E261" t="s">
        <v>41</v>
      </c>
      <c r="F261" t="s">
        <v>133</v>
      </c>
      <c r="G261">
        <f t="shared" si="7"/>
        <v>0.128</v>
      </c>
      <c r="H261">
        <f t="shared" si="8"/>
        <v>0.16</v>
      </c>
      <c r="J261">
        <f>$H$2*'Wind ENSPRESO CF'!F257/VLOOKUP(E261,'Wind ENSPRESO CF Averages'!$C$28:$F$64,4,0)</f>
        <v>0.16</v>
      </c>
    </row>
    <row r="262" spans="2:10">
      <c r="B262" t="s">
        <v>180</v>
      </c>
      <c r="C262" t="s">
        <v>181</v>
      </c>
      <c r="D262" t="s">
        <v>188</v>
      </c>
      <c r="E262" t="s">
        <v>27</v>
      </c>
      <c r="F262" t="s">
        <v>133</v>
      </c>
      <c r="G262">
        <f t="shared" si="7"/>
        <v>8.9915492957746479E-2</v>
      </c>
      <c r="H262">
        <f t="shared" si="8"/>
        <v>0.11239436619718308</v>
      </c>
      <c r="J262">
        <f>$H$2*'Wind ENSPRESO CF'!F258/VLOOKUP(E262,'Wind ENSPRESO CF Averages'!$C$28:$F$64,4,0)</f>
        <v>0.11239436619718308</v>
      </c>
    </row>
    <row r="263" spans="2:10">
      <c r="B263" t="s">
        <v>180</v>
      </c>
      <c r="C263" t="s">
        <v>181</v>
      </c>
      <c r="D263" t="s">
        <v>188</v>
      </c>
      <c r="E263" t="s">
        <v>28</v>
      </c>
      <c r="F263" t="s">
        <v>133</v>
      </c>
      <c r="G263">
        <f t="shared" si="7"/>
        <v>8.8945216680127906E-2</v>
      </c>
      <c r="H263">
        <f t="shared" si="8"/>
        <v>0.11118152085015988</v>
      </c>
      <c r="J263">
        <f>$H$2*'Wind ENSPRESO CF'!F259/VLOOKUP(E263,'Wind ENSPRESO CF Averages'!$C$28:$F$64,4,0)</f>
        <v>0.11118152085015988</v>
      </c>
    </row>
    <row r="264" spans="2:10">
      <c r="B264" t="s">
        <v>180</v>
      </c>
      <c r="C264" t="s">
        <v>181</v>
      </c>
      <c r="D264" t="s">
        <v>188</v>
      </c>
      <c r="E264" t="s">
        <v>29</v>
      </c>
      <c r="F264" t="s">
        <v>133</v>
      </c>
      <c r="G264">
        <f t="shared" si="7"/>
        <v>7.6243093922362559E-2</v>
      </c>
      <c r="H264">
        <f t="shared" si="8"/>
        <v>9.5303867402953199E-2</v>
      </c>
      <c r="J264">
        <f>$H$2*'Wind ENSPRESO CF'!F260/VLOOKUP(E264,'Wind ENSPRESO CF Averages'!$C$28:$F$64,4,0)</f>
        <v>9.5303867402953199E-2</v>
      </c>
    </row>
    <row r="265" spans="2:10">
      <c r="B265" t="s">
        <v>180</v>
      </c>
      <c r="C265" t="s">
        <v>181</v>
      </c>
      <c r="D265" t="s">
        <v>188</v>
      </c>
      <c r="E265" t="s">
        <v>30</v>
      </c>
      <c r="F265" t="s">
        <v>133</v>
      </c>
      <c r="G265">
        <f t="shared" si="7"/>
        <v>8.7734420500873586E-2</v>
      </c>
      <c r="H265">
        <f t="shared" si="8"/>
        <v>0.10966802562609197</v>
      </c>
      <c r="J265">
        <f>$H$2*'Wind ENSPRESO CF'!F261/VLOOKUP(E265,'Wind ENSPRESO CF Averages'!$C$28:$F$64,4,0)</f>
        <v>0.10966802562609197</v>
      </c>
    </row>
    <row r="266" spans="2:10">
      <c r="B266" t="s">
        <v>180</v>
      </c>
      <c r="C266" t="s">
        <v>181</v>
      </c>
      <c r="D266" t="s">
        <v>188</v>
      </c>
      <c r="E266" t="s">
        <v>31</v>
      </c>
      <c r="F266" t="s">
        <v>133</v>
      </c>
      <c r="G266">
        <f t="shared" si="7"/>
        <v>0.13459227467811158</v>
      </c>
      <c r="H266">
        <f t="shared" si="8"/>
        <v>0.16824034334763946</v>
      </c>
      <c r="J266">
        <f>$H$2*'Wind ENSPRESO CF'!F262/VLOOKUP(E266,'Wind ENSPRESO CF Averages'!$C$28:$F$64,4,0)</f>
        <v>0.16824034334763946</v>
      </c>
    </row>
    <row r="267" spans="2:10">
      <c r="B267" t="s">
        <v>180</v>
      </c>
      <c r="C267" t="s">
        <v>181</v>
      </c>
      <c r="D267" t="s">
        <v>188</v>
      </c>
      <c r="E267" t="s">
        <v>32</v>
      </c>
      <c r="F267" t="s">
        <v>133</v>
      </c>
      <c r="G267">
        <f t="shared" si="7"/>
        <v>0.11031325301204818</v>
      </c>
      <c r="H267">
        <f t="shared" si="8"/>
        <v>0.13789156626506022</v>
      </c>
      <c r="J267">
        <f>$H$2*'Wind ENSPRESO CF'!F263/VLOOKUP(E267,'Wind ENSPRESO CF Averages'!$C$28:$F$64,4,0)</f>
        <v>0.13789156626506022</v>
      </c>
    </row>
    <row r="268" spans="2:10">
      <c r="B268" t="s">
        <v>180</v>
      </c>
      <c r="C268" t="s">
        <v>181</v>
      </c>
      <c r="D268" t="s">
        <v>188</v>
      </c>
      <c r="E268" t="s">
        <v>33</v>
      </c>
      <c r="F268" t="s">
        <v>133</v>
      </c>
      <c r="G268">
        <f t="shared" si="7"/>
        <v>9.0662803332126007E-2</v>
      </c>
      <c r="H268">
        <f t="shared" si="8"/>
        <v>0.1133285041651575</v>
      </c>
      <c r="J268">
        <f>$H$2*'Wind ENSPRESO CF'!F264/VLOOKUP(E268,'Wind ENSPRESO CF Averages'!$C$28:$F$64,4,0)</f>
        <v>0.1133285041651575</v>
      </c>
    </row>
    <row r="269" spans="2:10">
      <c r="B269" t="s">
        <v>180</v>
      </c>
      <c r="C269" t="s">
        <v>181</v>
      </c>
      <c r="D269" t="s">
        <v>188</v>
      </c>
      <c r="E269" t="s">
        <v>34</v>
      </c>
      <c r="F269" t="s">
        <v>133</v>
      </c>
      <c r="G269">
        <f t="shared" si="7"/>
        <v>7.7322175732217557E-2</v>
      </c>
      <c r="H269">
        <f t="shared" si="8"/>
        <v>9.6652719665271933E-2</v>
      </c>
      <c r="J269">
        <f>$H$2*'Wind ENSPRESO CF'!F265/VLOOKUP(E269,'Wind ENSPRESO CF Averages'!$C$28:$F$64,4,0)</f>
        <v>9.6652719665271933E-2</v>
      </c>
    </row>
    <row r="270" spans="2:10">
      <c r="B270" t="s">
        <v>180</v>
      </c>
      <c r="C270" t="s">
        <v>181</v>
      </c>
      <c r="D270" t="s">
        <v>188</v>
      </c>
      <c r="E270" t="s">
        <v>35</v>
      </c>
      <c r="F270" t="s">
        <v>133</v>
      </c>
      <c r="G270">
        <f t="shared" ref="G270:G333" si="9">H270*0.8</f>
        <v>0.1139874739039666</v>
      </c>
      <c r="H270">
        <f t="shared" si="8"/>
        <v>0.14248434237995825</v>
      </c>
      <c r="J270">
        <f>$H$2*'Wind ENSPRESO CF'!F266/VLOOKUP(E270,'Wind ENSPRESO CF Averages'!$C$28:$F$64,4,0)</f>
        <v>0.14248434237995825</v>
      </c>
    </row>
    <row r="271" spans="2:10">
      <c r="B271" t="s">
        <v>180</v>
      </c>
      <c r="C271" t="s">
        <v>181</v>
      </c>
      <c r="D271" t="s">
        <v>188</v>
      </c>
      <c r="E271" t="s">
        <v>36</v>
      </c>
      <c r="F271" t="s">
        <v>133</v>
      </c>
      <c r="G271">
        <f t="shared" si="9"/>
        <v>9.9409462824703629E-2</v>
      </c>
      <c r="H271">
        <f t="shared" si="8"/>
        <v>0.12426182853087953</v>
      </c>
      <c r="J271">
        <f>$H$2*'Wind ENSPRESO CF'!F267/VLOOKUP(E271,'Wind ENSPRESO CF Averages'!$C$28:$F$64,4,0)</f>
        <v>0.12426182853087953</v>
      </c>
    </row>
    <row r="272" spans="2:10">
      <c r="B272" t="s">
        <v>180</v>
      </c>
      <c r="C272" t="s">
        <v>181</v>
      </c>
      <c r="D272" t="s">
        <v>189</v>
      </c>
      <c r="E272" t="s">
        <v>37</v>
      </c>
      <c r="F272" t="s">
        <v>133</v>
      </c>
      <c r="G272">
        <f t="shared" si="9"/>
        <v>5.7931034482758603E-2</v>
      </c>
      <c r="H272">
        <f t="shared" si="8"/>
        <v>7.2413793103448254E-2</v>
      </c>
      <c r="J272">
        <f>$H$2*'Wind ENSPRESO CF'!F268/VLOOKUP(E272,'Wind ENSPRESO CF Averages'!$C$28:$F$64,4,0)</f>
        <v>7.2413793103448254E-2</v>
      </c>
    </row>
    <row r="273" spans="2:10">
      <c r="B273" t="s">
        <v>180</v>
      </c>
      <c r="C273" t="s">
        <v>181</v>
      </c>
      <c r="D273" t="s">
        <v>189</v>
      </c>
      <c r="E273" t="s">
        <v>7</v>
      </c>
      <c r="F273" t="s">
        <v>133</v>
      </c>
      <c r="G273">
        <f t="shared" si="9"/>
        <v>0.10241245136212543</v>
      </c>
      <c r="H273">
        <f t="shared" si="8"/>
        <v>0.12801556420265678</v>
      </c>
      <c r="J273">
        <f>$H$2*'Wind ENSPRESO CF'!F269/VLOOKUP(E273,'Wind ENSPRESO CF Averages'!$C$28:$F$64,4,0)</f>
        <v>0.12801556420265678</v>
      </c>
    </row>
    <row r="274" spans="2:10">
      <c r="B274" t="s">
        <v>180</v>
      </c>
      <c r="C274" t="s">
        <v>181</v>
      </c>
      <c r="D274" t="s">
        <v>189</v>
      </c>
      <c r="E274" t="s">
        <v>38</v>
      </c>
      <c r="F274" t="s">
        <v>133</v>
      </c>
      <c r="G274">
        <f t="shared" si="9"/>
        <v>7.724137931034486E-2</v>
      </c>
      <c r="H274">
        <f t="shared" si="8"/>
        <v>9.6551724137931061E-2</v>
      </c>
      <c r="J274">
        <f>$H$2*'Wind ENSPRESO CF'!F270/VLOOKUP(E274,'Wind ENSPRESO CF Averages'!$C$28:$F$64,4,0)</f>
        <v>9.6551724137931061E-2</v>
      </c>
    </row>
    <row r="275" spans="2:10">
      <c r="B275" t="s">
        <v>180</v>
      </c>
      <c r="C275" t="s">
        <v>181</v>
      </c>
      <c r="D275" t="s">
        <v>189</v>
      </c>
      <c r="E275" t="s">
        <v>8</v>
      </c>
      <c r="F275" t="s">
        <v>133</v>
      </c>
      <c r="G275">
        <f t="shared" si="9"/>
        <v>9.497872340374755E-2</v>
      </c>
      <c r="H275">
        <f t="shared" si="8"/>
        <v>0.11872340425468443</v>
      </c>
      <c r="J275">
        <f>$H$2*'Wind ENSPRESO CF'!F271/VLOOKUP(E275,'Wind ENSPRESO CF Averages'!$C$28:$F$64,4,0)</f>
        <v>0.11872340425468443</v>
      </c>
    </row>
    <row r="276" spans="2:10">
      <c r="B276" t="s">
        <v>180</v>
      </c>
      <c r="C276" t="s">
        <v>181</v>
      </c>
      <c r="D276" t="s">
        <v>189</v>
      </c>
      <c r="E276" t="s">
        <v>9</v>
      </c>
      <c r="F276" t="s">
        <v>133</v>
      </c>
      <c r="G276">
        <f t="shared" si="9"/>
        <v>8.9391891891100958E-2</v>
      </c>
      <c r="H276">
        <f t="shared" si="8"/>
        <v>0.11173986486387619</v>
      </c>
      <c r="J276">
        <f>$H$2*'Wind ENSPRESO CF'!F272/VLOOKUP(E276,'Wind ENSPRESO CF Averages'!$C$28:$F$64,4,0)</f>
        <v>0.11173986486387619</v>
      </c>
    </row>
    <row r="277" spans="2:10">
      <c r="B277" t="s">
        <v>180</v>
      </c>
      <c r="C277" t="s">
        <v>181</v>
      </c>
      <c r="D277" t="s">
        <v>189</v>
      </c>
      <c r="E277" t="s">
        <v>10</v>
      </c>
      <c r="F277" t="s">
        <v>133</v>
      </c>
      <c r="G277">
        <f t="shared" si="9"/>
        <v>8.3639484977272249E-2</v>
      </c>
      <c r="H277">
        <f t="shared" si="8"/>
        <v>0.10454935622159031</v>
      </c>
      <c r="J277">
        <f>$H$2*'Wind ENSPRESO CF'!F273/VLOOKUP(E277,'Wind ENSPRESO CF Averages'!$C$28:$F$64,4,0)</f>
        <v>0.10454935622159031</v>
      </c>
    </row>
    <row r="278" spans="2:10">
      <c r="B278" t="s">
        <v>180</v>
      </c>
      <c r="C278" t="s">
        <v>181</v>
      </c>
      <c r="D278" t="s">
        <v>189</v>
      </c>
      <c r="E278" t="s">
        <v>42</v>
      </c>
      <c r="F278" t="s">
        <v>133</v>
      </c>
      <c r="G278">
        <f t="shared" si="9"/>
        <v>7.1489361702127649E-2</v>
      </c>
      <c r="H278">
        <f t="shared" si="8"/>
        <v>8.9361702127659551E-2</v>
      </c>
      <c r="J278">
        <f>$H$2*'Wind ENSPRESO CF'!F274/VLOOKUP(E278,'Wind ENSPRESO CF Averages'!$C$28:$F$64,4,0)</f>
        <v>8.9361702127659551E-2</v>
      </c>
    </row>
    <row r="279" spans="2:10">
      <c r="B279" t="s">
        <v>180</v>
      </c>
      <c r="C279" t="s">
        <v>181</v>
      </c>
      <c r="D279" t="s">
        <v>189</v>
      </c>
      <c r="E279" t="s">
        <v>11</v>
      </c>
      <c r="F279" t="s">
        <v>133</v>
      </c>
      <c r="G279">
        <f t="shared" si="9"/>
        <v>7.5932203389830533E-2</v>
      </c>
      <c r="H279">
        <f t="shared" si="8"/>
        <v>9.4915254237288152E-2</v>
      </c>
      <c r="J279">
        <f>$H$2*'Wind ENSPRESO CF'!F275/VLOOKUP(E279,'Wind ENSPRESO CF Averages'!$C$28:$F$64,4,0)</f>
        <v>9.4915254237288152E-2</v>
      </c>
    </row>
    <row r="280" spans="2:10">
      <c r="B280" t="s">
        <v>180</v>
      </c>
      <c r="C280" t="s">
        <v>181</v>
      </c>
      <c r="D280" t="s">
        <v>189</v>
      </c>
      <c r="E280" t="s">
        <v>12</v>
      </c>
      <c r="F280" t="s">
        <v>133</v>
      </c>
      <c r="G280">
        <f t="shared" si="9"/>
        <v>9.5272727272727273E-2</v>
      </c>
      <c r="H280">
        <f t="shared" ref="H280:H343" si="10">IF(D280="WP",0,J280)</f>
        <v>0.11909090909090908</v>
      </c>
      <c r="J280">
        <f>$H$2*'Wind ENSPRESO CF'!F276/VLOOKUP(E280,'Wind ENSPRESO CF Averages'!$C$28:$F$64,4,0)</f>
        <v>0.11909090909090908</v>
      </c>
    </row>
    <row r="281" spans="2:10">
      <c r="B281" t="s">
        <v>180</v>
      </c>
      <c r="C281" t="s">
        <v>181</v>
      </c>
      <c r="D281" t="s">
        <v>189</v>
      </c>
      <c r="E281" t="s">
        <v>13</v>
      </c>
      <c r="F281" t="s">
        <v>133</v>
      </c>
      <c r="G281">
        <f t="shared" si="9"/>
        <v>8.9423016946141631E-2</v>
      </c>
      <c r="H281">
        <f t="shared" si="10"/>
        <v>0.11177877118267704</v>
      </c>
      <c r="J281">
        <f>$H$2*'Wind ENSPRESO CF'!F277/VLOOKUP(E281,'Wind ENSPRESO CF Averages'!$C$28:$F$64,4,0)</f>
        <v>0.11177877118267704</v>
      </c>
    </row>
    <row r="282" spans="2:10">
      <c r="B282" t="s">
        <v>180</v>
      </c>
      <c r="C282" t="s">
        <v>181</v>
      </c>
      <c r="D282" t="s">
        <v>189</v>
      </c>
      <c r="E282" t="s">
        <v>14</v>
      </c>
      <c r="F282" t="s">
        <v>133</v>
      </c>
      <c r="G282">
        <f t="shared" si="9"/>
        <v>0.10020567667626493</v>
      </c>
      <c r="H282">
        <f t="shared" si="10"/>
        <v>0.12525709584533115</v>
      </c>
      <c r="J282">
        <f>$H$2*'Wind ENSPRESO CF'!F278/VLOOKUP(E282,'Wind ENSPRESO CF Averages'!$C$28:$F$64,4,0)</f>
        <v>0.12525709584533115</v>
      </c>
    </row>
    <row r="283" spans="2:10">
      <c r="B283" t="s">
        <v>180</v>
      </c>
      <c r="C283" t="s">
        <v>181</v>
      </c>
      <c r="D283" t="s">
        <v>189</v>
      </c>
      <c r="E283" t="s">
        <v>15</v>
      </c>
      <c r="F283" t="s">
        <v>133</v>
      </c>
      <c r="G283">
        <f t="shared" si="9"/>
        <v>8.6896551724137919E-2</v>
      </c>
      <c r="H283">
        <f t="shared" si="10"/>
        <v>0.10862068965517239</v>
      </c>
      <c r="J283">
        <f>$H$2*'Wind ENSPRESO CF'!F279/VLOOKUP(E283,'Wind ENSPRESO CF Averages'!$C$28:$F$64,4,0)</f>
        <v>0.10862068965517239</v>
      </c>
    </row>
    <row r="284" spans="2:10">
      <c r="B284" t="s">
        <v>180</v>
      </c>
      <c r="C284" t="s">
        <v>181</v>
      </c>
      <c r="D284" t="s">
        <v>189</v>
      </c>
      <c r="E284" t="s">
        <v>19</v>
      </c>
      <c r="F284" t="s">
        <v>133</v>
      </c>
      <c r="G284">
        <f t="shared" si="9"/>
        <v>0.10899456521665905</v>
      </c>
      <c r="H284">
        <f t="shared" si="10"/>
        <v>0.13624320652082381</v>
      </c>
      <c r="J284">
        <f>$H$2*'Wind ENSPRESO CF'!F280/VLOOKUP(E284,'Wind ENSPRESO CF Averages'!$C$28:$F$64,4,0)</f>
        <v>0.13624320652082381</v>
      </c>
    </row>
    <row r="285" spans="2:10">
      <c r="B285" t="s">
        <v>180</v>
      </c>
      <c r="C285" t="s">
        <v>181</v>
      </c>
      <c r="D285" t="s">
        <v>189</v>
      </c>
      <c r="E285" t="s">
        <v>16</v>
      </c>
      <c r="F285" t="s">
        <v>133</v>
      </c>
      <c r="G285">
        <f t="shared" si="9"/>
        <v>9.2104763197177364E-2</v>
      </c>
      <c r="H285">
        <f t="shared" si="10"/>
        <v>0.11513095399647169</v>
      </c>
      <c r="J285">
        <f>$H$2*'Wind ENSPRESO CF'!F281/VLOOKUP(E285,'Wind ENSPRESO CF Averages'!$C$28:$F$64,4,0)</f>
        <v>0.11513095399647169</v>
      </c>
    </row>
    <row r="286" spans="2:10">
      <c r="B286" t="s">
        <v>180</v>
      </c>
      <c r="C286" t="s">
        <v>181</v>
      </c>
      <c r="D286" t="s">
        <v>189</v>
      </c>
      <c r="E286" t="s">
        <v>17</v>
      </c>
      <c r="F286" t="s">
        <v>133</v>
      </c>
      <c r="G286">
        <f t="shared" si="9"/>
        <v>9.0533333333333355E-2</v>
      </c>
      <c r="H286">
        <f t="shared" si="10"/>
        <v>0.11316666666666668</v>
      </c>
      <c r="J286">
        <f>$H$2*'Wind ENSPRESO CF'!F282/VLOOKUP(E286,'Wind ENSPRESO CF Averages'!$C$28:$F$64,4,0)</f>
        <v>0.11316666666666668</v>
      </c>
    </row>
    <row r="287" spans="2:10">
      <c r="B287" t="s">
        <v>180</v>
      </c>
      <c r="C287" t="s">
        <v>181</v>
      </c>
      <c r="D287" t="s">
        <v>189</v>
      </c>
      <c r="E287" t="s">
        <v>18</v>
      </c>
      <c r="F287" t="s">
        <v>133</v>
      </c>
      <c r="G287">
        <f t="shared" si="9"/>
        <v>9.5205740225426161E-2</v>
      </c>
      <c r="H287">
        <f t="shared" si="10"/>
        <v>0.11900717528178269</v>
      </c>
      <c r="J287">
        <f>$H$2*'Wind ENSPRESO CF'!F283/VLOOKUP(E287,'Wind ENSPRESO CF Averages'!$C$28:$F$64,4,0)</f>
        <v>0.11900717528178269</v>
      </c>
    </row>
    <row r="288" spans="2:10">
      <c r="B288" t="s">
        <v>180</v>
      </c>
      <c r="C288" t="s">
        <v>181</v>
      </c>
      <c r="D288" t="s">
        <v>189</v>
      </c>
      <c r="E288" t="s">
        <v>39</v>
      </c>
      <c r="F288" t="s">
        <v>133</v>
      </c>
      <c r="G288">
        <f t="shared" si="9"/>
        <v>9.6109839816933648E-2</v>
      </c>
      <c r="H288">
        <f t="shared" si="10"/>
        <v>0.12013729977116705</v>
      </c>
      <c r="J288">
        <f>$H$2*'Wind ENSPRESO CF'!F284/VLOOKUP(E288,'Wind ENSPRESO CF Averages'!$C$28:$F$64,4,0)</f>
        <v>0.12013729977116705</v>
      </c>
    </row>
    <row r="289" spans="2:10">
      <c r="B289" t="s">
        <v>180</v>
      </c>
      <c r="C289" t="s">
        <v>181</v>
      </c>
      <c r="D289" t="s">
        <v>189</v>
      </c>
      <c r="E289" t="s">
        <v>20</v>
      </c>
      <c r="F289" t="s">
        <v>133</v>
      </c>
      <c r="G289">
        <f t="shared" si="9"/>
        <v>0.10128318584109974</v>
      </c>
      <c r="H289">
        <f t="shared" si="10"/>
        <v>0.12660398230137468</v>
      </c>
      <c r="J289">
        <f>$H$2*'Wind ENSPRESO CF'!F285/VLOOKUP(E289,'Wind ENSPRESO CF Averages'!$C$28:$F$64,4,0)</f>
        <v>0.12660398230137468</v>
      </c>
    </row>
    <row r="290" spans="2:10">
      <c r="B290" t="s">
        <v>180</v>
      </c>
      <c r="C290" t="s">
        <v>181</v>
      </c>
      <c r="D290" t="s">
        <v>189</v>
      </c>
      <c r="E290" t="s">
        <v>21</v>
      </c>
      <c r="F290" t="s">
        <v>133</v>
      </c>
      <c r="G290">
        <f t="shared" si="9"/>
        <v>0.10580425531914893</v>
      </c>
      <c r="H290">
        <f t="shared" si="10"/>
        <v>0.13225531914893615</v>
      </c>
      <c r="J290">
        <f>$H$2*'Wind ENSPRESO CF'!F286/VLOOKUP(E290,'Wind ENSPRESO CF Averages'!$C$28:$F$64,4,0)</f>
        <v>0.13225531914893615</v>
      </c>
    </row>
    <row r="291" spans="2:10">
      <c r="B291" t="s">
        <v>180</v>
      </c>
      <c r="C291" t="s">
        <v>181</v>
      </c>
      <c r="D291" t="s">
        <v>189</v>
      </c>
      <c r="E291" t="s">
        <v>22</v>
      </c>
      <c r="F291" t="s">
        <v>133</v>
      </c>
      <c r="G291">
        <f t="shared" si="9"/>
        <v>0</v>
      </c>
      <c r="H291">
        <f t="shared" si="10"/>
        <v>0</v>
      </c>
      <c r="J291">
        <f>$H$2*'Wind ENSPRESO CF'!F287/VLOOKUP(E291,'Wind ENSPRESO CF Averages'!$C$28:$F$64,4,0)</f>
        <v>0</v>
      </c>
    </row>
    <row r="292" spans="2:10">
      <c r="B292" t="s">
        <v>180</v>
      </c>
      <c r="C292" t="s">
        <v>181</v>
      </c>
      <c r="D292" t="s">
        <v>189</v>
      </c>
      <c r="E292" t="s">
        <v>23</v>
      </c>
      <c r="F292" t="s">
        <v>133</v>
      </c>
      <c r="G292">
        <f t="shared" si="9"/>
        <v>9.4164989940488109E-2</v>
      </c>
      <c r="H292">
        <f t="shared" si="10"/>
        <v>0.11770623742561014</v>
      </c>
      <c r="J292">
        <f>$H$2*'Wind ENSPRESO CF'!F288/VLOOKUP(E292,'Wind ENSPRESO CF Averages'!$C$28:$F$64,4,0)</f>
        <v>0.11770623742561014</v>
      </c>
    </row>
    <row r="293" spans="2:10">
      <c r="B293" t="s">
        <v>180</v>
      </c>
      <c r="C293" t="s">
        <v>181</v>
      </c>
      <c r="D293" t="s">
        <v>189</v>
      </c>
      <c r="E293" t="s">
        <v>43</v>
      </c>
      <c r="F293" t="s">
        <v>133</v>
      </c>
      <c r="G293">
        <f t="shared" si="9"/>
        <v>6.8372093023255809E-2</v>
      </c>
      <c r="H293">
        <f t="shared" si="10"/>
        <v>8.5465116279069761E-2</v>
      </c>
      <c r="J293">
        <f>$H$2*'Wind ENSPRESO CF'!F289/VLOOKUP(E293,'Wind ENSPRESO CF Averages'!$C$28:$F$64,4,0)</f>
        <v>8.5465116279069761E-2</v>
      </c>
    </row>
    <row r="294" spans="2:10">
      <c r="B294" t="s">
        <v>180</v>
      </c>
      <c r="C294" t="s">
        <v>181</v>
      </c>
      <c r="D294" t="s">
        <v>189</v>
      </c>
      <c r="E294" t="s">
        <v>24</v>
      </c>
      <c r="F294" t="s">
        <v>133</v>
      </c>
      <c r="G294">
        <f t="shared" si="9"/>
        <v>8.817679558011049E-2</v>
      </c>
      <c r="H294">
        <f t="shared" si="10"/>
        <v>0.11022099447513811</v>
      </c>
      <c r="J294">
        <f>$H$2*'Wind ENSPRESO CF'!F290/VLOOKUP(E294,'Wind ENSPRESO CF Averages'!$C$28:$F$64,4,0)</f>
        <v>0.11022099447513811</v>
      </c>
    </row>
    <row r="295" spans="2:10">
      <c r="B295" t="s">
        <v>180</v>
      </c>
      <c r="C295" t="s">
        <v>181</v>
      </c>
      <c r="D295" t="s">
        <v>189</v>
      </c>
      <c r="E295" t="s">
        <v>25</v>
      </c>
      <c r="F295" t="s">
        <v>133</v>
      </c>
      <c r="G295">
        <f t="shared" si="9"/>
        <v>8.2622950819672136E-2</v>
      </c>
      <c r="H295">
        <f t="shared" si="10"/>
        <v>0.10327868852459016</v>
      </c>
      <c r="J295">
        <f>$H$2*'Wind ENSPRESO CF'!F291/VLOOKUP(E295,'Wind ENSPRESO CF Averages'!$C$28:$F$64,4,0)</f>
        <v>0.10327868852459016</v>
      </c>
    </row>
    <row r="296" spans="2:10">
      <c r="B296" t="s">
        <v>180</v>
      </c>
      <c r="C296" t="s">
        <v>181</v>
      </c>
      <c r="D296" t="s">
        <v>189</v>
      </c>
      <c r="E296" t="s">
        <v>26</v>
      </c>
      <c r="F296" t="s">
        <v>133</v>
      </c>
      <c r="G296">
        <f t="shared" si="9"/>
        <v>8.7146974063400592E-2</v>
      </c>
      <c r="H296">
        <f t="shared" si="10"/>
        <v>0.10893371757925073</v>
      </c>
      <c r="J296">
        <f>$H$2*'Wind ENSPRESO CF'!F292/VLOOKUP(E296,'Wind ENSPRESO CF Averages'!$C$28:$F$64,4,0)</f>
        <v>0.10893371757925073</v>
      </c>
    </row>
    <row r="297" spans="2:10">
      <c r="B297" t="s">
        <v>180</v>
      </c>
      <c r="C297" t="s">
        <v>181</v>
      </c>
      <c r="D297" t="s">
        <v>189</v>
      </c>
      <c r="E297" t="s">
        <v>40</v>
      </c>
      <c r="F297" t="s">
        <v>133</v>
      </c>
      <c r="G297">
        <f t="shared" si="9"/>
        <v>0.09</v>
      </c>
      <c r="H297">
        <f t="shared" si="10"/>
        <v>0.11249999999999999</v>
      </c>
      <c r="J297">
        <f>$H$2*'Wind ENSPRESO CF'!F293/VLOOKUP(E297,'Wind ENSPRESO CF Averages'!$C$28:$F$64,4,0)</f>
        <v>0.11249999999999999</v>
      </c>
    </row>
    <row r="298" spans="2:10">
      <c r="B298" t="s">
        <v>180</v>
      </c>
      <c r="C298" t="s">
        <v>181</v>
      </c>
      <c r="D298" t="s">
        <v>189</v>
      </c>
      <c r="E298" t="s">
        <v>41</v>
      </c>
      <c r="F298" t="s">
        <v>133</v>
      </c>
      <c r="G298">
        <f t="shared" si="9"/>
        <v>0.10400000000000004</v>
      </c>
      <c r="H298">
        <f t="shared" si="10"/>
        <v>0.13000000000000003</v>
      </c>
      <c r="J298">
        <f>$H$2*'Wind ENSPRESO CF'!F294/VLOOKUP(E298,'Wind ENSPRESO CF Averages'!$C$28:$F$64,4,0)</f>
        <v>0.13000000000000003</v>
      </c>
    </row>
    <row r="299" spans="2:10">
      <c r="B299" t="s">
        <v>180</v>
      </c>
      <c r="C299" t="s">
        <v>181</v>
      </c>
      <c r="D299" t="s">
        <v>189</v>
      </c>
      <c r="E299" t="s">
        <v>27</v>
      </c>
      <c r="F299" t="s">
        <v>133</v>
      </c>
      <c r="G299">
        <f t="shared" si="9"/>
        <v>6.1521126760563385E-2</v>
      </c>
      <c r="H299">
        <f t="shared" si="10"/>
        <v>7.6901408450704228E-2</v>
      </c>
      <c r="J299">
        <f>$H$2*'Wind ENSPRESO CF'!F295/VLOOKUP(E299,'Wind ENSPRESO CF Averages'!$C$28:$F$64,4,0)</f>
        <v>7.6901408450704228E-2</v>
      </c>
    </row>
    <row r="300" spans="2:10">
      <c r="B300" t="s">
        <v>180</v>
      </c>
      <c r="C300" t="s">
        <v>181</v>
      </c>
      <c r="D300" t="s">
        <v>189</v>
      </c>
      <c r="E300" t="s">
        <v>28</v>
      </c>
      <c r="F300" t="s">
        <v>133</v>
      </c>
      <c r="G300">
        <f t="shared" si="9"/>
        <v>9.3409648405254841E-2</v>
      </c>
      <c r="H300">
        <f t="shared" si="10"/>
        <v>0.11676206050656854</v>
      </c>
      <c r="J300">
        <f>$H$2*'Wind ENSPRESO CF'!F296/VLOOKUP(E300,'Wind ENSPRESO CF Averages'!$C$28:$F$64,4,0)</f>
        <v>0.11676206050656854</v>
      </c>
    </row>
    <row r="301" spans="2:10">
      <c r="B301" t="s">
        <v>180</v>
      </c>
      <c r="C301" t="s">
        <v>181</v>
      </c>
      <c r="D301" t="s">
        <v>189</v>
      </c>
      <c r="E301" t="s">
        <v>29</v>
      </c>
      <c r="F301" t="s">
        <v>133</v>
      </c>
      <c r="G301">
        <f t="shared" si="9"/>
        <v>8.6187845303782429E-2</v>
      </c>
      <c r="H301">
        <f t="shared" si="10"/>
        <v>0.10773480662972804</v>
      </c>
      <c r="J301">
        <f>$H$2*'Wind ENSPRESO CF'!F297/VLOOKUP(E301,'Wind ENSPRESO CF Averages'!$C$28:$F$64,4,0)</f>
        <v>0.10773480662972804</v>
      </c>
    </row>
    <row r="302" spans="2:10">
      <c r="B302" t="s">
        <v>180</v>
      </c>
      <c r="C302" t="s">
        <v>181</v>
      </c>
      <c r="D302" t="s">
        <v>189</v>
      </c>
      <c r="E302" t="s">
        <v>30</v>
      </c>
      <c r="F302" t="s">
        <v>133</v>
      </c>
      <c r="G302">
        <f t="shared" si="9"/>
        <v>9.8497379149679626E-2</v>
      </c>
      <c r="H302">
        <f t="shared" si="10"/>
        <v>0.12312172393709953</v>
      </c>
      <c r="J302">
        <f>$H$2*'Wind ENSPRESO CF'!F298/VLOOKUP(E302,'Wind ENSPRESO CF Averages'!$C$28:$F$64,4,0)</f>
        <v>0.12312172393709953</v>
      </c>
    </row>
    <row r="303" spans="2:10">
      <c r="B303" t="s">
        <v>180</v>
      </c>
      <c r="C303" t="s">
        <v>181</v>
      </c>
      <c r="D303" t="s">
        <v>189</v>
      </c>
      <c r="E303" t="s">
        <v>31</v>
      </c>
      <c r="F303" t="s">
        <v>133</v>
      </c>
      <c r="G303">
        <f t="shared" si="9"/>
        <v>0.11673819742489269</v>
      </c>
      <c r="H303">
        <f t="shared" si="10"/>
        <v>0.14592274678111586</v>
      </c>
      <c r="J303">
        <f>$H$2*'Wind ENSPRESO CF'!F299/VLOOKUP(E303,'Wind ENSPRESO CF Averages'!$C$28:$F$64,4,0)</f>
        <v>0.14592274678111586</v>
      </c>
    </row>
    <row r="304" spans="2:10">
      <c r="B304" t="s">
        <v>180</v>
      </c>
      <c r="C304" t="s">
        <v>181</v>
      </c>
      <c r="D304" t="s">
        <v>189</v>
      </c>
      <c r="E304" t="s">
        <v>32</v>
      </c>
      <c r="F304" t="s">
        <v>133</v>
      </c>
      <c r="G304">
        <f t="shared" si="9"/>
        <v>9.0072289156626503E-2</v>
      </c>
      <c r="H304">
        <f t="shared" si="10"/>
        <v>0.11259036144578312</v>
      </c>
      <c r="J304">
        <f>$H$2*'Wind ENSPRESO CF'!F300/VLOOKUP(E304,'Wind ENSPRESO CF Averages'!$C$28:$F$64,4,0)</f>
        <v>0.11259036144578312</v>
      </c>
    </row>
    <row r="305" spans="2:10">
      <c r="B305" t="s">
        <v>180</v>
      </c>
      <c r="C305" t="s">
        <v>181</v>
      </c>
      <c r="D305" t="s">
        <v>189</v>
      </c>
      <c r="E305" t="s">
        <v>33</v>
      </c>
      <c r="F305" t="s">
        <v>133</v>
      </c>
      <c r="G305">
        <f t="shared" si="9"/>
        <v>9.1879753712423004E-2</v>
      </c>
      <c r="H305">
        <f t="shared" si="10"/>
        <v>0.11484969214052874</v>
      </c>
      <c r="J305">
        <f>$H$2*'Wind ENSPRESO CF'!F301/VLOOKUP(E305,'Wind ENSPRESO CF Averages'!$C$28:$F$64,4,0)</f>
        <v>0.11484969214052874</v>
      </c>
    </row>
    <row r="306" spans="2:10">
      <c r="B306" t="s">
        <v>180</v>
      </c>
      <c r="C306" t="s">
        <v>181</v>
      </c>
      <c r="D306" t="s">
        <v>189</v>
      </c>
      <c r="E306" t="s">
        <v>34</v>
      </c>
      <c r="F306" t="s">
        <v>133</v>
      </c>
      <c r="G306">
        <f t="shared" si="9"/>
        <v>9.8410041841004187E-2</v>
      </c>
      <c r="H306">
        <f t="shared" si="10"/>
        <v>0.12301255230125523</v>
      </c>
      <c r="J306">
        <f>$H$2*'Wind ENSPRESO CF'!F302/VLOOKUP(E306,'Wind ENSPRESO CF Averages'!$C$28:$F$64,4,0)</f>
        <v>0.12301255230125523</v>
      </c>
    </row>
    <row r="307" spans="2:10">
      <c r="B307" t="s">
        <v>180</v>
      </c>
      <c r="C307" t="s">
        <v>181</v>
      </c>
      <c r="D307" t="s">
        <v>189</v>
      </c>
      <c r="E307" t="s">
        <v>35</v>
      </c>
      <c r="F307" t="s">
        <v>133</v>
      </c>
      <c r="G307">
        <f t="shared" si="9"/>
        <v>9.6450939457202525E-2</v>
      </c>
      <c r="H307">
        <f t="shared" si="10"/>
        <v>0.12056367432150315</v>
      </c>
      <c r="J307">
        <f>$H$2*'Wind ENSPRESO CF'!F303/VLOOKUP(E307,'Wind ENSPRESO CF Averages'!$C$28:$F$64,4,0)</f>
        <v>0.12056367432150315</v>
      </c>
    </row>
    <row r="308" spans="2:10">
      <c r="B308" t="s">
        <v>180</v>
      </c>
      <c r="C308" t="s">
        <v>181</v>
      </c>
      <c r="D308" t="s">
        <v>189</v>
      </c>
      <c r="E308" t="s">
        <v>36</v>
      </c>
      <c r="F308" t="s">
        <v>133</v>
      </c>
      <c r="G308">
        <f t="shared" si="9"/>
        <v>9.3532550694138766E-2</v>
      </c>
      <c r="H308">
        <f t="shared" si="10"/>
        <v>0.11691568836767345</v>
      </c>
      <c r="J308">
        <f>$H$2*'Wind ENSPRESO CF'!F304/VLOOKUP(E308,'Wind ENSPRESO CF Averages'!$C$28:$F$64,4,0)</f>
        <v>0.11691568836767345</v>
      </c>
    </row>
    <row r="309" spans="2:10">
      <c r="B309" t="s">
        <v>180</v>
      </c>
      <c r="C309" t="s">
        <v>181</v>
      </c>
      <c r="D309" t="s">
        <v>190</v>
      </c>
      <c r="E309" t="s">
        <v>37</v>
      </c>
      <c r="F309" t="s">
        <v>133</v>
      </c>
      <c r="G309">
        <f t="shared" si="9"/>
        <v>9.2689655172413815E-2</v>
      </c>
      <c r="H309">
        <f t="shared" si="10"/>
        <v>0.11586206896551726</v>
      </c>
      <c r="J309">
        <f>$H$2*'Wind ENSPRESO CF'!F305/VLOOKUP(E309,'Wind ENSPRESO CF Averages'!$C$28:$F$64,4,0)</f>
        <v>0.11586206896551726</v>
      </c>
    </row>
    <row r="310" spans="2:10">
      <c r="B310" t="s">
        <v>180</v>
      </c>
      <c r="C310" t="s">
        <v>181</v>
      </c>
      <c r="D310" t="s">
        <v>190</v>
      </c>
      <c r="E310" t="s">
        <v>7</v>
      </c>
      <c r="F310" t="s">
        <v>133</v>
      </c>
      <c r="G310">
        <f t="shared" si="9"/>
        <v>7.98962386503346E-2</v>
      </c>
      <c r="H310">
        <f t="shared" si="10"/>
        <v>9.9870298312918243E-2</v>
      </c>
      <c r="J310">
        <f>$H$2*'Wind ENSPRESO CF'!F306/VLOOKUP(E310,'Wind ENSPRESO CF Averages'!$C$28:$F$64,4,0)</f>
        <v>9.9870298312918243E-2</v>
      </c>
    </row>
    <row r="311" spans="2:10">
      <c r="B311" t="s">
        <v>180</v>
      </c>
      <c r="C311" t="s">
        <v>181</v>
      </c>
      <c r="D311" t="s">
        <v>190</v>
      </c>
      <c r="E311" t="s">
        <v>38</v>
      </c>
      <c r="F311" t="s">
        <v>133</v>
      </c>
      <c r="G311">
        <f t="shared" si="9"/>
        <v>5.7931034482758617E-2</v>
      </c>
      <c r="H311">
        <f t="shared" si="10"/>
        <v>7.2413793103448268E-2</v>
      </c>
      <c r="J311">
        <f>$H$2*'Wind ENSPRESO CF'!F307/VLOOKUP(E311,'Wind ENSPRESO CF Averages'!$C$28:$F$64,4,0)</f>
        <v>7.2413793103448268E-2</v>
      </c>
    </row>
    <row r="312" spans="2:10">
      <c r="B312" t="s">
        <v>180</v>
      </c>
      <c r="C312" t="s">
        <v>181</v>
      </c>
      <c r="D312" t="s">
        <v>190</v>
      </c>
      <c r="E312" t="s">
        <v>8</v>
      </c>
      <c r="F312" t="s">
        <v>133</v>
      </c>
      <c r="G312">
        <f t="shared" si="9"/>
        <v>7.9148936170164108E-2</v>
      </c>
      <c r="H312">
        <f t="shared" si="10"/>
        <v>9.8936170212705121E-2</v>
      </c>
      <c r="J312">
        <f>$H$2*'Wind ENSPRESO CF'!F308/VLOOKUP(E312,'Wind ENSPRESO CF Averages'!$C$28:$F$64,4,0)</f>
        <v>9.8936170212705121E-2</v>
      </c>
    </row>
    <row r="313" spans="2:10">
      <c r="B313" t="s">
        <v>180</v>
      </c>
      <c r="C313" t="s">
        <v>181</v>
      </c>
      <c r="D313" t="s">
        <v>190</v>
      </c>
      <c r="E313" t="s">
        <v>9</v>
      </c>
      <c r="F313" t="s">
        <v>133</v>
      </c>
      <c r="G313">
        <f t="shared" si="9"/>
        <v>8.2297297297636685E-2</v>
      </c>
      <c r="H313">
        <f t="shared" si="10"/>
        <v>0.10287162162204584</v>
      </c>
      <c r="J313">
        <f>$H$2*'Wind ENSPRESO CF'!F309/VLOOKUP(E313,'Wind ENSPRESO CF Averages'!$C$28:$F$64,4,0)</f>
        <v>0.10287162162204584</v>
      </c>
    </row>
    <row r="314" spans="2:10">
      <c r="B314" t="s">
        <v>180</v>
      </c>
      <c r="C314" t="s">
        <v>181</v>
      </c>
      <c r="D314" t="s">
        <v>190</v>
      </c>
      <c r="E314" t="s">
        <v>10</v>
      </c>
      <c r="F314" t="s">
        <v>133</v>
      </c>
      <c r="G314">
        <f t="shared" si="9"/>
        <v>8.0755364806756047E-2</v>
      </c>
      <c r="H314">
        <f t="shared" si="10"/>
        <v>0.10094420600844506</v>
      </c>
      <c r="J314">
        <f>$H$2*'Wind ENSPRESO CF'!F310/VLOOKUP(E314,'Wind ENSPRESO CF Averages'!$C$28:$F$64,4,0)</f>
        <v>0.10094420600844506</v>
      </c>
    </row>
    <row r="315" spans="2:10">
      <c r="B315" t="s">
        <v>180</v>
      </c>
      <c r="C315" t="s">
        <v>181</v>
      </c>
      <c r="D315" t="s">
        <v>190</v>
      </c>
      <c r="E315" t="s">
        <v>42</v>
      </c>
      <c r="F315" t="s">
        <v>133</v>
      </c>
      <c r="G315">
        <f t="shared" si="9"/>
        <v>8.0425531914893614E-2</v>
      </c>
      <c r="H315">
        <f t="shared" si="10"/>
        <v>0.10053191489361701</v>
      </c>
      <c r="J315">
        <f>$H$2*'Wind ENSPRESO CF'!F311/VLOOKUP(E315,'Wind ENSPRESO CF Averages'!$C$28:$F$64,4,0)</f>
        <v>0.10053191489361701</v>
      </c>
    </row>
    <row r="316" spans="2:10">
      <c r="B316" t="s">
        <v>180</v>
      </c>
      <c r="C316" t="s">
        <v>181</v>
      </c>
      <c r="D316" t="s">
        <v>190</v>
      </c>
      <c r="E316" t="s">
        <v>11</v>
      </c>
      <c r="F316" t="s">
        <v>133</v>
      </c>
      <c r="G316">
        <f t="shared" si="9"/>
        <v>5.6949152542372886E-2</v>
      </c>
      <c r="H316">
        <f t="shared" si="10"/>
        <v>7.1186440677966104E-2</v>
      </c>
      <c r="J316">
        <f>$H$2*'Wind ENSPRESO CF'!F312/VLOOKUP(E316,'Wind ENSPRESO CF Averages'!$C$28:$F$64,4,0)</f>
        <v>7.1186440677966104E-2</v>
      </c>
    </row>
    <row r="317" spans="2:10">
      <c r="B317" t="s">
        <v>180</v>
      </c>
      <c r="C317" t="s">
        <v>181</v>
      </c>
      <c r="D317" t="s">
        <v>190</v>
      </c>
      <c r="E317" t="s">
        <v>12</v>
      </c>
      <c r="F317" t="s">
        <v>133</v>
      </c>
      <c r="G317">
        <f t="shared" si="9"/>
        <v>8.5090909090909106E-2</v>
      </c>
      <c r="H317">
        <f t="shared" si="10"/>
        <v>0.10636363636363637</v>
      </c>
      <c r="J317">
        <f>$H$2*'Wind ENSPRESO CF'!F313/VLOOKUP(E317,'Wind ENSPRESO CF Averages'!$C$28:$F$64,4,0)</f>
        <v>0.10636363636363637</v>
      </c>
    </row>
    <row r="318" spans="2:10">
      <c r="B318" t="s">
        <v>180</v>
      </c>
      <c r="C318" t="s">
        <v>181</v>
      </c>
      <c r="D318" t="s">
        <v>190</v>
      </c>
      <c r="E318" t="s">
        <v>13</v>
      </c>
      <c r="F318" t="s">
        <v>133</v>
      </c>
      <c r="G318">
        <f t="shared" si="9"/>
        <v>8.7501819315856072E-2</v>
      </c>
      <c r="H318">
        <f t="shared" si="10"/>
        <v>0.10937727414482008</v>
      </c>
      <c r="J318">
        <f>$H$2*'Wind ENSPRESO CF'!F314/VLOOKUP(E318,'Wind ENSPRESO CF Averages'!$C$28:$F$64,4,0)</f>
        <v>0.10937727414482008</v>
      </c>
    </row>
    <row r="319" spans="2:10">
      <c r="B319" t="s">
        <v>180</v>
      </c>
      <c r="C319" t="s">
        <v>181</v>
      </c>
      <c r="D319" t="s">
        <v>190</v>
      </c>
      <c r="E319" t="s">
        <v>14</v>
      </c>
      <c r="F319" t="s">
        <v>133</v>
      </c>
      <c r="G319">
        <f t="shared" si="9"/>
        <v>0.10020567667626493</v>
      </c>
      <c r="H319">
        <f t="shared" si="10"/>
        <v>0.12525709584533115</v>
      </c>
      <c r="J319">
        <f>$H$2*'Wind ENSPRESO CF'!F315/VLOOKUP(E319,'Wind ENSPRESO CF Averages'!$C$28:$F$64,4,0)</f>
        <v>0.12525709584533115</v>
      </c>
    </row>
    <row r="320" spans="2:10">
      <c r="B320" t="s">
        <v>180</v>
      </c>
      <c r="C320" t="s">
        <v>181</v>
      </c>
      <c r="D320" t="s">
        <v>190</v>
      </c>
      <c r="E320" t="s">
        <v>15</v>
      </c>
      <c r="F320" t="s">
        <v>133</v>
      </c>
      <c r="G320">
        <f t="shared" si="9"/>
        <v>9.1724137931034455E-2</v>
      </c>
      <c r="H320">
        <f t="shared" si="10"/>
        <v>0.11465517241379307</v>
      </c>
      <c r="J320">
        <f>$H$2*'Wind ENSPRESO CF'!F316/VLOOKUP(E320,'Wind ENSPRESO CF Averages'!$C$28:$F$64,4,0)</f>
        <v>0.11465517241379307</v>
      </c>
    </row>
    <row r="321" spans="2:10">
      <c r="B321" t="s">
        <v>180</v>
      </c>
      <c r="C321" t="s">
        <v>181</v>
      </c>
      <c r="D321" t="s">
        <v>190</v>
      </c>
      <c r="E321" t="s">
        <v>19</v>
      </c>
      <c r="F321" t="s">
        <v>133</v>
      </c>
      <c r="G321">
        <f t="shared" si="9"/>
        <v>0.10442934782672147</v>
      </c>
      <c r="H321">
        <f t="shared" si="10"/>
        <v>0.13053668478340183</v>
      </c>
      <c r="J321">
        <f>$H$2*'Wind ENSPRESO CF'!F317/VLOOKUP(E321,'Wind ENSPRESO CF Averages'!$C$28:$F$64,4,0)</f>
        <v>0.13053668478340183</v>
      </c>
    </row>
    <row r="322" spans="2:10">
      <c r="B322" t="s">
        <v>180</v>
      </c>
      <c r="C322" t="s">
        <v>181</v>
      </c>
      <c r="D322" t="s">
        <v>190</v>
      </c>
      <c r="E322" t="s">
        <v>16</v>
      </c>
      <c r="F322" t="s">
        <v>133</v>
      </c>
      <c r="G322">
        <f t="shared" si="9"/>
        <v>6.2467091871352957E-2</v>
      </c>
      <c r="H322">
        <f t="shared" si="10"/>
        <v>7.8083864839191192E-2</v>
      </c>
      <c r="J322">
        <f>$H$2*'Wind ENSPRESO CF'!F318/VLOOKUP(E322,'Wind ENSPRESO CF Averages'!$C$28:$F$64,4,0)</f>
        <v>7.8083864839191192E-2</v>
      </c>
    </row>
    <row r="323" spans="2:10">
      <c r="B323" t="s">
        <v>180</v>
      </c>
      <c r="C323" t="s">
        <v>181</v>
      </c>
      <c r="D323" t="s">
        <v>190</v>
      </c>
      <c r="E323" t="s">
        <v>17</v>
      </c>
      <c r="F323" t="s">
        <v>133</v>
      </c>
      <c r="G323">
        <f t="shared" si="9"/>
        <v>9.4266666666666665E-2</v>
      </c>
      <c r="H323">
        <f t="shared" si="10"/>
        <v>0.11783333333333333</v>
      </c>
      <c r="J323">
        <f>$H$2*'Wind ENSPRESO CF'!F319/VLOOKUP(E323,'Wind ENSPRESO CF Averages'!$C$28:$F$64,4,0)</f>
        <v>0.11783333333333333</v>
      </c>
    </row>
    <row r="324" spans="2:10">
      <c r="B324" t="s">
        <v>180</v>
      </c>
      <c r="C324" t="s">
        <v>181</v>
      </c>
      <c r="D324" t="s">
        <v>190</v>
      </c>
      <c r="E324" t="s">
        <v>18</v>
      </c>
      <c r="F324" t="s">
        <v>133</v>
      </c>
      <c r="G324">
        <f t="shared" si="9"/>
        <v>7.6755015374937438E-2</v>
      </c>
      <c r="H324">
        <f t="shared" si="10"/>
        <v>9.5943769218671787E-2</v>
      </c>
      <c r="J324">
        <f>$H$2*'Wind ENSPRESO CF'!F320/VLOOKUP(E324,'Wind ENSPRESO CF Averages'!$C$28:$F$64,4,0)</f>
        <v>9.5943769218671787E-2</v>
      </c>
    </row>
    <row r="325" spans="2:10">
      <c r="B325" t="s">
        <v>180</v>
      </c>
      <c r="C325" t="s">
        <v>181</v>
      </c>
      <c r="D325" t="s">
        <v>190</v>
      </c>
      <c r="E325" t="s">
        <v>39</v>
      </c>
      <c r="F325" t="s">
        <v>133</v>
      </c>
      <c r="G325">
        <f t="shared" si="9"/>
        <v>5.7665903890160165E-2</v>
      </c>
      <c r="H325">
        <f t="shared" si="10"/>
        <v>7.2082379862700205E-2</v>
      </c>
      <c r="J325">
        <f>$H$2*'Wind ENSPRESO CF'!F321/VLOOKUP(E325,'Wind ENSPRESO CF Averages'!$C$28:$F$64,4,0)</f>
        <v>7.2082379862700205E-2</v>
      </c>
    </row>
    <row r="326" spans="2:10">
      <c r="B326" t="s">
        <v>180</v>
      </c>
      <c r="C326" t="s">
        <v>181</v>
      </c>
      <c r="D326" t="s">
        <v>190</v>
      </c>
      <c r="E326" t="s">
        <v>20</v>
      </c>
      <c r="F326" t="s">
        <v>133</v>
      </c>
      <c r="G326">
        <f t="shared" si="9"/>
        <v>8.6415929204035222E-2</v>
      </c>
      <c r="H326">
        <f t="shared" si="10"/>
        <v>0.10801991150504402</v>
      </c>
      <c r="J326">
        <f>$H$2*'Wind ENSPRESO CF'!F322/VLOOKUP(E326,'Wind ENSPRESO CF Averages'!$C$28:$F$64,4,0)</f>
        <v>0.10801991150504402</v>
      </c>
    </row>
    <row r="327" spans="2:10">
      <c r="B327" t="s">
        <v>180</v>
      </c>
      <c r="C327" t="s">
        <v>181</v>
      </c>
      <c r="D327" t="s">
        <v>190</v>
      </c>
      <c r="E327" t="s">
        <v>21</v>
      </c>
      <c r="F327" t="s">
        <v>133</v>
      </c>
      <c r="G327">
        <f t="shared" si="9"/>
        <v>0.10580425531914893</v>
      </c>
      <c r="H327">
        <f t="shared" si="10"/>
        <v>0.13225531914893615</v>
      </c>
      <c r="J327">
        <f>$H$2*'Wind ENSPRESO CF'!F323/VLOOKUP(E327,'Wind ENSPRESO CF Averages'!$C$28:$F$64,4,0)</f>
        <v>0.13225531914893615</v>
      </c>
    </row>
    <row r="328" spans="2:10">
      <c r="B328" t="s">
        <v>180</v>
      </c>
      <c r="C328" t="s">
        <v>181</v>
      </c>
      <c r="D328" t="s">
        <v>190</v>
      </c>
      <c r="E328" t="s">
        <v>22</v>
      </c>
      <c r="F328" t="s">
        <v>133</v>
      </c>
      <c r="G328">
        <f t="shared" si="9"/>
        <v>0</v>
      </c>
      <c r="H328">
        <f t="shared" si="10"/>
        <v>0</v>
      </c>
      <c r="J328">
        <f>$H$2*'Wind ENSPRESO CF'!F324/VLOOKUP(E328,'Wind ENSPRESO CF Averages'!$C$28:$F$64,4,0)</f>
        <v>0</v>
      </c>
    </row>
    <row r="329" spans="2:10">
      <c r="B329" t="s">
        <v>180</v>
      </c>
      <c r="C329" t="s">
        <v>181</v>
      </c>
      <c r="D329" t="s">
        <v>190</v>
      </c>
      <c r="E329" t="s">
        <v>23</v>
      </c>
      <c r="F329" t="s">
        <v>133</v>
      </c>
      <c r="G329">
        <f t="shared" si="9"/>
        <v>7.1468812878070123E-2</v>
      </c>
      <c r="H329">
        <f t="shared" si="10"/>
        <v>8.933601609758765E-2</v>
      </c>
      <c r="J329">
        <f>$H$2*'Wind ENSPRESO CF'!F325/VLOOKUP(E329,'Wind ENSPRESO CF Averages'!$C$28:$F$64,4,0)</f>
        <v>8.933601609758765E-2</v>
      </c>
    </row>
    <row r="330" spans="2:10">
      <c r="B330" t="s">
        <v>180</v>
      </c>
      <c r="C330" t="s">
        <v>181</v>
      </c>
      <c r="D330" t="s">
        <v>190</v>
      </c>
      <c r="E330" t="s">
        <v>43</v>
      </c>
      <c r="F330" t="s">
        <v>133</v>
      </c>
      <c r="G330">
        <f t="shared" si="9"/>
        <v>7.8139534883720912E-2</v>
      </c>
      <c r="H330">
        <f t="shared" si="10"/>
        <v>9.7674418604651134E-2</v>
      </c>
      <c r="J330">
        <f>$H$2*'Wind ENSPRESO CF'!F326/VLOOKUP(E330,'Wind ENSPRESO CF Averages'!$C$28:$F$64,4,0)</f>
        <v>9.7674418604651134E-2</v>
      </c>
    </row>
    <row r="331" spans="2:10">
      <c r="B331" t="s">
        <v>180</v>
      </c>
      <c r="C331" t="s">
        <v>181</v>
      </c>
      <c r="D331" t="s">
        <v>190</v>
      </c>
      <c r="E331" t="s">
        <v>24</v>
      </c>
      <c r="F331" t="s">
        <v>133</v>
      </c>
      <c r="G331">
        <f t="shared" si="9"/>
        <v>8.817679558011049E-2</v>
      </c>
      <c r="H331">
        <f t="shared" si="10"/>
        <v>0.11022099447513811</v>
      </c>
      <c r="J331">
        <f>$H$2*'Wind ENSPRESO CF'!F327/VLOOKUP(E331,'Wind ENSPRESO CF Averages'!$C$28:$F$64,4,0)</f>
        <v>0.11022099447513811</v>
      </c>
    </row>
    <row r="332" spans="2:10">
      <c r="B332" t="s">
        <v>180</v>
      </c>
      <c r="C332" t="s">
        <v>181</v>
      </c>
      <c r="D332" t="s">
        <v>190</v>
      </c>
      <c r="E332" t="s">
        <v>25</v>
      </c>
      <c r="F332" t="s">
        <v>133</v>
      </c>
      <c r="G332">
        <f t="shared" si="9"/>
        <v>7.5737704918032778E-2</v>
      </c>
      <c r="H332">
        <f t="shared" si="10"/>
        <v>9.4672131147540972E-2</v>
      </c>
      <c r="J332">
        <f>$H$2*'Wind ENSPRESO CF'!F328/VLOOKUP(E332,'Wind ENSPRESO CF Averages'!$C$28:$F$64,4,0)</f>
        <v>9.4672131147540972E-2</v>
      </c>
    </row>
    <row r="333" spans="2:10">
      <c r="B333" t="s">
        <v>180</v>
      </c>
      <c r="C333" t="s">
        <v>181</v>
      </c>
      <c r="D333" t="s">
        <v>190</v>
      </c>
      <c r="E333" t="s">
        <v>26</v>
      </c>
      <c r="F333" t="s">
        <v>133</v>
      </c>
      <c r="G333">
        <f t="shared" si="9"/>
        <v>8.7146974063400592E-2</v>
      </c>
      <c r="H333">
        <f t="shared" si="10"/>
        <v>0.10893371757925073</v>
      </c>
      <c r="J333">
        <f>$H$2*'Wind ENSPRESO CF'!F329/VLOOKUP(E333,'Wind ENSPRESO CF Averages'!$C$28:$F$64,4,0)</f>
        <v>0.10893371757925073</v>
      </c>
    </row>
    <row r="334" spans="2:10">
      <c r="B334" t="s">
        <v>180</v>
      </c>
      <c r="C334" t="s">
        <v>181</v>
      </c>
      <c r="D334" t="s">
        <v>190</v>
      </c>
      <c r="E334" t="s">
        <v>40</v>
      </c>
      <c r="F334" t="s">
        <v>133</v>
      </c>
      <c r="G334">
        <f t="shared" ref="G334:G397" si="11">H334*0.8</f>
        <v>5.0000000000000017E-2</v>
      </c>
      <c r="H334">
        <f t="shared" si="10"/>
        <v>6.2500000000000014E-2</v>
      </c>
      <c r="J334">
        <f>$H$2*'Wind ENSPRESO CF'!F330/VLOOKUP(E334,'Wind ENSPRESO CF Averages'!$C$28:$F$64,4,0)</f>
        <v>6.2500000000000014E-2</v>
      </c>
    </row>
    <row r="335" spans="2:10">
      <c r="B335" t="s">
        <v>180</v>
      </c>
      <c r="C335" t="s">
        <v>181</v>
      </c>
      <c r="D335" t="s">
        <v>190</v>
      </c>
      <c r="E335" t="s">
        <v>41</v>
      </c>
      <c r="F335" t="s">
        <v>133</v>
      </c>
      <c r="G335">
        <f t="shared" si="11"/>
        <v>8.8000000000000009E-2</v>
      </c>
      <c r="H335">
        <f t="shared" si="10"/>
        <v>0.11</v>
      </c>
      <c r="J335">
        <f>$H$2*'Wind ENSPRESO CF'!F331/VLOOKUP(E335,'Wind ENSPRESO CF Averages'!$C$28:$F$64,4,0)</f>
        <v>0.11</v>
      </c>
    </row>
    <row r="336" spans="2:10">
      <c r="B336" t="s">
        <v>180</v>
      </c>
      <c r="C336" t="s">
        <v>181</v>
      </c>
      <c r="D336" t="s">
        <v>190</v>
      </c>
      <c r="E336" t="s">
        <v>27</v>
      </c>
      <c r="F336" t="s">
        <v>133</v>
      </c>
      <c r="G336">
        <f t="shared" si="11"/>
        <v>6.625352112676057E-2</v>
      </c>
      <c r="H336">
        <f t="shared" si="10"/>
        <v>8.2816901408450702E-2</v>
      </c>
      <c r="J336">
        <f>$H$2*'Wind ENSPRESO CF'!F332/VLOOKUP(E336,'Wind ENSPRESO CF Averages'!$C$28:$F$64,4,0)</f>
        <v>8.2816901408450702E-2</v>
      </c>
    </row>
    <row r="337" spans="2:10">
      <c r="B337" t="s">
        <v>180</v>
      </c>
      <c r="C337" t="s">
        <v>181</v>
      </c>
      <c r="D337" t="s">
        <v>190</v>
      </c>
      <c r="E337" t="s">
        <v>28</v>
      </c>
      <c r="F337" t="s">
        <v>133</v>
      </c>
      <c r="G337">
        <f t="shared" si="11"/>
        <v>8.7571545380183927E-2</v>
      </c>
      <c r="H337">
        <f t="shared" si="10"/>
        <v>0.1094644317252299</v>
      </c>
      <c r="J337">
        <f>$H$2*'Wind ENSPRESO CF'!F333/VLOOKUP(E337,'Wind ENSPRESO CF Averages'!$C$28:$F$64,4,0)</f>
        <v>0.1094644317252299</v>
      </c>
    </row>
    <row r="338" spans="2:10">
      <c r="B338" t="s">
        <v>180</v>
      </c>
      <c r="C338" t="s">
        <v>181</v>
      </c>
      <c r="D338" t="s">
        <v>190</v>
      </c>
      <c r="E338" t="s">
        <v>29</v>
      </c>
      <c r="F338" t="s">
        <v>133</v>
      </c>
      <c r="G338">
        <f t="shared" si="11"/>
        <v>8.0220994475116145E-2</v>
      </c>
      <c r="H338">
        <f t="shared" si="10"/>
        <v>0.10027624309389517</v>
      </c>
      <c r="J338">
        <f>$H$2*'Wind ENSPRESO CF'!F334/VLOOKUP(E338,'Wind ENSPRESO CF Averages'!$C$28:$F$64,4,0)</f>
        <v>0.10027624309389517</v>
      </c>
    </row>
    <row r="339" spans="2:10">
      <c r="B339" t="s">
        <v>180</v>
      </c>
      <c r="C339" t="s">
        <v>181</v>
      </c>
      <c r="D339" t="s">
        <v>190</v>
      </c>
      <c r="E339" t="s">
        <v>30</v>
      </c>
      <c r="F339" t="s">
        <v>133</v>
      </c>
      <c r="G339">
        <f t="shared" si="11"/>
        <v>8.8712871287128681E-2</v>
      </c>
      <c r="H339">
        <f t="shared" si="10"/>
        <v>0.11089108910891084</v>
      </c>
      <c r="J339">
        <f>$H$2*'Wind ENSPRESO CF'!F335/VLOOKUP(E339,'Wind ENSPRESO CF Averages'!$C$28:$F$64,4,0)</f>
        <v>0.11089108910891084</v>
      </c>
    </row>
    <row r="340" spans="2:10">
      <c r="B340" t="s">
        <v>180</v>
      </c>
      <c r="C340" t="s">
        <v>181</v>
      </c>
      <c r="D340" t="s">
        <v>190</v>
      </c>
      <c r="E340" t="s">
        <v>31</v>
      </c>
      <c r="F340" t="s">
        <v>133</v>
      </c>
      <c r="G340">
        <f t="shared" si="11"/>
        <v>6.0429184549356224E-2</v>
      </c>
      <c r="H340">
        <f t="shared" si="10"/>
        <v>7.5536480686695273E-2</v>
      </c>
      <c r="J340">
        <f>$H$2*'Wind ENSPRESO CF'!F336/VLOOKUP(E340,'Wind ENSPRESO CF Averages'!$C$28:$F$64,4,0)</f>
        <v>7.5536480686695273E-2</v>
      </c>
    </row>
    <row r="341" spans="2:10">
      <c r="B341" t="s">
        <v>180</v>
      </c>
      <c r="C341" t="s">
        <v>181</v>
      </c>
      <c r="D341" t="s">
        <v>190</v>
      </c>
      <c r="E341" t="s">
        <v>32</v>
      </c>
      <c r="F341" t="s">
        <v>133</v>
      </c>
      <c r="G341">
        <f t="shared" si="11"/>
        <v>8.8048192771084333E-2</v>
      </c>
      <c r="H341">
        <f t="shared" si="10"/>
        <v>0.1100602409638554</v>
      </c>
      <c r="J341">
        <f>$H$2*'Wind ENSPRESO CF'!F337/VLOOKUP(E341,'Wind ENSPRESO CF Averages'!$C$28:$F$64,4,0)</f>
        <v>0.1100602409638554</v>
      </c>
    </row>
    <row r="342" spans="2:10">
      <c r="B342" t="s">
        <v>180</v>
      </c>
      <c r="C342" t="s">
        <v>181</v>
      </c>
      <c r="D342" t="s">
        <v>190</v>
      </c>
      <c r="E342" t="s">
        <v>33</v>
      </c>
      <c r="F342" t="s">
        <v>133</v>
      </c>
      <c r="G342">
        <f t="shared" si="11"/>
        <v>9.0054328141977544E-2</v>
      </c>
      <c r="H342">
        <f t="shared" si="10"/>
        <v>0.11256791017747192</v>
      </c>
      <c r="J342">
        <f>$H$2*'Wind ENSPRESO CF'!F338/VLOOKUP(E342,'Wind ENSPRESO CF Averages'!$C$28:$F$64,4,0)</f>
        <v>0.11256791017747192</v>
      </c>
    </row>
    <row r="343" spans="2:10">
      <c r="B343" t="s">
        <v>180</v>
      </c>
      <c r="C343" t="s">
        <v>181</v>
      </c>
      <c r="D343" t="s">
        <v>190</v>
      </c>
      <c r="E343" t="s">
        <v>34</v>
      </c>
      <c r="F343" t="s">
        <v>133</v>
      </c>
      <c r="G343">
        <f t="shared" si="11"/>
        <v>4.9205020920502114E-2</v>
      </c>
      <c r="H343">
        <f t="shared" si="10"/>
        <v>6.1506276150627641E-2</v>
      </c>
      <c r="J343">
        <f>$H$2*'Wind ENSPRESO CF'!F339/VLOOKUP(E343,'Wind ENSPRESO CF Averages'!$C$28:$F$64,4,0)</f>
        <v>6.1506276150627641E-2</v>
      </c>
    </row>
    <row r="344" spans="2:10">
      <c r="B344" t="s">
        <v>180</v>
      </c>
      <c r="C344" t="s">
        <v>181</v>
      </c>
      <c r="D344" t="s">
        <v>190</v>
      </c>
      <c r="E344" t="s">
        <v>35</v>
      </c>
      <c r="F344" t="s">
        <v>133</v>
      </c>
      <c r="G344">
        <f t="shared" si="11"/>
        <v>8.5929018789144052E-2</v>
      </c>
      <c r="H344">
        <f t="shared" ref="H344:H407" si="12">IF(D344="WP",0,J344)</f>
        <v>0.10741127348643006</v>
      </c>
      <c r="J344">
        <f>$H$2*'Wind ENSPRESO CF'!F340/VLOOKUP(E344,'Wind ENSPRESO CF Averages'!$C$28:$F$64,4,0)</f>
        <v>0.10741127348643006</v>
      </c>
    </row>
    <row r="345" spans="2:10">
      <c r="B345" t="s">
        <v>180</v>
      </c>
      <c r="C345" t="s">
        <v>181</v>
      </c>
      <c r="D345" t="s">
        <v>190</v>
      </c>
      <c r="E345" t="s">
        <v>36</v>
      </c>
      <c r="F345" t="s">
        <v>133</v>
      </c>
      <c r="G345">
        <f t="shared" si="11"/>
        <v>9.2835289932067022E-2</v>
      </c>
      <c r="H345">
        <f t="shared" si="12"/>
        <v>0.11604411241508378</v>
      </c>
      <c r="J345">
        <f>$H$2*'Wind ENSPRESO CF'!F341/VLOOKUP(E345,'Wind ENSPRESO CF Averages'!$C$28:$F$64,4,0)</f>
        <v>0.11604411241508378</v>
      </c>
    </row>
    <row r="346" spans="2:10">
      <c r="B346" t="s">
        <v>180</v>
      </c>
      <c r="C346" t="s">
        <v>181</v>
      </c>
      <c r="D346" t="s">
        <v>191</v>
      </c>
      <c r="E346" t="s">
        <v>37</v>
      </c>
      <c r="F346" t="s">
        <v>133</v>
      </c>
      <c r="G346">
        <f t="shared" si="11"/>
        <v>0.18537931034482757</v>
      </c>
      <c r="H346">
        <f t="shared" si="12"/>
        <v>0.23172413793103444</v>
      </c>
      <c r="J346">
        <f>$H$2*'Wind ENSPRESO CF'!F342/VLOOKUP(E346,'Wind ENSPRESO CF Averages'!$C$28:$F$64,4,0)</f>
        <v>0.23172413793103444</v>
      </c>
    </row>
    <row r="347" spans="2:10">
      <c r="B347" t="s">
        <v>180</v>
      </c>
      <c r="C347" t="s">
        <v>181</v>
      </c>
      <c r="D347" t="s">
        <v>191</v>
      </c>
      <c r="E347" t="s">
        <v>7</v>
      </c>
      <c r="F347" t="s">
        <v>133</v>
      </c>
      <c r="G347">
        <f t="shared" si="11"/>
        <v>0.1699610894948832</v>
      </c>
      <c r="H347">
        <f t="shared" si="12"/>
        <v>0.212451361868604</v>
      </c>
      <c r="J347">
        <f>$H$2*'Wind ENSPRESO CF'!F343/VLOOKUP(E347,'Wind ENSPRESO CF Averages'!$C$28:$F$64,4,0)</f>
        <v>0.212451361868604</v>
      </c>
    </row>
    <row r="348" spans="2:10">
      <c r="B348" t="s">
        <v>180</v>
      </c>
      <c r="C348" t="s">
        <v>181</v>
      </c>
      <c r="D348" t="s">
        <v>191</v>
      </c>
      <c r="E348" t="s">
        <v>38</v>
      </c>
      <c r="F348" t="s">
        <v>133</v>
      </c>
      <c r="G348">
        <f t="shared" si="11"/>
        <v>0.17379310344827589</v>
      </c>
      <c r="H348">
        <f t="shared" si="12"/>
        <v>0.21724137931034485</v>
      </c>
      <c r="J348">
        <f>$H$2*'Wind ENSPRESO CF'!F344/VLOOKUP(E348,'Wind ENSPRESO CF Averages'!$C$28:$F$64,4,0)</f>
        <v>0.21724137931034485</v>
      </c>
    </row>
    <row r="349" spans="2:10">
      <c r="B349" t="s">
        <v>180</v>
      </c>
      <c r="C349" t="s">
        <v>181</v>
      </c>
      <c r="D349" t="s">
        <v>191</v>
      </c>
      <c r="E349" t="s">
        <v>8</v>
      </c>
      <c r="F349" t="s">
        <v>133</v>
      </c>
      <c r="G349">
        <f t="shared" si="11"/>
        <v>0.18689361702169077</v>
      </c>
      <c r="H349">
        <f t="shared" si="12"/>
        <v>0.23361702127711345</v>
      </c>
      <c r="J349">
        <f>$H$2*'Wind ENSPRESO CF'!F345/VLOOKUP(E349,'Wind ENSPRESO CF Averages'!$C$28:$F$64,4,0)</f>
        <v>0.23361702127711345</v>
      </c>
    </row>
    <row r="350" spans="2:10">
      <c r="B350" t="s">
        <v>180</v>
      </c>
      <c r="C350" t="s">
        <v>181</v>
      </c>
      <c r="D350" t="s">
        <v>191</v>
      </c>
      <c r="E350" t="s">
        <v>9</v>
      </c>
      <c r="F350" t="s">
        <v>133</v>
      </c>
      <c r="G350">
        <f t="shared" si="11"/>
        <v>0.15324324324334679</v>
      </c>
      <c r="H350">
        <f t="shared" si="12"/>
        <v>0.19155405405418346</v>
      </c>
      <c r="J350">
        <f>$H$2*'Wind ENSPRESO CF'!F346/VLOOKUP(E350,'Wind ENSPRESO CF Averages'!$C$28:$F$64,4,0)</f>
        <v>0.19155405405418346</v>
      </c>
    </row>
    <row r="351" spans="2:10">
      <c r="B351" t="s">
        <v>180</v>
      </c>
      <c r="C351" t="s">
        <v>181</v>
      </c>
      <c r="D351" t="s">
        <v>191</v>
      </c>
      <c r="E351" t="s">
        <v>10</v>
      </c>
      <c r="F351" t="s">
        <v>133</v>
      </c>
      <c r="G351">
        <f t="shared" si="11"/>
        <v>0.18746781115926187</v>
      </c>
      <c r="H351">
        <f t="shared" si="12"/>
        <v>0.23433476394907732</v>
      </c>
      <c r="J351">
        <f>$H$2*'Wind ENSPRESO CF'!F347/VLOOKUP(E351,'Wind ENSPRESO CF Averages'!$C$28:$F$64,4,0)</f>
        <v>0.23433476394907732</v>
      </c>
    </row>
    <row r="352" spans="2:10">
      <c r="B352" t="s">
        <v>180</v>
      </c>
      <c r="C352" t="s">
        <v>181</v>
      </c>
      <c r="D352" t="s">
        <v>191</v>
      </c>
      <c r="E352" t="s">
        <v>42</v>
      </c>
      <c r="F352" t="s">
        <v>133</v>
      </c>
      <c r="G352">
        <f t="shared" si="11"/>
        <v>0.15191489361702126</v>
      </c>
      <c r="H352">
        <f t="shared" si="12"/>
        <v>0.18989361702127655</v>
      </c>
      <c r="J352">
        <f>$H$2*'Wind ENSPRESO CF'!F348/VLOOKUP(E352,'Wind ENSPRESO CF Averages'!$C$28:$F$64,4,0)</f>
        <v>0.18989361702127655</v>
      </c>
    </row>
    <row r="353" spans="2:10">
      <c r="B353" t="s">
        <v>180</v>
      </c>
      <c r="C353" t="s">
        <v>181</v>
      </c>
      <c r="D353" t="s">
        <v>191</v>
      </c>
      <c r="E353" t="s">
        <v>11</v>
      </c>
      <c r="F353" t="s">
        <v>133</v>
      </c>
      <c r="G353">
        <f t="shared" si="11"/>
        <v>0.17084745762711867</v>
      </c>
      <c r="H353">
        <f t="shared" si="12"/>
        <v>0.21355932203389832</v>
      </c>
      <c r="J353">
        <f>$H$2*'Wind ENSPRESO CF'!F349/VLOOKUP(E353,'Wind ENSPRESO CF Averages'!$C$28:$F$64,4,0)</f>
        <v>0.21355932203389832</v>
      </c>
    </row>
    <row r="354" spans="2:10">
      <c r="B354" t="s">
        <v>180</v>
      </c>
      <c r="C354" t="s">
        <v>181</v>
      </c>
      <c r="D354" t="s">
        <v>191</v>
      </c>
      <c r="E354" t="s">
        <v>12</v>
      </c>
      <c r="F354" t="s">
        <v>133</v>
      </c>
      <c r="G354">
        <f t="shared" si="11"/>
        <v>0.18400000000000002</v>
      </c>
      <c r="H354">
        <f t="shared" si="12"/>
        <v>0.23</v>
      </c>
      <c r="J354">
        <f>$H$2*'Wind ENSPRESO CF'!F350/VLOOKUP(E354,'Wind ENSPRESO CF Averages'!$C$28:$F$64,4,0)</f>
        <v>0.23</v>
      </c>
    </row>
    <row r="355" spans="2:10">
      <c r="B355" t="s">
        <v>180</v>
      </c>
      <c r="C355" t="s">
        <v>181</v>
      </c>
      <c r="D355" t="s">
        <v>191</v>
      </c>
      <c r="E355" t="s">
        <v>13</v>
      </c>
      <c r="F355" t="s">
        <v>133</v>
      </c>
      <c r="G355">
        <f t="shared" si="11"/>
        <v>0.19648612121850989</v>
      </c>
      <c r="H355">
        <f t="shared" si="12"/>
        <v>0.24560765152313735</v>
      </c>
      <c r="J355">
        <f>$H$2*'Wind ENSPRESO CF'!F351/VLOOKUP(E355,'Wind ENSPRESO CF Averages'!$C$28:$F$64,4,0)</f>
        <v>0.24560765152313735</v>
      </c>
    </row>
    <row r="356" spans="2:10">
      <c r="B356" t="s">
        <v>180</v>
      </c>
      <c r="C356" t="s">
        <v>181</v>
      </c>
      <c r="D356" t="s">
        <v>191</v>
      </c>
      <c r="E356" t="s">
        <v>14</v>
      </c>
      <c r="F356" t="s">
        <v>133</v>
      </c>
      <c r="G356">
        <f t="shared" si="11"/>
        <v>0.17622377622377625</v>
      </c>
      <c r="H356">
        <f t="shared" si="12"/>
        <v>0.22027972027972029</v>
      </c>
      <c r="J356">
        <f>$H$2*'Wind ENSPRESO CF'!F352/VLOOKUP(E356,'Wind ENSPRESO CF Averages'!$C$28:$F$64,4,0)</f>
        <v>0.22027972027972029</v>
      </c>
    </row>
    <row r="357" spans="2:10">
      <c r="B357" t="s">
        <v>180</v>
      </c>
      <c r="C357" t="s">
        <v>181</v>
      </c>
      <c r="D357" t="s">
        <v>191</v>
      </c>
      <c r="E357" t="s">
        <v>15</v>
      </c>
      <c r="F357" t="s">
        <v>133</v>
      </c>
      <c r="G357">
        <f t="shared" si="11"/>
        <v>0.18827586206896549</v>
      </c>
      <c r="H357">
        <f t="shared" si="12"/>
        <v>0.23534482758620684</v>
      </c>
      <c r="J357">
        <f>$H$2*'Wind ENSPRESO CF'!F353/VLOOKUP(E357,'Wind ENSPRESO CF Averages'!$C$28:$F$64,4,0)</f>
        <v>0.23534482758620684</v>
      </c>
    </row>
    <row r="358" spans="2:10">
      <c r="B358" t="s">
        <v>180</v>
      </c>
      <c r="C358" t="s">
        <v>181</v>
      </c>
      <c r="D358" t="s">
        <v>191</v>
      </c>
      <c r="E358" t="s">
        <v>19</v>
      </c>
      <c r="F358" t="s">
        <v>133</v>
      </c>
      <c r="G358">
        <f t="shared" si="11"/>
        <v>0.1609239130442614</v>
      </c>
      <c r="H358">
        <f t="shared" si="12"/>
        <v>0.20115489130532674</v>
      </c>
      <c r="J358">
        <f>$H$2*'Wind ENSPRESO CF'!F354/VLOOKUP(E358,'Wind ENSPRESO CF Averages'!$C$28:$F$64,4,0)</f>
        <v>0.20115489130532674</v>
      </c>
    </row>
    <row r="359" spans="2:10">
      <c r="B359" t="s">
        <v>180</v>
      </c>
      <c r="C359" t="s">
        <v>181</v>
      </c>
      <c r="D359" t="s">
        <v>191</v>
      </c>
      <c r="E359" t="s">
        <v>16</v>
      </c>
      <c r="F359" t="s">
        <v>133</v>
      </c>
      <c r="G359">
        <f t="shared" si="11"/>
        <v>0.16816870674447004</v>
      </c>
      <c r="H359">
        <f t="shared" si="12"/>
        <v>0.21021088343058753</v>
      </c>
      <c r="J359">
        <f>$H$2*'Wind ENSPRESO CF'!F355/VLOOKUP(E359,'Wind ENSPRESO CF Averages'!$C$28:$F$64,4,0)</f>
        <v>0.21021088343058753</v>
      </c>
    </row>
    <row r="360" spans="2:10">
      <c r="B360" t="s">
        <v>180</v>
      </c>
      <c r="C360" t="s">
        <v>181</v>
      </c>
      <c r="D360" t="s">
        <v>191</v>
      </c>
      <c r="E360" t="s">
        <v>17</v>
      </c>
      <c r="F360" t="s">
        <v>133</v>
      </c>
      <c r="G360">
        <f t="shared" si="11"/>
        <v>0.18106666666666665</v>
      </c>
      <c r="H360">
        <f t="shared" si="12"/>
        <v>0.2263333333333333</v>
      </c>
      <c r="J360">
        <f>$H$2*'Wind ENSPRESO CF'!F356/VLOOKUP(E360,'Wind ENSPRESO CF Averages'!$C$28:$F$64,4,0)</f>
        <v>0.2263333333333333</v>
      </c>
    </row>
    <row r="361" spans="2:10">
      <c r="B361" t="s">
        <v>180</v>
      </c>
      <c r="C361" t="s">
        <v>181</v>
      </c>
      <c r="D361" t="s">
        <v>191</v>
      </c>
      <c r="E361" t="s">
        <v>18</v>
      </c>
      <c r="F361" t="s">
        <v>133</v>
      </c>
      <c r="G361">
        <f t="shared" si="11"/>
        <v>0.17122272660725327</v>
      </c>
      <c r="H361">
        <f t="shared" si="12"/>
        <v>0.21402840825906658</v>
      </c>
      <c r="J361">
        <f>$H$2*'Wind ENSPRESO CF'!F357/VLOOKUP(E361,'Wind ENSPRESO CF Averages'!$C$28:$F$64,4,0)</f>
        <v>0.21402840825906658</v>
      </c>
    </row>
    <row r="362" spans="2:10">
      <c r="B362" t="s">
        <v>180</v>
      </c>
      <c r="C362" t="s">
        <v>181</v>
      </c>
      <c r="D362" t="s">
        <v>191</v>
      </c>
      <c r="E362" t="s">
        <v>39</v>
      </c>
      <c r="F362" t="s">
        <v>133</v>
      </c>
      <c r="G362">
        <f t="shared" si="11"/>
        <v>0.17299771167048056</v>
      </c>
      <c r="H362">
        <f t="shared" si="12"/>
        <v>0.21624713958810068</v>
      </c>
      <c r="J362">
        <f>$H$2*'Wind ENSPRESO CF'!F358/VLOOKUP(E362,'Wind ENSPRESO CF Averages'!$C$28:$F$64,4,0)</f>
        <v>0.21624713958810068</v>
      </c>
    </row>
    <row r="363" spans="2:10">
      <c r="B363" t="s">
        <v>180</v>
      </c>
      <c r="C363" t="s">
        <v>181</v>
      </c>
      <c r="D363" t="s">
        <v>191</v>
      </c>
      <c r="E363" t="s">
        <v>20</v>
      </c>
      <c r="F363" t="s">
        <v>133</v>
      </c>
      <c r="G363">
        <f t="shared" si="11"/>
        <v>0.15238938053104972</v>
      </c>
      <c r="H363">
        <f t="shared" si="12"/>
        <v>0.19048672566381214</v>
      </c>
      <c r="J363">
        <f>$H$2*'Wind ENSPRESO CF'!F359/VLOOKUP(E363,'Wind ENSPRESO CF Averages'!$C$28:$F$64,4,0)</f>
        <v>0.19048672566381214</v>
      </c>
    </row>
    <row r="364" spans="2:10">
      <c r="B364" t="s">
        <v>180</v>
      </c>
      <c r="C364" t="s">
        <v>181</v>
      </c>
      <c r="D364" t="s">
        <v>191</v>
      </c>
      <c r="E364" t="s">
        <v>21</v>
      </c>
      <c r="F364" t="s">
        <v>133</v>
      </c>
      <c r="G364">
        <f t="shared" si="11"/>
        <v>0.17586382978723403</v>
      </c>
      <c r="H364">
        <f t="shared" si="12"/>
        <v>0.21982978723404251</v>
      </c>
      <c r="J364">
        <f>$H$2*'Wind ENSPRESO CF'!F360/VLOOKUP(E364,'Wind ENSPRESO CF Averages'!$C$28:$F$64,4,0)</f>
        <v>0.21982978723404251</v>
      </c>
    </row>
    <row r="365" spans="2:10">
      <c r="B365" t="s">
        <v>180</v>
      </c>
      <c r="C365" t="s">
        <v>181</v>
      </c>
      <c r="D365" t="s">
        <v>191</v>
      </c>
      <c r="E365" t="s">
        <v>22</v>
      </c>
      <c r="F365" t="s">
        <v>133</v>
      </c>
      <c r="G365">
        <f t="shared" si="11"/>
        <v>0</v>
      </c>
      <c r="H365">
        <f t="shared" si="12"/>
        <v>0</v>
      </c>
      <c r="J365">
        <f>$H$2*'Wind ENSPRESO CF'!F361/VLOOKUP(E365,'Wind ENSPRESO CF Averages'!$C$28:$F$64,4,0)</f>
        <v>0</v>
      </c>
    </row>
    <row r="366" spans="2:10">
      <c r="B366" t="s">
        <v>180</v>
      </c>
      <c r="C366" t="s">
        <v>181</v>
      </c>
      <c r="D366" t="s">
        <v>191</v>
      </c>
      <c r="E366" t="s">
        <v>23</v>
      </c>
      <c r="F366" t="s">
        <v>133</v>
      </c>
      <c r="G366">
        <f t="shared" si="11"/>
        <v>0.17480885311872543</v>
      </c>
      <c r="H366">
        <f t="shared" si="12"/>
        <v>0.21851106639840678</v>
      </c>
      <c r="J366">
        <f>$H$2*'Wind ENSPRESO CF'!F362/VLOOKUP(E366,'Wind ENSPRESO CF Averages'!$C$28:$F$64,4,0)</f>
        <v>0.21851106639840678</v>
      </c>
    </row>
    <row r="367" spans="2:10">
      <c r="B367" t="s">
        <v>180</v>
      </c>
      <c r="C367" t="s">
        <v>181</v>
      </c>
      <c r="D367" t="s">
        <v>191</v>
      </c>
      <c r="E367" t="s">
        <v>43</v>
      </c>
      <c r="F367" t="s">
        <v>133</v>
      </c>
      <c r="G367">
        <f t="shared" si="11"/>
        <v>0.16604651162790696</v>
      </c>
      <c r="H367">
        <f t="shared" si="12"/>
        <v>0.20755813953488367</v>
      </c>
      <c r="J367">
        <f>$H$2*'Wind ENSPRESO CF'!F363/VLOOKUP(E367,'Wind ENSPRESO CF Averages'!$C$28:$F$64,4,0)</f>
        <v>0.20755813953488367</v>
      </c>
    </row>
    <row r="368" spans="2:10">
      <c r="B368" t="s">
        <v>180</v>
      </c>
      <c r="C368" t="s">
        <v>181</v>
      </c>
      <c r="D368" t="s">
        <v>191</v>
      </c>
      <c r="E368" t="s">
        <v>24</v>
      </c>
      <c r="F368" t="s">
        <v>133</v>
      </c>
      <c r="G368">
        <f t="shared" si="11"/>
        <v>0.18099447513812156</v>
      </c>
      <c r="H368">
        <f t="shared" si="12"/>
        <v>0.22624309392265193</v>
      </c>
      <c r="J368">
        <f>$H$2*'Wind ENSPRESO CF'!F364/VLOOKUP(E368,'Wind ENSPRESO CF Averages'!$C$28:$F$64,4,0)</f>
        <v>0.22624309392265193</v>
      </c>
    </row>
    <row r="369" spans="2:10">
      <c r="B369" t="s">
        <v>180</v>
      </c>
      <c r="C369" t="s">
        <v>181</v>
      </c>
      <c r="D369" t="s">
        <v>191</v>
      </c>
      <c r="E369" t="s">
        <v>25</v>
      </c>
      <c r="F369" t="s">
        <v>133</v>
      </c>
      <c r="G369">
        <f t="shared" si="11"/>
        <v>0.19967213114754095</v>
      </c>
      <c r="H369">
        <f t="shared" si="12"/>
        <v>0.24959016393442618</v>
      </c>
      <c r="J369">
        <f>$H$2*'Wind ENSPRESO CF'!F365/VLOOKUP(E369,'Wind ENSPRESO CF Averages'!$C$28:$F$64,4,0)</f>
        <v>0.24959016393442618</v>
      </c>
    </row>
    <row r="370" spans="2:10">
      <c r="B370" t="s">
        <v>180</v>
      </c>
      <c r="C370" t="s">
        <v>181</v>
      </c>
      <c r="D370" t="s">
        <v>191</v>
      </c>
      <c r="E370" t="s">
        <v>26</v>
      </c>
      <c r="F370" t="s">
        <v>133</v>
      </c>
      <c r="G370">
        <f t="shared" si="11"/>
        <v>0.1936599423631124</v>
      </c>
      <c r="H370">
        <f t="shared" si="12"/>
        <v>0.24207492795389049</v>
      </c>
      <c r="J370">
        <f>$H$2*'Wind ENSPRESO CF'!F366/VLOOKUP(E370,'Wind ENSPRESO CF Averages'!$C$28:$F$64,4,0)</f>
        <v>0.24207492795389049</v>
      </c>
    </row>
    <row r="371" spans="2:10">
      <c r="B371" t="s">
        <v>180</v>
      </c>
      <c r="C371" t="s">
        <v>181</v>
      </c>
      <c r="D371" t="s">
        <v>191</v>
      </c>
      <c r="E371" t="s">
        <v>40</v>
      </c>
      <c r="F371" t="s">
        <v>133</v>
      </c>
      <c r="G371">
        <f t="shared" si="11"/>
        <v>0.19000000000000006</v>
      </c>
      <c r="H371">
        <f t="shared" si="12"/>
        <v>0.23750000000000004</v>
      </c>
      <c r="J371">
        <f>$H$2*'Wind ENSPRESO CF'!F367/VLOOKUP(E371,'Wind ENSPRESO CF Averages'!$C$28:$F$64,4,0)</f>
        <v>0.23750000000000004</v>
      </c>
    </row>
    <row r="372" spans="2:10">
      <c r="B372" t="s">
        <v>180</v>
      </c>
      <c r="C372" t="s">
        <v>181</v>
      </c>
      <c r="D372" t="s">
        <v>191</v>
      </c>
      <c r="E372" t="s">
        <v>41</v>
      </c>
      <c r="F372" t="s">
        <v>133</v>
      </c>
      <c r="G372">
        <f t="shared" si="11"/>
        <v>0.14400000000000007</v>
      </c>
      <c r="H372">
        <f t="shared" si="12"/>
        <v>0.18000000000000008</v>
      </c>
      <c r="J372">
        <f>$H$2*'Wind ENSPRESO CF'!F368/VLOOKUP(E372,'Wind ENSPRESO CF Averages'!$C$28:$F$64,4,0)</f>
        <v>0.18000000000000008</v>
      </c>
    </row>
    <row r="373" spans="2:10">
      <c r="B373" t="s">
        <v>180</v>
      </c>
      <c r="C373" t="s">
        <v>181</v>
      </c>
      <c r="D373" t="s">
        <v>191</v>
      </c>
      <c r="E373" t="s">
        <v>27</v>
      </c>
      <c r="F373" t="s">
        <v>133</v>
      </c>
      <c r="G373">
        <f t="shared" si="11"/>
        <v>0.1987605633802817</v>
      </c>
      <c r="H373">
        <f t="shared" si="12"/>
        <v>0.24845070422535209</v>
      </c>
      <c r="J373">
        <f>$H$2*'Wind ENSPRESO CF'!F369/VLOOKUP(E373,'Wind ENSPRESO CF Averages'!$C$28:$F$64,4,0)</f>
        <v>0.24845070422535209</v>
      </c>
    </row>
    <row r="374" spans="2:10">
      <c r="B374" t="s">
        <v>180</v>
      </c>
      <c r="C374" t="s">
        <v>181</v>
      </c>
      <c r="D374" t="s">
        <v>191</v>
      </c>
      <c r="E374" t="s">
        <v>28</v>
      </c>
      <c r="F374" t="s">
        <v>133</v>
      </c>
      <c r="G374">
        <f t="shared" si="11"/>
        <v>0.18201144726091187</v>
      </c>
      <c r="H374">
        <f t="shared" si="12"/>
        <v>0.22751430907613981</v>
      </c>
      <c r="J374">
        <f>$H$2*'Wind ENSPRESO CF'!F370/VLOOKUP(E374,'Wind ENSPRESO CF Averages'!$C$28:$F$64,4,0)</f>
        <v>0.22751430907613981</v>
      </c>
    </row>
    <row r="375" spans="2:10">
      <c r="B375" t="s">
        <v>180</v>
      </c>
      <c r="C375" t="s">
        <v>181</v>
      </c>
      <c r="D375" t="s">
        <v>191</v>
      </c>
      <c r="E375" t="s">
        <v>29</v>
      </c>
      <c r="F375" t="s">
        <v>133</v>
      </c>
      <c r="G375">
        <f t="shared" si="11"/>
        <v>0.18629834254127423</v>
      </c>
      <c r="H375">
        <f t="shared" si="12"/>
        <v>0.23287292817659277</v>
      </c>
      <c r="J375">
        <f>$H$2*'Wind ENSPRESO CF'!F371/VLOOKUP(E375,'Wind ENSPRESO CF Averages'!$C$28:$F$64,4,0)</f>
        <v>0.23287292817659277</v>
      </c>
    </row>
    <row r="376" spans="2:10">
      <c r="B376" t="s">
        <v>180</v>
      </c>
      <c r="C376" t="s">
        <v>181</v>
      </c>
      <c r="D376" t="s">
        <v>191</v>
      </c>
      <c r="E376" t="s">
        <v>30</v>
      </c>
      <c r="F376" t="s">
        <v>133</v>
      </c>
      <c r="G376">
        <f t="shared" si="11"/>
        <v>0.18199184624344786</v>
      </c>
      <c r="H376">
        <f t="shared" si="12"/>
        <v>0.2274898078043098</v>
      </c>
      <c r="J376">
        <f>$H$2*'Wind ENSPRESO CF'!F372/VLOOKUP(E376,'Wind ENSPRESO CF Averages'!$C$28:$F$64,4,0)</f>
        <v>0.2274898078043098</v>
      </c>
    </row>
    <row r="377" spans="2:10">
      <c r="B377" t="s">
        <v>180</v>
      </c>
      <c r="C377" t="s">
        <v>181</v>
      </c>
      <c r="D377" t="s">
        <v>191</v>
      </c>
      <c r="E377" t="s">
        <v>31</v>
      </c>
      <c r="F377" t="s">
        <v>133</v>
      </c>
      <c r="G377">
        <f t="shared" si="11"/>
        <v>0.1578437768240343</v>
      </c>
      <c r="H377">
        <f t="shared" si="12"/>
        <v>0.19730472103004287</v>
      </c>
      <c r="J377">
        <f>$H$2*'Wind ENSPRESO CF'!F373/VLOOKUP(E377,'Wind ENSPRESO CF Averages'!$C$28:$F$64,4,0)</f>
        <v>0.19730472103004287</v>
      </c>
    </row>
    <row r="378" spans="2:10">
      <c r="B378" t="s">
        <v>180</v>
      </c>
      <c r="C378" t="s">
        <v>181</v>
      </c>
      <c r="D378" t="s">
        <v>191</v>
      </c>
      <c r="E378" t="s">
        <v>32</v>
      </c>
      <c r="F378" t="s">
        <v>133</v>
      </c>
      <c r="G378">
        <f t="shared" si="11"/>
        <v>0.16192771084337346</v>
      </c>
      <c r="H378">
        <f t="shared" si="12"/>
        <v>0.20240963855421681</v>
      </c>
      <c r="J378">
        <f>$H$2*'Wind ENSPRESO CF'!F374/VLOOKUP(E378,'Wind ENSPRESO CF Averages'!$C$28:$F$64,4,0)</f>
        <v>0.20240963855421681</v>
      </c>
    </row>
    <row r="379" spans="2:10">
      <c r="B379" t="s">
        <v>180</v>
      </c>
      <c r="C379" t="s">
        <v>181</v>
      </c>
      <c r="D379" t="s">
        <v>191</v>
      </c>
      <c r="E379" t="s">
        <v>33</v>
      </c>
      <c r="F379" t="s">
        <v>133</v>
      </c>
      <c r="G379">
        <f t="shared" si="11"/>
        <v>0.1788917059036581</v>
      </c>
      <c r="H379">
        <f t="shared" si="12"/>
        <v>0.2236146323795726</v>
      </c>
      <c r="J379">
        <f>$H$2*'Wind ENSPRESO CF'!F375/VLOOKUP(E379,'Wind ENSPRESO CF Averages'!$C$28:$F$64,4,0)</f>
        <v>0.2236146323795726</v>
      </c>
    </row>
    <row r="380" spans="2:10">
      <c r="B380" t="s">
        <v>180</v>
      </c>
      <c r="C380" t="s">
        <v>181</v>
      </c>
      <c r="D380" t="s">
        <v>191</v>
      </c>
      <c r="E380" t="s">
        <v>34</v>
      </c>
      <c r="F380" t="s">
        <v>133</v>
      </c>
      <c r="G380">
        <f t="shared" si="11"/>
        <v>0.15464435146443514</v>
      </c>
      <c r="H380">
        <f t="shared" si="12"/>
        <v>0.19330543933054392</v>
      </c>
      <c r="J380">
        <f>$H$2*'Wind ENSPRESO CF'!F376/VLOOKUP(E380,'Wind ENSPRESO CF Averages'!$C$28:$F$64,4,0)</f>
        <v>0.19330543933054392</v>
      </c>
    </row>
    <row r="381" spans="2:10">
      <c r="B381" t="s">
        <v>180</v>
      </c>
      <c r="C381" t="s">
        <v>181</v>
      </c>
      <c r="D381" t="s">
        <v>191</v>
      </c>
      <c r="E381" t="s">
        <v>35</v>
      </c>
      <c r="F381" t="s">
        <v>133</v>
      </c>
      <c r="G381">
        <f t="shared" si="11"/>
        <v>0.15607515657620044</v>
      </c>
      <c r="H381">
        <f t="shared" si="12"/>
        <v>0.19509394572025054</v>
      </c>
      <c r="J381">
        <f>$H$2*'Wind ENSPRESO CF'!F377/VLOOKUP(E381,'Wind ENSPRESO CF Averages'!$C$28:$F$64,4,0)</f>
        <v>0.19509394572025054</v>
      </c>
    </row>
    <row r="382" spans="2:10">
      <c r="B382" t="s">
        <v>180</v>
      </c>
      <c r="C382" t="s">
        <v>181</v>
      </c>
      <c r="D382" t="s">
        <v>191</v>
      </c>
      <c r="E382" t="s">
        <v>36</v>
      </c>
      <c r="F382" t="s">
        <v>133</v>
      </c>
      <c r="G382">
        <f t="shared" si="11"/>
        <v>0.1834791889007818</v>
      </c>
      <c r="H382">
        <f t="shared" si="12"/>
        <v>0.22934898612597723</v>
      </c>
      <c r="J382">
        <f>$H$2*'Wind ENSPRESO CF'!F378/VLOOKUP(E382,'Wind ENSPRESO CF Averages'!$C$28:$F$64,4,0)</f>
        <v>0.22934898612597723</v>
      </c>
    </row>
    <row r="383" spans="2:10">
      <c r="B383" t="s">
        <v>180</v>
      </c>
      <c r="C383" t="s">
        <v>181</v>
      </c>
      <c r="D383" t="s">
        <v>192</v>
      </c>
      <c r="E383" t="s">
        <v>37</v>
      </c>
      <c r="F383" t="s">
        <v>133</v>
      </c>
      <c r="G383">
        <f t="shared" si="11"/>
        <v>0.25489655172413789</v>
      </c>
      <c r="H383">
        <f t="shared" si="12"/>
        <v>0.31862068965517237</v>
      </c>
      <c r="J383">
        <f>$H$2*'Wind ENSPRESO CF'!F379/VLOOKUP(E383,'Wind ENSPRESO CF Averages'!$C$28:$F$64,4,0)</f>
        <v>0.31862068965517237</v>
      </c>
    </row>
    <row r="384" spans="2:10">
      <c r="B384" t="s">
        <v>180</v>
      </c>
      <c r="C384" t="s">
        <v>181</v>
      </c>
      <c r="D384" t="s">
        <v>192</v>
      </c>
      <c r="E384" t="s">
        <v>7</v>
      </c>
      <c r="F384" t="s">
        <v>133</v>
      </c>
      <c r="G384">
        <f t="shared" si="11"/>
        <v>0.20555123216580765</v>
      </c>
      <c r="H384">
        <f t="shared" si="12"/>
        <v>0.25693904020725955</v>
      </c>
      <c r="J384">
        <f>$H$2*'Wind ENSPRESO CF'!F380/VLOOKUP(E384,'Wind ENSPRESO CF Averages'!$C$28:$F$64,4,0)</f>
        <v>0.25693904020725955</v>
      </c>
    </row>
    <row r="385" spans="2:10">
      <c r="B385" t="s">
        <v>180</v>
      </c>
      <c r="C385" t="s">
        <v>181</v>
      </c>
      <c r="D385" t="s">
        <v>192</v>
      </c>
      <c r="E385" t="s">
        <v>38</v>
      </c>
      <c r="F385" t="s">
        <v>133</v>
      </c>
      <c r="G385">
        <f t="shared" si="11"/>
        <v>0.23172413793103447</v>
      </c>
      <c r="H385">
        <f t="shared" si="12"/>
        <v>0.28965517241379307</v>
      </c>
      <c r="J385">
        <f>$H$2*'Wind ENSPRESO CF'!F381/VLOOKUP(E385,'Wind ENSPRESO CF Averages'!$C$28:$F$64,4,0)</f>
        <v>0.28965517241379307</v>
      </c>
    </row>
    <row r="386" spans="2:10">
      <c r="B386" t="s">
        <v>180</v>
      </c>
      <c r="C386" t="s">
        <v>181</v>
      </c>
      <c r="D386" t="s">
        <v>192</v>
      </c>
      <c r="E386" t="s">
        <v>8</v>
      </c>
      <c r="F386" t="s">
        <v>133</v>
      </c>
      <c r="G386">
        <f t="shared" si="11"/>
        <v>0.2052765957443807</v>
      </c>
      <c r="H386">
        <f t="shared" si="12"/>
        <v>0.25659574468047586</v>
      </c>
      <c r="J386">
        <f>$H$2*'Wind ENSPRESO CF'!F382/VLOOKUP(E386,'Wind ENSPRESO CF Averages'!$C$28:$F$64,4,0)</f>
        <v>0.25659574468047586</v>
      </c>
    </row>
    <row r="387" spans="2:10">
      <c r="B387" t="s">
        <v>180</v>
      </c>
      <c r="C387" t="s">
        <v>181</v>
      </c>
      <c r="D387" t="s">
        <v>192</v>
      </c>
      <c r="E387" t="s">
        <v>9</v>
      </c>
      <c r="F387" t="s">
        <v>133</v>
      </c>
      <c r="G387">
        <f t="shared" si="11"/>
        <v>0.20716216216286976</v>
      </c>
      <c r="H387">
        <f t="shared" si="12"/>
        <v>0.25895270270358717</v>
      </c>
      <c r="J387">
        <f>$H$2*'Wind ENSPRESO CF'!F383/VLOOKUP(E387,'Wind ENSPRESO CF Averages'!$C$28:$F$64,4,0)</f>
        <v>0.25895270270358717</v>
      </c>
    </row>
    <row r="388" spans="2:10">
      <c r="B388" t="s">
        <v>180</v>
      </c>
      <c r="C388" t="s">
        <v>181</v>
      </c>
      <c r="D388" t="s">
        <v>192</v>
      </c>
      <c r="E388" t="s">
        <v>10</v>
      </c>
      <c r="F388" t="s">
        <v>133</v>
      </c>
      <c r="G388">
        <f t="shared" si="11"/>
        <v>0.21486695278926021</v>
      </c>
      <c r="H388">
        <f t="shared" si="12"/>
        <v>0.26858369098657525</v>
      </c>
      <c r="J388">
        <f>$H$2*'Wind ENSPRESO CF'!F384/VLOOKUP(E388,'Wind ENSPRESO CF Averages'!$C$28:$F$64,4,0)</f>
        <v>0.26858369098657525</v>
      </c>
    </row>
    <row r="389" spans="2:10">
      <c r="B389" t="s">
        <v>180</v>
      </c>
      <c r="C389" t="s">
        <v>181</v>
      </c>
      <c r="D389" t="s">
        <v>192</v>
      </c>
      <c r="E389" t="s">
        <v>42</v>
      </c>
      <c r="F389" t="s">
        <v>133</v>
      </c>
      <c r="G389">
        <f t="shared" si="11"/>
        <v>0.205531914893617</v>
      </c>
      <c r="H389">
        <f t="shared" si="12"/>
        <v>0.25691489361702124</v>
      </c>
      <c r="J389">
        <f>$H$2*'Wind ENSPRESO CF'!F385/VLOOKUP(E389,'Wind ENSPRESO CF Averages'!$C$28:$F$64,4,0)</f>
        <v>0.25691489361702124</v>
      </c>
    </row>
    <row r="390" spans="2:10">
      <c r="B390" t="s">
        <v>180</v>
      </c>
      <c r="C390" t="s">
        <v>181</v>
      </c>
      <c r="D390" t="s">
        <v>192</v>
      </c>
      <c r="E390" t="s">
        <v>11</v>
      </c>
      <c r="F390" t="s">
        <v>133</v>
      </c>
      <c r="G390">
        <f t="shared" si="11"/>
        <v>0.21830508474576274</v>
      </c>
      <c r="H390">
        <f t="shared" si="12"/>
        <v>0.27288135593220342</v>
      </c>
      <c r="J390">
        <f>$H$2*'Wind ENSPRESO CF'!F386/VLOOKUP(E390,'Wind ENSPRESO CF Averages'!$C$28:$F$64,4,0)</f>
        <v>0.27288135593220342</v>
      </c>
    </row>
    <row r="391" spans="2:10">
      <c r="B391" t="s">
        <v>180</v>
      </c>
      <c r="C391" t="s">
        <v>181</v>
      </c>
      <c r="D391" t="s">
        <v>192</v>
      </c>
      <c r="E391" t="s">
        <v>12</v>
      </c>
      <c r="F391" t="s">
        <v>133</v>
      </c>
      <c r="G391">
        <f t="shared" si="11"/>
        <v>0.20872727272727265</v>
      </c>
      <c r="H391">
        <f t="shared" si="12"/>
        <v>0.26090909090909081</v>
      </c>
      <c r="J391">
        <f>$H$2*'Wind ENSPRESO CF'!F387/VLOOKUP(E391,'Wind ENSPRESO CF Averages'!$C$28:$F$64,4,0)</f>
        <v>0.26090909090909081</v>
      </c>
    </row>
    <row r="392" spans="2:10">
      <c r="B392" t="s">
        <v>180</v>
      </c>
      <c r="C392" t="s">
        <v>181</v>
      </c>
      <c r="D392" t="s">
        <v>192</v>
      </c>
      <c r="E392" t="s">
        <v>13</v>
      </c>
      <c r="F392" t="s">
        <v>133</v>
      </c>
      <c r="G392">
        <f t="shared" si="11"/>
        <v>0.209235887306604</v>
      </c>
      <c r="H392">
        <f t="shared" si="12"/>
        <v>0.26154485913325498</v>
      </c>
      <c r="J392">
        <f>$H$2*'Wind ENSPRESO CF'!F388/VLOOKUP(E392,'Wind ENSPRESO CF Averages'!$C$28:$F$64,4,0)</f>
        <v>0.26154485913325498</v>
      </c>
    </row>
    <row r="393" spans="2:10">
      <c r="B393" t="s">
        <v>180</v>
      </c>
      <c r="C393" t="s">
        <v>181</v>
      </c>
      <c r="D393" t="s">
        <v>192</v>
      </c>
      <c r="E393" t="s">
        <v>14</v>
      </c>
      <c r="F393" t="s">
        <v>133</v>
      </c>
      <c r="G393">
        <f t="shared" si="11"/>
        <v>0.17829699712052657</v>
      </c>
      <c r="H393">
        <f t="shared" si="12"/>
        <v>0.2228712464006582</v>
      </c>
      <c r="J393">
        <f>$H$2*'Wind ENSPRESO CF'!F389/VLOOKUP(E393,'Wind ENSPRESO CF Averages'!$C$28:$F$64,4,0)</f>
        <v>0.2228712464006582</v>
      </c>
    </row>
    <row r="394" spans="2:10">
      <c r="B394" t="s">
        <v>180</v>
      </c>
      <c r="C394" t="s">
        <v>181</v>
      </c>
      <c r="D394" t="s">
        <v>192</v>
      </c>
      <c r="E394" t="s">
        <v>15</v>
      </c>
      <c r="F394" t="s">
        <v>133</v>
      </c>
      <c r="G394">
        <f t="shared" si="11"/>
        <v>0.19793103448275859</v>
      </c>
      <c r="H394">
        <f t="shared" si="12"/>
        <v>0.24741379310344822</v>
      </c>
      <c r="J394">
        <f>$H$2*'Wind ENSPRESO CF'!F390/VLOOKUP(E394,'Wind ENSPRESO CF Averages'!$C$28:$F$64,4,0)</f>
        <v>0.24741379310344822</v>
      </c>
    </row>
    <row r="395" spans="2:10">
      <c r="B395" t="s">
        <v>180</v>
      </c>
      <c r="C395" t="s">
        <v>181</v>
      </c>
      <c r="D395" t="s">
        <v>192</v>
      </c>
      <c r="E395" t="s">
        <v>19</v>
      </c>
      <c r="F395" t="s">
        <v>133</v>
      </c>
      <c r="G395">
        <f t="shared" si="11"/>
        <v>0.19630434782666351</v>
      </c>
      <c r="H395">
        <f t="shared" si="12"/>
        <v>0.24538043478332938</v>
      </c>
      <c r="J395">
        <f>$H$2*'Wind ENSPRESO CF'!F391/VLOOKUP(E395,'Wind ENSPRESO CF Averages'!$C$28:$F$64,4,0)</f>
        <v>0.24538043478332938</v>
      </c>
    </row>
    <row r="396" spans="2:10">
      <c r="B396" t="s">
        <v>180</v>
      </c>
      <c r="C396" t="s">
        <v>181</v>
      </c>
      <c r="D396" t="s">
        <v>192</v>
      </c>
      <c r="E396" t="s">
        <v>16</v>
      </c>
      <c r="F396" t="s">
        <v>133</v>
      </c>
      <c r="G396">
        <f t="shared" si="11"/>
        <v>0.21172696430994709</v>
      </c>
      <c r="H396">
        <f t="shared" si="12"/>
        <v>0.26465870538743386</v>
      </c>
      <c r="J396">
        <f>$H$2*'Wind ENSPRESO CF'!F392/VLOOKUP(E396,'Wind ENSPRESO CF Averages'!$C$28:$F$64,4,0)</f>
        <v>0.26465870538743386</v>
      </c>
    </row>
    <row r="397" spans="2:10">
      <c r="B397" t="s">
        <v>180</v>
      </c>
      <c r="C397" t="s">
        <v>181</v>
      </c>
      <c r="D397" t="s">
        <v>192</v>
      </c>
      <c r="E397" t="s">
        <v>17</v>
      </c>
      <c r="F397" t="s">
        <v>133</v>
      </c>
      <c r="G397">
        <f t="shared" si="11"/>
        <v>0.18946666666666667</v>
      </c>
      <c r="H397">
        <f t="shared" si="12"/>
        <v>0.23683333333333334</v>
      </c>
      <c r="J397">
        <f>$H$2*'Wind ENSPRESO CF'!F393/VLOOKUP(E397,'Wind ENSPRESO CF Averages'!$C$28:$F$64,4,0)</f>
        <v>0.23683333333333334</v>
      </c>
    </row>
    <row r="398" spans="2:10">
      <c r="B398" t="s">
        <v>180</v>
      </c>
      <c r="C398" t="s">
        <v>181</v>
      </c>
      <c r="D398" t="s">
        <v>192</v>
      </c>
      <c r="E398" t="s">
        <v>18</v>
      </c>
      <c r="F398" t="s">
        <v>133</v>
      </c>
      <c r="G398">
        <f t="shared" ref="G398:G461" si="13">H398*0.8</f>
        <v>0.19754576072624477</v>
      </c>
      <c r="H398">
        <f t="shared" si="12"/>
        <v>0.24693220090780596</v>
      </c>
      <c r="J398">
        <f>$H$2*'Wind ENSPRESO CF'!F394/VLOOKUP(E398,'Wind ENSPRESO CF Averages'!$C$28:$F$64,4,0)</f>
        <v>0.24693220090780596</v>
      </c>
    </row>
    <row r="399" spans="2:10">
      <c r="B399" t="s">
        <v>180</v>
      </c>
      <c r="C399" t="s">
        <v>181</v>
      </c>
      <c r="D399" t="s">
        <v>192</v>
      </c>
      <c r="E399" t="s">
        <v>39</v>
      </c>
      <c r="F399" t="s">
        <v>133</v>
      </c>
      <c r="G399">
        <f t="shared" si="13"/>
        <v>0.21528604118993133</v>
      </c>
      <c r="H399">
        <f t="shared" si="12"/>
        <v>0.26910755148741416</v>
      </c>
      <c r="J399">
        <f>$H$2*'Wind ENSPRESO CF'!F395/VLOOKUP(E399,'Wind ENSPRESO CF Averages'!$C$28:$F$64,4,0)</f>
        <v>0.26910755148741416</v>
      </c>
    </row>
    <row r="400" spans="2:10">
      <c r="B400" t="s">
        <v>180</v>
      </c>
      <c r="C400" t="s">
        <v>181</v>
      </c>
      <c r="D400" t="s">
        <v>192</v>
      </c>
      <c r="E400" t="s">
        <v>20</v>
      </c>
      <c r="F400" t="s">
        <v>133</v>
      </c>
      <c r="G400">
        <f t="shared" si="13"/>
        <v>0.17933628318552591</v>
      </c>
      <c r="H400">
        <f t="shared" si="12"/>
        <v>0.22417035398190738</v>
      </c>
      <c r="J400">
        <f>$H$2*'Wind ENSPRESO CF'!F396/VLOOKUP(E400,'Wind ENSPRESO CF Averages'!$C$28:$F$64,4,0)</f>
        <v>0.22417035398190738</v>
      </c>
    </row>
    <row r="401" spans="2:10">
      <c r="B401" t="s">
        <v>180</v>
      </c>
      <c r="C401" t="s">
        <v>181</v>
      </c>
      <c r="D401" t="s">
        <v>192</v>
      </c>
      <c r="E401" t="s">
        <v>21</v>
      </c>
      <c r="F401" t="s">
        <v>133</v>
      </c>
      <c r="G401">
        <f t="shared" si="13"/>
        <v>0.18301276595744681</v>
      </c>
      <c r="H401">
        <f t="shared" si="12"/>
        <v>0.2287659574468085</v>
      </c>
      <c r="J401">
        <f>$H$2*'Wind ENSPRESO CF'!F397/VLOOKUP(E401,'Wind ENSPRESO CF Averages'!$C$28:$F$64,4,0)</f>
        <v>0.2287659574468085</v>
      </c>
    </row>
    <row r="402" spans="2:10">
      <c r="B402" t="s">
        <v>180</v>
      </c>
      <c r="C402" t="s">
        <v>181</v>
      </c>
      <c r="D402" t="s">
        <v>192</v>
      </c>
      <c r="E402" t="s">
        <v>22</v>
      </c>
      <c r="F402" t="s">
        <v>133</v>
      </c>
      <c r="G402">
        <f t="shared" si="13"/>
        <v>0</v>
      </c>
      <c r="H402">
        <f t="shared" si="12"/>
        <v>0</v>
      </c>
      <c r="J402">
        <f>$H$2*'Wind ENSPRESO CF'!F398/VLOOKUP(E402,'Wind ENSPRESO CF Averages'!$C$28:$F$64,4,0)</f>
        <v>0</v>
      </c>
    </row>
    <row r="403" spans="2:10">
      <c r="B403" t="s">
        <v>180</v>
      </c>
      <c r="C403" t="s">
        <v>181</v>
      </c>
      <c r="D403" t="s">
        <v>192</v>
      </c>
      <c r="E403" t="s">
        <v>23</v>
      </c>
      <c r="F403" t="s">
        <v>133</v>
      </c>
      <c r="G403">
        <f t="shared" si="13"/>
        <v>0.21875251509020949</v>
      </c>
      <c r="H403">
        <f t="shared" si="12"/>
        <v>0.27344064386276185</v>
      </c>
      <c r="J403">
        <f>$H$2*'Wind ENSPRESO CF'!F399/VLOOKUP(E403,'Wind ENSPRESO CF Averages'!$C$28:$F$64,4,0)</f>
        <v>0.27344064386276185</v>
      </c>
    </row>
    <row r="404" spans="2:10">
      <c r="B404" t="s">
        <v>180</v>
      </c>
      <c r="C404" t="s">
        <v>181</v>
      </c>
      <c r="D404" t="s">
        <v>192</v>
      </c>
      <c r="E404" t="s">
        <v>43</v>
      </c>
      <c r="F404" t="s">
        <v>133</v>
      </c>
      <c r="G404">
        <f t="shared" si="13"/>
        <v>0.20511627906976743</v>
      </c>
      <c r="H404">
        <f t="shared" si="12"/>
        <v>0.25639534883720927</v>
      </c>
      <c r="J404">
        <f>$H$2*'Wind ENSPRESO CF'!F400/VLOOKUP(E404,'Wind ENSPRESO CF Averages'!$C$28:$F$64,4,0)</f>
        <v>0.25639534883720927</v>
      </c>
    </row>
    <row r="405" spans="2:10">
      <c r="B405" t="s">
        <v>180</v>
      </c>
      <c r="C405" t="s">
        <v>181</v>
      </c>
      <c r="D405" t="s">
        <v>192</v>
      </c>
      <c r="E405" t="s">
        <v>24</v>
      </c>
      <c r="F405" t="s">
        <v>133</v>
      </c>
      <c r="G405">
        <f t="shared" si="13"/>
        <v>0.19955801104972373</v>
      </c>
      <c r="H405">
        <f t="shared" si="12"/>
        <v>0.24944751381215466</v>
      </c>
      <c r="J405">
        <f>$H$2*'Wind ENSPRESO CF'!F401/VLOOKUP(E405,'Wind ENSPRESO CF Averages'!$C$28:$F$64,4,0)</f>
        <v>0.24944751381215466</v>
      </c>
    </row>
    <row r="406" spans="2:10">
      <c r="B406" t="s">
        <v>180</v>
      </c>
      <c r="C406" t="s">
        <v>181</v>
      </c>
      <c r="D406" t="s">
        <v>192</v>
      </c>
      <c r="E406" t="s">
        <v>25</v>
      </c>
      <c r="F406" t="s">
        <v>133</v>
      </c>
      <c r="G406">
        <f t="shared" si="13"/>
        <v>0.2134426229508197</v>
      </c>
      <c r="H406">
        <f t="shared" si="12"/>
        <v>0.2668032786885246</v>
      </c>
      <c r="J406">
        <f>$H$2*'Wind ENSPRESO CF'!F402/VLOOKUP(E406,'Wind ENSPRESO CF Averages'!$C$28:$F$64,4,0)</f>
        <v>0.2668032786885246</v>
      </c>
    </row>
    <row r="407" spans="2:10">
      <c r="B407" t="s">
        <v>180</v>
      </c>
      <c r="C407" t="s">
        <v>181</v>
      </c>
      <c r="D407" t="s">
        <v>192</v>
      </c>
      <c r="E407" t="s">
        <v>26</v>
      </c>
      <c r="F407" t="s">
        <v>133</v>
      </c>
      <c r="G407">
        <f t="shared" si="13"/>
        <v>0.20334293948126803</v>
      </c>
      <c r="H407">
        <f t="shared" si="12"/>
        <v>0.25417867435158503</v>
      </c>
      <c r="J407">
        <f>$H$2*'Wind ENSPRESO CF'!F403/VLOOKUP(E407,'Wind ENSPRESO CF Averages'!$C$28:$F$64,4,0)</f>
        <v>0.25417867435158503</v>
      </c>
    </row>
    <row r="408" spans="2:10">
      <c r="B408" t="s">
        <v>180</v>
      </c>
      <c r="C408" t="s">
        <v>181</v>
      </c>
      <c r="D408" t="s">
        <v>192</v>
      </c>
      <c r="E408" t="s">
        <v>40</v>
      </c>
      <c r="F408" t="s">
        <v>133</v>
      </c>
      <c r="G408">
        <f t="shared" si="13"/>
        <v>0.25999999999999995</v>
      </c>
      <c r="H408">
        <f t="shared" ref="H408:H471" si="14">IF(D408="WP",0,J408)</f>
        <v>0.3249999999999999</v>
      </c>
      <c r="J408">
        <f>$H$2*'Wind ENSPRESO CF'!F404/VLOOKUP(E408,'Wind ENSPRESO CF Averages'!$C$28:$F$64,4,0)</f>
        <v>0.3249999999999999</v>
      </c>
    </row>
    <row r="409" spans="2:10">
      <c r="B409" t="s">
        <v>180</v>
      </c>
      <c r="C409" t="s">
        <v>181</v>
      </c>
      <c r="D409" t="s">
        <v>192</v>
      </c>
      <c r="E409" t="s">
        <v>41</v>
      </c>
      <c r="F409" t="s">
        <v>133</v>
      </c>
      <c r="G409">
        <f t="shared" si="13"/>
        <v>0.20000000000000007</v>
      </c>
      <c r="H409">
        <f t="shared" si="14"/>
        <v>0.25000000000000006</v>
      </c>
      <c r="J409">
        <f>$H$2*'Wind ENSPRESO CF'!F405/VLOOKUP(E409,'Wind ENSPRESO CF Averages'!$C$28:$F$64,4,0)</f>
        <v>0.25000000000000006</v>
      </c>
    </row>
    <row r="410" spans="2:10">
      <c r="B410" t="s">
        <v>180</v>
      </c>
      <c r="C410" t="s">
        <v>181</v>
      </c>
      <c r="D410" t="s">
        <v>192</v>
      </c>
      <c r="E410" t="s">
        <v>27</v>
      </c>
      <c r="F410" t="s">
        <v>133</v>
      </c>
      <c r="G410">
        <f t="shared" si="13"/>
        <v>0.20349295774647885</v>
      </c>
      <c r="H410">
        <f t="shared" si="14"/>
        <v>0.25436619718309855</v>
      </c>
      <c r="J410">
        <f>$H$2*'Wind ENSPRESO CF'!F406/VLOOKUP(E410,'Wind ENSPRESO CF Averages'!$C$28:$F$64,4,0)</f>
        <v>0.25436619718309855</v>
      </c>
    </row>
    <row r="411" spans="2:10">
      <c r="B411" t="s">
        <v>180</v>
      </c>
      <c r="C411" t="s">
        <v>181</v>
      </c>
      <c r="D411" t="s">
        <v>192</v>
      </c>
      <c r="E411" t="s">
        <v>28</v>
      </c>
      <c r="F411" t="s">
        <v>133</v>
      </c>
      <c r="G411">
        <f t="shared" si="13"/>
        <v>0.20089942763689261</v>
      </c>
      <c r="H411">
        <f t="shared" si="14"/>
        <v>0.25112428454611574</v>
      </c>
      <c r="J411">
        <f>$H$2*'Wind ENSPRESO CF'!F407/VLOOKUP(E411,'Wind ENSPRESO CF Averages'!$C$28:$F$64,4,0)</f>
        <v>0.25112428454611574</v>
      </c>
    </row>
    <row r="412" spans="2:10">
      <c r="B412" t="s">
        <v>180</v>
      </c>
      <c r="C412" t="s">
        <v>181</v>
      </c>
      <c r="D412" t="s">
        <v>192</v>
      </c>
      <c r="E412" t="s">
        <v>29</v>
      </c>
      <c r="F412" t="s">
        <v>133</v>
      </c>
      <c r="G412">
        <f t="shared" si="13"/>
        <v>0.20618784530411394</v>
      </c>
      <c r="H412">
        <f t="shared" si="14"/>
        <v>0.25773480663014242</v>
      </c>
      <c r="J412">
        <f>$H$2*'Wind ENSPRESO CF'!F408/VLOOKUP(E412,'Wind ENSPRESO CF Averages'!$C$28:$F$64,4,0)</f>
        <v>0.25773480663014242</v>
      </c>
    </row>
    <row r="413" spans="2:10">
      <c r="B413" t="s">
        <v>180</v>
      </c>
      <c r="C413" t="s">
        <v>181</v>
      </c>
      <c r="D413" t="s">
        <v>192</v>
      </c>
      <c r="E413" t="s">
        <v>30</v>
      </c>
      <c r="F413" t="s">
        <v>133</v>
      </c>
      <c r="G413">
        <f t="shared" si="13"/>
        <v>0.20449621432731502</v>
      </c>
      <c r="H413">
        <f t="shared" si="14"/>
        <v>0.25562026790914377</v>
      </c>
      <c r="J413">
        <f>$H$2*'Wind ENSPRESO CF'!F409/VLOOKUP(E413,'Wind ENSPRESO CF Averages'!$C$28:$F$64,4,0)</f>
        <v>0.25562026790914377</v>
      </c>
    </row>
    <row r="414" spans="2:10">
      <c r="B414" t="s">
        <v>180</v>
      </c>
      <c r="C414" t="s">
        <v>181</v>
      </c>
      <c r="D414" t="s">
        <v>192</v>
      </c>
      <c r="E414" t="s">
        <v>31</v>
      </c>
      <c r="F414" t="s">
        <v>133</v>
      </c>
      <c r="G414">
        <f t="shared" si="13"/>
        <v>0.19526866952789704</v>
      </c>
      <c r="H414">
        <f t="shared" si="14"/>
        <v>0.24408583690987129</v>
      </c>
      <c r="J414">
        <f>$H$2*'Wind ENSPRESO CF'!F410/VLOOKUP(E414,'Wind ENSPRESO CF Averages'!$C$28:$F$64,4,0)</f>
        <v>0.24408583690987129</v>
      </c>
    </row>
    <row r="415" spans="2:10">
      <c r="B415" t="s">
        <v>180</v>
      </c>
      <c r="C415" t="s">
        <v>181</v>
      </c>
      <c r="D415" t="s">
        <v>192</v>
      </c>
      <c r="E415" t="s">
        <v>32</v>
      </c>
      <c r="F415" t="s">
        <v>133</v>
      </c>
      <c r="G415">
        <f t="shared" si="13"/>
        <v>0.18520481927710841</v>
      </c>
      <c r="H415">
        <f t="shared" si="14"/>
        <v>0.23150602409638549</v>
      </c>
      <c r="J415">
        <f>$H$2*'Wind ENSPRESO CF'!F411/VLOOKUP(E415,'Wind ENSPRESO CF Averages'!$C$28:$F$64,4,0)</f>
        <v>0.23150602409638549</v>
      </c>
    </row>
    <row r="416" spans="2:10">
      <c r="B416" t="s">
        <v>180</v>
      </c>
      <c r="C416" t="s">
        <v>181</v>
      </c>
      <c r="D416" t="s">
        <v>192</v>
      </c>
      <c r="E416" t="s">
        <v>33</v>
      </c>
      <c r="F416" t="s">
        <v>133</v>
      </c>
      <c r="G416">
        <f t="shared" si="13"/>
        <v>0.19653748641796451</v>
      </c>
      <c r="H416">
        <f t="shared" si="14"/>
        <v>0.24567185802245561</v>
      </c>
      <c r="J416">
        <f>$H$2*'Wind ENSPRESO CF'!F412/VLOOKUP(E416,'Wind ENSPRESO CF Averages'!$C$28:$F$64,4,0)</f>
        <v>0.24567185802245561</v>
      </c>
    </row>
    <row r="417" spans="2:10">
      <c r="B417" t="s">
        <v>180</v>
      </c>
      <c r="C417" t="s">
        <v>181</v>
      </c>
      <c r="D417" t="s">
        <v>192</v>
      </c>
      <c r="E417" t="s">
        <v>34</v>
      </c>
      <c r="F417" t="s">
        <v>133</v>
      </c>
      <c r="G417">
        <f t="shared" si="13"/>
        <v>0.21790794979079497</v>
      </c>
      <c r="H417">
        <f t="shared" si="14"/>
        <v>0.27238493723849372</v>
      </c>
      <c r="J417">
        <f>$H$2*'Wind ENSPRESO CF'!F413/VLOOKUP(E417,'Wind ENSPRESO CF Averages'!$C$28:$F$64,4,0)</f>
        <v>0.27238493723849372</v>
      </c>
    </row>
    <row r="418" spans="2:10">
      <c r="B418" t="s">
        <v>180</v>
      </c>
      <c r="C418" t="s">
        <v>181</v>
      </c>
      <c r="D418" t="s">
        <v>192</v>
      </c>
      <c r="E418" t="s">
        <v>35</v>
      </c>
      <c r="F418" t="s">
        <v>133</v>
      </c>
      <c r="G418">
        <f t="shared" si="13"/>
        <v>0.18237995824634656</v>
      </c>
      <c r="H418">
        <f t="shared" si="14"/>
        <v>0.22797494780793318</v>
      </c>
      <c r="J418">
        <f>$H$2*'Wind ENSPRESO CF'!F414/VLOOKUP(E418,'Wind ENSPRESO CF Averages'!$C$28:$F$64,4,0)</f>
        <v>0.22797494780793318</v>
      </c>
    </row>
    <row r="419" spans="2:10">
      <c r="B419" t="s">
        <v>180</v>
      </c>
      <c r="C419" t="s">
        <v>181</v>
      </c>
      <c r="D419" t="s">
        <v>192</v>
      </c>
      <c r="E419" t="s">
        <v>36</v>
      </c>
      <c r="F419" t="s">
        <v>133</v>
      </c>
      <c r="G419">
        <f t="shared" si="13"/>
        <v>0.19453575240094534</v>
      </c>
      <c r="H419">
        <f t="shared" si="14"/>
        <v>0.24316969050118167</v>
      </c>
      <c r="J419">
        <f>$H$2*'Wind ENSPRESO CF'!F415/VLOOKUP(E419,'Wind ENSPRESO CF Averages'!$C$28:$F$64,4,0)</f>
        <v>0.24316969050118167</v>
      </c>
    </row>
    <row r="420" spans="2:10">
      <c r="B420" t="s">
        <v>180</v>
      </c>
      <c r="C420" t="s">
        <v>181</v>
      </c>
      <c r="D420" t="s">
        <v>193</v>
      </c>
      <c r="E420" t="s">
        <v>37</v>
      </c>
      <c r="F420" t="s">
        <v>133</v>
      </c>
      <c r="G420">
        <f t="shared" si="13"/>
        <v>0</v>
      </c>
      <c r="H420">
        <f t="shared" si="14"/>
        <v>0</v>
      </c>
      <c r="J420">
        <f>$H$2*'Wind ENSPRESO CF'!F416/VLOOKUP(E420,'Wind ENSPRESO CF Averages'!$C$28:$F$64,4,0)</f>
        <v>0.31862068965517243</v>
      </c>
    </row>
    <row r="421" spans="2:10">
      <c r="B421" t="s">
        <v>180</v>
      </c>
      <c r="C421" t="s">
        <v>181</v>
      </c>
      <c r="D421" t="s">
        <v>193</v>
      </c>
      <c r="E421" t="s">
        <v>7</v>
      </c>
      <c r="F421" t="s">
        <v>133</v>
      </c>
      <c r="G421">
        <f t="shared" si="13"/>
        <v>0</v>
      </c>
      <c r="H421">
        <f t="shared" si="14"/>
        <v>0</v>
      </c>
      <c r="J421">
        <f>$H$2*'Wind ENSPRESO CF'!F417/VLOOKUP(E421,'Wind ENSPRESO CF Averages'!$C$28:$F$64,4,0)</f>
        <v>0.2451361867705234</v>
      </c>
    </row>
    <row r="422" spans="2:10">
      <c r="B422" t="s">
        <v>180</v>
      </c>
      <c r="C422" t="s">
        <v>181</v>
      </c>
      <c r="D422" t="s">
        <v>193</v>
      </c>
      <c r="E422" t="s">
        <v>38</v>
      </c>
      <c r="F422" t="s">
        <v>133</v>
      </c>
      <c r="G422">
        <f t="shared" si="13"/>
        <v>0</v>
      </c>
      <c r="H422">
        <f t="shared" si="14"/>
        <v>0</v>
      </c>
      <c r="J422">
        <f>$H$2*'Wind ENSPRESO CF'!F418/VLOOKUP(E422,'Wind ENSPRESO CF Averages'!$C$28:$F$64,4,0)</f>
        <v>0.28965517241379307</v>
      </c>
    </row>
    <row r="423" spans="2:10">
      <c r="B423" t="s">
        <v>180</v>
      </c>
      <c r="C423" t="s">
        <v>181</v>
      </c>
      <c r="D423" t="s">
        <v>193</v>
      </c>
      <c r="E423" t="s">
        <v>8</v>
      </c>
      <c r="F423" t="s">
        <v>133</v>
      </c>
      <c r="G423">
        <f t="shared" si="13"/>
        <v>0</v>
      </c>
      <c r="H423">
        <f t="shared" si="14"/>
        <v>0</v>
      </c>
      <c r="J423">
        <f>$H$2*'Wind ENSPRESO CF'!F419/VLOOKUP(E423,'Wind ENSPRESO CF Averages'!$C$28:$F$64,4,0)</f>
        <v>0.26617021276673147</v>
      </c>
    </row>
    <row r="424" spans="2:10">
      <c r="B424" t="s">
        <v>180</v>
      </c>
      <c r="C424" t="s">
        <v>181</v>
      </c>
      <c r="D424" t="s">
        <v>193</v>
      </c>
      <c r="E424" t="s">
        <v>9</v>
      </c>
      <c r="F424" t="s">
        <v>133</v>
      </c>
      <c r="G424">
        <f t="shared" si="13"/>
        <v>0</v>
      </c>
      <c r="H424">
        <f t="shared" si="14"/>
        <v>0</v>
      </c>
      <c r="J424">
        <f>$H$2*'Wind ENSPRESO CF'!F420/VLOOKUP(E424,'Wind ENSPRESO CF Averages'!$C$28:$F$64,4,0)</f>
        <v>0.28378378378433022</v>
      </c>
    </row>
    <row r="425" spans="2:10">
      <c r="B425" t="s">
        <v>180</v>
      </c>
      <c r="C425" t="s">
        <v>181</v>
      </c>
      <c r="D425" t="s">
        <v>193</v>
      </c>
      <c r="E425" t="s">
        <v>10</v>
      </c>
      <c r="F425" t="s">
        <v>133</v>
      </c>
      <c r="G425">
        <f t="shared" si="13"/>
        <v>0</v>
      </c>
      <c r="H425">
        <f t="shared" si="14"/>
        <v>0</v>
      </c>
      <c r="J425">
        <f>$H$2*'Wind ENSPRESO CF'!F421/VLOOKUP(E425,'Wind ENSPRESO CF Averages'!$C$28:$F$64,4,0)</f>
        <v>0.26678111588000269</v>
      </c>
    </row>
    <row r="426" spans="2:10">
      <c r="B426" t="s">
        <v>180</v>
      </c>
      <c r="C426" t="s">
        <v>181</v>
      </c>
      <c r="D426" t="s">
        <v>193</v>
      </c>
      <c r="E426" t="s">
        <v>42</v>
      </c>
      <c r="F426" t="s">
        <v>133</v>
      </c>
      <c r="G426">
        <f t="shared" si="13"/>
        <v>0</v>
      </c>
      <c r="H426">
        <f t="shared" si="14"/>
        <v>0</v>
      </c>
      <c r="J426">
        <f>$H$2*'Wind ENSPRESO CF'!F422/VLOOKUP(E426,'Wind ENSPRESO CF Averages'!$C$28:$F$64,4,0)</f>
        <v>0.30159574468085104</v>
      </c>
    </row>
    <row r="427" spans="2:10">
      <c r="B427" t="s">
        <v>180</v>
      </c>
      <c r="C427" t="s">
        <v>181</v>
      </c>
      <c r="D427" t="s">
        <v>193</v>
      </c>
      <c r="E427" t="s">
        <v>11</v>
      </c>
      <c r="F427" t="s">
        <v>133</v>
      </c>
      <c r="G427">
        <f t="shared" si="13"/>
        <v>0</v>
      </c>
      <c r="H427">
        <f t="shared" si="14"/>
        <v>0</v>
      </c>
      <c r="J427">
        <f>$H$2*'Wind ENSPRESO CF'!F423/VLOOKUP(E427,'Wind ENSPRESO CF Averages'!$C$28:$F$64,4,0)</f>
        <v>0.34406779661016951</v>
      </c>
    </row>
    <row r="428" spans="2:10">
      <c r="B428" t="s">
        <v>180</v>
      </c>
      <c r="C428" t="s">
        <v>181</v>
      </c>
      <c r="D428" t="s">
        <v>193</v>
      </c>
      <c r="E428" t="s">
        <v>12</v>
      </c>
      <c r="F428" t="s">
        <v>133</v>
      </c>
      <c r="G428">
        <f t="shared" si="13"/>
        <v>0</v>
      </c>
      <c r="H428">
        <f t="shared" si="14"/>
        <v>0</v>
      </c>
      <c r="J428">
        <f>$H$2*'Wind ENSPRESO CF'!F424/VLOOKUP(E428,'Wind ENSPRESO CF Averages'!$C$28:$F$64,4,0)</f>
        <v>0.24999999999999997</v>
      </c>
    </row>
    <row r="429" spans="2:10">
      <c r="B429" t="s">
        <v>180</v>
      </c>
      <c r="C429" t="s">
        <v>181</v>
      </c>
      <c r="D429" t="s">
        <v>193</v>
      </c>
      <c r="E429" t="s">
        <v>13</v>
      </c>
      <c r="F429" t="s">
        <v>133</v>
      </c>
      <c r="G429">
        <f t="shared" si="13"/>
        <v>0</v>
      </c>
      <c r="H429">
        <f t="shared" si="14"/>
        <v>0</v>
      </c>
      <c r="J429">
        <f>$H$2*'Wind ENSPRESO CF'!F425/VLOOKUP(E429,'Wind ENSPRESO CF Averages'!$C$28:$F$64,4,0)</f>
        <v>0.258706726270861</v>
      </c>
    </row>
    <row r="430" spans="2:10">
      <c r="B430" t="s">
        <v>180</v>
      </c>
      <c r="C430" t="s">
        <v>181</v>
      </c>
      <c r="D430" t="s">
        <v>193</v>
      </c>
      <c r="E430" t="s">
        <v>14</v>
      </c>
      <c r="F430" t="s">
        <v>133</v>
      </c>
      <c r="G430">
        <f t="shared" si="13"/>
        <v>0</v>
      </c>
      <c r="H430">
        <f t="shared" si="14"/>
        <v>0</v>
      </c>
      <c r="J430">
        <f>$H$2*'Wind ENSPRESO CF'!F426/VLOOKUP(E430,'Wind ENSPRESO CF Averages'!$C$28:$F$64,4,0)</f>
        <v>0.23064582476347176</v>
      </c>
    </row>
    <row r="431" spans="2:10">
      <c r="B431" t="s">
        <v>180</v>
      </c>
      <c r="C431" t="s">
        <v>181</v>
      </c>
      <c r="D431" t="s">
        <v>193</v>
      </c>
      <c r="E431" t="s">
        <v>15</v>
      </c>
      <c r="F431" t="s">
        <v>133</v>
      </c>
      <c r="G431">
        <f t="shared" si="13"/>
        <v>0</v>
      </c>
      <c r="H431">
        <f t="shared" si="14"/>
        <v>0</v>
      </c>
      <c r="J431">
        <f>$H$2*'Wind ENSPRESO CF'!F427/VLOOKUP(E431,'Wind ENSPRESO CF Averages'!$C$28:$F$64,4,0)</f>
        <v>0.25948275862068959</v>
      </c>
    </row>
    <row r="432" spans="2:10">
      <c r="B432" t="s">
        <v>180</v>
      </c>
      <c r="C432" t="s">
        <v>181</v>
      </c>
      <c r="D432" t="s">
        <v>193</v>
      </c>
      <c r="E432" t="s">
        <v>19</v>
      </c>
      <c r="F432" t="s">
        <v>133</v>
      </c>
      <c r="G432">
        <f t="shared" si="13"/>
        <v>0</v>
      </c>
      <c r="H432">
        <f t="shared" si="14"/>
        <v>0</v>
      </c>
      <c r="J432">
        <f>$H$2*'Wind ENSPRESO CF'!F428/VLOOKUP(E432,'Wind ENSPRESO CF Averages'!$C$28:$F$64,4,0)</f>
        <v>0.26250000000023183</v>
      </c>
    </row>
    <row r="433" spans="2:10">
      <c r="B433" t="s">
        <v>180</v>
      </c>
      <c r="C433" t="s">
        <v>181</v>
      </c>
      <c r="D433" t="s">
        <v>193</v>
      </c>
      <c r="E433" t="s">
        <v>16</v>
      </c>
      <c r="F433" t="s">
        <v>133</v>
      </c>
      <c r="G433">
        <f t="shared" si="13"/>
        <v>0</v>
      </c>
      <c r="H433">
        <f t="shared" si="14"/>
        <v>0</v>
      </c>
      <c r="J433">
        <f>$H$2*'Wind ENSPRESO CF'!F429/VLOOKUP(E433,'Wind ENSPRESO CF Averages'!$C$28:$F$64,4,0)</f>
        <v>0.24661392319174924</v>
      </c>
    </row>
    <row r="434" spans="2:10">
      <c r="B434" t="s">
        <v>180</v>
      </c>
      <c r="C434" t="s">
        <v>181</v>
      </c>
      <c r="D434" t="s">
        <v>193</v>
      </c>
      <c r="E434" t="s">
        <v>17</v>
      </c>
      <c r="F434" t="s">
        <v>133</v>
      </c>
      <c r="G434">
        <f t="shared" si="13"/>
        <v>0</v>
      </c>
      <c r="H434">
        <f t="shared" si="14"/>
        <v>0</v>
      </c>
      <c r="J434">
        <f>$H$2*'Wind ENSPRESO CF'!F430/VLOOKUP(E434,'Wind ENSPRESO CF Averages'!$C$28:$F$64,4,0)</f>
        <v>0.24383333333333337</v>
      </c>
    </row>
    <row r="435" spans="2:10">
      <c r="B435" t="s">
        <v>180</v>
      </c>
      <c r="C435" t="s">
        <v>181</v>
      </c>
      <c r="D435" t="s">
        <v>193</v>
      </c>
      <c r="E435" t="s">
        <v>18</v>
      </c>
      <c r="F435" t="s">
        <v>133</v>
      </c>
      <c r="G435">
        <f t="shared" si="13"/>
        <v>0</v>
      </c>
      <c r="H435">
        <f t="shared" si="14"/>
        <v>0</v>
      </c>
      <c r="J435">
        <f>$H$2*'Wind ENSPRESO CF'!F431/VLOOKUP(E435,'Wind ENSPRESO CF Averages'!$C$28:$F$64,4,0)</f>
        <v>0.25000732171649137</v>
      </c>
    </row>
    <row r="436" spans="2:10">
      <c r="B436" t="s">
        <v>180</v>
      </c>
      <c r="C436" t="s">
        <v>181</v>
      </c>
      <c r="D436" t="s">
        <v>193</v>
      </c>
      <c r="E436" t="s">
        <v>39</v>
      </c>
      <c r="F436" t="s">
        <v>133</v>
      </c>
      <c r="G436">
        <f t="shared" si="13"/>
        <v>0</v>
      </c>
      <c r="H436">
        <f t="shared" si="14"/>
        <v>0</v>
      </c>
      <c r="J436">
        <f>$H$2*'Wind ENSPRESO CF'!F432/VLOOKUP(E436,'Wind ENSPRESO CF Averages'!$C$28:$F$64,4,0)</f>
        <v>0.26910755148741416</v>
      </c>
    </row>
    <row r="437" spans="2:10">
      <c r="B437" t="s">
        <v>180</v>
      </c>
      <c r="C437" t="s">
        <v>181</v>
      </c>
      <c r="D437" t="s">
        <v>193</v>
      </c>
      <c r="E437" t="s">
        <v>20</v>
      </c>
      <c r="F437" t="s">
        <v>133</v>
      </c>
      <c r="G437">
        <f t="shared" si="13"/>
        <v>0</v>
      </c>
      <c r="H437">
        <f t="shared" si="14"/>
        <v>0</v>
      </c>
      <c r="J437">
        <f>$H$2*'Wind ENSPRESO CF'!F433/VLOOKUP(E437,'Wind ENSPRESO CF Averages'!$C$28:$F$64,4,0)</f>
        <v>0.24275442477823811</v>
      </c>
    </row>
    <row r="438" spans="2:10">
      <c r="B438" t="s">
        <v>180</v>
      </c>
      <c r="C438" t="s">
        <v>181</v>
      </c>
      <c r="D438" t="s">
        <v>193</v>
      </c>
      <c r="E438" t="s">
        <v>21</v>
      </c>
      <c r="F438" t="s">
        <v>133</v>
      </c>
      <c r="G438">
        <f t="shared" si="13"/>
        <v>0</v>
      </c>
      <c r="H438">
        <f t="shared" si="14"/>
        <v>0</v>
      </c>
      <c r="J438">
        <f>$H$2*'Wind ENSPRESO CF'!F434/VLOOKUP(E438,'Wind ENSPRESO CF Averages'!$C$28:$F$64,4,0)</f>
        <v>0.22519148936170211</v>
      </c>
    </row>
    <row r="439" spans="2:10">
      <c r="B439" t="s">
        <v>180</v>
      </c>
      <c r="C439" t="s">
        <v>181</v>
      </c>
      <c r="D439" t="s">
        <v>193</v>
      </c>
      <c r="E439" t="s">
        <v>22</v>
      </c>
      <c r="F439" t="s">
        <v>133</v>
      </c>
      <c r="G439">
        <f t="shared" si="13"/>
        <v>0</v>
      </c>
      <c r="H439">
        <f t="shared" si="14"/>
        <v>0</v>
      </c>
      <c r="J439">
        <f>$H$2*'Wind ENSPRESO CF'!F435/VLOOKUP(E439,'Wind ENSPRESO CF Averages'!$C$28:$F$64,4,0)</f>
        <v>0</v>
      </c>
    </row>
    <row r="440" spans="2:10">
      <c r="B440" t="s">
        <v>180</v>
      </c>
      <c r="C440" t="s">
        <v>181</v>
      </c>
      <c r="D440" t="s">
        <v>193</v>
      </c>
      <c r="E440" t="s">
        <v>23</v>
      </c>
      <c r="F440" t="s">
        <v>133</v>
      </c>
      <c r="G440">
        <f t="shared" si="13"/>
        <v>0</v>
      </c>
      <c r="H440">
        <f t="shared" si="14"/>
        <v>0</v>
      </c>
      <c r="J440">
        <f>$H$2*'Wind ENSPRESO CF'!F436/VLOOKUP(E440,'Wind ENSPRESO CF Averages'!$C$28:$F$64,4,0)</f>
        <v>0.25774647887149749</v>
      </c>
    </row>
    <row r="441" spans="2:10">
      <c r="B441" t="s">
        <v>180</v>
      </c>
      <c r="C441" t="s">
        <v>181</v>
      </c>
      <c r="D441" t="s">
        <v>193</v>
      </c>
      <c r="E441" t="s">
        <v>43</v>
      </c>
      <c r="F441" t="s">
        <v>133</v>
      </c>
      <c r="G441">
        <f t="shared" si="13"/>
        <v>0</v>
      </c>
      <c r="H441">
        <f t="shared" si="14"/>
        <v>0</v>
      </c>
      <c r="J441">
        <f>$H$2*'Wind ENSPRESO CF'!F437/VLOOKUP(E441,'Wind ENSPRESO CF Averages'!$C$28:$F$64,4,0)</f>
        <v>0.31744186046511624</v>
      </c>
    </row>
    <row r="442" spans="2:10">
      <c r="B442" t="s">
        <v>180</v>
      </c>
      <c r="C442" t="s">
        <v>181</v>
      </c>
      <c r="D442" t="s">
        <v>193</v>
      </c>
      <c r="E442" t="s">
        <v>24</v>
      </c>
      <c r="F442" t="s">
        <v>133</v>
      </c>
      <c r="G442">
        <f t="shared" si="13"/>
        <v>0</v>
      </c>
      <c r="H442">
        <f t="shared" si="14"/>
        <v>0</v>
      </c>
      <c r="J442">
        <f>$H$2*'Wind ENSPRESO CF'!F438/VLOOKUP(E442,'Wind ENSPRESO CF Averages'!$C$28:$F$64,4,0)</f>
        <v>0.25524861878453037</v>
      </c>
    </row>
    <row r="443" spans="2:10">
      <c r="B443" t="s">
        <v>180</v>
      </c>
      <c r="C443" t="s">
        <v>181</v>
      </c>
      <c r="D443" t="s">
        <v>193</v>
      </c>
      <c r="E443" t="s">
        <v>25</v>
      </c>
      <c r="F443" t="s">
        <v>133</v>
      </c>
      <c r="G443">
        <f t="shared" si="13"/>
        <v>0</v>
      </c>
      <c r="H443">
        <f t="shared" si="14"/>
        <v>0</v>
      </c>
      <c r="J443">
        <f>$H$2*'Wind ENSPRESO CF'!F439/VLOOKUP(E443,'Wind ENSPRESO CF Averages'!$C$28:$F$64,4,0)</f>
        <v>0.25819672131147542</v>
      </c>
    </row>
    <row r="444" spans="2:10">
      <c r="B444" t="s">
        <v>180</v>
      </c>
      <c r="C444" t="s">
        <v>181</v>
      </c>
      <c r="D444" t="s">
        <v>193</v>
      </c>
      <c r="E444" t="s">
        <v>26</v>
      </c>
      <c r="F444" t="s">
        <v>133</v>
      </c>
      <c r="G444">
        <f t="shared" si="13"/>
        <v>0</v>
      </c>
      <c r="H444">
        <f t="shared" si="14"/>
        <v>0</v>
      </c>
      <c r="J444">
        <f>$H$2*'Wind ENSPRESO CF'!F440/VLOOKUP(E444,'Wind ENSPRESO CF Averages'!$C$28:$F$64,4,0)</f>
        <v>0.26023054755043223</v>
      </c>
    </row>
    <row r="445" spans="2:10">
      <c r="B445" t="s">
        <v>180</v>
      </c>
      <c r="C445" t="s">
        <v>181</v>
      </c>
      <c r="D445" t="s">
        <v>193</v>
      </c>
      <c r="E445" t="s">
        <v>40</v>
      </c>
      <c r="F445" t="s">
        <v>133</v>
      </c>
      <c r="G445">
        <f t="shared" si="13"/>
        <v>0</v>
      </c>
      <c r="H445">
        <f t="shared" si="14"/>
        <v>0</v>
      </c>
      <c r="J445">
        <f>$H$2*'Wind ENSPRESO CF'!F441/VLOOKUP(E445,'Wind ENSPRESO CF Averages'!$C$28:$F$64,4,0)</f>
        <v>0.3249999999999999</v>
      </c>
    </row>
    <row r="446" spans="2:10">
      <c r="B446" t="s">
        <v>180</v>
      </c>
      <c r="C446" t="s">
        <v>181</v>
      </c>
      <c r="D446" t="s">
        <v>193</v>
      </c>
      <c r="E446" t="s">
        <v>41</v>
      </c>
      <c r="F446" t="s">
        <v>133</v>
      </c>
      <c r="G446">
        <f t="shared" si="13"/>
        <v>0</v>
      </c>
      <c r="H446">
        <f t="shared" si="14"/>
        <v>0</v>
      </c>
      <c r="J446">
        <f>$H$2*'Wind ENSPRESO CF'!F442/VLOOKUP(E446,'Wind ENSPRESO CF Averages'!$C$28:$F$64,4,0)</f>
        <v>0.3</v>
      </c>
    </row>
    <row r="447" spans="2:10">
      <c r="B447" t="s">
        <v>180</v>
      </c>
      <c r="C447" t="s">
        <v>181</v>
      </c>
      <c r="D447" t="s">
        <v>193</v>
      </c>
      <c r="E447" t="s">
        <v>27</v>
      </c>
      <c r="F447" t="s">
        <v>133</v>
      </c>
      <c r="G447">
        <f t="shared" si="13"/>
        <v>0</v>
      </c>
      <c r="H447">
        <f t="shared" si="14"/>
        <v>0</v>
      </c>
      <c r="J447">
        <f>$H$2*'Wind ENSPRESO CF'!F443/VLOOKUP(E447,'Wind ENSPRESO CF Averages'!$C$28:$F$64,4,0)</f>
        <v>0.27802816901408445</v>
      </c>
    </row>
    <row r="448" spans="2:10">
      <c r="B448" t="s">
        <v>180</v>
      </c>
      <c r="C448" t="s">
        <v>181</v>
      </c>
      <c r="D448" t="s">
        <v>193</v>
      </c>
      <c r="E448" t="s">
        <v>28</v>
      </c>
      <c r="F448" t="s">
        <v>133</v>
      </c>
      <c r="G448">
        <f t="shared" si="13"/>
        <v>0</v>
      </c>
      <c r="H448">
        <f t="shared" si="14"/>
        <v>0</v>
      </c>
      <c r="J448">
        <f>$H$2*'Wind ENSPRESO CF'!F444/VLOOKUP(E448,'Wind ENSPRESO CF Averages'!$C$28:$F$64,4,0)</f>
        <v>0.25412919051487187</v>
      </c>
    </row>
    <row r="449" spans="2:10">
      <c r="B449" t="s">
        <v>180</v>
      </c>
      <c r="C449" t="s">
        <v>181</v>
      </c>
      <c r="D449" t="s">
        <v>193</v>
      </c>
      <c r="E449" t="s">
        <v>29</v>
      </c>
      <c r="F449" t="s">
        <v>133</v>
      </c>
      <c r="G449">
        <f t="shared" si="13"/>
        <v>0</v>
      </c>
      <c r="H449">
        <f t="shared" si="14"/>
        <v>0</v>
      </c>
      <c r="J449">
        <f>$H$2*'Wind ENSPRESO CF'!F445/VLOOKUP(E449,'Wind ENSPRESO CF Averages'!$C$28:$F$64,4,0)</f>
        <v>0.25110497237574647</v>
      </c>
    </row>
    <row r="450" spans="2:10">
      <c r="B450" t="s">
        <v>180</v>
      </c>
      <c r="C450" t="s">
        <v>181</v>
      </c>
      <c r="D450" t="s">
        <v>193</v>
      </c>
      <c r="E450" t="s">
        <v>30</v>
      </c>
      <c r="F450" t="s">
        <v>133</v>
      </c>
      <c r="G450">
        <f t="shared" si="13"/>
        <v>0</v>
      </c>
      <c r="H450">
        <f t="shared" si="14"/>
        <v>0</v>
      </c>
      <c r="J450">
        <f>$H$2*'Wind ENSPRESO CF'!F446/VLOOKUP(E450,'Wind ENSPRESO CF Averages'!$C$28:$F$64,4,0)</f>
        <v>0.25602795573675002</v>
      </c>
    </row>
    <row r="451" spans="2:10">
      <c r="B451" t="s">
        <v>180</v>
      </c>
      <c r="C451" t="s">
        <v>181</v>
      </c>
      <c r="D451" t="s">
        <v>193</v>
      </c>
      <c r="E451" t="s">
        <v>31</v>
      </c>
      <c r="F451" t="s">
        <v>133</v>
      </c>
      <c r="G451">
        <f t="shared" si="13"/>
        <v>0</v>
      </c>
      <c r="H451">
        <f t="shared" si="14"/>
        <v>0</v>
      </c>
      <c r="J451">
        <f>$H$2*'Wind ENSPRESO CF'!F447/VLOOKUP(E451,'Wind ENSPRESO CF Averages'!$C$28:$F$64,4,0)</f>
        <v>0.22655793991416304</v>
      </c>
    </row>
    <row r="452" spans="2:10">
      <c r="B452" t="s">
        <v>180</v>
      </c>
      <c r="C452" t="s">
        <v>181</v>
      </c>
      <c r="D452" t="s">
        <v>193</v>
      </c>
      <c r="E452" t="s">
        <v>32</v>
      </c>
      <c r="F452" t="s">
        <v>133</v>
      </c>
      <c r="G452">
        <f t="shared" si="13"/>
        <v>0</v>
      </c>
      <c r="H452">
        <f t="shared" si="14"/>
        <v>0</v>
      </c>
      <c r="J452">
        <f>$H$2*'Wind ENSPRESO CF'!F448/VLOOKUP(E452,'Wind ENSPRESO CF Averages'!$C$28:$F$64,4,0)</f>
        <v>0.25427710843373486</v>
      </c>
    </row>
    <row r="453" spans="2:10">
      <c r="B453" t="s">
        <v>180</v>
      </c>
      <c r="C453" t="s">
        <v>181</v>
      </c>
      <c r="D453" t="s">
        <v>193</v>
      </c>
      <c r="E453" t="s">
        <v>33</v>
      </c>
      <c r="F453" t="s">
        <v>133</v>
      </c>
      <c r="G453">
        <f t="shared" si="13"/>
        <v>0</v>
      </c>
      <c r="H453">
        <f t="shared" si="14"/>
        <v>0</v>
      </c>
      <c r="J453">
        <f>$H$2*'Wind ENSPRESO CF'!F449/VLOOKUP(E453,'Wind ENSPRESO CF Averages'!$C$28:$F$64,4,0)</f>
        <v>0.2479536399855124</v>
      </c>
    </row>
    <row r="454" spans="2:10">
      <c r="B454" t="s">
        <v>180</v>
      </c>
      <c r="C454" t="s">
        <v>181</v>
      </c>
      <c r="D454" t="s">
        <v>193</v>
      </c>
      <c r="E454" t="s">
        <v>34</v>
      </c>
      <c r="F454" t="s">
        <v>133</v>
      </c>
      <c r="G454">
        <f t="shared" si="13"/>
        <v>0</v>
      </c>
      <c r="H454">
        <f t="shared" si="14"/>
        <v>0</v>
      </c>
      <c r="J454">
        <f>$H$2*'Wind ENSPRESO CF'!F450/VLOOKUP(E454,'Wind ENSPRESO CF Averages'!$C$28:$F$64,4,0)</f>
        <v>0.28117154811715472</v>
      </c>
    </row>
    <row r="455" spans="2:10">
      <c r="B455" t="s">
        <v>180</v>
      </c>
      <c r="C455" t="s">
        <v>181</v>
      </c>
      <c r="D455" t="s">
        <v>193</v>
      </c>
      <c r="E455" t="s">
        <v>35</v>
      </c>
      <c r="F455" t="s">
        <v>133</v>
      </c>
      <c r="G455">
        <f t="shared" si="13"/>
        <v>0</v>
      </c>
      <c r="H455">
        <f t="shared" si="14"/>
        <v>0</v>
      </c>
      <c r="J455">
        <f>$H$2*'Wind ENSPRESO CF'!F451/VLOOKUP(E455,'Wind ENSPRESO CF Averages'!$C$28:$F$64,4,0)</f>
        <v>0.24551148225469732</v>
      </c>
    </row>
    <row r="456" spans="2:10">
      <c r="B456" t="s">
        <v>180</v>
      </c>
      <c r="C456" t="s">
        <v>181</v>
      </c>
      <c r="D456" t="s">
        <v>193</v>
      </c>
      <c r="E456" t="s">
        <v>36</v>
      </c>
      <c r="F456" t="s">
        <v>133</v>
      </c>
      <c r="G456">
        <f t="shared" si="13"/>
        <v>0</v>
      </c>
      <c r="H456">
        <f t="shared" si="14"/>
        <v>0</v>
      </c>
      <c r="J456">
        <f>$H$2*'Wind ENSPRESO CF'!F452/VLOOKUP(E456,'Wind ENSPRESO CF Averages'!$C$28:$F$64,4,0)</f>
        <v>0.23930985414464892</v>
      </c>
    </row>
    <row r="457" spans="2:10">
      <c r="B457" t="s">
        <v>180</v>
      </c>
      <c r="C457" t="s">
        <v>181</v>
      </c>
      <c r="D457" t="s">
        <v>179</v>
      </c>
      <c r="E457" t="s">
        <v>37</v>
      </c>
      <c r="F457" t="s">
        <v>134</v>
      </c>
      <c r="G457">
        <f t="shared" si="13"/>
        <v>0.13726390114739628</v>
      </c>
      <c r="H457">
        <f t="shared" si="14"/>
        <v>0.17157987643424535</v>
      </c>
      <c r="J457">
        <f>$H$3*'Wind ENSPRESO CF'!E9/VLOOKUP(E457,'Wind ENSPRESO CF Averages'!$C$28:$F$64,3,0)</f>
        <v>0.17157987643424535</v>
      </c>
    </row>
    <row r="458" spans="2:10">
      <c r="B458" t="s">
        <v>180</v>
      </c>
      <c r="C458" t="s">
        <v>181</v>
      </c>
      <c r="D458" t="s">
        <v>179</v>
      </c>
      <c r="E458" t="s">
        <v>7</v>
      </c>
      <c r="F458" t="s">
        <v>134</v>
      </c>
      <c r="G458">
        <f t="shared" si="13"/>
        <v>0.15347131546035972</v>
      </c>
      <c r="H458">
        <f t="shared" si="14"/>
        <v>0.19183914432544963</v>
      </c>
      <c r="J458">
        <f>$H$3*'Wind ENSPRESO CF'!E10/VLOOKUP(E458,'Wind ENSPRESO CF Averages'!$C$28:$F$64,3,0)</f>
        <v>0.19183914432544963</v>
      </c>
    </row>
    <row r="459" spans="2:10">
      <c r="B459" t="s">
        <v>180</v>
      </c>
      <c r="C459" t="s">
        <v>181</v>
      </c>
      <c r="D459" t="s">
        <v>179</v>
      </c>
      <c r="E459" t="s">
        <v>38</v>
      </c>
      <c r="F459" t="s">
        <v>134</v>
      </c>
      <c r="G459">
        <f t="shared" si="13"/>
        <v>0.1470157068062827</v>
      </c>
      <c r="H459">
        <f t="shared" si="14"/>
        <v>0.18376963350785339</v>
      </c>
      <c r="J459">
        <f>$H$3*'Wind ENSPRESO CF'!E11/VLOOKUP(E459,'Wind ENSPRESO CF Averages'!$C$28:$F$64,3,0)</f>
        <v>0.18376963350785339</v>
      </c>
    </row>
    <row r="460" spans="2:10">
      <c r="B460" t="s">
        <v>180</v>
      </c>
      <c r="C460" t="s">
        <v>181</v>
      </c>
      <c r="D460" t="s">
        <v>179</v>
      </c>
      <c r="E460" t="s">
        <v>8</v>
      </c>
      <c r="F460" t="s">
        <v>134</v>
      </c>
      <c r="G460">
        <f t="shared" si="13"/>
        <v>0.17152354570642389</v>
      </c>
      <c r="H460">
        <f t="shared" si="14"/>
        <v>0.21440443213302984</v>
      </c>
      <c r="J460">
        <f>$H$3*'Wind ENSPRESO CF'!E12/VLOOKUP(E460,'Wind ENSPRESO CF Averages'!$C$28:$F$64,3,0)</f>
        <v>0.21440443213302984</v>
      </c>
    </row>
    <row r="461" spans="2:10">
      <c r="B461" t="s">
        <v>180</v>
      </c>
      <c r="C461" t="s">
        <v>181</v>
      </c>
      <c r="D461" t="s">
        <v>179</v>
      </c>
      <c r="E461" t="s">
        <v>9</v>
      </c>
      <c r="F461" t="s">
        <v>134</v>
      </c>
      <c r="G461">
        <f t="shared" si="13"/>
        <v>0.13018794556049082</v>
      </c>
      <c r="H461">
        <f t="shared" si="14"/>
        <v>0.1627349319506135</v>
      </c>
      <c r="J461">
        <f>$H$3*'Wind ENSPRESO CF'!E13/VLOOKUP(E461,'Wind ENSPRESO CF Averages'!$C$28:$F$64,3,0)</f>
        <v>0.1627349319506135</v>
      </c>
    </row>
    <row r="462" spans="2:10">
      <c r="B462" t="s">
        <v>180</v>
      </c>
      <c r="C462" t="s">
        <v>181</v>
      </c>
      <c r="D462" t="s">
        <v>179</v>
      </c>
      <c r="E462" t="s">
        <v>10</v>
      </c>
      <c r="F462" t="s">
        <v>134</v>
      </c>
      <c r="G462">
        <f t="shared" ref="G462:G525" si="15">H462*0.8</f>
        <v>0.15892976588612867</v>
      </c>
      <c r="H462">
        <f t="shared" si="14"/>
        <v>0.19866220735766082</v>
      </c>
      <c r="J462">
        <f>$H$3*'Wind ENSPRESO CF'!E14/VLOOKUP(E462,'Wind ENSPRESO CF Averages'!$C$28:$F$64,3,0)</f>
        <v>0.19866220735766082</v>
      </c>
    </row>
    <row r="463" spans="2:10">
      <c r="B463" t="s">
        <v>180</v>
      </c>
      <c r="C463" t="s">
        <v>181</v>
      </c>
      <c r="D463" t="s">
        <v>179</v>
      </c>
      <c r="E463" t="s">
        <v>42</v>
      </c>
      <c r="F463" t="s">
        <v>134</v>
      </c>
      <c r="G463">
        <f t="shared" si="15"/>
        <v>0.14095969289827256</v>
      </c>
      <c r="H463">
        <f t="shared" si="14"/>
        <v>0.17619961612284069</v>
      </c>
      <c r="J463">
        <f>$H$3*'Wind ENSPRESO CF'!E15/VLOOKUP(E463,'Wind ENSPRESO CF Averages'!$C$28:$F$64,3,0)</f>
        <v>0.17619961612284069</v>
      </c>
    </row>
    <row r="464" spans="2:10">
      <c r="B464" t="s">
        <v>180</v>
      </c>
      <c r="C464" t="s">
        <v>181</v>
      </c>
      <c r="D464" t="s">
        <v>179</v>
      </c>
      <c r="E464" t="s">
        <v>11</v>
      </c>
      <c r="F464" t="s">
        <v>134</v>
      </c>
      <c r="G464">
        <f t="shared" si="15"/>
        <v>9.6049638055842823E-2</v>
      </c>
      <c r="H464">
        <f t="shared" si="14"/>
        <v>0.12006204756980352</v>
      </c>
      <c r="J464">
        <f>$H$3*'Wind ENSPRESO CF'!E16/VLOOKUP(E464,'Wind ENSPRESO CF Averages'!$C$28:$F$64,3,0)</f>
        <v>0.12006204756980352</v>
      </c>
    </row>
    <row r="465" spans="2:10">
      <c r="B465" t="s">
        <v>180</v>
      </c>
      <c r="C465" t="s">
        <v>181</v>
      </c>
      <c r="D465" t="s">
        <v>179</v>
      </c>
      <c r="E465" t="s">
        <v>12</v>
      </c>
      <c r="F465" t="s">
        <v>134</v>
      </c>
      <c r="G465">
        <f t="shared" si="15"/>
        <v>0.16306240541262354</v>
      </c>
      <c r="H465">
        <f t="shared" si="14"/>
        <v>0.20382800676577942</v>
      </c>
      <c r="J465">
        <f>$H$3*'Wind ENSPRESO CF'!E17/VLOOKUP(E465,'Wind ENSPRESO CF Averages'!$C$28:$F$64,3,0)</f>
        <v>0.20382800676577942</v>
      </c>
    </row>
    <row r="466" spans="2:10">
      <c r="B466" t="s">
        <v>180</v>
      </c>
      <c r="C466" t="s">
        <v>181</v>
      </c>
      <c r="D466" t="s">
        <v>179</v>
      </c>
      <c r="E466" t="s">
        <v>13</v>
      </c>
      <c r="F466" t="s">
        <v>134</v>
      </c>
      <c r="G466">
        <f t="shared" si="15"/>
        <v>0.176625503871426</v>
      </c>
      <c r="H466">
        <f t="shared" si="14"/>
        <v>0.22078187983928249</v>
      </c>
      <c r="J466">
        <f>$H$3*'Wind ENSPRESO CF'!E18/VLOOKUP(E466,'Wind ENSPRESO CF Averages'!$C$28:$F$64,3,0)</f>
        <v>0.22078187983928249</v>
      </c>
    </row>
    <row r="467" spans="2:10">
      <c r="B467" t="s">
        <v>180</v>
      </c>
      <c r="C467" t="s">
        <v>181</v>
      </c>
      <c r="D467" t="s">
        <v>179</v>
      </c>
      <c r="E467" t="s">
        <v>14</v>
      </c>
      <c r="F467" t="s">
        <v>134</v>
      </c>
      <c r="G467">
        <f t="shared" si="15"/>
        <v>0.19342989887947526</v>
      </c>
      <c r="H467">
        <f t="shared" si="14"/>
        <v>0.24178737359934407</v>
      </c>
      <c r="J467">
        <f>$H$3*'Wind ENSPRESO CF'!E19/VLOOKUP(E467,'Wind ENSPRESO CF Averages'!$C$28:$F$64,3,0)</f>
        <v>0.24178737359934407</v>
      </c>
    </row>
    <row r="468" spans="2:10">
      <c r="B468" t="s">
        <v>180</v>
      </c>
      <c r="C468" t="s">
        <v>181</v>
      </c>
      <c r="D468" t="s">
        <v>179</v>
      </c>
      <c r="E468" t="s">
        <v>15</v>
      </c>
      <c r="F468" t="s">
        <v>134</v>
      </c>
      <c r="G468">
        <f t="shared" si="15"/>
        <v>0.19403618215845295</v>
      </c>
      <c r="H468">
        <f t="shared" si="14"/>
        <v>0.24254522769806616</v>
      </c>
      <c r="J468">
        <f>$H$3*'Wind ENSPRESO CF'!E20/VLOOKUP(E468,'Wind ENSPRESO CF Averages'!$C$28:$F$64,3,0)</f>
        <v>0.24254522769806616</v>
      </c>
    </row>
    <row r="469" spans="2:10">
      <c r="B469" t="s">
        <v>180</v>
      </c>
      <c r="C469" t="s">
        <v>181</v>
      </c>
      <c r="D469" t="s">
        <v>179</v>
      </c>
      <c r="E469" t="s">
        <v>19</v>
      </c>
      <c r="F469" t="s">
        <v>134</v>
      </c>
      <c r="G469">
        <f t="shared" si="15"/>
        <v>0.13935483870966264</v>
      </c>
      <c r="H469">
        <f t="shared" si="14"/>
        <v>0.17419354838707829</v>
      </c>
      <c r="J469">
        <f>$H$3*'Wind ENSPRESO CF'!E21/VLOOKUP(E469,'Wind ENSPRESO CF Averages'!$C$28:$F$64,3,0)</f>
        <v>0.17419354838707829</v>
      </c>
    </row>
    <row r="470" spans="2:10">
      <c r="B470" t="s">
        <v>180</v>
      </c>
      <c r="C470" t="s">
        <v>181</v>
      </c>
      <c r="D470" t="s">
        <v>179</v>
      </c>
      <c r="E470" t="s">
        <v>16</v>
      </c>
      <c r="F470" t="s">
        <v>134</v>
      </c>
      <c r="G470">
        <f t="shared" si="15"/>
        <v>0.15129895079060146</v>
      </c>
      <c r="H470">
        <f t="shared" si="14"/>
        <v>0.18912368848825181</v>
      </c>
      <c r="J470">
        <f>$H$3*'Wind ENSPRESO CF'!E22/VLOOKUP(E470,'Wind ENSPRESO CF Averages'!$C$28:$F$64,3,0)</f>
        <v>0.18912368848825181</v>
      </c>
    </row>
    <row r="471" spans="2:10">
      <c r="B471" t="s">
        <v>180</v>
      </c>
      <c r="C471" t="s">
        <v>181</v>
      </c>
      <c r="D471" t="s">
        <v>179</v>
      </c>
      <c r="E471" t="s">
        <v>17</v>
      </c>
      <c r="F471" t="s">
        <v>134</v>
      </c>
      <c r="G471">
        <f t="shared" si="15"/>
        <v>0.18633228840125393</v>
      </c>
      <c r="H471">
        <f t="shared" si="14"/>
        <v>0.23291536050156739</v>
      </c>
      <c r="J471">
        <f>$H$3*'Wind ENSPRESO CF'!E23/VLOOKUP(E471,'Wind ENSPRESO CF Averages'!$C$28:$F$64,3,0)</f>
        <v>0.23291536050156739</v>
      </c>
    </row>
    <row r="472" spans="2:10">
      <c r="B472" t="s">
        <v>180</v>
      </c>
      <c r="C472" t="s">
        <v>181</v>
      </c>
      <c r="D472" t="s">
        <v>179</v>
      </c>
      <c r="E472" t="s">
        <v>18</v>
      </c>
      <c r="F472" t="s">
        <v>134</v>
      </c>
      <c r="G472">
        <f t="shared" si="15"/>
        <v>0.16460621162252842</v>
      </c>
      <c r="H472">
        <f t="shared" ref="H472:H535" si="16">IF(D472="WP",0,J472)</f>
        <v>0.2057577645281605</v>
      </c>
      <c r="J472">
        <f>$H$3*'Wind ENSPRESO CF'!E24/VLOOKUP(E472,'Wind ENSPRESO CF Averages'!$C$28:$F$64,3,0)</f>
        <v>0.2057577645281605</v>
      </c>
    </row>
    <row r="473" spans="2:10">
      <c r="B473" t="s">
        <v>180</v>
      </c>
      <c r="C473" t="s">
        <v>181</v>
      </c>
      <c r="D473" t="s">
        <v>179</v>
      </c>
      <c r="E473" t="s">
        <v>39</v>
      </c>
      <c r="F473" t="s">
        <v>134</v>
      </c>
      <c r="G473">
        <f t="shared" si="15"/>
        <v>0.14875051546391757</v>
      </c>
      <c r="H473">
        <f t="shared" si="16"/>
        <v>0.18593814432989694</v>
      </c>
      <c r="J473">
        <f>$H$3*'Wind ENSPRESO CF'!E25/VLOOKUP(E473,'Wind ENSPRESO CF Averages'!$C$28:$F$64,3,0)</f>
        <v>0.18593814432989694</v>
      </c>
    </row>
    <row r="474" spans="2:10">
      <c r="B474" t="s">
        <v>180</v>
      </c>
      <c r="C474" t="s">
        <v>181</v>
      </c>
      <c r="D474" t="s">
        <v>179</v>
      </c>
      <c r="E474" t="s">
        <v>20</v>
      </c>
      <c r="F474" t="s">
        <v>134</v>
      </c>
      <c r="G474">
        <f t="shared" si="15"/>
        <v>0.151766840004772</v>
      </c>
      <c r="H474">
        <f t="shared" si="16"/>
        <v>0.18970855000596498</v>
      </c>
      <c r="J474">
        <f>$H$3*'Wind ENSPRESO CF'!E26/VLOOKUP(E474,'Wind ENSPRESO CF Averages'!$C$28:$F$64,3,0)</f>
        <v>0.18970855000596498</v>
      </c>
    </row>
    <row r="475" spans="2:10">
      <c r="B475" t="s">
        <v>180</v>
      </c>
      <c r="C475" t="s">
        <v>181</v>
      </c>
      <c r="D475" t="s">
        <v>179</v>
      </c>
      <c r="E475" t="s">
        <v>21</v>
      </c>
      <c r="F475" t="s">
        <v>134</v>
      </c>
      <c r="G475">
        <f t="shared" si="15"/>
        <v>0.18068441064638785</v>
      </c>
      <c r="H475">
        <f t="shared" si="16"/>
        <v>0.22585551330798478</v>
      </c>
      <c r="J475">
        <f>$H$3*'Wind ENSPRESO CF'!E27/VLOOKUP(E475,'Wind ENSPRESO CF Averages'!$C$28:$F$64,3,0)</f>
        <v>0.22585551330798478</v>
      </c>
    </row>
    <row r="476" spans="2:10">
      <c r="B476" t="s">
        <v>180</v>
      </c>
      <c r="C476" t="s">
        <v>181</v>
      </c>
      <c r="D476" t="s">
        <v>179</v>
      </c>
      <c r="E476" t="s">
        <v>22</v>
      </c>
      <c r="F476" t="s">
        <v>134</v>
      </c>
      <c r="G476">
        <f t="shared" si="15"/>
        <v>0</v>
      </c>
      <c r="H476">
        <f t="shared" si="16"/>
        <v>0</v>
      </c>
      <c r="J476">
        <f>$H$3*'Wind ENSPRESO CF'!E28/VLOOKUP(E476,'Wind ENSPRESO CF Averages'!$C$28:$F$64,3,0)</f>
        <v>0</v>
      </c>
    </row>
    <row r="477" spans="2:10">
      <c r="B477" t="s">
        <v>180</v>
      </c>
      <c r="C477" t="s">
        <v>181</v>
      </c>
      <c r="D477" t="s">
        <v>179</v>
      </c>
      <c r="E477" t="s">
        <v>23</v>
      </c>
      <c r="F477" t="s">
        <v>134</v>
      </c>
      <c r="G477">
        <f t="shared" si="15"/>
        <v>0.14409186184270942</v>
      </c>
      <c r="H477">
        <f t="shared" si="16"/>
        <v>0.18011482730338677</v>
      </c>
      <c r="J477">
        <f>$H$3*'Wind ENSPRESO CF'!E29/VLOOKUP(E477,'Wind ENSPRESO CF Averages'!$C$28:$F$64,3,0)</f>
        <v>0.18011482730338677</v>
      </c>
    </row>
    <row r="478" spans="2:10">
      <c r="B478" t="s">
        <v>180</v>
      </c>
      <c r="C478" t="s">
        <v>181</v>
      </c>
      <c r="D478" t="s">
        <v>179</v>
      </c>
      <c r="E478" t="s">
        <v>43</v>
      </c>
      <c r="F478" t="s">
        <v>134</v>
      </c>
      <c r="G478">
        <f t="shared" si="15"/>
        <v>0.12730844793713167</v>
      </c>
      <c r="H478">
        <f t="shared" si="16"/>
        <v>0.15913555992141459</v>
      </c>
      <c r="J478">
        <f>$H$3*'Wind ENSPRESO CF'!E30/VLOOKUP(E478,'Wind ENSPRESO CF Averages'!$C$28:$F$64,3,0)</f>
        <v>0.15913555992141459</v>
      </c>
    </row>
    <row r="479" spans="2:10">
      <c r="B479" t="s">
        <v>180</v>
      </c>
      <c r="C479" t="s">
        <v>181</v>
      </c>
      <c r="D479" t="s">
        <v>179</v>
      </c>
      <c r="E479" t="s">
        <v>24</v>
      </c>
      <c r="F479" t="s">
        <v>134</v>
      </c>
      <c r="G479">
        <f t="shared" si="15"/>
        <v>0.18971297359357064</v>
      </c>
      <c r="H479">
        <f t="shared" si="16"/>
        <v>0.23714121699196328</v>
      </c>
      <c r="J479">
        <f>$H$3*'Wind ENSPRESO CF'!E31/VLOOKUP(E479,'Wind ENSPRESO CF Averages'!$C$28:$F$64,3,0)</f>
        <v>0.23714121699196328</v>
      </c>
    </row>
    <row r="480" spans="2:10">
      <c r="B480" t="s">
        <v>180</v>
      </c>
      <c r="C480" t="s">
        <v>181</v>
      </c>
      <c r="D480" t="s">
        <v>179</v>
      </c>
      <c r="E480" t="s">
        <v>25</v>
      </c>
      <c r="F480" t="s">
        <v>134</v>
      </c>
      <c r="G480">
        <f t="shared" si="15"/>
        <v>0.16952380952380952</v>
      </c>
      <c r="H480">
        <f t="shared" si="16"/>
        <v>0.2119047619047619</v>
      </c>
      <c r="J480">
        <f>$H$3*'Wind ENSPRESO CF'!E32/VLOOKUP(E480,'Wind ENSPRESO CF Averages'!$C$28:$F$64,3,0)</f>
        <v>0.2119047619047619</v>
      </c>
    </row>
    <row r="481" spans="2:10">
      <c r="B481" t="s">
        <v>180</v>
      </c>
      <c r="C481" t="s">
        <v>181</v>
      </c>
      <c r="D481" t="s">
        <v>179</v>
      </c>
      <c r="E481" t="s">
        <v>26</v>
      </c>
      <c r="F481" t="s">
        <v>134</v>
      </c>
      <c r="G481">
        <f t="shared" si="15"/>
        <v>0.19495517035265991</v>
      </c>
      <c r="H481">
        <f t="shared" si="16"/>
        <v>0.24369396294082488</v>
      </c>
      <c r="J481">
        <f>$H$3*'Wind ENSPRESO CF'!E33/VLOOKUP(E481,'Wind ENSPRESO CF Averages'!$C$28:$F$64,3,0)</f>
        <v>0.24369396294082488</v>
      </c>
    </row>
    <row r="482" spans="2:10">
      <c r="B482" t="s">
        <v>180</v>
      </c>
      <c r="C482" t="s">
        <v>181</v>
      </c>
      <c r="D482" t="s">
        <v>179</v>
      </c>
      <c r="E482" t="s">
        <v>40</v>
      </c>
      <c r="F482" t="s">
        <v>134</v>
      </c>
      <c r="G482">
        <f t="shared" si="15"/>
        <v>0.14116535433070865</v>
      </c>
      <c r="H482">
        <f t="shared" si="16"/>
        <v>0.17645669291338581</v>
      </c>
      <c r="J482">
        <f>$H$3*'Wind ENSPRESO CF'!E34/VLOOKUP(E482,'Wind ENSPRESO CF Averages'!$C$28:$F$64,3,0)</f>
        <v>0.17645669291338581</v>
      </c>
    </row>
    <row r="483" spans="2:10">
      <c r="B483" t="s">
        <v>180</v>
      </c>
      <c r="C483" t="s">
        <v>181</v>
      </c>
      <c r="D483" t="s">
        <v>179</v>
      </c>
      <c r="E483" t="s">
        <v>41</v>
      </c>
      <c r="F483" t="s">
        <v>134</v>
      </c>
      <c r="G483">
        <f t="shared" si="15"/>
        <v>0.12835782747603833</v>
      </c>
      <c r="H483">
        <f t="shared" si="16"/>
        <v>0.1604472843450479</v>
      </c>
      <c r="J483">
        <f>$H$3*'Wind ENSPRESO CF'!E35/VLOOKUP(E483,'Wind ENSPRESO CF Averages'!$C$28:$F$64,3,0)</f>
        <v>0.1604472843450479</v>
      </c>
    </row>
    <row r="484" spans="2:10">
      <c r="B484" t="s">
        <v>180</v>
      </c>
      <c r="C484" t="s">
        <v>181</v>
      </c>
      <c r="D484" t="s">
        <v>179</v>
      </c>
      <c r="E484" t="s">
        <v>27</v>
      </c>
      <c r="F484" t="s">
        <v>134</v>
      </c>
      <c r="G484">
        <f t="shared" si="15"/>
        <v>0.13524150268336316</v>
      </c>
      <c r="H484">
        <f t="shared" si="16"/>
        <v>0.16905187835420393</v>
      </c>
      <c r="J484">
        <f>$H$3*'Wind ENSPRESO CF'!E36/VLOOKUP(E484,'Wind ENSPRESO CF Averages'!$C$28:$F$64,3,0)</f>
        <v>0.16905187835420393</v>
      </c>
    </row>
    <row r="485" spans="2:10">
      <c r="B485" t="s">
        <v>180</v>
      </c>
      <c r="C485" t="s">
        <v>181</v>
      </c>
      <c r="D485" t="s">
        <v>179</v>
      </c>
      <c r="E485" t="s">
        <v>28</v>
      </c>
      <c r="F485" t="s">
        <v>134</v>
      </c>
      <c r="G485">
        <f t="shared" si="15"/>
        <v>0.18071102037220393</v>
      </c>
      <c r="H485">
        <f t="shared" si="16"/>
        <v>0.2258887754652549</v>
      </c>
      <c r="J485">
        <f>$H$3*'Wind ENSPRESO CF'!E37/VLOOKUP(E485,'Wind ENSPRESO CF Averages'!$C$28:$F$64,3,0)</f>
        <v>0.2258887754652549</v>
      </c>
    </row>
    <row r="486" spans="2:10">
      <c r="B486" t="s">
        <v>180</v>
      </c>
      <c r="C486" t="s">
        <v>181</v>
      </c>
      <c r="D486" t="s">
        <v>179</v>
      </c>
      <c r="E486" t="s">
        <v>29</v>
      </c>
      <c r="F486" t="s">
        <v>134</v>
      </c>
      <c r="G486">
        <f t="shared" si="15"/>
        <v>0.18885245901614023</v>
      </c>
      <c r="H486">
        <f t="shared" si="16"/>
        <v>0.23606557377017526</v>
      </c>
      <c r="J486">
        <f>$H$3*'Wind ENSPRESO CF'!E38/VLOOKUP(E486,'Wind ENSPRESO CF Averages'!$C$28:$F$64,3,0)</f>
        <v>0.23606557377017526</v>
      </c>
    </row>
    <row r="487" spans="2:10">
      <c r="B487" t="s">
        <v>180</v>
      </c>
      <c r="C487" t="s">
        <v>181</v>
      </c>
      <c r="D487" t="s">
        <v>179</v>
      </c>
      <c r="E487" t="s">
        <v>30</v>
      </c>
      <c r="F487" t="s">
        <v>134</v>
      </c>
      <c r="G487">
        <f t="shared" si="15"/>
        <v>0.17768774703557313</v>
      </c>
      <c r="H487">
        <f t="shared" si="16"/>
        <v>0.22210968379446641</v>
      </c>
      <c r="J487">
        <f>$H$3*'Wind ENSPRESO CF'!E39/VLOOKUP(E487,'Wind ENSPRESO CF Averages'!$C$28:$F$64,3,0)</f>
        <v>0.22210968379446641</v>
      </c>
    </row>
    <row r="488" spans="2:10">
      <c r="B488" t="s">
        <v>180</v>
      </c>
      <c r="C488" t="s">
        <v>181</v>
      </c>
      <c r="D488" t="s">
        <v>179</v>
      </c>
      <c r="E488" t="s">
        <v>31</v>
      </c>
      <c r="F488" t="s">
        <v>134</v>
      </c>
      <c r="G488">
        <f t="shared" si="15"/>
        <v>0.13344870307368589</v>
      </c>
      <c r="H488">
        <f t="shared" si="16"/>
        <v>0.16681087884210735</v>
      </c>
      <c r="J488">
        <f>$H$3*'Wind ENSPRESO CF'!E40/VLOOKUP(E488,'Wind ENSPRESO CF Averages'!$C$28:$F$64,3,0)</f>
        <v>0.16681087884210735</v>
      </c>
    </row>
    <row r="489" spans="2:10">
      <c r="B489" t="s">
        <v>180</v>
      </c>
      <c r="C489" t="s">
        <v>181</v>
      </c>
      <c r="D489" t="s">
        <v>179</v>
      </c>
      <c r="E489" t="s">
        <v>32</v>
      </c>
      <c r="F489" t="s">
        <v>134</v>
      </c>
      <c r="G489">
        <f t="shared" si="15"/>
        <v>0.14566082146639991</v>
      </c>
      <c r="H489">
        <f t="shared" si="16"/>
        <v>0.18207602683299989</v>
      </c>
      <c r="J489">
        <f>$H$3*'Wind ENSPRESO CF'!E41/VLOOKUP(E489,'Wind ENSPRESO CF Averages'!$C$28:$F$64,3,0)</f>
        <v>0.18207602683299989</v>
      </c>
    </row>
    <row r="490" spans="2:10">
      <c r="B490" t="s">
        <v>180</v>
      </c>
      <c r="C490" t="s">
        <v>181</v>
      </c>
      <c r="D490" t="s">
        <v>179</v>
      </c>
      <c r="E490" t="s">
        <v>33</v>
      </c>
      <c r="F490" t="s">
        <v>134</v>
      </c>
      <c r="G490">
        <f t="shared" si="15"/>
        <v>0.18660750302541346</v>
      </c>
      <c r="H490">
        <f t="shared" si="16"/>
        <v>0.23325937878176681</v>
      </c>
      <c r="J490">
        <f>$H$3*'Wind ENSPRESO CF'!E42/VLOOKUP(E490,'Wind ENSPRESO CF Averages'!$C$28:$F$64,3,0)</f>
        <v>0.23325937878176681</v>
      </c>
    </row>
    <row r="491" spans="2:10">
      <c r="B491" t="s">
        <v>180</v>
      </c>
      <c r="C491" t="s">
        <v>181</v>
      </c>
      <c r="D491" t="s">
        <v>179</v>
      </c>
      <c r="E491" t="s">
        <v>34</v>
      </c>
      <c r="F491" t="s">
        <v>134</v>
      </c>
      <c r="G491">
        <f t="shared" si="15"/>
        <v>0.15066822977725675</v>
      </c>
      <c r="H491">
        <f t="shared" si="16"/>
        <v>0.18833528722157092</v>
      </c>
      <c r="J491">
        <f>$H$3*'Wind ENSPRESO CF'!E43/VLOOKUP(E491,'Wind ENSPRESO CF Averages'!$C$28:$F$64,3,0)</f>
        <v>0.18833528722157092</v>
      </c>
    </row>
    <row r="492" spans="2:10">
      <c r="B492" t="s">
        <v>180</v>
      </c>
      <c r="C492" t="s">
        <v>181</v>
      </c>
      <c r="D492" t="s">
        <v>179</v>
      </c>
      <c r="E492" t="s">
        <v>35</v>
      </c>
      <c r="F492" t="s">
        <v>134</v>
      </c>
      <c r="G492">
        <f t="shared" si="15"/>
        <v>0.15428571428571433</v>
      </c>
      <c r="H492">
        <f t="shared" si="16"/>
        <v>0.19285714285714289</v>
      </c>
      <c r="J492">
        <f>$H$3*'Wind ENSPRESO CF'!E44/VLOOKUP(E492,'Wind ENSPRESO CF Averages'!$C$28:$F$64,3,0)</f>
        <v>0.19285714285714289</v>
      </c>
    </row>
    <row r="493" spans="2:10">
      <c r="B493" t="s">
        <v>180</v>
      </c>
      <c r="C493" t="s">
        <v>181</v>
      </c>
      <c r="D493" t="s">
        <v>179</v>
      </c>
      <c r="E493" t="s">
        <v>36</v>
      </c>
      <c r="F493" t="s">
        <v>134</v>
      </c>
      <c r="G493">
        <f t="shared" si="15"/>
        <v>0.18030750116459882</v>
      </c>
      <c r="H493">
        <f t="shared" si="16"/>
        <v>0.22538437645574852</v>
      </c>
      <c r="J493">
        <f>$H$3*'Wind ENSPRESO CF'!E45/VLOOKUP(E493,'Wind ENSPRESO CF Averages'!$C$28:$F$64,3,0)</f>
        <v>0.22538437645574852</v>
      </c>
    </row>
    <row r="494" spans="2:10">
      <c r="B494" t="s">
        <v>180</v>
      </c>
      <c r="C494" t="s">
        <v>181</v>
      </c>
      <c r="D494" t="s">
        <v>183</v>
      </c>
      <c r="E494" t="s">
        <v>37</v>
      </c>
      <c r="F494" t="s">
        <v>134</v>
      </c>
      <c r="G494">
        <f t="shared" si="15"/>
        <v>0.17348631950573698</v>
      </c>
      <c r="H494">
        <f t="shared" si="16"/>
        <v>0.2168578993821712</v>
      </c>
      <c r="J494">
        <f>$H$3*'Wind ENSPRESO CF'!E46/VLOOKUP(E494,'Wind ENSPRESO CF Averages'!$C$28:$F$64,3,0)</f>
        <v>0.2168578993821712</v>
      </c>
    </row>
    <row r="495" spans="2:10">
      <c r="B495" t="s">
        <v>180</v>
      </c>
      <c r="C495" t="s">
        <v>181</v>
      </c>
      <c r="D495" t="s">
        <v>183</v>
      </c>
      <c r="E495" t="s">
        <v>7</v>
      </c>
      <c r="F495" t="s">
        <v>134</v>
      </c>
      <c r="G495">
        <f t="shared" si="15"/>
        <v>0.18317544103362002</v>
      </c>
      <c r="H495">
        <f t="shared" si="16"/>
        <v>0.228969301292025</v>
      </c>
      <c r="J495">
        <f>$H$3*'Wind ENSPRESO CF'!E47/VLOOKUP(E495,'Wind ENSPRESO CF Averages'!$C$28:$F$64,3,0)</f>
        <v>0.228969301292025</v>
      </c>
    </row>
    <row r="496" spans="2:10">
      <c r="B496" t="s">
        <v>180</v>
      </c>
      <c r="C496" t="s">
        <v>181</v>
      </c>
      <c r="D496" t="s">
        <v>183</v>
      </c>
      <c r="E496" t="s">
        <v>38</v>
      </c>
      <c r="F496" t="s">
        <v>134</v>
      </c>
      <c r="G496">
        <f t="shared" si="15"/>
        <v>0.19036649214659687</v>
      </c>
      <c r="H496">
        <f t="shared" si="16"/>
        <v>0.23795811518324608</v>
      </c>
      <c r="J496">
        <f>$H$3*'Wind ENSPRESO CF'!E48/VLOOKUP(E496,'Wind ENSPRESO CF Averages'!$C$28:$F$64,3,0)</f>
        <v>0.23795811518324608</v>
      </c>
    </row>
    <row r="497" spans="2:10">
      <c r="B497" t="s">
        <v>180</v>
      </c>
      <c r="C497" t="s">
        <v>181</v>
      </c>
      <c r="D497" t="s">
        <v>183</v>
      </c>
      <c r="E497" t="s">
        <v>8</v>
      </c>
      <c r="F497" t="s">
        <v>134</v>
      </c>
      <c r="G497">
        <f t="shared" si="15"/>
        <v>0.2015829046301712</v>
      </c>
      <c r="H497">
        <f t="shared" si="16"/>
        <v>0.25197863078771399</v>
      </c>
      <c r="J497">
        <f>$H$3*'Wind ENSPRESO CF'!E49/VLOOKUP(E497,'Wind ENSPRESO CF Averages'!$C$28:$F$64,3,0)</f>
        <v>0.25197863078771399</v>
      </c>
    </row>
    <row r="498" spans="2:10">
      <c r="B498" t="s">
        <v>180</v>
      </c>
      <c r="C498" t="s">
        <v>181</v>
      </c>
      <c r="D498" t="s">
        <v>183</v>
      </c>
      <c r="E498" t="s">
        <v>9</v>
      </c>
      <c r="F498" t="s">
        <v>134</v>
      </c>
      <c r="G498">
        <f t="shared" si="15"/>
        <v>0.1669345430977261</v>
      </c>
      <c r="H498">
        <f t="shared" si="16"/>
        <v>0.20866817887215761</v>
      </c>
      <c r="J498">
        <f>$H$3*'Wind ENSPRESO CF'!E50/VLOOKUP(E498,'Wind ENSPRESO CF Averages'!$C$28:$F$64,3,0)</f>
        <v>0.20866817887215761</v>
      </c>
    </row>
    <row r="499" spans="2:10">
      <c r="B499" t="s">
        <v>180</v>
      </c>
      <c r="C499" t="s">
        <v>181</v>
      </c>
      <c r="D499" t="s">
        <v>183</v>
      </c>
      <c r="E499" t="s">
        <v>10</v>
      </c>
      <c r="F499" t="s">
        <v>134</v>
      </c>
      <c r="G499">
        <f t="shared" si="15"/>
        <v>0.18686287625397943</v>
      </c>
      <c r="H499">
        <f t="shared" si="16"/>
        <v>0.23357859531747427</v>
      </c>
      <c r="J499">
        <f>$H$3*'Wind ENSPRESO CF'!E51/VLOOKUP(E499,'Wind ENSPRESO CF Averages'!$C$28:$F$64,3,0)</f>
        <v>0.23357859531747427</v>
      </c>
    </row>
    <row r="500" spans="2:10">
      <c r="B500" t="s">
        <v>180</v>
      </c>
      <c r="C500" t="s">
        <v>181</v>
      </c>
      <c r="D500" t="s">
        <v>183</v>
      </c>
      <c r="E500" t="s">
        <v>42</v>
      </c>
      <c r="F500" t="s">
        <v>134</v>
      </c>
      <c r="G500">
        <f t="shared" si="15"/>
        <v>0.17619961612284074</v>
      </c>
      <c r="H500">
        <f t="shared" si="16"/>
        <v>0.2202495201535509</v>
      </c>
      <c r="J500">
        <f>$H$3*'Wind ENSPRESO CF'!E52/VLOOKUP(E500,'Wind ENSPRESO CF Averages'!$C$28:$F$64,3,0)</f>
        <v>0.2202495201535509</v>
      </c>
    </row>
    <row r="501" spans="2:10">
      <c r="B501" t="s">
        <v>180</v>
      </c>
      <c r="C501" t="s">
        <v>181</v>
      </c>
      <c r="D501" t="s">
        <v>183</v>
      </c>
      <c r="E501" t="s">
        <v>11</v>
      </c>
      <c r="F501" t="s">
        <v>134</v>
      </c>
      <c r="G501">
        <f t="shared" si="15"/>
        <v>0.13625646328852123</v>
      </c>
      <c r="H501">
        <f t="shared" si="16"/>
        <v>0.17032057911065154</v>
      </c>
      <c r="J501">
        <f>$H$3*'Wind ENSPRESO CF'!E53/VLOOKUP(E501,'Wind ENSPRESO CF Averages'!$C$28:$F$64,3,0)</f>
        <v>0.17032057911065154</v>
      </c>
    </row>
    <row r="502" spans="2:10">
      <c r="B502" t="s">
        <v>180</v>
      </c>
      <c r="C502" t="s">
        <v>181</v>
      </c>
      <c r="D502" t="s">
        <v>183</v>
      </c>
      <c r="E502" t="s">
        <v>12</v>
      </c>
      <c r="F502" t="s">
        <v>134</v>
      </c>
      <c r="G502">
        <f t="shared" si="15"/>
        <v>0.19382889699991102</v>
      </c>
      <c r="H502">
        <f t="shared" si="16"/>
        <v>0.24228612124988874</v>
      </c>
      <c r="J502">
        <f>$H$3*'Wind ENSPRESO CF'!E54/VLOOKUP(E502,'Wind ENSPRESO CF Averages'!$C$28:$F$64,3,0)</f>
        <v>0.24228612124988874</v>
      </c>
    </row>
    <row r="503" spans="2:10">
      <c r="B503" t="s">
        <v>180</v>
      </c>
      <c r="C503" t="s">
        <v>181</v>
      </c>
      <c r="D503" t="s">
        <v>183</v>
      </c>
      <c r="E503" t="s">
        <v>13</v>
      </c>
      <c r="F503" t="s">
        <v>134</v>
      </c>
      <c r="G503">
        <f t="shared" si="15"/>
        <v>0.19371680849703454</v>
      </c>
      <c r="H503">
        <f t="shared" si="16"/>
        <v>0.24214601062129315</v>
      </c>
      <c r="J503">
        <f>$H$3*'Wind ENSPRESO CF'!E55/VLOOKUP(E503,'Wind ENSPRESO CF Averages'!$C$28:$F$64,3,0)</f>
        <v>0.24214601062129315</v>
      </c>
    </row>
    <row r="504" spans="2:10">
      <c r="B504" t="s">
        <v>180</v>
      </c>
      <c r="C504" t="s">
        <v>181</v>
      </c>
      <c r="D504" t="s">
        <v>183</v>
      </c>
      <c r="E504" t="s">
        <v>14</v>
      </c>
      <c r="F504" t="s">
        <v>134</v>
      </c>
      <c r="G504">
        <f t="shared" si="15"/>
        <v>0.20110412681060402</v>
      </c>
      <c r="H504">
        <f t="shared" si="16"/>
        <v>0.25138015851325501</v>
      </c>
      <c r="J504">
        <f>$H$3*'Wind ENSPRESO CF'!E56/VLOOKUP(E504,'Wind ENSPRESO CF Averages'!$C$28:$F$64,3,0)</f>
        <v>0.25138015851325501</v>
      </c>
    </row>
    <row r="505" spans="2:10">
      <c r="B505" t="s">
        <v>180</v>
      </c>
      <c r="C505" t="s">
        <v>181</v>
      </c>
      <c r="D505" t="s">
        <v>183</v>
      </c>
      <c r="E505" t="s">
        <v>15</v>
      </c>
      <c r="F505" t="s">
        <v>134</v>
      </c>
      <c r="G505">
        <f t="shared" si="15"/>
        <v>0.20481597005614477</v>
      </c>
      <c r="H505">
        <f t="shared" si="16"/>
        <v>0.25601996257018095</v>
      </c>
      <c r="J505">
        <f>$H$3*'Wind ENSPRESO CF'!E57/VLOOKUP(E505,'Wind ENSPRESO CF Averages'!$C$28:$F$64,3,0)</f>
        <v>0.25601996257018095</v>
      </c>
    </row>
    <row r="506" spans="2:10">
      <c r="B506" t="s">
        <v>180</v>
      </c>
      <c r="C506" t="s">
        <v>181</v>
      </c>
      <c r="D506" t="s">
        <v>183</v>
      </c>
      <c r="E506" t="s">
        <v>19</v>
      </c>
      <c r="F506" t="s">
        <v>134</v>
      </c>
      <c r="G506">
        <f t="shared" si="15"/>
        <v>0.16371839581488809</v>
      </c>
      <c r="H506">
        <f t="shared" si="16"/>
        <v>0.20464799476861009</v>
      </c>
      <c r="J506">
        <f>$H$3*'Wind ENSPRESO CF'!E58/VLOOKUP(E506,'Wind ENSPRESO CF Averages'!$C$28:$F$64,3,0)</f>
        <v>0.20464799476861009</v>
      </c>
    </row>
    <row r="507" spans="2:10">
      <c r="B507" t="s">
        <v>180</v>
      </c>
      <c r="C507" t="s">
        <v>181</v>
      </c>
      <c r="D507" t="s">
        <v>183</v>
      </c>
      <c r="E507" t="s">
        <v>16</v>
      </c>
      <c r="F507" t="s">
        <v>134</v>
      </c>
      <c r="G507">
        <f t="shared" si="15"/>
        <v>0.18993444657898625</v>
      </c>
      <c r="H507">
        <f t="shared" si="16"/>
        <v>0.2374180582237328</v>
      </c>
      <c r="J507">
        <f>$H$3*'Wind ENSPRESO CF'!E59/VLOOKUP(E507,'Wind ENSPRESO CF Averages'!$C$28:$F$64,3,0)</f>
        <v>0.2374180582237328</v>
      </c>
    </row>
    <row r="508" spans="2:10">
      <c r="B508" t="s">
        <v>180</v>
      </c>
      <c r="C508" t="s">
        <v>181</v>
      </c>
      <c r="D508" t="s">
        <v>183</v>
      </c>
      <c r="E508" t="s">
        <v>17</v>
      </c>
      <c r="F508" t="s">
        <v>134</v>
      </c>
      <c r="G508">
        <f t="shared" si="15"/>
        <v>0.19711598746081505</v>
      </c>
      <c r="H508">
        <f t="shared" si="16"/>
        <v>0.24639498432601881</v>
      </c>
      <c r="J508">
        <f>$H$3*'Wind ENSPRESO CF'!E60/VLOOKUP(E508,'Wind ENSPRESO CF Averages'!$C$28:$F$64,3,0)</f>
        <v>0.24639498432601881</v>
      </c>
    </row>
    <row r="509" spans="2:10">
      <c r="B509" t="s">
        <v>180</v>
      </c>
      <c r="C509" t="s">
        <v>181</v>
      </c>
      <c r="D509" t="s">
        <v>183</v>
      </c>
      <c r="E509" t="s">
        <v>18</v>
      </c>
      <c r="F509" t="s">
        <v>134</v>
      </c>
      <c r="G509">
        <f t="shared" si="15"/>
        <v>0.19465693690481467</v>
      </c>
      <c r="H509">
        <f t="shared" si="16"/>
        <v>0.24332117113101831</v>
      </c>
      <c r="J509">
        <f>$H$3*'Wind ENSPRESO CF'!E61/VLOOKUP(E509,'Wind ENSPRESO CF Averages'!$C$28:$F$64,3,0)</f>
        <v>0.24332117113101831</v>
      </c>
    </row>
    <row r="510" spans="2:10">
      <c r="B510" t="s">
        <v>180</v>
      </c>
      <c r="C510" t="s">
        <v>181</v>
      </c>
      <c r="D510" t="s">
        <v>183</v>
      </c>
      <c r="E510" t="s">
        <v>39</v>
      </c>
      <c r="F510" t="s">
        <v>134</v>
      </c>
      <c r="G510">
        <f t="shared" si="15"/>
        <v>0.20130309278350517</v>
      </c>
      <c r="H510">
        <f t="shared" si="16"/>
        <v>0.25162886597938144</v>
      </c>
      <c r="J510">
        <f>$H$3*'Wind ENSPRESO CF'!E62/VLOOKUP(E510,'Wind ENSPRESO CF Averages'!$C$28:$F$64,3,0)</f>
        <v>0.25162886597938144</v>
      </c>
    </row>
    <row r="511" spans="2:10">
      <c r="B511" t="s">
        <v>180</v>
      </c>
      <c r="C511" t="s">
        <v>181</v>
      </c>
      <c r="D511" t="s">
        <v>183</v>
      </c>
      <c r="E511" t="s">
        <v>20</v>
      </c>
      <c r="F511" t="s">
        <v>134</v>
      </c>
      <c r="G511">
        <f t="shared" si="15"/>
        <v>0.18468013060807331</v>
      </c>
      <c r="H511">
        <f t="shared" si="16"/>
        <v>0.23085016326009161</v>
      </c>
      <c r="J511">
        <f>$H$3*'Wind ENSPRESO CF'!E63/VLOOKUP(E511,'Wind ENSPRESO CF Averages'!$C$28:$F$64,3,0)</f>
        <v>0.23085016326009161</v>
      </c>
    </row>
    <row r="512" spans="2:10">
      <c r="B512" t="s">
        <v>180</v>
      </c>
      <c r="C512" t="s">
        <v>181</v>
      </c>
      <c r="D512" t="s">
        <v>183</v>
      </c>
      <c r="E512" t="s">
        <v>21</v>
      </c>
      <c r="F512" t="s">
        <v>134</v>
      </c>
      <c r="G512">
        <f t="shared" si="15"/>
        <v>0.19259315589353612</v>
      </c>
      <c r="H512">
        <f t="shared" si="16"/>
        <v>0.24074144486692015</v>
      </c>
      <c r="J512">
        <f>$H$3*'Wind ENSPRESO CF'!E64/VLOOKUP(E512,'Wind ENSPRESO CF Averages'!$C$28:$F$64,3,0)</f>
        <v>0.24074144486692015</v>
      </c>
    </row>
    <row r="513" spans="2:10">
      <c r="B513" t="s">
        <v>180</v>
      </c>
      <c r="C513" t="s">
        <v>181</v>
      </c>
      <c r="D513" t="s">
        <v>183</v>
      </c>
      <c r="E513" t="s">
        <v>22</v>
      </c>
      <c r="F513" t="s">
        <v>134</v>
      </c>
      <c r="G513">
        <f t="shared" si="15"/>
        <v>0</v>
      </c>
      <c r="H513">
        <f t="shared" si="16"/>
        <v>0</v>
      </c>
      <c r="J513">
        <f>$H$3*'Wind ENSPRESO CF'!E65/VLOOKUP(E513,'Wind ENSPRESO CF Averages'!$C$28:$F$64,3,0)</f>
        <v>0</v>
      </c>
    </row>
    <row r="514" spans="2:10">
      <c r="B514" t="s">
        <v>180</v>
      </c>
      <c r="C514" t="s">
        <v>181</v>
      </c>
      <c r="D514" t="s">
        <v>183</v>
      </c>
      <c r="E514" t="s">
        <v>23</v>
      </c>
      <c r="F514" t="s">
        <v>134</v>
      </c>
      <c r="G514">
        <f t="shared" si="15"/>
        <v>0.18631550168580602</v>
      </c>
      <c r="H514">
        <f t="shared" si="16"/>
        <v>0.23289437710725752</v>
      </c>
      <c r="J514">
        <f>$H$3*'Wind ENSPRESO CF'!E66/VLOOKUP(E514,'Wind ENSPRESO CF Averages'!$C$28:$F$64,3,0)</f>
        <v>0.23289437710725752</v>
      </c>
    </row>
    <row r="515" spans="2:10">
      <c r="B515" t="s">
        <v>180</v>
      </c>
      <c r="C515" t="s">
        <v>181</v>
      </c>
      <c r="D515" t="s">
        <v>183</v>
      </c>
      <c r="E515" t="s">
        <v>43</v>
      </c>
      <c r="F515" t="s">
        <v>134</v>
      </c>
      <c r="G515">
        <f t="shared" si="15"/>
        <v>0.14003929273084478</v>
      </c>
      <c r="H515">
        <f t="shared" si="16"/>
        <v>0.17504911591355599</v>
      </c>
      <c r="J515">
        <f>$H$3*'Wind ENSPRESO CF'!E67/VLOOKUP(E515,'Wind ENSPRESO CF Averages'!$C$28:$F$64,3,0)</f>
        <v>0.17504911591355599</v>
      </c>
    </row>
    <row r="516" spans="2:10">
      <c r="B516" t="s">
        <v>180</v>
      </c>
      <c r="C516" t="s">
        <v>181</v>
      </c>
      <c r="D516" t="s">
        <v>183</v>
      </c>
      <c r="E516" t="s">
        <v>24</v>
      </c>
      <c r="F516" t="s">
        <v>134</v>
      </c>
      <c r="G516">
        <f t="shared" si="15"/>
        <v>0.19839265212399537</v>
      </c>
      <c r="H516">
        <f t="shared" si="16"/>
        <v>0.24799081515499422</v>
      </c>
      <c r="J516">
        <f>$H$3*'Wind ENSPRESO CF'!E68/VLOOKUP(E516,'Wind ENSPRESO CF Averages'!$C$28:$F$64,3,0)</f>
        <v>0.24799081515499422</v>
      </c>
    </row>
    <row r="517" spans="2:10">
      <c r="B517" t="s">
        <v>180</v>
      </c>
      <c r="C517" t="s">
        <v>181</v>
      </c>
      <c r="D517" t="s">
        <v>183</v>
      </c>
      <c r="E517" t="s">
        <v>25</v>
      </c>
      <c r="F517" t="s">
        <v>134</v>
      </c>
      <c r="G517">
        <f t="shared" si="15"/>
        <v>0.19428571428571428</v>
      </c>
      <c r="H517">
        <f t="shared" si="16"/>
        <v>0.24285714285714283</v>
      </c>
      <c r="J517">
        <f>$H$3*'Wind ENSPRESO CF'!E69/VLOOKUP(E517,'Wind ENSPRESO CF Averages'!$C$28:$F$64,3,0)</f>
        <v>0.24285714285714283</v>
      </c>
    </row>
    <row r="518" spans="2:10">
      <c r="B518" t="s">
        <v>180</v>
      </c>
      <c r="C518" t="s">
        <v>181</v>
      </c>
      <c r="D518" t="s">
        <v>183</v>
      </c>
      <c r="E518" t="s">
        <v>26</v>
      </c>
      <c r="F518" t="s">
        <v>134</v>
      </c>
      <c r="G518">
        <f t="shared" si="15"/>
        <v>0.20657501494321578</v>
      </c>
      <c r="H518">
        <f t="shared" si="16"/>
        <v>0.25821876867901972</v>
      </c>
      <c r="J518">
        <f>$H$3*'Wind ENSPRESO CF'!E70/VLOOKUP(E518,'Wind ENSPRESO CF Averages'!$C$28:$F$64,3,0)</f>
        <v>0.25821876867901972</v>
      </c>
    </row>
    <row r="519" spans="2:10">
      <c r="B519" t="s">
        <v>180</v>
      </c>
      <c r="C519" t="s">
        <v>181</v>
      </c>
      <c r="D519" t="s">
        <v>183</v>
      </c>
      <c r="E519" t="s">
        <v>40</v>
      </c>
      <c r="F519" t="s">
        <v>134</v>
      </c>
      <c r="G519">
        <f t="shared" si="15"/>
        <v>0.18538582677165352</v>
      </c>
      <c r="H519">
        <f t="shared" si="16"/>
        <v>0.2317322834645669</v>
      </c>
      <c r="J519">
        <f>$H$3*'Wind ENSPRESO CF'!E71/VLOOKUP(E519,'Wind ENSPRESO CF Averages'!$C$28:$F$64,3,0)</f>
        <v>0.2317322834645669</v>
      </c>
    </row>
    <row r="520" spans="2:10">
      <c r="B520" t="s">
        <v>180</v>
      </c>
      <c r="C520" t="s">
        <v>181</v>
      </c>
      <c r="D520" t="s">
        <v>183</v>
      </c>
      <c r="E520" t="s">
        <v>41</v>
      </c>
      <c r="F520" t="s">
        <v>134</v>
      </c>
      <c r="G520">
        <f t="shared" si="15"/>
        <v>0.15734185303514381</v>
      </c>
      <c r="H520">
        <f t="shared" si="16"/>
        <v>0.19667731629392973</v>
      </c>
      <c r="J520">
        <f>$H$3*'Wind ENSPRESO CF'!E72/VLOOKUP(E520,'Wind ENSPRESO CF Averages'!$C$28:$F$64,3,0)</f>
        <v>0.19667731629392973</v>
      </c>
    </row>
    <row r="521" spans="2:10">
      <c r="B521" t="s">
        <v>180</v>
      </c>
      <c r="C521" t="s">
        <v>181</v>
      </c>
      <c r="D521" t="s">
        <v>183</v>
      </c>
      <c r="E521" t="s">
        <v>27</v>
      </c>
      <c r="F521" t="s">
        <v>134</v>
      </c>
      <c r="G521">
        <f t="shared" si="15"/>
        <v>0.14940966010733453</v>
      </c>
      <c r="H521">
        <f t="shared" si="16"/>
        <v>0.18676207513416815</v>
      </c>
      <c r="J521">
        <f>$H$3*'Wind ENSPRESO CF'!E73/VLOOKUP(E521,'Wind ENSPRESO CF Averages'!$C$28:$F$64,3,0)</f>
        <v>0.18676207513416815</v>
      </c>
    </row>
    <row r="522" spans="2:10">
      <c r="B522" t="s">
        <v>180</v>
      </c>
      <c r="C522" t="s">
        <v>181</v>
      </c>
      <c r="D522" t="s">
        <v>183</v>
      </c>
      <c r="E522" t="s">
        <v>28</v>
      </c>
      <c r="F522" t="s">
        <v>134</v>
      </c>
      <c r="G522">
        <f t="shared" si="15"/>
        <v>0.19950113177389708</v>
      </c>
      <c r="H522">
        <f t="shared" si="16"/>
        <v>0.24937641471737135</v>
      </c>
      <c r="J522">
        <f>$H$3*'Wind ENSPRESO CF'!E74/VLOOKUP(E522,'Wind ENSPRESO CF Averages'!$C$28:$F$64,3,0)</f>
        <v>0.24937641471737135</v>
      </c>
    </row>
    <row r="523" spans="2:10">
      <c r="B523" t="s">
        <v>180</v>
      </c>
      <c r="C523" t="s">
        <v>181</v>
      </c>
      <c r="D523" t="s">
        <v>183</v>
      </c>
      <c r="E523" t="s">
        <v>29</v>
      </c>
      <c r="F523" t="s">
        <v>134</v>
      </c>
      <c r="G523">
        <f t="shared" si="15"/>
        <v>0.2026709316274066</v>
      </c>
      <c r="H523">
        <f t="shared" si="16"/>
        <v>0.25333866453425824</v>
      </c>
      <c r="J523">
        <f>$H$3*'Wind ENSPRESO CF'!E75/VLOOKUP(E523,'Wind ENSPRESO CF Averages'!$C$28:$F$64,3,0)</f>
        <v>0.25333866453425824</v>
      </c>
    </row>
    <row r="524" spans="2:10">
      <c r="B524" t="s">
        <v>180</v>
      </c>
      <c r="C524" t="s">
        <v>181</v>
      </c>
      <c r="D524" t="s">
        <v>183</v>
      </c>
      <c r="E524" t="s">
        <v>30</v>
      </c>
      <c r="F524" t="s">
        <v>134</v>
      </c>
      <c r="G524">
        <f t="shared" si="15"/>
        <v>0.20125494071146247</v>
      </c>
      <c r="H524">
        <f t="shared" si="16"/>
        <v>0.25156867588932808</v>
      </c>
      <c r="J524">
        <f>$H$3*'Wind ENSPRESO CF'!E76/VLOOKUP(E524,'Wind ENSPRESO CF Averages'!$C$28:$F$64,3,0)</f>
        <v>0.25156867588932808</v>
      </c>
    </row>
    <row r="525" spans="2:10">
      <c r="B525" t="s">
        <v>180</v>
      </c>
      <c r="C525" t="s">
        <v>181</v>
      </c>
      <c r="D525" t="s">
        <v>183</v>
      </c>
      <c r="E525" t="s">
        <v>31</v>
      </c>
      <c r="F525" t="s">
        <v>134</v>
      </c>
      <c r="G525">
        <f t="shared" si="15"/>
        <v>0.17290633419205131</v>
      </c>
      <c r="H525">
        <f t="shared" si="16"/>
        <v>0.21613291774006413</v>
      </c>
      <c r="J525">
        <f>$H$3*'Wind ENSPRESO CF'!E77/VLOOKUP(E525,'Wind ENSPRESO CF Averages'!$C$28:$F$64,3,0)</f>
        <v>0.21613291774006413</v>
      </c>
    </row>
    <row r="526" spans="2:10">
      <c r="B526" t="s">
        <v>180</v>
      </c>
      <c r="C526" t="s">
        <v>181</v>
      </c>
      <c r="D526" t="s">
        <v>183</v>
      </c>
      <c r="E526" t="s">
        <v>32</v>
      </c>
      <c r="F526" t="s">
        <v>134</v>
      </c>
      <c r="G526">
        <f t="shared" ref="G526:G589" si="17">H526*0.8</f>
        <v>0.17438625397199012</v>
      </c>
      <c r="H526">
        <f t="shared" si="16"/>
        <v>0.21798281746498763</v>
      </c>
      <c r="J526">
        <f>$H$3*'Wind ENSPRESO CF'!E78/VLOOKUP(E526,'Wind ENSPRESO CF Averages'!$C$28:$F$64,3,0)</f>
        <v>0.21798281746498763</v>
      </c>
    </row>
    <row r="527" spans="2:10">
      <c r="B527" t="s">
        <v>180</v>
      </c>
      <c r="C527" t="s">
        <v>181</v>
      </c>
      <c r="D527" t="s">
        <v>183</v>
      </c>
      <c r="E527" t="s">
        <v>33</v>
      </c>
      <c r="F527" t="s">
        <v>134</v>
      </c>
      <c r="G527">
        <f t="shared" si="17"/>
        <v>0.2018555869302138</v>
      </c>
      <c r="H527">
        <f t="shared" si="16"/>
        <v>0.25231948366276724</v>
      </c>
      <c r="J527">
        <f>$H$3*'Wind ENSPRESO CF'!E79/VLOOKUP(E527,'Wind ENSPRESO CF Averages'!$C$28:$F$64,3,0)</f>
        <v>0.25231948366276724</v>
      </c>
    </row>
    <row r="528" spans="2:10">
      <c r="B528" t="s">
        <v>180</v>
      </c>
      <c r="C528" t="s">
        <v>181</v>
      </c>
      <c r="D528" t="s">
        <v>183</v>
      </c>
      <c r="E528" t="s">
        <v>34</v>
      </c>
      <c r="F528" t="s">
        <v>134</v>
      </c>
      <c r="G528">
        <f t="shared" si="17"/>
        <v>0.19118405627198126</v>
      </c>
      <c r="H528">
        <f t="shared" si="16"/>
        <v>0.23898007033997656</v>
      </c>
      <c r="J528">
        <f>$H$3*'Wind ENSPRESO CF'!E80/VLOOKUP(E528,'Wind ENSPRESO CF Averages'!$C$28:$F$64,3,0)</f>
        <v>0.23898007033997656</v>
      </c>
    </row>
    <row r="529" spans="2:10">
      <c r="B529" t="s">
        <v>180</v>
      </c>
      <c r="C529" t="s">
        <v>181</v>
      </c>
      <c r="D529" t="s">
        <v>183</v>
      </c>
      <c r="E529" t="s">
        <v>35</v>
      </c>
      <c r="F529" t="s">
        <v>134</v>
      </c>
      <c r="G529">
        <f t="shared" si="17"/>
        <v>0.17918484973240023</v>
      </c>
      <c r="H529">
        <f t="shared" si="16"/>
        <v>0.22398106216550029</v>
      </c>
      <c r="J529">
        <f>$H$3*'Wind ENSPRESO CF'!E81/VLOOKUP(E529,'Wind ENSPRESO CF Averages'!$C$28:$F$64,3,0)</f>
        <v>0.22398106216550029</v>
      </c>
    </row>
    <row r="530" spans="2:10">
      <c r="B530" t="s">
        <v>180</v>
      </c>
      <c r="C530" t="s">
        <v>181</v>
      </c>
      <c r="D530" t="s">
        <v>183</v>
      </c>
      <c r="E530" t="s">
        <v>36</v>
      </c>
      <c r="F530" t="s">
        <v>134</v>
      </c>
      <c r="G530">
        <f t="shared" si="17"/>
        <v>0.19682870010876452</v>
      </c>
      <c r="H530">
        <f t="shared" si="16"/>
        <v>0.24603587513595562</v>
      </c>
      <c r="J530">
        <f>$H$3*'Wind ENSPRESO CF'!E82/VLOOKUP(E530,'Wind ENSPRESO CF Averages'!$C$28:$F$64,3,0)</f>
        <v>0.24603587513595562</v>
      </c>
    </row>
    <row r="531" spans="2:10">
      <c r="B531" t="s">
        <v>180</v>
      </c>
      <c r="C531" t="s">
        <v>181</v>
      </c>
      <c r="D531" t="s">
        <v>184</v>
      </c>
      <c r="E531" t="s">
        <v>37</v>
      </c>
      <c r="F531" t="s">
        <v>134</v>
      </c>
      <c r="G531">
        <f t="shared" si="17"/>
        <v>0.17920564872021183</v>
      </c>
      <c r="H531">
        <f t="shared" si="16"/>
        <v>0.22400706090026479</v>
      </c>
      <c r="J531">
        <f>$H$3*'Wind ENSPRESO CF'!E83/VLOOKUP(E531,'Wind ENSPRESO CF Averages'!$C$28:$F$64,3,0)</f>
        <v>0.22400706090026479</v>
      </c>
    </row>
    <row r="532" spans="2:10">
      <c r="B532" t="s">
        <v>180</v>
      </c>
      <c r="C532" t="s">
        <v>181</v>
      </c>
      <c r="D532" t="s">
        <v>184</v>
      </c>
      <c r="E532" t="s">
        <v>7</v>
      </c>
      <c r="F532" t="s">
        <v>134</v>
      </c>
      <c r="G532">
        <f t="shared" si="17"/>
        <v>0.18782608695673897</v>
      </c>
      <c r="H532">
        <f t="shared" si="16"/>
        <v>0.23478260869592368</v>
      </c>
      <c r="J532">
        <f>$H$3*'Wind ENSPRESO CF'!E84/VLOOKUP(E532,'Wind ENSPRESO CF Averages'!$C$28:$F$64,3,0)</f>
        <v>0.23478260869592368</v>
      </c>
    </row>
    <row r="533" spans="2:10">
      <c r="B533" t="s">
        <v>180</v>
      </c>
      <c r="C533" t="s">
        <v>181</v>
      </c>
      <c r="D533" t="s">
        <v>184</v>
      </c>
      <c r="E533" t="s">
        <v>38</v>
      </c>
      <c r="F533" t="s">
        <v>134</v>
      </c>
      <c r="G533">
        <f t="shared" si="17"/>
        <v>0.18282722513089006</v>
      </c>
      <c r="H533">
        <f t="shared" si="16"/>
        <v>0.22853403141361256</v>
      </c>
      <c r="J533">
        <f>$H$3*'Wind ENSPRESO CF'!E85/VLOOKUP(E533,'Wind ENSPRESO CF Averages'!$C$28:$F$64,3,0)</f>
        <v>0.22853403141361256</v>
      </c>
    </row>
    <row r="534" spans="2:10">
      <c r="B534" t="s">
        <v>180</v>
      </c>
      <c r="C534" t="s">
        <v>181</v>
      </c>
      <c r="D534" t="s">
        <v>184</v>
      </c>
      <c r="E534" t="s">
        <v>8</v>
      </c>
      <c r="F534" t="s">
        <v>134</v>
      </c>
      <c r="G534">
        <f t="shared" si="17"/>
        <v>0.20528690146399078</v>
      </c>
      <c r="H534">
        <f t="shared" si="16"/>
        <v>0.25660862682998847</v>
      </c>
      <c r="J534">
        <f>$H$3*'Wind ENSPRESO CF'!E86/VLOOKUP(E534,'Wind ENSPRESO CF Averages'!$C$28:$F$64,3,0)</f>
        <v>0.25660862682998847</v>
      </c>
    </row>
    <row r="535" spans="2:10">
      <c r="B535" t="s">
        <v>180</v>
      </c>
      <c r="C535" t="s">
        <v>181</v>
      </c>
      <c r="D535" t="s">
        <v>184</v>
      </c>
      <c r="E535" t="s">
        <v>9</v>
      </c>
      <c r="F535" t="s">
        <v>134</v>
      </c>
      <c r="G535">
        <f t="shared" si="17"/>
        <v>0.21208036292960661</v>
      </c>
      <c r="H535">
        <f t="shared" si="16"/>
        <v>0.26510045366200824</v>
      </c>
      <c r="J535">
        <f>$H$3*'Wind ENSPRESO CF'!E87/VLOOKUP(E535,'Wind ENSPRESO CF Averages'!$C$28:$F$64,3,0)</f>
        <v>0.26510045366200824</v>
      </c>
    </row>
    <row r="536" spans="2:10">
      <c r="B536" t="s">
        <v>180</v>
      </c>
      <c r="C536" t="s">
        <v>181</v>
      </c>
      <c r="D536" t="s">
        <v>184</v>
      </c>
      <c r="E536" t="s">
        <v>10</v>
      </c>
      <c r="F536" t="s">
        <v>134</v>
      </c>
      <c r="G536">
        <f t="shared" si="17"/>
        <v>0.18397324414726843</v>
      </c>
      <c r="H536">
        <f t="shared" ref="H536:H599" si="18">IF(D536="WP",0,J536)</f>
        <v>0.22996655518408551</v>
      </c>
      <c r="J536">
        <f>$H$3*'Wind ENSPRESO CF'!E88/VLOOKUP(E536,'Wind ENSPRESO CF Averages'!$C$28:$F$64,3,0)</f>
        <v>0.22996655518408551</v>
      </c>
    </row>
    <row r="537" spans="2:10">
      <c r="B537" t="s">
        <v>180</v>
      </c>
      <c r="C537" t="s">
        <v>181</v>
      </c>
      <c r="D537" t="s">
        <v>184</v>
      </c>
      <c r="E537" t="s">
        <v>42</v>
      </c>
      <c r="F537" t="s">
        <v>134</v>
      </c>
      <c r="G537">
        <f t="shared" si="17"/>
        <v>0.20314779270633399</v>
      </c>
      <c r="H537">
        <f t="shared" si="18"/>
        <v>0.25393474088291745</v>
      </c>
      <c r="J537">
        <f>$H$3*'Wind ENSPRESO CF'!E89/VLOOKUP(E537,'Wind ENSPRESO CF Averages'!$C$28:$F$64,3,0)</f>
        <v>0.25393474088291745</v>
      </c>
    </row>
    <row r="538" spans="2:10">
      <c r="B538" t="s">
        <v>180</v>
      </c>
      <c r="C538" t="s">
        <v>181</v>
      </c>
      <c r="D538" t="s">
        <v>184</v>
      </c>
      <c r="E538" t="s">
        <v>11</v>
      </c>
      <c r="F538" t="s">
        <v>134</v>
      </c>
      <c r="G538">
        <f t="shared" si="17"/>
        <v>0.19209927611168567</v>
      </c>
      <c r="H538">
        <f t="shared" si="18"/>
        <v>0.24012409513960709</v>
      </c>
      <c r="J538">
        <f>$H$3*'Wind ENSPRESO CF'!E90/VLOOKUP(E538,'Wind ENSPRESO CF Averages'!$C$28:$F$64,3,0)</f>
        <v>0.24012409513960709</v>
      </c>
    </row>
    <row r="539" spans="2:10">
      <c r="B539" t="s">
        <v>180</v>
      </c>
      <c r="C539" t="s">
        <v>181</v>
      </c>
      <c r="D539" t="s">
        <v>184</v>
      </c>
      <c r="E539" t="s">
        <v>12</v>
      </c>
      <c r="F539" t="s">
        <v>134</v>
      </c>
      <c r="G539">
        <f t="shared" si="17"/>
        <v>0.19594409329653698</v>
      </c>
      <c r="H539">
        <f t="shared" si="18"/>
        <v>0.24493011662067121</v>
      </c>
      <c r="J539">
        <f>$H$3*'Wind ENSPRESO CF'!E91/VLOOKUP(E539,'Wind ENSPRESO CF Averages'!$C$28:$F$64,3,0)</f>
        <v>0.24493011662067121</v>
      </c>
    </row>
    <row r="540" spans="2:10">
      <c r="B540" t="s">
        <v>180</v>
      </c>
      <c r="C540" t="s">
        <v>181</v>
      </c>
      <c r="D540" t="s">
        <v>184</v>
      </c>
      <c r="E540" t="s">
        <v>13</v>
      </c>
      <c r="F540" t="s">
        <v>134</v>
      </c>
      <c r="G540">
        <f t="shared" si="17"/>
        <v>0.19274937615997045</v>
      </c>
      <c r="H540">
        <f t="shared" si="18"/>
        <v>0.24093672019996304</v>
      </c>
      <c r="J540">
        <f>$H$3*'Wind ENSPRESO CF'!E92/VLOOKUP(E540,'Wind ENSPRESO CF Averages'!$C$28:$F$64,3,0)</f>
        <v>0.24093672019996304</v>
      </c>
    </row>
    <row r="541" spans="2:10">
      <c r="B541" t="s">
        <v>180</v>
      </c>
      <c r="C541" t="s">
        <v>181</v>
      </c>
      <c r="D541" t="s">
        <v>184</v>
      </c>
      <c r="E541" t="s">
        <v>14</v>
      </c>
      <c r="F541" t="s">
        <v>134</v>
      </c>
      <c r="G541">
        <f t="shared" si="17"/>
        <v>0.21232030609456137</v>
      </c>
      <c r="H541">
        <f t="shared" si="18"/>
        <v>0.2654003826182017</v>
      </c>
      <c r="J541">
        <f>$H$3*'Wind ENSPRESO CF'!E93/VLOOKUP(E541,'Wind ENSPRESO CF Averages'!$C$28:$F$64,3,0)</f>
        <v>0.2654003826182017</v>
      </c>
    </row>
    <row r="542" spans="2:10">
      <c r="B542" t="s">
        <v>180</v>
      </c>
      <c r="C542" t="s">
        <v>181</v>
      </c>
      <c r="D542" t="s">
        <v>184</v>
      </c>
      <c r="E542" t="s">
        <v>15</v>
      </c>
      <c r="F542" t="s">
        <v>134</v>
      </c>
      <c r="G542">
        <f t="shared" si="17"/>
        <v>0.2129008109794136</v>
      </c>
      <c r="H542">
        <f t="shared" si="18"/>
        <v>0.26612601372426697</v>
      </c>
      <c r="J542">
        <f>$H$3*'Wind ENSPRESO CF'!E94/VLOOKUP(E542,'Wind ENSPRESO CF Averages'!$C$28:$F$64,3,0)</f>
        <v>0.26612601372426697</v>
      </c>
    </row>
    <row r="543" spans="2:10">
      <c r="B543" t="s">
        <v>180</v>
      </c>
      <c r="C543" t="s">
        <v>181</v>
      </c>
      <c r="D543" t="s">
        <v>184</v>
      </c>
      <c r="E543" t="s">
        <v>19</v>
      </c>
      <c r="F543" t="s">
        <v>134</v>
      </c>
      <c r="G543">
        <f t="shared" si="17"/>
        <v>0.19161290322603475</v>
      </c>
      <c r="H543">
        <f t="shared" si="18"/>
        <v>0.23951612903254341</v>
      </c>
      <c r="J543">
        <f>$H$3*'Wind ENSPRESO CF'!E95/VLOOKUP(E543,'Wind ENSPRESO CF Averages'!$C$28:$F$64,3,0)</f>
        <v>0.23951612903254341</v>
      </c>
    </row>
    <row r="544" spans="2:10">
      <c r="B544" t="s">
        <v>180</v>
      </c>
      <c r="C544" t="s">
        <v>181</v>
      </c>
      <c r="D544" t="s">
        <v>184</v>
      </c>
      <c r="E544" t="s">
        <v>16</v>
      </c>
      <c r="F544" t="s">
        <v>134</v>
      </c>
      <c r="G544">
        <f t="shared" si="17"/>
        <v>0.1804968819269987</v>
      </c>
      <c r="H544">
        <f t="shared" si="18"/>
        <v>0.22562110240874836</v>
      </c>
      <c r="J544">
        <f>$H$3*'Wind ENSPRESO CF'!E96/VLOOKUP(E544,'Wind ENSPRESO CF Averages'!$C$28:$F$64,3,0)</f>
        <v>0.22562110240874836</v>
      </c>
    </row>
    <row r="545" spans="2:10">
      <c r="B545" t="s">
        <v>180</v>
      </c>
      <c r="C545" t="s">
        <v>181</v>
      </c>
      <c r="D545" t="s">
        <v>184</v>
      </c>
      <c r="E545" t="s">
        <v>17</v>
      </c>
      <c r="F545" t="s">
        <v>134</v>
      </c>
      <c r="G545">
        <f t="shared" si="17"/>
        <v>0.21416927899686519</v>
      </c>
      <c r="H545">
        <f t="shared" si="18"/>
        <v>0.26771159874608147</v>
      </c>
      <c r="J545">
        <f>$H$3*'Wind ENSPRESO CF'!E97/VLOOKUP(E545,'Wind ENSPRESO CF Averages'!$C$28:$F$64,3,0)</f>
        <v>0.26771159874608147</v>
      </c>
    </row>
    <row r="546" spans="2:10">
      <c r="B546" t="s">
        <v>180</v>
      </c>
      <c r="C546" t="s">
        <v>181</v>
      </c>
      <c r="D546" t="s">
        <v>184</v>
      </c>
      <c r="E546" t="s">
        <v>18</v>
      </c>
      <c r="F546" t="s">
        <v>134</v>
      </c>
      <c r="G546">
        <f t="shared" si="17"/>
        <v>0.1963228619738982</v>
      </c>
      <c r="H546">
        <f t="shared" si="18"/>
        <v>0.24540357746737274</v>
      </c>
      <c r="J546">
        <f>$H$3*'Wind ENSPRESO CF'!E98/VLOOKUP(E546,'Wind ENSPRESO CF Averages'!$C$28:$F$64,3,0)</f>
        <v>0.24540357746737274</v>
      </c>
    </row>
    <row r="547" spans="2:10">
      <c r="B547" t="s">
        <v>180</v>
      </c>
      <c r="C547" t="s">
        <v>181</v>
      </c>
      <c r="D547" t="s">
        <v>184</v>
      </c>
      <c r="E547" t="s">
        <v>39</v>
      </c>
      <c r="F547" t="s">
        <v>134</v>
      </c>
      <c r="G547">
        <f t="shared" si="17"/>
        <v>0.18616082474226808</v>
      </c>
      <c r="H547">
        <f t="shared" si="18"/>
        <v>0.23270103092783509</v>
      </c>
      <c r="J547">
        <f>$H$3*'Wind ENSPRESO CF'!E99/VLOOKUP(E547,'Wind ENSPRESO CF Averages'!$C$28:$F$64,3,0)</f>
        <v>0.23270103092783509</v>
      </c>
    </row>
    <row r="548" spans="2:10">
      <c r="B548" t="s">
        <v>180</v>
      </c>
      <c r="C548" t="s">
        <v>181</v>
      </c>
      <c r="D548" t="s">
        <v>184</v>
      </c>
      <c r="E548" t="s">
        <v>20</v>
      </c>
      <c r="F548" t="s">
        <v>134</v>
      </c>
      <c r="G548">
        <f t="shared" si="17"/>
        <v>0.19747974362072224</v>
      </c>
      <c r="H548">
        <f t="shared" si="18"/>
        <v>0.24684967952590278</v>
      </c>
      <c r="J548">
        <f>$H$3*'Wind ENSPRESO CF'!E100/VLOOKUP(E548,'Wind ENSPRESO CF Averages'!$C$28:$F$64,3,0)</f>
        <v>0.24684967952590278</v>
      </c>
    </row>
    <row r="549" spans="2:10">
      <c r="B549" t="s">
        <v>180</v>
      </c>
      <c r="C549" t="s">
        <v>181</v>
      </c>
      <c r="D549" t="s">
        <v>184</v>
      </c>
      <c r="E549" t="s">
        <v>21</v>
      </c>
      <c r="F549" t="s">
        <v>134</v>
      </c>
      <c r="G549">
        <f t="shared" si="17"/>
        <v>0.18561216730038022</v>
      </c>
      <c r="H549">
        <f t="shared" si="18"/>
        <v>0.23201520912547524</v>
      </c>
      <c r="J549">
        <f>$H$3*'Wind ENSPRESO CF'!E101/VLOOKUP(E549,'Wind ENSPRESO CF Averages'!$C$28:$F$64,3,0)</f>
        <v>0.23201520912547524</v>
      </c>
    </row>
    <row r="550" spans="2:10">
      <c r="B550" t="s">
        <v>180</v>
      </c>
      <c r="C550" t="s">
        <v>181</v>
      </c>
      <c r="D550" t="s">
        <v>184</v>
      </c>
      <c r="E550" t="s">
        <v>22</v>
      </c>
      <c r="F550" t="s">
        <v>134</v>
      </c>
      <c r="G550">
        <f t="shared" si="17"/>
        <v>0</v>
      </c>
      <c r="H550">
        <f t="shared" si="18"/>
        <v>0</v>
      </c>
      <c r="J550">
        <f>$H$3*'Wind ENSPRESO CF'!E102/VLOOKUP(E550,'Wind ENSPRESO CF Averages'!$C$28:$F$64,3,0)</f>
        <v>0</v>
      </c>
    </row>
    <row r="551" spans="2:10">
      <c r="B551" t="s">
        <v>180</v>
      </c>
      <c r="C551" t="s">
        <v>181</v>
      </c>
      <c r="D551" t="s">
        <v>184</v>
      </c>
      <c r="E551" t="s">
        <v>23</v>
      </c>
      <c r="F551" t="s">
        <v>134</v>
      </c>
      <c r="G551">
        <f t="shared" si="17"/>
        <v>0.18424861022515465</v>
      </c>
      <c r="H551">
        <f t="shared" si="18"/>
        <v>0.2303107627814433</v>
      </c>
      <c r="J551">
        <f>$H$3*'Wind ENSPRESO CF'!E103/VLOOKUP(E551,'Wind ENSPRESO CF Averages'!$C$28:$F$64,3,0)</f>
        <v>0.2303107627814433</v>
      </c>
    </row>
    <row r="552" spans="2:10">
      <c r="B552" t="s">
        <v>180</v>
      </c>
      <c r="C552" t="s">
        <v>181</v>
      </c>
      <c r="D552" t="s">
        <v>184</v>
      </c>
      <c r="E552" t="s">
        <v>43</v>
      </c>
      <c r="F552" t="s">
        <v>134</v>
      </c>
      <c r="G552">
        <f t="shared" si="17"/>
        <v>0.20581532416502954</v>
      </c>
      <c r="H552">
        <f t="shared" si="18"/>
        <v>0.2572691552062869</v>
      </c>
      <c r="J552">
        <f>$H$3*'Wind ENSPRESO CF'!E104/VLOOKUP(E552,'Wind ENSPRESO CF Averages'!$C$28:$F$64,3,0)</f>
        <v>0.2572691552062869</v>
      </c>
    </row>
    <row r="553" spans="2:10">
      <c r="B553" t="s">
        <v>180</v>
      </c>
      <c r="C553" t="s">
        <v>181</v>
      </c>
      <c r="D553" t="s">
        <v>184</v>
      </c>
      <c r="E553" t="s">
        <v>24</v>
      </c>
      <c r="F553" t="s">
        <v>134</v>
      </c>
      <c r="G553">
        <f t="shared" si="17"/>
        <v>0.21947187141216987</v>
      </c>
      <c r="H553">
        <f t="shared" si="18"/>
        <v>0.27433983926521233</v>
      </c>
      <c r="J553">
        <f>$H$3*'Wind ENSPRESO CF'!E105/VLOOKUP(E553,'Wind ENSPRESO CF Averages'!$C$28:$F$64,3,0)</f>
        <v>0.27433983926521233</v>
      </c>
    </row>
    <row r="554" spans="2:10">
      <c r="B554" t="s">
        <v>180</v>
      </c>
      <c r="C554" t="s">
        <v>181</v>
      </c>
      <c r="D554" t="s">
        <v>184</v>
      </c>
      <c r="E554" t="s">
        <v>25</v>
      </c>
      <c r="F554" t="s">
        <v>134</v>
      </c>
      <c r="G554">
        <f t="shared" si="17"/>
        <v>0.19428571428571428</v>
      </c>
      <c r="H554">
        <f t="shared" si="18"/>
        <v>0.24285714285714283</v>
      </c>
      <c r="J554">
        <f>$H$3*'Wind ENSPRESO CF'!E106/VLOOKUP(E554,'Wind ENSPRESO CF Averages'!$C$28:$F$64,3,0)</f>
        <v>0.24285714285714283</v>
      </c>
    </row>
    <row r="555" spans="2:10">
      <c r="B555" t="s">
        <v>180</v>
      </c>
      <c r="C555" t="s">
        <v>181</v>
      </c>
      <c r="D555" t="s">
        <v>184</v>
      </c>
      <c r="E555" t="s">
        <v>26</v>
      </c>
      <c r="F555" t="s">
        <v>134</v>
      </c>
      <c r="G555">
        <f t="shared" si="17"/>
        <v>0.21948595337716681</v>
      </c>
      <c r="H555">
        <f t="shared" si="18"/>
        <v>0.27435744172145848</v>
      </c>
      <c r="J555">
        <f>$H$3*'Wind ENSPRESO CF'!E107/VLOOKUP(E555,'Wind ENSPRESO CF Averages'!$C$28:$F$64,3,0)</f>
        <v>0.27435744172145848</v>
      </c>
    </row>
    <row r="556" spans="2:10">
      <c r="B556" t="s">
        <v>180</v>
      </c>
      <c r="C556" t="s">
        <v>181</v>
      </c>
      <c r="D556" t="s">
        <v>184</v>
      </c>
      <c r="E556" t="s">
        <v>40</v>
      </c>
      <c r="F556" t="s">
        <v>134</v>
      </c>
      <c r="G556">
        <f t="shared" si="17"/>
        <v>0.17007874015748028</v>
      </c>
      <c r="H556">
        <f t="shared" si="18"/>
        <v>0.21259842519685035</v>
      </c>
      <c r="J556">
        <f>$H$3*'Wind ENSPRESO CF'!E108/VLOOKUP(E556,'Wind ENSPRESO CF Averages'!$C$28:$F$64,3,0)</f>
        <v>0.21259842519685035</v>
      </c>
    </row>
    <row r="557" spans="2:10">
      <c r="B557" t="s">
        <v>180</v>
      </c>
      <c r="C557" t="s">
        <v>181</v>
      </c>
      <c r="D557" t="s">
        <v>184</v>
      </c>
      <c r="E557" t="s">
        <v>41</v>
      </c>
      <c r="F557" t="s">
        <v>134</v>
      </c>
      <c r="G557">
        <f t="shared" si="17"/>
        <v>0.20426837060702874</v>
      </c>
      <c r="H557">
        <f t="shared" si="18"/>
        <v>0.25533546325878592</v>
      </c>
      <c r="J557">
        <f>$H$3*'Wind ENSPRESO CF'!E109/VLOOKUP(E557,'Wind ENSPRESO CF Averages'!$C$28:$F$64,3,0)</f>
        <v>0.25533546325878592</v>
      </c>
    </row>
    <row r="558" spans="2:10">
      <c r="B558" t="s">
        <v>180</v>
      </c>
      <c r="C558" t="s">
        <v>181</v>
      </c>
      <c r="D558" t="s">
        <v>184</v>
      </c>
      <c r="E558" t="s">
        <v>27</v>
      </c>
      <c r="F558" t="s">
        <v>134</v>
      </c>
      <c r="G558">
        <f t="shared" si="17"/>
        <v>0.17130590339892665</v>
      </c>
      <c r="H558">
        <f t="shared" si="18"/>
        <v>0.2141323792486583</v>
      </c>
      <c r="J558">
        <f>$H$3*'Wind ENSPRESO CF'!E110/VLOOKUP(E558,'Wind ENSPRESO CF Averages'!$C$28:$F$64,3,0)</f>
        <v>0.2141323792486583</v>
      </c>
    </row>
    <row r="559" spans="2:10">
      <c r="B559" t="s">
        <v>180</v>
      </c>
      <c r="C559" t="s">
        <v>181</v>
      </c>
      <c r="D559" t="s">
        <v>184</v>
      </c>
      <c r="E559" t="s">
        <v>28</v>
      </c>
      <c r="F559" t="s">
        <v>134</v>
      </c>
      <c r="G559">
        <f t="shared" si="17"/>
        <v>0.2053490746081785</v>
      </c>
      <c r="H559">
        <f t="shared" si="18"/>
        <v>0.2566863432602231</v>
      </c>
      <c r="J559">
        <f>$H$3*'Wind ENSPRESO CF'!E111/VLOOKUP(E559,'Wind ENSPRESO CF Averages'!$C$28:$F$64,3,0)</f>
        <v>0.2566863432602231</v>
      </c>
    </row>
    <row r="560" spans="2:10">
      <c r="B560" t="s">
        <v>180</v>
      </c>
      <c r="C560" t="s">
        <v>181</v>
      </c>
      <c r="D560" t="s">
        <v>184</v>
      </c>
      <c r="E560" t="s">
        <v>29</v>
      </c>
      <c r="F560" t="s">
        <v>134</v>
      </c>
      <c r="G560">
        <f t="shared" si="17"/>
        <v>0.20022391043585547</v>
      </c>
      <c r="H560">
        <f t="shared" si="18"/>
        <v>0.25027988804481932</v>
      </c>
      <c r="J560">
        <f>$H$3*'Wind ENSPRESO CF'!E112/VLOOKUP(E560,'Wind ENSPRESO CF Averages'!$C$28:$F$64,3,0)</f>
        <v>0.25027988804481932</v>
      </c>
    </row>
    <row r="561" spans="2:10">
      <c r="B561" t="s">
        <v>180</v>
      </c>
      <c r="C561" t="s">
        <v>181</v>
      </c>
      <c r="D561" t="s">
        <v>184</v>
      </c>
      <c r="E561" t="s">
        <v>30</v>
      </c>
      <c r="F561" t="s">
        <v>134</v>
      </c>
      <c r="G561">
        <f t="shared" si="17"/>
        <v>0.20196640316205536</v>
      </c>
      <c r="H561">
        <f t="shared" si="18"/>
        <v>0.25245800395256918</v>
      </c>
      <c r="J561">
        <f>$H$3*'Wind ENSPRESO CF'!E113/VLOOKUP(E561,'Wind ENSPRESO CF Averages'!$C$28:$F$64,3,0)</f>
        <v>0.25245800395256918</v>
      </c>
    </row>
    <row r="562" spans="2:10">
      <c r="B562" t="s">
        <v>180</v>
      </c>
      <c r="C562" t="s">
        <v>181</v>
      </c>
      <c r="D562" t="s">
        <v>184</v>
      </c>
      <c r="E562" t="s">
        <v>31</v>
      </c>
      <c r="F562" t="s">
        <v>134</v>
      </c>
      <c r="G562">
        <f t="shared" si="17"/>
        <v>0.17373817624038865</v>
      </c>
      <c r="H562">
        <f t="shared" si="18"/>
        <v>0.21717272030048579</v>
      </c>
      <c r="J562">
        <f>$H$3*'Wind ENSPRESO CF'!E114/VLOOKUP(E562,'Wind ENSPRESO CF Averages'!$C$28:$F$64,3,0)</f>
        <v>0.21717272030048579</v>
      </c>
    </row>
    <row r="563" spans="2:10">
      <c r="B563" t="s">
        <v>180</v>
      </c>
      <c r="C563" t="s">
        <v>181</v>
      </c>
      <c r="D563" t="s">
        <v>184</v>
      </c>
      <c r="E563" t="s">
        <v>32</v>
      </c>
      <c r="F563" t="s">
        <v>134</v>
      </c>
      <c r="G563">
        <f t="shared" si="17"/>
        <v>0.20184064964104975</v>
      </c>
      <c r="H563">
        <f t="shared" si="18"/>
        <v>0.25230081205131216</v>
      </c>
      <c r="J563">
        <f>$H$3*'Wind ENSPRESO CF'!E115/VLOOKUP(E563,'Wind ENSPRESO CF Averages'!$C$28:$F$64,3,0)</f>
        <v>0.25230081205131216</v>
      </c>
    </row>
    <row r="564" spans="2:10">
      <c r="B564" t="s">
        <v>180</v>
      </c>
      <c r="C564" t="s">
        <v>181</v>
      </c>
      <c r="D564" t="s">
        <v>184</v>
      </c>
      <c r="E564" t="s">
        <v>33</v>
      </c>
      <c r="F564" t="s">
        <v>134</v>
      </c>
      <c r="G564">
        <f t="shared" si="17"/>
        <v>0.20984267849939486</v>
      </c>
      <c r="H564">
        <f t="shared" si="18"/>
        <v>0.26230334812424355</v>
      </c>
      <c r="J564">
        <f>$H$3*'Wind ENSPRESO CF'!E116/VLOOKUP(E564,'Wind ENSPRESO CF Averages'!$C$28:$F$64,3,0)</f>
        <v>0.26230334812424355</v>
      </c>
    </row>
    <row r="565" spans="2:10">
      <c r="B565" t="s">
        <v>180</v>
      </c>
      <c r="C565" t="s">
        <v>181</v>
      </c>
      <c r="D565" t="s">
        <v>184</v>
      </c>
      <c r="E565" t="s">
        <v>34</v>
      </c>
      <c r="F565" t="s">
        <v>134</v>
      </c>
      <c r="G565">
        <f t="shared" si="17"/>
        <v>0.19878077373974212</v>
      </c>
      <c r="H565">
        <f t="shared" si="18"/>
        <v>0.24847596717467763</v>
      </c>
      <c r="J565">
        <f>$H$3*'Wind ENSPRESO CF'!E117/VLOOKUP(E565,'Wind ENSPRESO CF Averages'!$C$28:$F$64,3,0)</f>
        <v>0.24847596717467763</v>
      </c>
    </row>
    <row r="566" spans="2:10">
      <c r="B566" t="s">
        <v>180</v>
      </c>
      <c r="C566" t="s">
        <v>181</v>
      </c>
      <c r="D566" t="s">
        <v>184</v>
      </c>
      <c r="E566" t="s">
        <v>35</v>
      </c>
      <c r="F566" t="s">
        <v>134</v>
      </c>
      <c r="G566">
        <f t="shared" si="17"/>
        <v>0.20541786743515855</v>
      </c>
      <c r="H566">
        <f t="shared" si="18"/>
        <v>0.25677233429394819</v>
      </c>
      <c r="J566">
        <f>$H$3*'Wind ENSPRESO CF'!E118/VLOOKUP(E566,'Wind ENSPRESO CF Averages'!$C$28:$F$64,3,0)</f>
        <v>0.25677233429394819</v>
      </c>
    </row>
    <row r="567" spans="2:10">
      <c r="B567" t="s">
        <v>180</v>
      </c>
      <c r="C567" t="s">
        <v>181</v>
      </c>
      <c r="D567" t="s">
        <v>184</v>
      </c>
      <c r="E567" t="s">
        <v>36</v>
      </c>
      <c r="F567" t="s">
        <v>134</v>
      </c>
      <c r="G567">
        <f t="shared" si="17"/>
        <v>0.1923839105451661</v>
      </c>
      <c r="H567">
        <f t="shared" si="18"/>
        <v>0.2404798881814576</v>
      </c>
      <c r="J567">
        <f>$H$3*'Wind ENSPRESO CF'!E119/VLOOKUP(E567,'Wind ENSPRESO CF Averages'!$C$28:$F$64,3,0)</f>
        <v>0.2404798881814576</v>
      </c>
    </row>
    <row r="568" spans="2:10">
      <c r="B568" t="s">
        <v>180</v>
      </c>
      <c r="C568" t="s">
        <v>181</v>
      </c>
      <c r="D568" t="s">
        <v>185</v>
      </c>
      <c r="E568" t="s">
        <v>37</v>
      </c>
      <c r="F568" t="s">
        <v>134</v>
      </c>
      <c r="G568">
        <f t="shared" si="17"/>
        <v>0.1658605472197705</v>
      </c>
      <c r="H568">
        <f t="shared" si="18"/>
        <v>0.20732568402471313</v>
      </c>
      <c r="J568">
        <f>$H$3*'Wind ENSPRESO CF'!E120/VLOOKUP(E568,'Wind ENSPRESO CF Averages'!$C$28:$F$64,3,0)</f>
        <v>0.20732568402471313</v>
      </c>
    </row>
    <row r="569" spans="2:10">
      <c r="B569" t="s">
        <v>180</v>
      </c>
      <c r="C569" t="s">
        <v>181</v>
      </c>
      <c r="D569" t="s">
        <v>185</v>
      </c>
      <c r="E569" t="s">
        <v>7</v>
      </c>
      <c r="F569" t="s">
        <v>134</v>
      </c>
      <c r="G569">
        <f t="shared" si="17"/>
        <v>0.16202250312553645</v>
      </c>
      <c r="H569">
        <f t="shared" si="18"/>
        <v>0.20252812890692057</v>
      </c>
      <c r="J569">
        <f>$H$3*'Wind ENSPRESO CF'!E121/VLOOKUP(E569,'Wind ENSPRESO CF Averages'!$C$28:$F$64,3,0)</f>
        <v>0.20252812890692057</v>
      </c>
    </row>
    <row r="570" spans="2:10">
      <c r="B570" t="s">
        <v>180</v>
      </c>
      <c r="C570" t="s">
        <v>181</v>
      </c>
      <c r="D570" t="s">
        <v>185</v>
      </c>
      <c r="E570" t="s">
        <v>38</v>
      </c>
      <c r="F570" t="s">
        <v>134</v>
      </c>
      <c r="G570">
        <f t="shared" si="17"/>
        <v>0.16774869109947643</v>
      </c>
      <c r="H570">
        <f t="shared" si="18"/>
        <v>0.20968586387434551</v>
      </c>
      <c r="J570">
        <f>$H$3*'Wind ENSPRESO CF'!E122/VLOOKUP(E570,'Wind ENSPRESO CF Averages'!$C$28:$F$64,3,0)</f>
        <v>0.20968586387434551</v>
      </c>
    </row>
    <row r="571" spans="2:10">
      <c r="B571" t="s">
        <v>180</v>
      </c>
      <c r="C571" t="s">
        <v>181</v>
      </c>
      <c r="D571" t="s">
        <v>185</v>
      </c>
      <c r="E571" t="s">
        <v>8</v>
      </c>
      <c r="F571" t="s">
        <v>134</v>
      </c>
      <c r="G571">
        <f t="shared" si="17"/>
        <v>0.14317372378290102</v>
      </c>
      <c r="H571">
        <f t="shared" si="18"/>
        <v>0.17896715472862626</v>
      </c>
      <c r="J571">
        <f>$H$3*'Wind ENSPRESO CF'!E123/VLOOKUP(E571,'Wind ENSPRESO CF Averages'!$C$28:$F$64,3,0)</f>
        <v>0.17896715472862626</v>
      </c>
    </row>
    <row r="572" spans="2:10">
      <c r="B572" t="s">
        <v>180</v>
      </c>
      <c r="C572" t="s">
        <v>181</v>
      </c>
      <c r="D572" t="s">
        <v>185</v>
      </c>
      <c r="E572" t="s">
        <v>9</v>
      </c>
      <c r="F572" t="s">
        <v>134</v>
      </c>
      <c r="G572">
        <f t="shared" si="17"/>
        <v>0.15328580687003004</v>
      </c>
      <c r="H572">
        <f t="shared" si="18"/>
        <v>0.19160725858753755</v>
      </c>
      <c r="J572">
        <f>$H$3*'Wind ENSPRESO CF'!E124/VLOOKUP(E572,'Wind ENSPRESO CF Averages'!$C$28:$F$64,3,0)</f>
        <v>0.19160725858753755</v>
      </c>
    </row>
    <row r="573" spans="2:10">
      <c r="B573" t="s">
        <v>180</v>
      </c>
      <c r="C573" t="s">
        <v>181</v>
      </c>
      <c r="D573" t="s">
        <v>185</v>
      </c>
      <c r="E573" t="s">
        <v>10</v>
      </c>
      <c r="F573" t="s">
        <v>134</v>
      </c>
      <c r="G573">
        <f t="shared" si="17"/>
        <v>0.16157859531735067</v>
      </c>
      <c r="H573">
        <f t="shared" si="18"/>
        <v>0.20197324414668832</v>
      </c>
      <c r="J573">
        <f>$H$3*'Wind ENSPRESO CF'!E125/VLOOKUP(E573,'Wind ENSPRESO CF Averages'!$C$28:$F$64,3,0)</f>
        <v>0.20197324414668832</v>
      </c>
    </row>
    <row r="574" spans="2:10">
      <c r="B574" t="s">
        <v>180</v>
      </c>
      <c r="C574" t="s">
        <v>181</v>
      </c>
      <c r="D574" t="s">
        <v>185</v>
      </c>
      <c r="E574" t="s">
        <v>42</v>
      </c>
      <c r="F574" t="s">
        <v>134</v>
      </c>
      <c r="G574">
        <f t="shared" si="17"/>
        <v>0.16583493282149717</v>
      </c>
      <c r="H574">
        <f t="shared" si="18"/>
        <v>0.20729366602687144</v>
      </c>
      <c r="J574">
        <f>$H$3*'Wind ENSPRESO CF'!E126/VLOOKUP(E574,'Wind ENSPRESO CF Averages'!$C$28:$F$64,3,0)</f>
        <v>0.20729366602687144</v>
      </c>
    </row>
    <row r="575" spans="2:10">
      <c r="B575" t="s">
        <v>180</v>
      </c>
      <c r="C575" t="s">
        <v>181</v>
      </c>
      <c r="D575" t="s">
        <v>185</v>
      </c>
      <c r="E575" t="s">
        <v>11</v>
      </c>
      <c r="F575" t="s">
        <v>134</v>
      </c>
      <c r="G575">
        <f t="shared" si="17"/>
        <v>0.16529472595656672</v>
      </c>
      <c r="H575">
        <f t="shared" si="18"/>
        <v>0.20661840744570839</v>
      </c>
      <c r="J575">
        <f>$H$3*'Wind ENSPRESO CF'!E127/VLOOKUP(E575,'Wind ENSPRESO CF Averages'!$C$28:$F$64,3,0)</f>
        <v>0.20661840744570839</v>
      </c>
    </row>
    <row r="576" spans="2:10">
      <c r="B576" t="s">
        <v>180</v>
      </c>
      <c r="C576" t="s">
        <v>181</v>
      </c>
      <c r="D576" t="s">
        <v>185</v>
      </c>
      <c r="E576" t="s">
        <v>12</v>
      </c>
      <c r="F576" t="s">
        <v>134</v>
      </c>
      <c r="G576">
        <f t="shared" si="17"/>
        <v>0.15344787679159616</v>
      </c>
      <c r="H576">
        <f t="shared" si="18"/>
        <v>0.19180984598949519</v>
      </c>
      <c r="J576">
        <f>$H$3*'Wind ENSPRESO CF'!E128/VLOOKUP(E576,'Wind ENSPRESO CF Averages'!$C$28:$F$64,3,0)</f>
        <v>0.19180984598949519</v>
      </c>
    </row>
    <row r="577" spans="2:10">
      <c r="B577" t="s">
        <v>180</v>
      </c>
      <c r="C577" t="s">
        <v>181</v>
      </c>
      <c r="D577" t="s">
        <v>185</v>
      </c>
      <c r="E577" t="s">
        <v>13</v>
      </c>
      <c r="F577" t="s">
        <v>134</v>
      </c>
      <c r="G577">
        <f t="shared" si="17"/>
        <v>0.15013628511118682</v>
      </c>
      <c r="H577">
        <f t="shared" si="18"/>
        <v>0.18767035638898352</v>
      </c>
      <c r="J577">
        <f>$H$3*'Wind ENSPRESO CF'!E129/VLOOKUP(E577,'Wind ENSPRESO CF Averages'!$C$28:$F$64,3,0)</f>
        <v>0.18767035638898352</v>
      </c>
    </row>
    <row r="578" spans="2:10">
      <c r="B578" t="s">
        <v>180</v>
      </c>
      <c r="C578" t="s">
        <v>181</v>
      </c>
      <c r="D578" t="s">
        <v>185</v>
      </c>
      <c r="E578" t="s">
        <v>14</v>
      </c>
      <c r="F578" t="s">
        <v>134</v>
      </c>
      <c r="G578">
        <f t="shared" si="17"/>
        <v>0.15210713309647447</v>
      </c>
      <c r="H578">
        <f t="shared" si="18"/>
        <v>0.19013391637059307</v>
      </c>
      <c r="J578">
        <f>$H$3*'Wind ENSPRESO CF'!E130/VLOOKUP(E578,'Wind ENSPRESO CF Averages'!$C$28:$F$64,3,0)</f>
        <v>0.19013391637059307</v>
      </c>
    </row>
    <row r="579" spans="2:10">
      <c r="B579" t="s">
        <v>180</v>
      </c>
      <c r="C579" t="s">
        <v>181</v>
      </c>
      <c r="D579" t="s">
        <v>185</v>
      </c>
      <c r="E579" t="s">
        <v>15</v>
      </c>
      <c r="F579" t="s">
        <v>134</v>
      </c>
      <c r="G579">
        <f t="shared" si="17"/>
        <v>0.15765439800374298</v>
      </c>
      <c r="H579">
        <f t="shared" si="18"/>
        <v>0.19706799750467871</v>
      </c>
      <c r="J579">
        <f>$H$3*'Wind ENSPRESO CF'!E131/VLOOKUP(E579,'Wind ENSPRESO CF Averages'!$C$28:$F$64,3,0)</f>
        <v>0.19706799750467871</v>
      </c>
    </row>
    <row r="580" spans="2:10">
      <c r="B580" t="s">
        <v>180</v>
      </c>
      <c r="C580" t="s">
        <v>181</v>
      </c>
      <c r="D580" t="s">
        <v>185</v>
      </c>
      <c r="E580" t="s">
        <v>19</v>
      </c>
      <c r="F580" t="s">
        <v>134</v>
      </c>
      <c r="G580">
        <f t="shared" si="17"/>
        <v>0.15065387968640709</v>
      </c>
      <c r="H580">
        <f t="shared" si="18"/>
        <v>0.18831734960800886</v>
      </c>
      <c r="J580">
        <f>$H$3*'Wind ENSPRESO CF'!E132/VLOOKUP(E580,'Wind ENSPRESO CF Averages'!$C$28:$F$64,3,0)</f>
        <v>0.18831734960800886</v>
      </c>
    </row>
    <row r="581" spans="2:10">
      <c r="B581" t="s">
        <v>180</v>
      </c>
      <c r="C581" t="s">
        <v>181</v>
      </c>
      <c r="D581" t="s">
        <v>185</v>
      </c>
      <c r="E581" t="s">
        <v>16</v>
      </c>
      <c r="F581" t="s">
        <v>134</v>
      </c>
      <c r="G581">
        <f t="shared" si="17"/>
        <v>0.1647051869366041</v>
      </c>
      <c r="H581">
        <f t="shared" si="18"/>
        <v>0.20588148367075512</v>
      </c>
      <c r="J581">
        <f>$H$3*'Wind ENSPRESO CF'!E133/VLOOKUP(E581,'Wind ENSPRESO CF Averages'!$C$28:$F$64,3,0)</f>
        <v>0.20588148367075512</v>
      </c>
    </row>
    <row r="582" spans="2:10">
      <c r="B582" t="s">
        <v>180</v>
      </c>
      <c r="C582" t="s">
        <v>181</v>
      </c>
      <c r="D582" t="s">
        <v>185</v>
      </c>
      <c r="E582" t="s">
        <v>17</v>
      </c>
      <c r="F582" t="s">
        <v>134</v>
      </c>
      <c r="G582">
        <f t="shared" si="17"/>
        <v>0.15949843260188093</v>
      </c>
      <c r="H582">
        <f t="shared" si="18"/>
        <v>0.19937304075235115</v>
      </c>
      <c r="J582">
        <f>$H$3*'Wind ENSPRESO CF'!E134/VLOOKUP(E582,'Wind ENSPRESO CF Averages'!$C$28:$F$64,3,0)</f>
        <v>0.19937304075235115</v>
      </c>
    </row>
    <row r="583" spans="2:10">
      <c r="B583" t="s">
        <v>180</v>
      </c>
      <c r="C583" t="s">
        <v>181</v>
      </c>
      <c r="D583" t="s">
        <v>185</v>
      </c>
      <c r="E583" t="s">
        <v>18</v>
      </c>
      <c r="F583" t="s">
        <v>134</v>
      </c>
      <c r="G583">
        <f t="shared" si="17"/>
        <v>0.15980065853881242</v>
      </c>
      <c r="H583">
        <f t="shared" si="18"/>
        <v>0.1997508231735155</v>
      </c>
      <c r="J583">
        <f>$H$3*'Wind ENSPRESO CF'!E135/VLOOKUP(E583,'Wind ENSPRESO CF Averages'!$C$28:$F$64,3,0)</f>
        <v>0.1997508231735155</v>
      </c>
    </row>
    <row r="584" spans="2:10">
      <c r="B584" t="s">
        <v>180</v>
      </c>
      <c r="C584" t="s">
        <v>181</v>
      </c>
      <c r="D584" t="s">
        <v>185</v>
      </c>
      <c r="E584" t="s">
        <v>39</v>
      </c>
      <c r="F584" t="s">
        <v>134</v>
      </c>
      <c r="G584">
        <f t="shared" si="17"/>
        <v>0.15943917525773199</v>
      </c>
      <c r="H584">
        <f t="shared" si="18"/>
        <v>0.19929896907216496</v>
      </c>
      <c r="J584">
        <f>$H$3*'Wind ENSPRESO CF'!E136/VLOOKUP(E584,'Wind ENSPRESO CF Averages'!$C$28:$F$64,3,0)</f>
        <v>0.19929896907216496</v>
      </c>
    </row>
    <row r="585" spans="2:10">
      <c r="B585" t="s">
        <v>180</v>
      </c>
      <c r="C585" t="s">
        <v>181</v>
      </c>
      <c r="D585" t="s">
        <v>185</v>
      </c>
      <c r="E585" t="s">
        <v>20</v>
      </c>
      <c r="F585" t="s">
        <v>134</v>
      </c>
      <c r="G585">
        <f t="shared" si="17"/>
        <v>0.16064820413634109</v>
      </c>
      <c r="H585">
        <f t="shared" si="18"/>
        <v>0.20081025517042636</v>
      </c>
      <c r="J585">
        <f>$H$3*'Wind ENSPRESO CF'!E137/VLOOKUP(E585,'Wind ENSPRESO CF Averages'!$C$28:$F$64,3,0)</f>
        <v>0.20081025517042636</v>
      </c>
    </row>
    <row r="586" spans="2:10">
      <c r="B586" t="s">
        <v>180</v>
      </c>
      <c r="C586" t="s">
        <v>181</v>
      </c>
      <c r="D586" t="s">
        <v>185</v>
      </c>
      <c r="E586" t="s">
        <v>21</v>
      </c>
      <c r="F586" t="s">
        <v>134</v>
      </c>
      <c r="G586">
        <f t="shared" si="17"/>
        <v>0.16261596958174906</v>
      </c>
      <c r="H586">
        <f t="shared" si="18"/>
        <v>0.2032699619771863</v>
      </c>
      <c r="J586">
        <f>$H$3*'Wind ENSPRESO CF'!E138/VLOOKUP(E586,'Wind ENSPRESO CF Averages'!$C$28:$F$64,3,0)</f>
        <v>0.2032699619771863</v>
      </c>
    </row>
    <row r="587" spans="2:10">
      <c r="B587" t="s">
        <v>180</v>
      </c>
      <c r="C587" t="s">
        <v>181</v>
      </c>
      <c r="D587" t="s">
        <v>185</v>
      </c>
      <c r="E587" t="s">
        <v>22</v>
      </c>
      <c r="F587" t="s">
        <v>134</v>
      </c>
      <c r="G587">
        <f t="shared" si="17"/>
        <v>0</v>
      </c>
      <c r="H587">
        <f t="shared" si="18"/>
        <v>0</v>
      </c>
      <c r="J587">
        <f>$H$3*'Wind ENSPRESO CF'!E139/VLOOKUP(E587,'Wind ENSPRESO CF Averages'!$C$28:$F$64,3,0)</f>
        <v>0</v>
      </c>
    </row>
    <row r="588" spans="2:10">
      <c r="B588" t="s">
        <v>180</v>
      </c>
      <c r="C588" t="s">
        <v>181</v>
      </c>
      <c r="D588" t="s">
        <v>185</v>
      </c>
      <c r="E588" t="s">
        <v>23</v>
      </c>
      <c r="F588" t="s">
        <v>134</v>
      </c>
      <c r="G588">
        <f t="shared" si="17"/>
        <v>0.16092226373856361</v>
      </c>
      <c r="H588">
        <f t="shared" si="18"/>
        <v>0.2011528296732045</v>
      </c>
      <c r="J588">
        <f>$H$3*'Wind ENSPRESO CF'!E140/VLOOKUP(E588,'Wind ENSPRESO CF Averages'!$C$28:$F$64,3,0)</f>
        <v>0.2011528296732045</v>
      </c>
    </row>
    <row r="589" spans="2:10">
      <c r="B589" t="s">
        <v>180</v>
      </c>
      <c r="C589" t="s">
        <v>181</v>
      </c>
      <c r="D589" t="s">
        <v>185</v>
      </c>
      <c r="E589" t="s">
        <v>43</v>
      </c>
      <c r="F589" t="s">
        <v>134</v>
      </c>
      <c r="G589">
        <f t="shared" si="17"/>
        <v>0.15701375245579571</v>
      </c>
      <c r="H589">
        <f t="shared" si="18"/>
        <v>0.19626719056974462</v>
      </c>
      <c r="J589">
        <f>$H$3*'Wind ENSPRESO CF'!E141/VLOOKUP(E589,'Wind ENSPRESO CF Averages'!$C$28:$F$64,3,0)</f>
        <v>0.19626719056974462</v>
      </c>
    </row>
    <row r="590" spans="2:10">
      <c r="B590" t="s">
        <v>180</v>
      </c>
      <c r="C590" t="s">
        <v>181</v>
      </c>
      <c r="D590" t="s">
        <v>185</v>
      </c>
      <c r="E590" t="s">
        <v>24</v>
      </c>
      <c r="F590" t="s">
        <v>134</v>
      </c>
      <c r="G590">
        <f t="shared" ref="G590:G653" si="19">H590*0.8</f>
        <v>0.14631458094144661</v>
      </c>
      <c r="H590">
        <f t="shared" si="18"/>
        <v>0.18289322617680825</v>
      </c>
      <c r="J590">
        <f>$H$3*'Wind ENSPRESO CF'!E142/VLOOKUP(E590,'Wind ENSPRESO CF Averages'!$C$28:$F$64,3,0)</f>
        <v>0.18289322617680825</v>
      </c>
    </row>
    <row r="591" spans="2:10">
      <c r="B591" t="s">
        <v>180</v>
      </c>
      <c r="C591" t="s">
        <v>181</v>
      </c>
      <c r="D591" t="s">
        <v>185</v>
      </c>
      <c r="E591" t="s">
        <v>25</v>
      </c>
      <c r="F591" t="s">
        <v>134</v>
      </c>
      <c r="G591">
        <f t="shared" si="19"/>
        <v>0.15619047619047621</v>
      </c>
      <c r="H591">
        <f t="shared" si="18"/>
        <v>0.19523809523809524</v>
      </c>
      <c r="J591">
        <f>$H$3*'Wind ENSPRESO CF'!E143/VLOOKUP(E591,'Wind ENSPRESO CF Averages'!$C$28:$F$64,3,0)</f>
        <v>0.19523809523809524</v>
      </c>
    </row>
    <row r="592" spans="2:10">
      <c r="B592" t="s">
        <v>180</v>
      </c>
      <c r="C592" t="s">
        <v>181</v>
      </c>
      <c r="D592" t="s">
        <v>185</v>
      </c>
      <c r="E592" t="s">
        <v>26</v>
      </c>
      <c r="F592" t="s">
        <v>134</v>
      </c>
      <c r="G592">
        <f t="shared" si="19"/>
        <v>0.14589360430364615</v>
      </c>
      <c r="H592">
        <f t="shared" si="18"/>
        <v>0.18236700537955766</v>
      </c>
      <c r="J592">
        <f>$H$3*'Wind ENSPRESO CF'!E144/VLOOKUP(E592,'Wind ENSPRESO CF Averages'!$C$28:$F$64,3,0)</f>
        <v>0.18236700537955766</v>
      </c>
    </row>
    <row r="593" spans="2:10">
      <c r="B593" t="s">
        <v>180</v>
      </c>
      <c r="C593" t="s">
        <v>181</v>
      </c>
      <c r="D593" t="s">
        <v>185</v>
      </c>
      <c r="E593" t="s">
        <v>40</v>
      </c>
      <c r="F593" t="s">
        <v>134</v>
      </c>
      <c r="G593">
        <f t="shared" si="19"/>
        <v>0.15817322834645667</v>
      </c>
      <c r="H593">
        <f t="shared" si="18"/>
        <v>0.19771653543307083</v>
      </c>
      <c r="J593">
        <f>$H$3*'Wind ENSPRESO CF'!E145/VLOOKUP(E593,'Wind ENSPRESO CF Averages'!$C$28:$F$64,3,0)</f>
        <v>0.19771653543307083</v>
      </c>
    </row>
    <row r="594" spans="2:10">
      <c r="B594" t="s">
        <v>180</v>
      </c>
      <c r="C594" t="s">
        <v>181</v>
      </c>
      <c r="D594" t="s">
        <v>185</v>
      </c>
      <c r="E594" t="s">
        <v>41</v>
      </c>
      <c r="F594" t="s">
        <v>134</v>
      </c>
      <c r="G594">
        <f t="shared" si="19"/>
        <v>0.16010223642172527</v>
      </c>
      <c r="H594">
        <f t="shared" si="18"/>
        <v>0.20012779552715657</v>
      </c>
      <c r="J594">
        <f>$H$3*'Wind ENSPRESO CF'!E146/VLOOKUP(E594,'Wind ENSPRESO CF Averages'!$C$28:$F$64,3,0)</f>
        <v>0.20012779552715657</v>
      </c>
    </row>
    <row r="595" spans="2:10">
      <c r="B595" t="s">
        <v>180</v>
      </c>
      <c r="C595" t="s">
        <v>181</v>
      </c>
      <c r="D595" t="s">
        <v>185</v>
      </c>
      <c r="E595" t="s">
        <v>27</v>
      </c>
      <c r="F595" t="s">
        <v>134</v>
      </c>
      <c r="G595">
        <f t="shared" si="19"/>
        <v>0.19706618962432917</v>
      </c>
      <c r="H595">
        <f t="shared" si="18"/>
        <v>0.24633273703041145</v>
      </c>
      <c r="J595">
        <f>$H$3*'Wind ENSPRESO CF'!E147/VLOOKUP(E595,'Wind ENSPRESO CF Averages'!$C$28:$F$64,3,0)</f>
        <v>0.24633273703041145</v>
      </c>
    </row>
    <row r="596" spans="2:10">
      <c r="B596" t="s">
        <v>180</v>
      </c>
      <c r="C596" t="s">
        <v>181</v>
      </c>
      <c r="D596" t="s">
        <v>185</v>
      </c>
      <c r="E596" t="s">
        <v>28</v>
      </c>
      <c r="F596" t="s">
        <v>134</v>
      </c>
      <c r="G596">
        <f t="shared" si="19"/>
        <v>0.14821179707960666</v>
      </c>
      <c r="H596">
        <f t="shared" si="18"/>
        <v>0.18526474634950832</v>
      </c>
      <c r="J596">
        <f>$H$3*'Wind ENSPRESO CF'!E148/VLOOKUP(E596,'Wind ENSPRESO CF Averages'!$C$28:$F$64,3,0)</f>
        <v>0.18526474634950832</v>
      </c>
    </row>
    <row r="597" spans="2:10">
      <c r="B597" t="s">
        <v>180</v>
      </c>
      <c r="C597" t="s">
        <v>181</v>
      </c>
      <c r="D597" t="s">
        <v>185</v>
      </c>
      <c r="E597" t="s">
        <v>29</v>
      </c>
      <c r="F597" t="s">
        <v>134</v>
      </c>
      <c r="G597">
        <f t="shared" si="19"/>
        <v>0.16409436225488405</v>
      </c>
      <c r="H597">
        <f t="shared" si="18"/>
        <v>0.20511795281860506</v>
      </c>
      <c r="J597">
        <f>$H$3*'Wind ENSPRESO CF'!E149/VLOOKUP(E597,'Wind ENSPRESO CF Averages'!$C$28:$F$64,3,0)</f>
        <v>0.20511795281860506</v>
      </c>
    </row>
    <row r="598" spans="2:10">
      <c r="B598" t="s">
        <v>180</v>
      </c>
      <c r="C598" t="s">
        <v>181</v>
      </c>
      <c r="D598" t="s">
        <v>185</v>
      </c>
      <c r="E598" t="s">
        <v>30</v>
      </c>
      <c r="F598" t="s">
        <v>134</v>
      </c>
      <c r="G598">
        <f t="shared" si="19"/>
        <v>0.14611660079051386</v>
      </c>
      <c r="H598">
        <f t="shared" si="18"/>
        <v>0.18264575098814231</v>
      </c>
      <c r="J598">
        <f>$H$3*'Wind ENSPRESO CF'!E150/VLOOKUP(E598,'Wind ENSPRESO CF Averages'!$C$28:$F$64,3,0)</f>
        <v>0.18264575098814231</v>
      </c>
    </row>
    <row r="599" spans="2:10">
      <c r="B599" t="s">
        <v>180</v>
      </c>
      <c r="C599" t="s">
        <v>181</v>
      </c>
      <c r="D599" t="s">
        <v>185</v>
      </c>
      <c r="E599" t="s">
        <v>31</v>
      </c>
      <c r="F599" t="s">
        <v>134</v>
      </c>
      <c r="G599">
        <f t="shared" si="19"/>
        <v>0.15893492753338187</v>
      </c>
      <c r="H599">
        <f t="shared" si="18"/>
        <v>0.19866865941672732</v>
      </c>
      <c r="J599">
        <f>$H$3*'Wind ENSPRESO CF'!E151/VLOOKUP(E599,'Wind ENSPRESO CF Averages'!$C$28:$F$64,3,0)</f>
        <v>0.19866865941672732</v>
      </c>
    </row>
    <row r="600" spans="2:10">
      <c r="B600" t="s">
        <v>180</v>
      </c>
      <c r="C600" t="s">
        <v>181</v>
      </c>
      <c r="D600" t="s">
        <v>185</v>
      </c>
      <c r="E600" t="s">
        <v>32</v>
      </c>
      <c r="F600" t="s">
        <v>134</v>
      </c>
      <c r="G600">
        <f t="shared" si="19"/>
        <v>0.16981052136048014</v>
      </c>
      <c r="H600">
        <f t="shared" ref="H600:H663" si="20">IF(D600="WP",0,J600)</f>
        <v>0.21226315170060017</v>
      </c>
      <c r="J600">
        <f>$H$3*'Wind ENSPRESO CF'!E152/VLOOKUP(E600,'Wind ENSPRESO CF Averages'!$C$28:$F$64,3,0)</f>
        <v>0.21226315170060017</v>
      </c>
    </row>
    <row r="601" spans="2:10">
      <c r="B601" t="s">
        <v>180</v>
      </c>
      <c r="C601" t="s">
        <v>181</v>
      </c>
      <c r="D601" t="s">
        <v>185</v>
      </c>
      <c r="E601" t="s">
        <v>33</v>
      </c>
      <c r="F601" t="s">
        <v>134</v>
      </c>
      <c r="G601">
        <f t="shared" si="19"/>
        <v>0.15393303751512705</v>
      </c>
      <c r="H601">
        <f t="shared" si="20"/>
        <v>0.19241629689390879</v>
      </c>
      <c r="J601">
        <f>$H$3*'Wind ENSPRESO CF'!E153/VLOOKUP(E601,'Wind ENSPRESO CF Averages'!$C$28:$F$64,3,0)</f>
        <v>0.19241629689390879</v>
      </c>
    </row>
    <row r="602" spans="2:10">
      <c r="B602" t="s">
        <v>180</v>
      </c>
      <c r="C602" t="s">
        <v>181</v>
      </c>
      <c r="D602" t="s">
        <v>185</v>
      </c>
      <c r="E602" t="s">
        <v>34</v>
      </c>
      <c r="F602" t="s">
        <v>134</v>
      </c>
      <c r="G602">
        <f t="shared" si="19"/>
        <v>0.16332942555685814</v>
      </c>
      <c r="H602">
        <f t="shared" si="20"/>
        <v>0.20416178194607265</v>
      </c>
      <c r="J602">
        <f>$H$3*'Wind ENSPRESO CF'!E154/VLOOKUP(E602,'Wind ENSPRESO CF Averages'!$C$28:$F$64,3,0)</f>
        <v>0.20416178194607265</v>
      </c>
    </row>
    <row r="603" spans="2:10">
      <c r="B603" t="s">
        <v>180</v>
      </c>
      <c r="C603" t="s">
        <v>181</v>
      </c>
      <c r="D603" t="s">
        <v>185</v>
      </c>
      <c r="E603" t="s">
        <v>35</v>
      </c>
      <c r="F603" t="s">
        <v>134</v>
      </c>
      <c r="G603">
        <f t="shared" si="19"/>
        <v>0.1640675174969124</v>
      </c>
      <c r="H603">
        <f t="shared" si="20"/>
        <v>0.20508439687114047</v>
      </c>
      <c r="J603">
        <f>$H$3*'Wind ENSPRESO CF'!E155/VLOOKUP(E603,'Wind ENSPRESO CF Averages'!$C$28:$F$64,3,0)</f>
        <v>0.20508439687114047</v>
      </c>
    </row>
    <row r="604" spans="2:10">
      <c r="B604" t="s">
        <v>180</v>
      </c>
      <c r="C604" t="s">
        <v>181</v>
      </c>
      <c r="D604" t="s">
        <v>185</v>
      </c>
      <c r="E604" t="s">
        <v>36</v>
      </c>
      <c r="F604" t="s">
        <v>134</v>
      </c>
      <c r="G604">
        <f t="shared" si="19"/>
        <v>0.16127038359987386</v>
      </c>
      <c r="H604">
        <f t="shared" si="20"/>
        <v>0.20158797949984231</v>
      </c>
      <c r="J604">
        <f>$H$3*'Wind ENSPRESO CF'!E156/VLOOKUP(E604,'Wind ENSPRESO CF Averages'!$C$28:$F$64,3,0)</f>
        <v>0.20158797949984231</v>
      </c>
    </row>
    <row r="605" spans="2:10">
      <c r="B605" t="s">
        <v>180</v>
      </c>
      <c r="C605" t="s">
        <v>181</v>
      </c>
      <c r="D605" t="s">
        <v>186</v>
      </c>
      <c r="E605" t="s">
        <v>37</v>
      </c>
      <c r="F605" t="s">
        <v>134</v>
      </c>
      <c r="G605">
        <f t="shared" si="19"/>
        <v>0.16776699029126213</v>
      </c>
      <c r="H605">
        <f t="shared" si="20"/>
        <v>0.20970873786407765</v>
      </c>
      <c r="J605">
        <f>$H$3*'Wind ENSPRESO CF'!E157/VLOOKUP(E605,'Wind ENSPRESO CF Averages'!$C$28:$F$64,3,0)</f>
        <v>0.20970873786407765</v>
      </c>
    </row>
    <row r="606" spans="2:10">
      <c r="B606" t="s">
        <v>180</v>
      </c>
      <c r="C606" t="s">
        <v>181</v>
      </c>
      <c r="D606" t="s">
        <v>186</v>
      </c>
      <c r="E606" t="s">
        <v>7</v>
      </c>
      <c r="F606" t="s">
        <v>134</v>
      </c>
      <c r="G606">
        <f t="shared" si="19"/>
        <v>0.18617585775772941</v>
      </c>
      <c r="H606">
        <f t="shared" si="20"/>
        <v>0.23271982219716175</v>
      </c>
      <c r="J606">
        <f>$H$3*'Wind ENSPRESO CF'!E158/VLOOKUP(E606,'Wind ENSPRESO CF Averages'!$C$28:$F$64,3,0)</f>
        <v>0.23271982219716175</v>
      </c>
    </row>
    <row r="607" spans="2:10">
      <c r="B607" t="s">
        <v>180</v>
      </c>
      <c r="C607" t="s">
        <v>181</v>
      </c>
      <c r="D607" t="s">
        <v>186</v>
      </c>
      <c r="E607" t="s">
        <v>38</v>
      </c>
      <c r="F607" t="s">
        <v>134</v>
      </c>
      <c r="G607">
        <f t="shared" si="19"/>
        <v>0.19036649214659687</v>
      </c>
      <c r="H607">
        <f t="shared" si="20"/>
        <v>0.23795811518324608</v>
      </c>
      <c r="J607">
        <f>$H$3*'Wind ENSPRESO CF'!E159/VLOOKUP(E607,'Wind ENSPRESO CF Averages'!$C$28:$F$64,3,0)</f>
        <v>0.23795811518324608</v>
      </c>
    </row>
    <row r="608" spans="2:10">
      <c r="B608" t="s">
        <v>180</v>
      </c>
      <c r="C608" t="s">
        <v>181</v>
      </c>
      <c r="D608" t="s">
        <v>186</v>
      </c>
      <c r="E608" t="s">
        <v>8</v>
      </c>
      <c r="F608" t="s">
        <v>134</v>
      </c>
      <c r="G608">
        <f t="shared" si="19"/>
        <v>0.17123862287305314</v>
      </c>
      <c r="H608">
        <f t="shared" si="20"/>
        <v>0.21404827859131639</v>
      </c>
      <c r="J608">
        <f>$H$3*'Wind ENSPRESO CF'!E160/VLOOKUP(E608,'Wind ENSPRESO CF Averages'!$C$28:$F$64,3,0)</f>
        <v>0.21404827859131639</v>
      </c>
    </row>
    <row r="609" spans="2:10">
      <c r="B609" t="s">
        <v>180</v>
      </c>
      <c r="C609" t="s">
        <v>181</v>
      </c>
      <c r="D609" t="s">
        <v>186</v>
      </c>
      <c r="E609" t="s">
        <v>9</v>
      </c>
      <c r="F609" t="s">
        <v>134</v>
      </c>
      <c r="G609">
        <f t="shared" si="19"/>
        <v>0.16483473752458977</v>
      </c>
      <c r="H609">
        <f t="shared" si="20"/>
        <v>0.20604342190573721</v>
      </c>
      <c r="J609">
        <f>$H$3*'Wind ENSPRESO CF'!E161/VLOOKUP(E609,'Wind ENSPRESO CF Averages'!$C$28:$F$64,3,0)</f>
        <v>0.20604342190573721</v>
      </c>
    </row>
    <row r="610" spans="2:10">
      <c r="B610" t="s">
        <v>180</v>
      </c>
      <c r="C610" t="s">
        <v>181</v>
      </c>
      <c r="D610" t="s">
        <v>186</v>
      </c>
      <c r="E610" t="s">
        <v>10</v>
      </c>
      <c r="F610" t="s">
        <v>134</v>
      </c>
      <c r="G610">
        <f t="shared" si="19"/>
        <v>0.19047491638783165</v>
      </c>
      <c r="H610">
        <f t="shared" si="20"/>
        <v>0.23809364548478956</v>
      </c>
      <c r="J610">
        <f>$H$3*'Wind ENSPRESO CF'!E162/VLOOKUP(E610,'Wind ENSPRESO CF Averages'!$C$28:$F$64,3,0)</f>
        <v>0.23809364548478956</v>
      </c>
    </row>
    <row r="611" spans="2:10">
      <c r="B611" t="s">
        <v>180</v>
      </c>
      <c r="C611" t="s">
        <v>181</v>
      </c>
      <c r="D611" t="s">
        <v>186</v>
      </c>
      <c r="E611" t="s">
        <v>42</v>
      </c>
      <c r="F611" t="s">
        <v>134</v>
      </c>
      <c r="G611">
        <f t="shared" si="19"/>
        <v>0.19071017274472168</v>
      </c>
      <c r="H611">
        <f t="shared" si="20"/>
        <v>0.23838771593090211</v>
      </c>
      <c r="J611">
        <f>$H$3*'Wind ENSPRESO CF'!E163/VLOOKUP(E611,'Wind ENSPRESO CF Averages'!$C$28:$F$64,3,0)</f>
        <v>0.23838771593090211</v>
      </c>
    </row>
    <row r="612" spans="2:10">
      <c r="B612" t="s">
        <v>180</v>
      </c>
      <c r="C612" t="s">
        <v>181</v>
      </c>
      <c r="D612" t="s">
        <v>186</v>
      </c>
      <c r="E612" t="s">
        <v>11</v>
      </c>
      <c r="F612" t="s">
        <v>134</v>
      </c>
      <c r="G612">
        <f t="shared" si="19"/>
        <v>0.17199586349534646</v>
      </c>
      <c r="H612">
        <f t="shared" si="20"/>
        <v>0.21499482936918307</v>
      </c>
      <c r="J612">
        <f>$H$3*'Wind ENSPRESO CF'!E164/VLOOKUP(E612,'Wind ENSPRESO CF Averages'!$C$28:$F$64,3,0)</f>
        <v>0.21499482936918307</v>
      </c>
    </row>
    <row r="613" spans="2:10">
      <c r="B613" t="s">
        <v>180</v>
      </c>
      <c r="C613" t="s">
        <v>181</v>
      </c>
      <c r="D613" t="s">
        <v>186</v>
      </c>
      <c r="E613" t="s">
        <v>12</v>
      </c>
      <c r="F613" t="s">
        <v>134</v>
      </c>
      <c r="G613">
        <f t="shared" si="19"/>
        <v>0.18248375322709876</v>
      </c>
      <c r="H613">
        <f t="shared" si="20"/>
        <v>0.22810469153387342</v>
      </c>
      <c r="J613">
        <f>$H$3*'Wind ENSPRESO CF'!E165/VLOOKUP(E613,'Wind ENSPRESO CF Averages'!$C$28:$F$64,3,0)</f>
        <v>0.22810469153387342</v>
      </c>
    </row>
    <row r="614" spans="2:10">
      <c r="B614" t="s">
        <v>180</v>
      </c>
      <c r="C614" t="s">
        <v>181</v>
      </c>
      <c r="D614" t="s">
        <v>186</v>
      </c>
      <c r="E614" t="s">
        <v>13</v>
      </c>
      <c r="F614" t="s">
        <v>134</v>
      </c>
      <c r="G614">
        <f t="shared" si="19"/>
        <v>0.17100518267310666</v>
      </c>
      <c r="H614">
        <f t="shared" si="20"/>
        <v>0.21375647834138331</v>
      </c>
      <c r="J614">
        <f>$H$3*'Wind ENSPRESO CF'!E166/VLOOKUP(E614,'Wind ENSPRESO CF Averages'!$C$28:$F$64,3,0)</f>
        <v>0.21375647834138331</v>
      </c>
    </row>
    <row r="615" spans="2:10">
      <c r="B615" t="s">
        <v>180</v>
      </c>
      <c r="C615" t="s">
        <v>181</v>
      </c>
      <c r="D615" t="s">
        <v>186</v>
      </c>
      <c r="E615" t="s">
        <v>14</v>
      </c>
      <c r="F615" t="s">
        <v>134</v>
      </c>
      <c r="G615">
        <f t="shared" si="19"/>
        <v>0.15761683520087458</v>
      </c>
      <c r="H615">
        <f t="shared" si="20"/>
        <v>0.19702104400109322</v>
      </c>
      <c r="J615">
        <f>$H$3*'Wind ENSPRESO CF'!E167/VLOOKUP(E615,'Wind ENSPRESO CF Averages'!$C$28:$F$64,3,0)</f>
        <v>0.19702104400109322</v>
      </c>
    </row>
    <row r="616" spans="2:10">
      <c r="B616" t="s">
        <v>180</v>
      </c>
      <c r="C616" t="s">
        <v>181</v>
      </c>
      <c r="D616" t="s">
        <v>186</v>
      </c>
      <c r="E616" t="s">
        <v>15</v>
      </c>
      <c r="F616" t="s">
        <v>134</v>
      </c>
      <c r="G616">
        <f t="shared" si="19"/>
        <v>0.1563069245165315</v>
      </c>
      <c r="H616">
        <f t="shared" si="20"/>
        <v>0.19538365564566437</v>
      </c>
      <c r="J616">
        <f>$H$3*'Wind ENSPRESO CF'!E168/VLOOKUP(E616,'Wind ENSPRESO CF Averages'!$C$28:$F$64,3,0)</f>
        <v>0.19538365564566437</v>
      </c>
    </row>
    <row r="617" spans="2:10">
      <c r="B617" t="s">
        <v>180</v>
      </c>
      <c r="C617" t="s">
        <v>181</v>
      </c>
      <c r="D617" t="s">
        <v>186</v>
      </c>
      <c r="E617" t="s">
        <v>19</v>
      </c>
      <c r="F617" t="s">
        <v>134</v>
      </c>
      <c r="G617">
        <f t="shared" si="19"/>
        <v>0.15818657367029137</v>
      </c>
      <c r="H617">
        <f t="shared" si="20"/>
        <v>0.1977332170878642</v>
      </c>
      <c r="J617">
        <f>$H$3*'Wind ENSPRESO CF'!E169/VLOOKUP(E617,'Wind ENSPRESO CF Averages'!$C$28:$F$64,3,0)</f>
        <v>0.1977332170878642</v>
      </c>
    </row>
    <row r="618" spans="2:10">
      <c r="B618" t="s">
        <v>180</v>
      </c>
      <c r="C618" t="s">
        <v>181</v>
      </c>
      <c r="D618" t="s">
        <v>186</v>
      </c>
      <c r="E618" t="s">
        <v>16</v>
      </c>
      <c r="F618" t="s">
        <v>134</v>
      </c>
      <c r="G618">
        <f t="shared" si="19"/>
        <v>0.20258312398404021</v>
      </c>
      <c r="H618">
        <f t="shared" si="20"/>
        <v>0.25322890498005024</v>
      </c>
      <c r="J618">
        <f>$H$3*'Wind ENSPRESO CF'!E170/VLOOKUP(E618,'Wind ENSPRESO CF Averages'!$C$28:$F$64,3,0)</f>
        <v>0.25322890498005024</v>
      </c>
    </row>
    <row r="619" spans="2:10">
      <c r="B619" t="s">
        <v>180</v>
      </c>
      <c r="C619" t="s">
        <v>181</v>
      </c>
      <c r="D619" t="s">
        <v>186</v>
      </c>
      <c r="E619" t="s">
        <v>17</v>
      </c>
      <c r="F619" t="s">
        <v>134</v>
      </c>
      <c r="G619">
        <f t="shared" si="19"/>
        <v>0.16175548589341693</v>
      </c>
      <c r="H619">
        <f t="shared" si="20"/>
        <v>0.20219435736677116</v>
      </c>
      <c r="J619">
        <f>$H$3*'Wind ENSPRESO CF'!E171/VLOOKUP(E619,'Wind ENSPRESO CF Averages'!$C$28:$F$64,3,0)</f>
        <v>0.20219435736677116</v>
      </c>
    </row>
    <row r="620" spans="2:10">
      <c r="B620" t="s">
        <v>180</v>
      </c>
      <c r="C620" t="s">
        <v>181</v>
      </c>
      <c r="D620" t="s">
        <v>186</v>
      </c>
      <c r="E620" t="s">
        <v>18</v>
      </c>
      <c r="F620" t="s">
        <v>134</v>
      </c>
      <c r="G620">
        <f t="shared" si="19"/>
        <v>0.19145323484942683</v>
      </c>
      <c r="H620">
        <f t="shared" si="20"/>
        <v>0.23931654356178353</v>
      </c>
      <c r="J620">
        <f>$H$3*'Wind ENSPRESO CF'!E172/VLOOKUP(E620,'Wind ENSPRESO CF Averages'!$C$28:$F$64,3,0)</f>
        <v>0.23931654356178353</v>
      </c>
    </row>
    <row r="621" spans="2:10">
      <c r="B621" t="s">
        <v>180</v>
      </c>
      <c r="C621" t="s">
        <v>181</v>
      </c>
      <c r="D621" t="s">
        <v>186</v>
      </c>
      <c r="E621" t="s">
        <v>39</v>
      </c>
      <c r="F621" t="s">
        <v>134</v>
      </c>
      <c r="G621">
        <f t="shared" si="19"/>
        <v>0.20397525773195879</v>
      </c>
      <c r="H621">
        <f t="shared" si="20"/>
        <v>0.25496907216494846</v>
      </c>
      <c r="J621">
        <f>$H$3*'Wind ENSPRESO CF'!E173/VLOOKUP(E621,'Wind ENSPRESO CF Averages'!$C$28:$F$64,3,0)</f>
        <v>0.25496907216494846</v>
      </c>
    </row>
    <row r="622" spans="2:10">
      <c r="B622" t="s">
        <v>180</v>
      </c>
      <c r="C622" t="s">
        <v>181</v>
      </c>
      <c r="D622" t="s">
        <v>186</v>
      </c>
      <c r="E622" t="s">
        <v>20</v>
      </c>
      <c r="F622" t="s">
        <v>134</v>
      </c>
      <c r="G622">
        <f t="shared" si="19"/>
        <v>0.19747974362072224</v>
      </c>
      <c r="H622">
        <f t="shared" si="20"/>
        <v>0.24684967952590278</v>
      </c>
      <c r="J622">
        <f>$H$3*'Wind ENSPRESO CF'!E174/VLOOKUP(E622,'Wind ENSPRESO CF Averages'!$C$28:$F$64,3,0)</f>
        <v>0.24684967952590278</v>
      </c>
    </row>
    <row r="623" spans="2:10">
      <c r="B623" t="s">
        <v>180</v>
      </c>
      <c r="C623" t="s">
        <v>181</v>
      </c>
      <c r="D623" t="s">
        <v>186</v>
      </c>
      <c r="E623" t="s">
        <v>21</v>
      </c>
      <c r="F623" t="s">
        <v>134</v>
      </c>
      <c r="G623">
        <f t="shared" si="19"/>
        <v>0.17123954372623579</v>
      </c>
      <c r="H623">
        <f t="shared" si="20"/>
        <v>0.21404942965779472</v>
      </c>
      <c r="J623">
        <f>$H$3*'Wind ENSPRESO CF'!E175/VLOOKUP(E623,'Wind ENSPRESO CF Averages'!$C$28:$F$64,3,0)</f>
        <v>0.21404942965779472</v>
      </c>
    </row>
    <row r="624" spans="2:10">
      <c r="B624" t="s">
        <v>180</v>
      </c>
      <c r="C624" t="s">
        <v>181</v>
      </c>
      <c r="D624" t="s">
        <v>186</v>
      </c>
      <c r="E624" t="s">
        <v>22</v>
      </c>
      <c r="F624" t="s">
        <v>134</v>
      </c>
      <c r="G624">
        <f t="shared" si="19"/>
        <v>0</v>
      </c>
      <c r="H624">
        <f t="shared" si="20"/>
        <v>0</v>
      </c>
      <c r="J624">
        <f>$H$3*'Wind ENSPRESO CF'!E176/VLOOKUP(E624,'Wind ENSPRESO CF Averages'!$C$28:$F$64,3,0)</f>
        <v>0</v>
      </c>
    </row>
    <row r="625" spans="2:10">
      <c r="B625" t="s">
        <v>180</v>
      </c>
      <c r="C625" t="s">
        <v>181</v>
      </c>
      <c r="D625" t="s">
        <v>186</v>
      </c>
      <c r="E625" t="s">
        <v>23</v>
      </c>
      <c r="F625" t="s">
        <v>134</v>
      </c>
      <c r="G625">
        <f t="shared" si="19"/>
        <v>0.19369725690330411</v>
      </c>
      <c r="H625">
        <f t="shared" si="20"/>
        <v>0.24212157112913013</v>
      </c>
      <c r="J625">
        <f>$H$3*'Wind ENSPRESO CF'!E177/VLOOKUP(E625,'Wind ENSPRESO CF Averages'!$C$28:$F$64,3,0)</f>
        <v>0.24212157112913013</v>
      </c>
    </row>
    <row r="626" spans="2:10">
      <c r="B626" t="s">
        <v>180</v>
      </c>
      <c r="C626" t="s">
        <v>181</v>
      </c>
      <c r="D626" t="s">
        <v>186</v>
      </c>
      <c r="E626" t="s">
        <v>43</v>
      </c>
      <c r="F626" t="s">
        <v>134</v>
      </c>
      <c r="G626">
        <f t="shared" si="19"/>
        <v>0.16762278978389</v>
      </c>
      <c r="H626">
        <f t="shared" si="20"/>
        <v>0.2095284872298625</v>
      </c>
      <c r="J626">
        <f>$H$3*'Wind ENSPRESO CF'!E178/VLOOKUP(E626,'Wind ENSPRESO CF Averages'!$C$28:$F$64,3,0)</f>
        <v>0.2095284872298625</v>
      </c>
    </row>
    <row r="627" spans="2:10">
      <c r="B627" t="s">
        <v>180</v>
      </c>
      <c r="C627" t="s">
        <v>181</v>
      </c>
      <c r="D627" t="s">
        <v>186</v>
      </c>
      <c r="E627" t="s">
        <v>24</v>
      </c>
      <c r="F627" t="s">
        <v>134</v>
      </c>
      <c r="G627">
        <f t="shared" si="19"/>
        <v>0.1549942594718714</v>
      </c>
      <c r="H627">
        <f t="shared" si="20"/>
        <v>0.19374282433983925</v>
      </c>
      <c r="J627">
        <f>$H$3*'Wind ENSPRESO CF'!E179/VLOOKUP(E627,'Wind ENSPRESO CF Averages'!$C$28:$F$64,3,0)</f>
        <v>0.19374282433983925</v>
      </c>
    </row>
    <row r="628" spans="2:10">
      <c r="B628" t="s">
        <v>180</v>
      </c>
      <c r="C628" t="s">
        <v>181</v>
      </c>
      <c r="D628" t="s">
        <v>186</v>
      </c>
      <c r="E628" t="s">
        <v>25</v>
      </c>
      <c r="F628" t="s">
        <v>134</v>
      </c>
      <c r="G628">
        <f t="shared" si="19"/>
        <v>0.17904761904761901</v>
      </c>
      <c r="H628">
        <f t="shared" si="20"/>
        <v>0.22380952380952376</v>
      </c>
      <c r="J628">
        <f>$H$3*'Wind ENSPRESO CF'!E180/VLOOKUP(E628,'Wind ENSPRESO CF Averages'!$C$28:$F$64,3,0)</f>
        <v>0.22380952380952376</v>
      </c>
    </row>
    <row r="629" spans="2:10">
      <c r="B629" t="s">
        <v>180</v>
      </c>
      <c r="C629" t="s">
        <v>181</v>
      </c>
      <c r="D629" t="s">
        <v>186</v>
      </c>
      <c r="E629" t="s">
        <v>26</v>
      </c>
      <c r="F629" t="s">
        <v>134</v>
      </c>
      <c r="G629">
        <f t="shared" si="19"/>
        <v>0.15105797967722653</v>
      </c>
      <c r="H629">
        <f t="shared" si="20"/>
        <v>0.18882247459653315</v>
      </c>
      <c r="J629">
        <f>$H$3*'Wind ENSPRESO CF'!E181/VLOOKUP(E629,'Wind ENSPRESO CF Averages'!$C$28:$F$64,3,0)</f>
        <v>0.18882247459653315</v>
      </c>
    </row>
    <row r="630" spans="2:10">
      <c r="B630" t="s">
        <v>180</v>
      </c>
      <c r="C630" t="s">
        <v>181</v>
      </c>
      <c r="D630" t="s">
        <v>186</v>
      </c>
      <c r="E630" t="s">
        <v>40</v>
      </c>
      <c r="F630" t="s">
        <v>134</v>
      </c>
      <c r="G630">
        <f t="shared" si="19"/>
        <v>0.18708661417322833</v>
      </c>
      <c r="H630">
        <f t="shared" si="20"/>
        <v>0.2338582677165354</v>
      </c>
      <c r="J630">
        <f>$H$3*'Wind ENSPRESO CF'!E182/VLOOKUP(E630,'Wind ENSPRESO CF Averages'!$C$28:$F$64,3,0)</f>
        <v>0.2338582677165354</v>
      </c>
    </row>
    <row r="631" spans="2:10">
      <c r="B631" t="s">
        <v>180</v>
      </c>
      <c r="C631" t="s">
        <v>181</v>
      </c>
      <c r="D631" t="s">
        <v>186</v>
      </c>
      <c r="E631" t="s">
        <v>41</v>
      </c>
      <c r="F631" t="s">
        <v>134</v>
      </c>
      <c r="G631">
        <f t="shared" si="19"/>
        <v>0.17252396166134187</v>
      </c>
      <c r="H631">
        <f t="shared" si="20"/>
        <v>0.21565495207667731</v>
      </c>
      <c r="J631">
        <f>$H$3*'Wind ENSPRESO CF'!E183/VLOOKUP(E631,'Wind ENSPRESO CF Averages'!$C$28:$F$64,3,0)</f>
        <v>0.21565495207667731</v>
      </c>
    </row>
    <row r="632" spans="2:10">
      <c r="B632" t="s">
        <v>180</v>
      </c>
      <c r="C632" t="s">
        <v>181</v>
      </c>
      <c r="D632" t="s">
        <v>186</v>
      </c>
      <c r="E632" t="s">
        <v>27</v>
      </c>
      <c r="F632" t="s">
        <v>134</v>
      </c>
      <c r="G632">
        <f t="shared" si="19"/>
        <v>0.19577817531305908</v>
      </c>
      <c r="H632">
        <f t="shared" si="20"/>
        <v>0.24472271914132382</v>
      </c>
      <c r="J632">
        <f>$H$3*'Wind ENSPRESO CF'!E184/VLOOKUP(E632,'Wind ENSPRESO CF Averages'!$C$28:$F$64,3,0)</f>
        <v>0.24472271914132382</v>
      </c>
    </row>
    <row r="633" spans="2:10">
      <c r="B633" t="s">
        <v>180</v>
      </c>
      <c r="C633" t="s">
        <v>181</v>
      </c>
      <c r="D633" t="s">
        <v>186</v>
      </c>
      <c r="E633" t="s">
        <v>28</v>
      </c>
      <c r="F633" t="s">
        <v>134</v>
      </c>
      <c r="G633">
        <f t="shared" si="19"/>
        <v>0.16987794594103142</v>
      </c>
      <c r="H633">
        <f t="shared" si="20"/>
        <v>0.21234743242628926</v>
      </c>
      <c r="J633">
        <f>$H$3*'Wind ENSPRESO CF'!E185/VLOOKUP(E633,'Wind ENSPRESO CF Averages'!$C$28:$F$64,3,0)</f>
        <v>0.21234743242628926</v>
      </c>
    </row>
    <row r="634" spans="2:10">
      <c r="B634" t="s">
        <v>180</v>
      </c>
      <c r="C634" t="s">
        <v>181</v>
      </c>
      <c r="D634" t="s">
        <v>186</v>
      </c>
      <c r="E634" t="s">
        <v>29</v>
      </c>
      <c r="F634" t="s">
        <v>134</v>
      </c>
      <c r="G634">
        <f t="shared" si="19"/>
        <v>0.17460215913615587</v>
      </c>
      <c r="H634">
        <f t="shared" si="20"/>
        <v>0.21825269892019483</v>
      </c>
      <c r="J634">
        <f>$H$3*'Wind ENSPRESO CF'!E186/VLOOKUP(E634,'Wind ENSPRESO CF Averages'!$C$28:$F$64,3,0)</f>
        <v>0.21825269892019483</v>
      </c>
    </row>
    <row r="635" spans="2:10">
      <c r="B635" t="s">
        <v>180</v>
      </c>
      <c r="C635" t="s">
        <v>181</v>
      </c>
      <c r="D635" t="s">
        <v>186</v>
      </c>
      <c r="E635" t="s">
        <v>30</v>
      </c>
      <c r="F635" t="s">
        <v>134</v>
      </c>
      <c r="G635">
        <f t="shared" si="19"/>
        <v>0.16621541501976286</v>
      </c>
      <c r="H635">
        <f t="shared" si="20"/>
        <v>0.20776926877470356</v>
      </c>
      <c r="J635">
        <f>$H$3*'Wind ENSPRESO CF'!E187/VLOOKUP(E635,'Wind ENSPRESO CF Averages'!$C$28:$F$64,3,0)</f>
        <v>0.20776926877470356</v>
      </c>
    </row>
    <row r="636" spans="2:10">
      <c r="B636" t="s">
        <v>180</v>
      </c>
      <c r="C636" t="s">
        <v>181</v>
      </c>
      <c r="D636" t="s">
        <v>186</v>
      </c>
      <c r="E636" t="s">
        <v>31</v>
      </c>
      <c r="F636" t="s">
        <v>134</v>
      </c>
      <c r="G636">
        <f t="shared" si="19"/>
        <v>0.2045977463570039</v>
      </c>
      <c r="H636">
        <f t="shared" si="20"/>
        <v>0.25574718294625487</v>
      </c>
      <c r="J636">
        <f>$H$3*'Wind ENSPRESO CF'!E188/VLOOKUP(E636,'Wind ENSPRESO CF Averages'!$C$28:$F$64,3,0)</f>
        <v>0.25574718294625487</v>
      </c>
    </row>
    <row r="637" spans="2:10">
      <c r="B637" t="s">
        <v>180</v>
      </c>
      <c r="C637" t="s">
        <v>181</v>
      </c>
      <c r="D637" t="s">
        <v>186</v>
      </c>
      <c r="E637" t="s">
        <v>32</v>
      </c>
      <c r="F637" t="s">
        <v>134</v>
      </c>
      <c r="G637">
        <f t="shared" si="19"/>
        <v>0.17896198658350007</v>
      </c>
      <c r="H637">
        <f t="shared" si="20"/>
        <v>0.22370248322937508</v>
      </c>
      <c r="J637">
        <f>$H$3*'Wind ENSPRESO CF'!E189/VLOOKUP(E637,'Wind ENSPRESO CF Averages'!$C$28:$F$64,3,0)</f>
        <v>0.22370248322937508</v>
      </c>
    </row>
    <row r="638" spans="2:10">
      <c r="B638" t="s">
        <v>180</v>
      </c>
      <c r="C638" t="s">
        <v>181</v>
      </c>
      <c r="D638" t="s">
        <v>186</v>
      </c>
      <c r="E638" t="s">
        <v>33</v>
      </c>
      <c r="F638" t="s">
        <v>134</v>
      </c>
      <c r="G638">
        <f t="shared" si="19"/>
        <v>0.16322710770471963</v>
      </c>
      <c r="H638">
        <f t="shared" si="20"/>
        <v>0.20403388463089953</v>
      </c>
      <c r="J638">
        <f>$H$3*'Wind ENSPRESO CF'!E190/VLOOKUP(E638,'Wind ENSPRESO CF Averages'!$C$28:$F$64,3,0)</f>
        <v>0.20403388463089953</v>
      </c>
    </row>
    <row r="639" spans="2:10">
      <c r="B639" t="s">
        <v>180</v>
      </c>
      <c r="C639" t="s">
        <v>181</v>
      </c>
      <c r="D639" t="s">
        <v>186</v>
      </c>
      <c r="E639" t="s">
        <v>34</v>
      </c>
      <c r="F639" t="s">
        <v>134</v>
      </c>
      <c r="G639">
        <f t="shared" si="19"/>
        <v>0.2000468933177022</v>
      </c>
      <c r="H639">
        <f t="shared" si="20"/>
        <v>0.25005861664712775</v>
      </c>
      <c r="J639">
        <f>$H$3*'Wind ENSPRESO CF'!E191/VLOOKUP(E639,'Wind ENSPRESO CF Averages'!$C$28:$F$64,3,0)</f>
        <v>0.25005861664712775</v>
      </c>
    </row>
    <row r="640" spans="2:10">
      <c r="B640" t="s">
        <v>180</v>
      </c>
      <c r="C640" t="s">
        <v>181</v>
      </c>
      <c r="D640" t="s">
        <v>186</v>
      </c>
      <c r="E640" t="s">
        <v>35</v>
      </c>
      <c r="F640" t="s">
        <v>134</v>
      </c>
      <c r="G640">
        <f t="shared" si="19"/>
        <v>0.18229724166323596</v>
      </c>
      <c r="H640">
        <f t="shared" si="20"/>
        <v>0.22787155207904494</v>
      </c>
      <c r="J640">
        <f>$H$3*'Wind ENSPRESO CF'!E192/VLOOKUP(E640,'Wind ENSPRESO CF Averages'!$C$28:$F$64,3,0)</f>
        <v>0.22787155207904494</v>
      </c>
    </row>
    <row r="641" spans="2:10">
      <c r="B641" t="s">
        <v>180</v>
      </c>
      <c r="C641" t="s">
        <v>181</v>
      </c>
      <c r="D641" t="s">
        <v>186</v>
      </c>
      <c r="E641" t="s">
        <v>36</v>
      </c>
      <c r="F641" t="s">
        <v>134</v>
      </c>
      <c r="G641">
        <f t="shared" si="19"/>
        <v>0.17035564528658886</v>
      </c>
      <c r="H641">
        <f t="shared" si="20"/>
        <v>0.21294455660823605</v>
      </c>
      <c r="J641">
        <f>$H$3*'Wind ENSPRESO CF'!E193/VLOOKUP(E641,'Wind ENSPRESO CF Averages'!$C$28:$F$64,3,0)</f>
        <v>0.21294455660823605</v>
      </c>
    </row>
    <row r="642" spans="2:10">
      <c r="B642" t="s">
        <v>180</v>
      </c>
      <c r="C642" t="s">
        <v>181</v>
      </c>
      <c r="D642" t="s">
        <v>187</v>
      </c>
      <c r="E642" t="s">
        <v>37</v>
      </c>
      <c r="F642" t="s">
        <v>134</v>
      </c>
      <c r="G642">
        <f t="shared" si="19"/>
        <v>0.18111209179170343</v>
      </c>
      <c r="H642">
        <f t="shared" si="20"/>
        <v>0.22639011473962928</v>
      </c>
      <c r="J642">
        <f>$H$3*'Wind ENSPRESO CF'!E194/VLOOKUP(E642,'Wind ENSPRESO CF Averages'!$C$28:$F$64,3,0)</f>
        <v>0.22639011473962928</v>
      </c>
    </row>
    <row r="643" spans="2:10">
      <c r="B643" t="s">
        <v>180</v>
      </c>
      <c r="C643" t="s">
        <v>181</v>
      </c>
      <c r="D643" t="s">
        <v>187</v>
      </c>
      <c r="E643" t="s">
        <v>7</v>
      </c>
      <c r="F643" t="s">
        <v>134</v>
      </c>
      <c r="G643">
        <f t="shared" si="19"/>
        <v>0.1947270454229062</v>
      </c>
      <c r="H643">
        <f t="shared" si="20"/>
        <v>0.24340880677863275</v>
      </c>
      <c r="J643">
        <f>$H$3*'Wind ENSPRESO CF'!E195/VLOOKUP(E643,'Wind ENSPRESO CF Averages'!$C$28:$F$64,3,0)</f>
        <v>0.24340880677863275</v>
      </c>
    </row>
    <row r="644" spans="2:10">
      <c r="B644" t="s">
        <v>180</v>
      </c>
      <c r="C644" t="s">
        <v>181</v>
      </c>
      <c r="D644" t="s">
        <v>187</v>
      </c>
      <c r="E644" t="s">
        <v>38</v>
      </c>
      <c r="F644" t="s">
        <v>134</v>
      </c>
      <c r="G644">
        <f t="shared" si="19"/>
        <v>0.18282722513089006</v>
      </c>
      <c r="H644">
        <f t="shared" si="20"/>
        <v>0.22853403141361256</v>
      </c>
      <c r="J644">
        <f>$H$3*'Wind ENSPRESO CF'!E196/VLOOKUP(E644,'Wind ENSPRESO CF Averages'!$C$28:$F$64,3,0)</f>
        <v>0.22853403141361256</v>
      </c>
    </row>
    <row r="645" spans="2:10">
      <c r="B645" t="s">
        <v>180</v>
      </c>
      <c r="C645" t="s">
        <v>181</v>
      </c>
      <c r="D645" t="s">
        <v>187</v>
      </c>
      <c r="E645" t="s">
        <v>8</v>
      </c>
      <c r="F645" t="s">
        <v>134</v>
      </c>
      <c r="G645">
        <f t="shared" si="19"/>
        <v>0.16197863078725039</v>
      </c>
      <c r="H645">
        <f t="shared" si="20"/>
        <v>0.20247328848406296</v>
      </c>
      <c r="J645">
        <f>$H$3*'Wind ENSPRESO CF'!E197/VLOOKUP(E645,'Wind ENSPRESO CF Averages'!$C$28:$F$64,3,0)</f>
        <v>0.20247328848406296</v>
      </c>
    </row>
    <row r="646" spans="2:10">
      <c r="B646" t="s">
        <v>180</v>
      </c>
      <c r="C646" t="s">
        <v>181</v>
      </c>
      <c r="D646" t="s">
        <v>187</v>
      </c>
      <c r="E646" t="s">
        <v>9</v>
      </c>
      <c r="F646" t="s">
        <v>134</v>
      </c>
      <c r="G646">
        <f t="shared" si="19"/>
        <v>0.20263123784776327</v>
      </c>
      <c r="H646">
        <f t="shared" si="20"/>
        <v>0.25328904730970409</v>
      </c>
      <c r="J646">
        <f>$H$3*'Wind ENSPRESO CF'!E198/VLOOKUP(E646,'Wind ENSPRESO CF Averages'!$C$28:$F$64,3,0)</f>
        <v>0.25328904730970409</v>
      </c>
    </row>
    <row r="647" spans="2:10">
      <c r="B647" t="s">
        <v>180</v>
      </c>
      <c r="C647" t="s">
        <v>181</v>
      </c>
      <c r="D647" t="s">
        <v>187</v>
      </c>
      <c r="E647" t="s">
        <v>10</v>
      </c>
      <c r="F647" t="s">
        <v>134</v>
      </c>
      <c r="G647">
        <f t="shared" si="19"/>
        <v>0.18493645484973018</v>
      </c>
      <c r="H647">
        <f t="shared" si="20"/>
        <v>0.2311705685621627</v>
      </c>
      <c r="J647">
        <f>$H$3*'Wind ENSPRESO CF'!E199/VLOOKUP(E647,'Wind ENSPRESO CF Averages'!$C$28:$F$64,3,0)</f>
        <v>0.2311705685621627</v>
      </c>
    </row>
    <row r="648" spans="2:10">
      <c r="B648" t="s">
        <v>180</v>
      </c>
      <c r="C648" t="s">
        <v>181</v>
      </c>
      <c r="D648" t="s">
        <v>187</v>
      </c>
      <c r="E648" t="s">
        <v>42</v>
      </c>
      <c r="F648" t="s">
        <v>134</v>
      </c>
      <c r="G648">
        <f t="shared" si="19"/>
        <v>0.20936660268714014</v>
      </c>
      <c r="H648">
        <f t="shared" si="20"/>
        <v>0.26170825335892517</v>
      </c>
      <c r="J648">
        <f>$H$3*'Wind ENSPRESO CF'!E200/VLOOKUP(E648,'Wind ENSPRESO CF Averages'!$C$28:$F$64,3,0)</f>
        <v>0.26170825335892517</v>
      </c>
    </row>
    <row r="649" spans="2:10">
      <c r="B649" t="s">
        <v>180</v>
      </c>
      <c r="C649" t="s">
        <v>181</v>
      </c>
      <c r="D649" t="s">
        <v>187</v>
      </c>
      <c r="E649" t="s">
        <v>11</v>
      </c>
      <c r="F649" t="s">
        <v>134</v>
      </c>
      <c r="G649">
        <f t="shared" si="19"/>
        <v>0.22783867631851087</v>
      </c>
      <c r="H649">
        <f t="shared" si="20"/>
        <v>0.28479834539813859</v>
      </c>
      <c r="J649">
        <f>$H$3*'Wind ENSPRESO CF'!E201/VLOOKUP(E649,'Wind ENSPRESO CF Averages'!$C$28:$F$64,3,0)</f>
        <v>0.28479834539813859</v>
      </c>
    </row>
    <row r="650" spans="2:10">
      <c r="B650" t="s">
        <v>180</v>
      </c>
      <c r="C650" t="s">
        <v>181</v>
      </c>
      <c r="D650" t="s">
        <v>187</v>
      </c>
      <c r="E650" t="s">
        <v>12</v>
      </c>
      <c r="F650" t="s">
        <v>134</v>
      </c>
      <c r="G650">
        <f t="shared" si="19"/>
        <v>0.17094631888186593</v>
      </c>
      <c r="H650">
        <f t="shared" si="20"/>
        <v>0.21368289860233239</v>
      </c>
      <c r="J650">
        <f>$H$3*'Wind ENSPRESO CF'!E202/VLOOKUP(E650,'Wind ENSPRESO CF Averages'!$C$28:$F$64,3,0)</f>
        <v>0.21368289860233239</v>
      </c>
    </row>
    <row r="651" spans="2:10">
      <c r="B651" t="s">
        <v>180</v>
      </c>
      <c r="C651" t="s">
        <v>181</v>
      </c>
      <c r="D651" t="s">
        <v>187</v>
      </c>
      <c r="E651" t="s">
        <v>13</v>
      </c>
      <c r="F651" t="s">
        <v>134</v>
      </c>
      <c r="G651">
        <f t="shared" si="19"/>
        <v>0.15875103973386895</v>
      </c>
      <c r="H651">
        <f t="shared" si="20"/>
        <v>0.19843879966733619</v>
      </c>
      <c r="J651">
        <f>$H$3*'Wind ENSPRESO CF'!E203/VLOOKUP(E651,'Wind ENSPRESO CF Averages'!$C$28:$F$64,3,0)</f>
        <v>0.19843879966733619</v>
      </c>
    </row>
    <row r="652" spans="2:10">
      <c r="B652" t="s">
        <v>180</v>
      </c>
      <c r="C652" t="s">
        <v>181</v>
      </c>
      <c r="D652" t="s">
        <v>187</v>
      </c>
      <c r="E652" t="s">
        <v>14</v>
      </c>
      <c r="F652" t="s">
        <v>134</v>
      </c>
      <c r="G652">
        <f t="shared" si="19"/>
        <v>0.15840393550150311</v>
      </c>
      <c r="H652">
        <f t="shared" si="20"/>
        <v>0.19800491937687889</v>
      </c>
      <c r="J652">
        <f>$H$3*'Wind ENSPRESO CF'!E204/VLOOKUP(E652,'Wind ENSPRESO CF Averages'!$C$28:$F$64,3,0)</f>
        <v>0.19800491937687889</v>
      </c>
    </row>
    <row r="653" spans="2:10">
      <c r="B653" t="s">
        <v>180</v>
      </c>
      <c r="C653" t="s">
        <v>181</v>
      </c>
      <c r="D653" t="s">
        <v>187</v>
      </c>
      <c r="E653" t="s">
        <v>15</v>
      </c>
      <c r="F653" t="s">
        <v>134</v>
      </c>
      <c r="G653">
        <f t="shared" si="19"/>
        <v>0.14956955708047409</v>
      </c>
      <c r="H653">
        <f t="shared" si="20"/>
        <v>0.1869619463505926</v>
      </c>
      <c r="J653">
        <f>$H$3*'Wind ENSPRESO CF'!E205/VLOOKUP(E653,'Wind ENSPRESO CF Averages'!$C$28:$F$64,3,0)</f>
        <v>0.1869619463505926</v>
      </c>
    </row>
    <row r="654" spans="2:10">
      <c r="B654" t="s">
        <v>180</v>
      </c>
      <c r="C654" t="s">
        <v>181</v>
      </c>
      <c r="D654" t="s">
        <v>187</v>
      </c>
      <c r="E654" t="s">
        <v>19</v>
      </c>
      <c r="F654" t="s">
        <v>134</v>
      </c>
      <c r="G654">
        <f t="shared" ref="G654:G717" si="21">H654*0.8</f>
        <v>0.18631647776791799</v>
      </c>
      <c r="H654">
        <f t="shared" si="20"/>
        <v>0.23289559720989747</v>
      </c>
      <c r="J654">
        <f>$H$3*'Wind ENSPRESO CF'!E206/VLOOKUP(E654,'Wind ENSPRESO CF Averages'!$C$28:$F$64,3,0)</f>
        <v>0.23289559720989747</v>
      </c>
    </row>
    <row r="655" spans="2:10">
      <c r="B655" t="s">
        <v>180</v>
      </c>
      <c r="C655" t="s">
        <v>181</v>
      </c>
      <c r="D655" t="s">
        <v>187</v>
      </c>
      <c r="E655" t="s">
        <v>16</v>
      </c>
      <c r="F655" t="s">
        <v>134</v>
      </c>
      <c r="G655">
        <f t="shared" si="21"/>
        <v>0.19651839810846758</v>
      </c>
      <c r="H655">
        <f t="shared" si="20"/>
        <v>0.24564799763558445</v>
      </c>
      <c r="J655">
        <f>$H$3*'Wind ENSPRESO CF'!E207/VLOOKUP(E655,'Wind ENSPRESO CF Averages'!$C$28:$F$64,3,0)</f>
        <v>0.24564799763558445</v>
      </c>
    </row>
    <row r="656" spans="2:10">
      <c r="B656" t="s">
        <v>180</v>
      </c>
      <c r="C656" t="s">
        <v>181</v>
      </c>
      <c r="D656" t="s">
        <v>187</v>
      </c>
      <c r="E656" t="s">
        <v>17</v>
      </c>
      <c r="F656" t="s">
        <v>134</v>
      </c>
      <c r="G656">
        <f t="shared" si="21"/>
        <v>0.16200626959247655</v>
      </c>
      <c r="H656">
        <f t="shared" si="20"/>
        <v>0.20250783699059566</v>
      </c>
      <c r="J656">
        <f>$H$3*'Wind ENSPRESO CF'!E208/VLOOKUP(E656,'Wind ENSPRESO CF Averages'!$C$28:$F$64,3,0)</f>
        <v>0.20250783699059566</v>
      </c>
    </row>
    <row r="657" spans="2:10">
      <c r="B657" t="s">
        <v>180</v>
      </c>
      <c r="C657" t="s">
        <v>181</v>
      </c>
      <c r="D657" t="s">
        <v>187</v>
      </c>
      <c r="E657" t="s">
        <v>18</v>
      </c>
      <c r="F657" t="s">
        <v>134</v>
      </c>
      <c r="G657">
        <f t="shared" si="21"/>
        <v>0.18139361039388813</v>
      </c>
      <c r="H657">
        <f t="shared" si="20"/>
        <v>0.22674201299236016</v>
      </c>
      <c r="J657">
        <f>$H$3*'Wind ENSPRESO CF'!E209/VLOOKUP(E657,'Wind ENSPRESO CF Averages'!$C$28:$F$64,3,0)</f>
        <v>0.22674201299236016</v>
      </c>
    </row>
    <row r="658" spans="2:10">
      <c r="B658" t="s">
        <v>180</v>
      </c>
      <c r="C658" t="s">
        <v>181</v>
      </c>
      <c r="D658" t="s">
        <v>187</v>
      </c>
      <c r="E658" t="s">
        <v>39</v>
      </c>
      <c r="F658" t="s">
        <v>134</v>
      </c>
      <c r="G658">
        <f t="shared" si="21"/>
        <v>0.18259793814432995</v>
      </c>
      <c r="H658">
        <f t="shared" si="20"/>
        <v>0.22824742268041243</v>
      </c>
      <c r="J658">
        <f>$H$3*'Wind ENSPRESO CF'!E210/VLOOKUP(E658,'Wind ENSPRESO CF Averages'!$C$28:$F$64,3,0)</f>
        <v>0.22824742268041243</v>
      </c>
    </row>
    <row r="659" spans="2:10">
      <c r="B659" t="s">
        <v>180</v>
      </c>
      <c r="C659" t="s">
        <v>181</v>
      </c>
      <c r="D659" t="s">
        <v>187</v>
      </c>
      <c r="E659" t="s">
        <v>20</v>
      </c>
      <c r="F659" t="s">
        <v>134</v>
      </c>
      <c r="G659">
        <f t="shared" si="21"/>
        <v>0.19774096021270887</v>
      </c>
      <c r="H659">
        <f t="shared" si="20"/>
        <v>0.24717620026588608</v>
      </c>
      <c r="J659">
        <f>$H$3*'Wind ENSPRESO CF'!E211/VLOOKUP(E659,'Wind ENSPRESO CF Averages'!$C$28:$F$64,3,0)</f>
        <v>0.24717620026588608</v>
      </c>
    </row>
    <row r="660" spans="2:10">
      <c r="B660" t="s">
        <v>180</v>
      </c>
      <c r="C660" t="s">
        <v>181</v>
      </c>
      <c r="D660" t="s">
        <v>187</v>
      </c>
      <c r="E660" t="s">
        <v>21</v>
      </c>
      <c r="F660" t="s">
        <v>134</v>
      </c>
      <c r="G660">
        <f t="shared" si="21"/>
        <v>0.16549049429657794</v>
      </c>
      <c r="H660">
        <f t="shared" si="20"/>
        <v>0.20686311787072242</v>
      </c>
      <c r="J660">
        <f>$H$3*'Wind ENSPRESO CF'!E212/VLOOKUP(E660,'Wind ENSPRESO CF Averages'!$C$28:$F$64,3,0)</f>
        <v>0.20686311787072242</v>
      </c>
    </row>
    <row r="661" spans="2:10">
      <c r="B661" t="s">
        <v>180</v>
      </c>
      <c r="C661" t="s">
        <v>181</v>
      </c>
      <c r="D661" t="s">
        <v>187</v>
      </c>
      <c r="E661" t="s">
        <v>22</v>
      </c>
      <c r="F661" t="s">
        <v>134</v>
      </c>
      <c r="G661">
        <f t="shared" si="21"/>
        <v>0</v>
      </c>
      <c r="H661">
        <f t="shared" si="20"/>
        <v>0</v>
      </c>
      <c r="J661">
        <f>$H$3*'Wind ENSPRESO CF'!E213/VLOOKUP(E661,'Wind ENSPRESO CF Averages'!$C$28:$F$64,3,0)</f>
        <v>0</v>
      </c>
    </row>
    <row r="662" spans="2:10">
      <c r="B662" t="s">
        <v>180</v>
      </c>
      <c r="C662" t="s">
        <v>181</v>
      </c>
      <c r="D662" t="s">
        <v>187</v>
      </c>
      <c r="E662" t="s">
        <v>23</v>
      </c>
      <c r="F662" t="s">
        <v>134</v>
      </c>
      <c r="G662">
        <f t="shared" si="21"/>
        <v>0.19133509523387007</v>
      </c>
      <c r="H662">
        <f t="shared" si="20"/>
        <v>0.23916886904233758</v>
      </c>
      <c r="J662">
        <f>$H$3*'Wind ENSPRESO CF'!E214/VLOOKUP(E662,'Wind ENSPRESO CF Averages'!$C$28:$F$64,3,0)</f>
        <v>0.23916886904233758</v>
      </c>
    </row>
    <row r="663" spans="2:10">
      <c r="B663" t="s">
        <v>180</v>
      </c>
      <c r="C663" t="s">
        <v>181</v>
      </c>
      <c r="D663" t="s">
        <v>187</v>
      </c>
      <c r="E663" t="s">
        <v>43</v>
      </c>
      <c r="F663" t="s">
        <v>134</v>
      </c>
      <c r="G663">
        <f t="shared" si="21"/>
        <v>0.2333988212180747</v>
      </c>
      <c r="H663">
        <f t="shared" si="20"/>
        <v>0.29174852652259337</v>
      </c>
      <c r="J663">
        <f>$H$3*'Wind ENSPRESO CF'!E215/VLOOKUP(E663,'Wind ENSPRESO CF Averages'!$C$28:$F$64,3,0)</f>
        <v>0.29174852652259337</v>
      </c>
    </row>
    <row r="664" spans="2:10">
      <c r="B664" t="s">
        <v>180</v>
      </c>
      <c r="C664" t="s">
        <v>181</v>
      </c>
      <c r="D664" t="s">
        <v>187</v>
      </c>
      <c r="E664" t="s">
        <v>24</v>
      </c>
      <c r="F664" t="s">
        <v>134</v>
      </c>
      <c r="G664">
        <f t="shared" si="21"/>
        <v>0.1549942594718714</v>
      </c>
      <c r="H664">
        <f t="shared" ref="H664:H727" si="22">IF(D664="WP",0,J664)</f>
        <v>0.19374282433983925</v>
      </c>
      <c r="J664">
        <f>$H$3*'Wind ENSPRESO CF'!E216/VLOOKUP(E664,'Wind ENSPRESO CF Averages'!$C$28:$F$64,3,0)</f>
        <v>0.19374282433983925</v>
      </c>
    </row>
    <row r="665" spans="2:10">
      <c r="B665" t="s">
        <v>180</v>
      </c>
      <c r="C665" t="s">
        <v>181</v>
      </c>
      <c r="D665" t="s">
        <v>187</v>
      </c>
      <c r="E665" t="s">
        <v>25</v>
      </c>
      <c r="F665" t="s">
        <v>134</v>
      </c>
      <c r="G665">
        <f t="shared" si="21"/>
        <v>0.15428571428571428</v>
      </c>
      <c r="H665">
        <f t="shared" si="22"/>
        <v>0.19285714285714284</v>
      </c>
      <c r="J665">
        <f>$H$3*'Wind ENSPRESO CF'!E217/VLOOKUP(E665,'Wind ENSPRESO CF Averages'!$C$28:$F$64,3,0)</f>
        <v>0.19285714285714284</v>
      </c>
    </row>
    <row r="666" spans="2:10">
      <c r="B666" t="s">
        <v>180</v>
      </c>
      <c r="C666" t="s">
        <v>181</v>
      </c>
      <c r="D666" t="s">
        <v>187</v>
      </c>
      <c r="E666" t="s">
        <v>26</v>
      </c>
      <c r="F666" t="s">
        <v>134</v>
      </c>
      <c r="G666">
        <f t="shared" si="21"/>
        <v>0.14460251046025105</v>
      </c>
      <c r="H666">
        <f t="shared" si="22"/>
        <v>0.18075313807531379</v>
      </c>
      <c r="J666">
        <f>$H$3*'Wind ENSPRESO CF'!E218/VLOOKUP(E666,'Wind ENSPRESO CF Averages'!$C$28:$F$64,3,0)</f>
        <v>0.18075313807531379</v>
      </c>
    </row>
    <row r="667" spans="2:10">
      <c r="B667" t="s">
        <v>180</v>
      </c>
      <c r="C667" t="s">
        <v>181</v>
      </c>
      <c r="D667" t="s">
        <v>187</v>
      </c>
      <c r="E667" t="s">
        <v>40</v>
      </c>
      <c r="F667" t="s">
        <v>134</v>
      </c>
      <c r="G667">
        <f t="shared" si="21"/>
        <v>0.1768818897637795</v>
      </c>
      <c r="H667">
        <f t="shared" si="22"/>
        <v>0.22110236220472437</v>
      </c>
      <c r="J667">
        <f>$H$3*'Wind ENSPRESO CF'!E219/VLOOKUP(E667,'Wind ENSPRESO CF Averages'!$C$28:$F$64,3,0)</f>
        <v>0.22110236220472437</v>
      </c>
    </row>
    <row r="668" spans="2:10">
      <c r="B668" t="s">
        <v>180</v>
      </c>
      <c r="C668" t="s">
        <v>181</v>
      </c>
      <c r="D668" t="s">
        <v>187</v>
      </c>
      <c r="E668" t="s">
        <v>41</v>
      </c>
      <c r="F668" t="s">
        <v>134</v>
      </c>
      <c r="G668">
        <f t="shared" si="21"/>
        <v>0.20288817891373798</v>
      </c>
      <c r="H668">
        <f t="shared" si="22"/>
        <v>0.25361022364217245</v>
      </c>
      <c r="J668">
        <f>$H$3*'Wind ENSPRESO CF'!E220/VLOOKUP(E668,'Wind ENSPRESO CF Averages'!$C$28:$F$64,3,0)</f>
        <v>0.25361022364217245</v>
      </c>
    </row>
    <row r="669" spans="2:10">
      <c r="B669" t="s">
        <v>180</v>
      </c>
      <c r="C669" t="s">
        <v>181</v>
      </c>
      <c r="D669" t="s">
        <v>187</v>
      </c>
      <c r="E669" t="s">
        <v>27</v>
      </c>
      <c r="F669" t="s">
        <v>134</v>
      </c>
      <c r="G669">
        <f t="shared" si="21"/>
        <v>0.2228264758497317</v>
      </c>
      <c r="H669">
        <f t="shared" si="22"/>
        <v>0.27853309481216459</v>
      </c>
      <c r="J669">
        <f>$H$3*'Wind ENSPRESO CF'!E221/VLOOKUP(E669,'Wind ENSPRESO CF Averages'!$C$28:$F$64,3,0)</f>
        <v>0.27853309481216459</v>
      </c>
    </row>
    <row r="670" spans="2:10">
      <c r="B670" t="s">
        <v>180</v>
      </c>
      <c r="C670" t="s">
        <v>181</v>
      </c>
      <c r="D670" t="s">
        <v>187</v>
      </c>
      <c r="E670" t="s">
        <v>28</v>
      </c>
      <c r="F670" t="s">
        <v>134</v>
      </c>
      <c r="G670">
        <f t="shared" si="21"/>
        <v>0.16029115440939801</v>
      </c>
      <c r="H670">
        <f t="shared" si="22"/>
        <v>0.20036394301174751</v>
      </c>
      <c r="J670">
        <f>$H$3*'Wind ENSPRESO CF'!E222/VLOOKUP(E670,'Wind ENSPRESO CF Averages'!$C$28:$F$64,3,0)</f>
        <v>0.20036394301174751</v>
      </c>
    </row>
    <row r="671" spans="2:10">
      <c r="B671" t="s">
        <v>180</v>
      </c>
      <c r="C671" t="s">
        <v>181</v>
      </c>
      <c r="D671" t="s">
        <v>187</v>
      </c>
      <c r="E671" t="s">
        <v>29</v>
      </c>
      <c r="F671" t="s">
        <v>134</v>
      </c>
      <c r="G671">
        <f t="shared" si="21"/>
        <v>0.16294282287089734</v>
      </c>
      <c r="H671">
        <f t="shared" si="22"/>
        <v>0.20367852858862168</v>
      </c>
      <c r="J671">
        <f>$H$3*'Wind ENSPRESO CF'!E223/VLOOKUP(E671,'Wind ENSPRESO CF Averages'!$C$28:$F$64,3,0)</f>
        <v>0.20367852858862168</v>
      </c>
    </row>
    <row r="672" spans="2:10">
      <c r="B672" t="s">
        <v>180</v>
      </c>
      <c r="C672" t="s">
        <v>181</v>
      </c>
      <c r="D672" t="s">
        <v>187</v>
      </c>
      <c r="E672" t="s">
        <v>30</v>
      </c>
      <c r="F672" t="s">
        <v>134</v>
      </c>
      <c r="G672">
        <f t="shared" si="21"/>
        <v>0.15865612648221344</v>
      </c>
      <c r="H672">
        <f t="shared" si="22"/>
        <v>0.19832015810276679</v>
      </c>
      <c r="J672">
        <f>$H$3*'Wind ENSPRESO CF'!E224/VLOOKUP(E672,'Wind ENSPRESO CF Averages'!$C$28:$F$64,3,0)</f>
        <v>0.19832015810276679</v>
      </c>
    </row>
    <row r="673" spans="2:10">
      <c r="B673" t="s">
        <v>180</v>
      </c>
      <c r="C673" t="s">
        <v>181</v>
      </c>
      <c r="D673" t="s">
        <v>187</v>
      </c>
      <c r="E673" t="s">
        <v>31</v>
      </c>
      <c r="F673" t="s">
        <v>134</v>
      </c>
      <c r="G673">
        <f t="shared" si="21"/>
        <v>0.22158856266346785</v>
      </c>
      <c r="H673">
        <f t="shared" si="22"/>
        <v>0.27698570332933481</v>
      </c>
      <c r="J673">
        <f>$H$3*'Wind ENSPRESO CF'!E225/VLOOKUP(E673,'Wind ENSPRESO CF Averages'!$C$28:$F$64,3,0)</f>
        <v>0.27698570332933481</v>
      </c>
    </row>
    <row r="674" spans="2:10">
      <c r="B674" t="s">
        <v>180</v>
      </c>
      <c r="C674" t="s">
        <v>181</v>
      </c>
      <c r="D674" t="s">
        <v>187</v>
      </c>
      <c r="E674" t="s">
        <v>32</v>
      </c>
      <c r="F674" t="s">
        <v>134</v>
      </c>
      <c r="G674">
        <f t="shared" si="21"/>
        <v>0.207179004354478</v>
      </c>
      <c r="H674">
        <f t="shared" si="22"/>
        <v>0.25897375544309748</v>
      </c>
      <c r="J674">
        <f>$H$3*'Wind ENSPRESO CF'!E226/VLOOKUP(E674,'Wind ENSPRESO CF Averages'!$C$28:$F$64,3,0)</f>
        <v>0.25897375544309748</v>
      </c>
    </row>
    <row r="675" spans="2:10">
      <c r="B675" t="s">
        <v>180</v>
      </c>
      <c r="C675" t="s">
        <v>181</v>
      </c>
      <c r="D675" t="s">
        <v>187</v>
      </c>
      <c r="E675" t="s">
        <v>33</v>
      </c>
      <c r="F675" t="s">
        <v>134</v>
      </c>
      <c r="G675">
        <f t="shared" si="21"/>
        <v>0.15988705123033486</v>
      </c>
      <c r="H675">
        <f t="shared" si="22"/>
        <v>0.19985881403791855</v>
      </c>
      <c r="J675">
        <f>$H$3*'Wind ENSPRESO CF'!E227/VLOOKUP(E675,'Wind ENSPRESO CF Averages'!$C$28:$F$64,3,0)</f>
        <v>0.19985881403791855</v>
      </c>
    </row>
    <row r="676" spans="2:10">
      <c r="B676" t="s">
        <v>180</v>
      </c>
      <c r="C676" t="s">
        <v>181</v>
      </c>
      <c r="D676" t="s">
        <v>187</v>
      </c>
      <c r="E676" t="s">
        <v>34</v>
      </c>
      <c r="F676" t="s">
        <v>134</v>
      </c>
      <c r="G676">
        <f t="shared" si="21"/>
        <v>0.19878077373974204</v>
      </c>
      <c r="H676">
        <f t="shared" si="22"/>
        <v>0.24847596717467754</v>
      </c>
      <c r="J676">
        <f>$H$3*'Wind ENSPRESO CF'!E228/VLOOKUP(E676,'Wind ENSPRESO CF Averages'!$C$28:$F$64,3,0)</f>
        <v>0.24847596717467754</v>
      </c>
    </row>
    <row r="677" spans="2:10">
      <c r="B677" t="s">
        <v>180</v>
      </c>
      <c r="C677" t="s">
        <v>181</v>
      </c>
      <c r="D677" t="s">
        <v>187</v>
      </c>
      <c r="E677" t="s">
        <v>35</v>
      </c>
      <c r="F677" t="s">
        <v>134</v>
      </c>
      <c r="G677">
        <f t="shared" si="21"/>
        <v>0.20586249485384936</v>
      </c>
      <c r="H677">
        <f t="shared" si="22"/>
        <v>0.25732811856731169</v>
      </c>
      <c r="J677">
        <f>$H$3*'Wind ENSPRESO CF'!E229/VLOOKUP(E677,'Wind ENSPRESO CF Averages'!$C$28:$F$64,3,0)</f>
        <v>0.25732811856731169</v>
      </c>
    </row>
    <row r="678" spans="2:10">
      <c r="B678" t="s">
        <v>180</v>
      </c>
      <c r="C678" t="s">
        <v>181</v>
      </c>
      <c r="D678" t="s">
        <v>187</v>
      </c>
      <c r="E678" t="s">
        <v>36</v>
      </c>
      <c r="F678" t="s">
        <v>134</v>
      </c>
      <c r="G678">
        <f t="shared" si="21"/>
        <v>0.16403789408309935</v>
      </c>
      <c r="H678">
        <f t="shared" si="22"/>
        <v>0.20504736760387418</v>
      </c>
      <c r="J678">
        <f>$H$3*'Wind ENSPRESO CF'!E230/VLOOKUP(E678,'Wind ENSPRESO CF Averages'!$C$28:$F$64,3,0)</f>
        <v>0.20504736760387418</v>
      </c>
    </row>
    <row r="679" spans="2:10">
      <c r="B679" t="s">
        <v>180</v>
      </c>
      <c r="C679" t="s">
        <v>181</v>
      </c>
      <c r="D679" t="s">
        <v>188</v>
      </c>
      <c r="E679" t="s">
        <v>37</v>
      </c>
      <c r="F679" t="s">
        <v>134</v>
      </c>
      <c r="G679">
        <f t="shared" si="21"/>
        <v>0.13345101500441309</v>
      </c>
      <c r="H679">
        <f t="shared" si="22"/>
        <v>0.16681376875551635</v>
      </c>
      <c r="J679">
        <f>$H$3*'Wind ENSPRESO CF'!E231/VLOOKUP(E679,'Wind ENSPRESO CF Averages'!$C$28:$F$64,3,0)</f>
        <v>0.16681376875551635</v>
      </c>
    </row>
    <row r="680" spans="2:10">
      <c r="B680" t="s">
        <v>180</v>
      </c>
      <c r="C680" t="s">
        <v>181</v>
      </c>
      <c r="D680" t="s">
        <v>188</v>
      </c>
      <c r="E680" t="s">
        <v>7</v>
      </c>
      <c r="F680" t="s">
        <v>134</v>
      </c>
      <c r="G680">
        <f t="shared" si="21"/>
        <v>0.1405695235450285</v>
      </c>
      <c r="H680">
        <f t="shared" si="22"/>
        <v>0.17571190443128562</v>
      </c>
      <c r="J680">
        <f>$H$3*'Wind ENSPRESO CF'!E232/VLOOKUP(E680,'Wind ENSPRESO CF Averages'!$C$28:$F$64,3,0)</f>
        <v>0.17571190443128562</v>
      </c>
    </row>
    <row r="681" spans="2:10">
      <c r="B681" t="s">
        <v>180</v>
      </c>
      <c r="C681" t="s">
        <v>181</v>
      </c>
      <c r="D681" t="s">
        <v>188</v>
      </c>
      <c r="E681" t="s">
        <v>38</v>
      </c>
      <c r="F681" t="s">
        <v>134</v>
      </c>
      <c r="G681">
        <f t="shared" si="21"/>
        <v>0.10931937172774871</v>
      </c>
      <c r="H681">
        <f t="shared" si="22"/>
        <v>0.13664921465968588</v>
      </c>
      <c r="J681">
        <f>$H$3*'Wind ENSPRESO CF'!E233/VLOOKUP(E681,'Wind ENSPRESO CF Averages'!$C$28:$F$64,3,0)</f>
        <v>0.13664921465968588</v>
      </c>
    </row>
    <row r="682" spans="2:10">
      <c r="B682" t="s">
        <v>180</v>
      </c>
      <c r="C682" t="s">
        <v>181</v>
      </c>
      <c r="D682" t="s">
        <v>188</v>
      </c>
      <c r="E682" t="s">
        <v>8</v>
      </c>
      <c r="F682" t="s">
        <v>134</v>
      </c>
      <c r="G682">
        <f t="shared" si="21"/>
        <v>0.11411159477673481</v>
      </c>
      <c r="H682">
        <f t="shared" si="22"/>
        <v>0.1426394934709185</v>
      </c>
      <c r="J682">
        <f>$H$3*'Wind ENSPRESO CF'!E234/VLOOKUP(E682,'Wind ENSPRESO CF Averages'!$C$28:$F$64,3,0)</f>
        <v>0.1426394934709185</v>
      </c>
    </row>
    <row r="683" spans="2:10">
      <c r="B683" t="s">
        <v>180</v>
      </c>
      <c r="C683" t="s">
        <v>181</v>
      </c>
      <c r="D683" t="s">
        <v>188</v>
      </c>
      <c r="E683" t="s">
        <v>9</v>
      </c>
      <c r="F683" t="s">
        <v>134</v>
      </c>
      <c r="G683">
        <f t="shared" si="21"/>
        <v>0.16028515878181443</v>
      </c>
      <c r="H683">
        <f t="shared" si="22"/>
        <v>0.20035644847726802</v>
      </c>
      <c r="J683">
        <f>$H$3*'Wind ENSPRESO CF'!E235/VLOOKUP(E683,'Wind ENSPRESO CF Averages'!$C$28:$F$64,3,0)</f>
        <v>0.20035644847726802</v>
      </c>
    </row>
    <row r="684" spans="2:10">
      <c r="B684" t="s">
        <v>180</v>
      </c>
      <c r="C684" t="s">
        <v>181</v>
      </c>
      <c r="D684" t="s">
        <v>188</v>
      </c>
      <c r="E684" t="s">
        <v>10</v>
      </c>
      <c r="F684" t="s">
        <v>134</v>
      </c>
      <c r="G684">
        <f t="shared" si="21"/>
        <v>0.11967892976574311</v>
      </c>
      <c r="H684">
        <f t="shared" si="22"/>
        <v>0.14959866220717888</v>
      </c>
      <c r="J684">
        <f>$H$3*'Wind ENSPRESO CF'!E236/VLOOKUP(E684,'Wind ENSPRESO CF Averages'!$C$28:$F$64,3,0)</f>
        <v>0.14959866220717888</v>
      </c>
    </row>
    <row r="685" spans="2:10">
      <c r="B685" t="s">
        <v>180</v>
      </c>
      <c r="C685" t="s">
        <v>181</v>
      </c>
      <c r="D685" t="s">
        <v>188</v>
      </c>
      <c r="E685" t="s">
        <v>42</v>
      </c>
      <c r="F685" t="s">
        <v>134</v>
      </c>
      <c r="G685">
        <f t="shared" si="21"/>
        <v>0.13681381957773514</v>
      </c>
      <c r="H685">
        <f t="shared" si="22"/>
        <v>0.17101727447216891</v>
      </c>
      <c r="J685">
        <f>$H$3*'Wind ENSPRESO CF'!E237/VLOOKUP(E685,'Wind ENSPRESO CF Averages'!$C$28:$F$64,3,0)</f>
        <v>0.17101727447216891</v>
      </c>
    </row>
    <row r="686" spans="2:10">
      <c r="B686" t="s">
        <v>180</v>
      </c>
      <c r="C686" t="s">
        <v>181</v>
      </c>
      <c r="D686" t="s">
        <v>188</v>
      </c>
      <c r="E686" t="s">
        <v>11</v>
      </c>
      <c r="F686" t="s">
        <v>134</v>
      </c>
      <c r="G686">
        <f t="shared" si="21"/>
        <v>0.16976215098241987</v>
      </c>
      <c r="H686">
        <f t="shared" si="22"/>
        <v>0.21220268872802484</v>
      </c>
      <c r="J686">
        <f>$H$3*'Wind ENSPRESO CF'!E238/VLOOKUP(E686,'Wind ENSPRESO CF Averages'!$C$28:$F$64,3,0)</f>
        <v>0.21220268872802484</v>
      </c>
    </row>
    <row r="687" spans="2:10">
      <c r="B687" t="s">
        <v>180</v>
      </c>
      <c r="C687" t="s">
        <v>181</v>
      </c>
      <c r="D687" t="s">
        <v>188</v>
      </c>
      <c r="E687" t="s">
        <v>12</v>
      </c>
      <c r="F687" t="s">
        <v>134</v>
      </c>
      <c r="G687">
        <f t="shared" si="21"/>
        <v>0.11729724917653345</v>
      </c>
      <c r="H687">
        <f t="shared" si="22"/>
        <v>0.14662156147066679</v>
      </c>
      <c r="J687">
        <f>$H$3*'Wind ENSPRESO CF'!E239/VLOOKUP(E687,'Wind ENSPRESO CF Averages'!$C$28:$F$64,3,0)</f>
        <v>0.14662156147066679</v>
      </c>
    </row>
    <row r="688" spans="2:10">
      <c r="B688" t="s">
        <v>180</v>
      </c>
      <c r="C688" t="s">
        <v>181</v>
      </c>
      <c r="D688" t="s">
        <v>188</v>
      </c>
      <c r="E688" t="s">
        <v>13</v>
      </c>
      <c r="F688" t="s">
        <v>134</v>
      </c>
      <c r="G688">
        <f t="shared" si="21"/>
        <v>0.10968839976963254</v>
      </c>
      <c r="H688">
        <f t="shared" si="22"/>
        <v>0.13711049971204067</v>
      </c>
      <c r="J688">
        <f>$H$3*'Wind ENSPRESO CF'!E240/VLOOKUP(E688,'Wind ENSPRESO CF Averages'!$C$28:$F$64,3,0)</f>
        <v>0.13711049971204067</v>
      </c>
    </row>
    <row r="689" spans="2:10">
      <c r="B689" t="s">
        <v>180</v>
      </c>
      <c r="C689" t="s">
        <v>181</v>
      </c>
      <c r="D689" t="s">
        <v>188</v>
      </c>
      <c r="E689" t="s">
        <v>14</v>
      </c>
      <c r="F689" t="s">
        <v>134</v>
      </c>
      <c r="G689">
        <f t="shared" si="21"/>
        <v>0.1401038535118885</v>
      </c>
      <c r="H689">
        <f t="shared" si="22"/>
        <v>0.17512981688986062</v>
      </c>
      <c r="J689">
        <f>$H$3*'Wind ENSPRESO CF'!E241/VLOOKUP(E689,'Wind ENSPRESO CF Averages'!$C$28:$F$64,3,0)</f>
        <v>0.17512981688986062</v>
      </c>
    </row>
    <row r="690" spans="2:10">
      <c r="B690" t="s">
        <v>180</v>
      </c>
      <c r="C690" t="s">
        <v>181</v>
      </c>
      <c r="D690" t="s">
        <v>188</v>
      </c>
      <c r="E690" t="s">
        <v>15</v>
      </c>
      <c r="F690" t="s">
        <v>134</v>
      </c>
      <c r="G690">
        <f t="shared" si="21"/>
        <v>0.11318777292576421</v>
      </c>
      <c r="H690">
        <f t="shared" si="22"/>
        <v>0.14148471615720526</v>
      </c>
      <c r="J690">
        <f>$H$3*'Wind ENSPRESO CF'!E242/VLOOKUP(E690,'Wind ENSPRESO CF Averages'!$C$28:$F$64,3,0)</f>
        <v>0.14148471615720526</v>
      </c>
    </row>
    <row r="691" spans="2:10">
      <c r="B691" t="s">
        <v>180</v>
      </c>
      <c r="C691" t="s">
        <v>181</v>
      </c>
      <c r="D691" t="s">
        <v>188</v>
      </c>
      <c r="E691" t="s">
        <v>19</v>
      </c>
      <c r="F691" t="s">
        <v>134</v>
      </c>
      <c r="G691">
        <f t="shared" si="21"/>
        <v>0.18313862249362936</v>
      </c>
      <c r="H691">
        <f t="shared" si="22"/>
        <v>0.22892327811703669</v>
      </c>
      <c r="J691">
        <f>$H$3*'Wind ENSPRESO CF'!E243/VLOOKUP(E691,'Wind ENSPRESO CF Averages'!$C$28:$F$64,3,0)</f>
        <v>0.22892327811703669</v>
      </c>
    </row>
    <row r="692" spans="2:10">
      <c r="B692" t="s">
        <v>180</v>
      </c>
      <c r="C692" t="s">
        <v>181</v>
      </c>
      <c r="D692" t="s">
        <v>188</v>
      </c>
      <c r="E692" t="s">
        <v>16</v>
      </c>
      <c r="F692" t="s">
        <v>134</v>
      </c>
      <c r="G692">
        <f t="shared" si="21"/>
        <v>0.13895670164031329</v>
      </c>
      <c r="H692">
        <f t="shared" si="22"/>
        <v>0.17369587705039161</v>
      </c>
      <c r="J692">
        <f>$H$3*'Wind ENSPRESO CF'!E244/VLOOKUP(E692,'Wind ENSPRESO CF Averages'!$C$28:$F$64,3,0)</f>
        <v>0.17369587705039161</v>
      </c>
    </row>
    <row r="693" spans="2:10">
      <c r="B693" t="s">
        <v>180</v>
      </c>
      <c r="C693" t="s">
        <v>181</v>
      </c>
      <c r="D693" t="s">
        <v>188</v>
      </c>
      <c r="E693" t="s">
        <v>17</v>
      </c>
      <c r="F693" t="s">
        <v>134</v>
      </c>
      <c r="G693">
        <f t="shared" si="21"/>
        <v>0.12338557993730409</v>
      </c>
      <c r="H693">
        <f t="shared" si="22"/>
        <v>0.1542319749216301</v>
      </c>
      <c r="J693">
        <f>$H$3*'Wind ENSPRESO CF'!E245/VLOOKUP(E693,'Wind ENSPRESO CF Averages'!$C$28:$F$64,3,0)</f>
        <v>0.1542319749216301</v>
      </c>
    </row>
    <row r="694" spans="2:10">
      <c r="B694" t="s">
        <v>180</v>
      </c>
      <c r="C694" t="s">
        <v>181</v>
      </c>
      <c r="D694" t="s">
        <v>188</v>
      </c>
      <c r="E694" t="s">
        <v>18</v>
      </c>
      <c r="F694" t="s">
        <v>134</v>
      </c>
      <c r="G694">
        <f t="shared" si="21"/>
        <v>0.12968585921506609</v>
      </c>
      <c r="H694">
        <f t="shared" si="22"/>
        <v>0.1621073240188326</v>
      </c>
      <c r="J694">
        <f>$H$3*'Wind ENSPRESO CF'!E246/VLOOKUP(E694,'Wind ENSPRESO CF Averages'!$C$28:$F$64,3,0)</f>
        <v>0.1621073240188326</v>
      </c>
    </row>
    <row r="695" spans="2:10">
      <c r="B695" t="s">
        <v>180</v>
      </c>
      <c r="C695" t="s">
        <v>181</v>
      </c>
      <c r="D695" t="s">
        <v>188</v>
      </c>
      <c r="E695" t="s">
        <v>39</v>
      </c>
      <c r="F695" t="s">
        <v>134</v>
      </c>
      <c r="G695">
        <f t="shared" si="21"/>
        <v>0.11579381443298974</v>
      </c>
      <c r="H695">
        <f t="shared" si="22"/>
        <v>0.14474226804123716</v>
      </c>
      <c r="J695">
        <f>$H$3*'Wind ENSPRESO CF'!E247/VLOOKUP(E695,'Wind ENSPRESO CF Averages'!$C$28:$F$64,3,0)</f>
        <v>0.14474226804123716</v>
      </c>
    </row>
    <row r="696" spans="2:10">
      <c r="B696" t="s">
        <v>180</v>
      </c>
      <c r="C696" t="s">
        <v>181</v>
      </c>
      <c r="D696" t="s">
        <v>188</v>
      </c>
      <c r="E696" t="s">
        <v>20</v>
      </c>
      <c r="F696" t="s">
        <v>134</v>
      </c>
      <c r="G696">
        <f t="shared" si="21"/>
        <v>0.15124440682116438</v>
      </c>
      <c r="H696">
        <f t="shared" si="22"/>
        <v>0.18905550852645547</v>
      </c>
      <c r="J696">
        <f>$H$3*'Wind ENSPRESO CF'!E248/VLOOKUP(E696,'Wind ENSPRESO CF Averages'!$C$28:$F$64,3,0)</f>
        <v>0.18905550852645547</v>
      </c>
    </row>
    <row r="697" spans="2:10">
      <c r="B697" t="s">
        <v>180</v>
      </c>
      <c r="C697" t="s">
        <v>181</v>
      </c>
      <c r="D697" t="s">
        <v>188</v>
      </c>
      <c r="E697" t="s">
        <v>21</v>
      </c>
      <c r="F697" t="s">
        <v>134</v>
      </c>
      <c r="G697">
        <f t="shared" si="21"/>
        <v>0.14783269961977188</v>
      </c>
      <c r="H697">
        <f t="shared" si="22"/>
        <v>0.18479087452471485</v>
      </c>
      <c r="J697">
        <f>$H$3*'Wind ENSPRESO CF'!E249/VLOOKUP(E697,'Wind ENSPRESO CF Averages'!$C$28:$F$64,3,0)</f>
        <v>0.18479087452471485</v>
      </c>
    </row>
    <row r="698" spans="2:10">
      <c r="B698" t="s">
        <v>180</v>
      </c>
      <c r="C698" t="s">
        <v>181</v>
      </c>
      <c r="D698" t="s">
        <v>188</v>
      </c>
      <c r="E698" t="s">
        <v>22</v>
      </c>
      <c r="F698" t="s">
        <v>134</v>
      </c>
      <c r="G698">
        <f t="shared" si="21"/>
        <v>0</v>
      </c>
      <c r="H698">
        <f t="shared" si="22"/>
        <v>0</v>
      </c>
      <c r="J698">
        <f>$H$3*'Wind ENSPRESO CF'!E250/VLOOKUP(E698,'Wind ENSPRESO CF Averages'!$C$28:$F$64,3,0)</f>
        <v>0</v>
      </c>
    </row>
    <row r="699" spans="2:10">
      <c r="B699" t="s">
        <v>180</v>
      </c>
      <c r="C699" t="s">
        <v>181</v>
      </c>
      <c r="D699" t="s">
        <v>188</v>
      </c>
      <c r="E699" t="s">
        <v>23</v>
      </c>
      <c r="F699" t="s">
        <v>134</v>
      </c>
      <c r="G699">
        <f t="shared" si="21"/>
        <v>0.13287159391227771</v>
      </c>
      <c r="H699">
        <f t="shared" si="22"/>
        <v>0.16608949239034712</v>
      </c>
      <c r="J699">
        <f>$H$3*'Wind ENSPRESO CF'!E251/VLOOKUP(E699,'Wind ENSPRESO CF Averages'!$C$28:$F$64,3,0)</f>
        <v>0.16608949239034712</v>
      </c>
    </row>
    <row r="700" spans="2:10">
      <c r="B700" t="s">
        <v>180</v>
      </c>
      <c r="C700" t="s">
        <v>181</v>
      </c>
      <c r="D700" t="s">
        <v>188</v>
      </c>
      <c r="E700" t="s">
        <v>43</v>
      </c>
      <c r="F700" t="s">
        <v>134</v>
      </c>
      <c r="G700">
        <f t="shared" si="21"/>
        <v>0.15913555992141459</v>
      </c>
      <c r="H700">
        <f t="shared" si="22"/>
        <v>0.19891944990176821</v>
      </c>
      <c r="J700">
        <f>$H$3*'Wind ENSPRESO CF'!E252/VLOOKUP(E700,'Wind ENSPRESO CF Averages'!$C$28:$F$64,3,0)</f>
        <v>0.19891944990176821</v>
      </c>
    </row>
    <row r="701" spans="2:10">
      <c r="B701" t="s">
        <v>180</v>
      </c>
      <c r="C701" t="s">
        <v>181</v>
      </c>
      <c r="D701" t="s">
        <v>188</v>
      </c>
      <c r="E701" t="s">
        <v>24</v>
      </c>
      <c r="F701" t="s">
        <v>134</v>
      </c>
      <c r="G701">
        <f t="shared" si="21"/>
        <v>0.12027554535017221</v>
      </c>
      <c r="H701">
        <f t="shared" si="22"/>
        <v>0.15034443168771525</v>
      </c>
      <c r="J701">
        <f>$H$3*'Wind ENSPRESO CF'!E253/VLOOKUP(E701,'Wind ENSPRESO CF Averages'!$C$28:$F$64,3,0)</f>
        <v>0.15034443168771525</v>
      </c>
    </row>
    <row r="702" spans="2:10">
      <c r="B702" t="s">
        <v>180</v>
      </c>
      <c r="C702" t="s">
        <v>181</v>
      </c>
      <c r="D702" t="s">
        <v>188</v>
      </c>
      <c r="E702" t="s">
        <v>25</v>
      </c>
      <c r="F702" t="s">
        <v>134</v>
      </c>
      <c r="G702">
        <f t="shared" si="21"/>
        <v>0.10285714285714286</v>
      </c>
      <c r="H702">
        <f t="shared" si="22"/>
        <v>0.12857142857142856</v>
      </c>
      <c r="J702">
        <f>$H$3*'Wind ENSPRESO CF'!E254/VLOOKUP(E702,'Wind ENSPRESO CF Averages'!$C$28:$F$64,3,0)</f>
        <v>0.12857142857142856</v>
      </c>
    </row>
    <row r="703" spans="2:10">
      <c r="B703" t="s">
        <v>180</v>
      </c>
      <c r="C703" t="s">
        <v>181</v>
      </c>
      <c r="D703" t="s">
        <v>188</v>
      </c>
      <c r="E703" t="s">
        <v>26</v>
      </c>
      <c r="F703" t="s">
        <v>134</v>
      </c>
      <c r="G703">
        <f t="shared" si="21"/>
        <v>0.11878063359234906</v>
      </c>
      <c r="H703">
        <f t="shared" si="22"/>
        <v>0.14847579199043631</v>
      </c>
      <c r="J703">
        <f>$H$3*'Wind ENSPRESO CF'!E255/VLOOKUP(E703,'Wind ENSPRESO CF Averages'!$C$28:$F$64,3,0)</f>
        <v>0.14847579199043631</v>
      </c>
    </row>
    <row r="704" spans="2:10">
      <c r="B704" t="s">
        <v>180</v>
      </c>
      <c r="C704" t="s">
        <v>181</v>
      </c>
      <c r="D704" t="s">
        <v>188</v>
      </c>
      <c r="E704" t="s">
        <v>40</v>
      </c>
      <c r="F704" t="s">
        <v>134</v>
      </c>
      <c r="G704">
        <f t="shared" si="21"/>
        <v>0.11055118110236217</v>
      </c>
      <c r="H704">
        <f t="shared" si="22"/>
        <v>0.13818897637795272</v>
      </c>
      <c r="J704">
        <f>$H$3*'Wind ENSPRESO CF'!E256/VLOOKUP(E704,'Wind ENSPRESO CF Averages'!$C$28:$F$64,3,0)</f>
        <v>0.13818897637795272</v>
      </c>
    </row>
    <row r="705" spans="2:10">
      <c r="B705" t="s">
        <v>180</v>
      </c>
      <c r="C705" t="s">
        <v>181</v>
      </c>
      <c r="D705" t="s">
        <v>188</v>
      </c>
      <c r="E705" t="s">
        <v>41</v>
      </c>
      <c r="F705" t="s">
        <v>134</v>
      </c>
      <c r="G705">
        <f t="shared" si="21"/>
        <v>0.17114376996805114</v>
      </c>
      <c r="H705">
        <f t="shared" si="22"/>
        <v>0.21392971246006393</v>
      </c>
      <c r="J705">
        <f>$H$3*'Wind ENSPRESO CF'!E257/VLOOKUP(E705,'Wind ENSPRESO CF Averages'!$C$28:$F$64,3,0)</f>
        <v>0.21392971246006393</v>
      </c>
    </row>
    <row r="706" spans="2:10">
      <c r="B706" t="s">
        <v>180</v>
      </c>
      <c r="C706" t="s">
        <v>181</v>
      </c>
      <c r="D706" t="s">
        <v>188</v>
      </c>
      <c r="E706" t="s">
        <v>27</v>
      </c>
      <c r="F706" t="s">
        <v>134</v>
      </c>
      <c r="G706">
        <f t="shared" si="21"/>
        <v>0.12493738819320213</v>
      </c>
      <c r="H706">
        <f t="shared" si="22"/>
        <v>0.15617173524150266</v>
      </c>
      <c r="J706">
        <f>$H$3*'Wind ENSPRESO CF'!E258/VLOOKUP(E706,'Wind ENSPRESO CF Averages'!$C$28:$F$64,3,0)</f>
        <v>0.15617173524150266</v>
      </c>
    </row>
    <row r="707" spans="2:10">
      <c r="B707" t="s">
        <v>180</v>
      </c>
      <c r="C707" t="s">
        <v>181</v>
      </c>
      <c r="D707" t="s">
        <v>188</v>
      </c>
      <c r="E707" t="s">
        <v>28</v>
      </c>
      <c r="F707" t="s">
        <v>134</v>
      </c>
      <c r="G707">
        <f t="shared" si="21"/>
        <v>0.12280679952048479</v>
      </c>
      <c r="H707">
        <f t="shared" si="22"/>
        <v>0.15350849940060599</v>
      </c>
      <c r="J707">
        <f>$H$3*'Wind ENSPRESO CF'!E259/VLOOKUP(E707,'Wind ENSPRESO CF Averages'!$C$28:$F$64,3,0)</f>
        <v>0.15350849940060599</v>
      </c>
    </row>
    <row r="708" spans="2:10">
      <c r="B708" t="s">
        <v>180</v>
      </c>
      <c r="C708" t="s">
        <v>181</v>
      </c>
      <c r="D708" t="s">
        <v>188</v>
      </c>
      <c r="E708" t="s">
        <v>29</v>
      </c>
      <c r="F708" t="s">
        <v>134</v>
      </c>
      <c r="G708">
        <f t="shared" si="21"/>
        <v>0.11328268692541191</v>
      </c>
      <c r="H708">
        <f t="shared" si="22"/>
        <v>0.14160335865676488</v>
      </c>
      <c r="J708">
        <f>$H$3*'Wind ENSPRESO CF'!E260/VLOOKUP(E708,'Wind ENSPRESO CF Averages'!$C$28:$F$64,3,0)</f>
        <v>0.14160335865676488</v>
      </c>
    </row>
    <row r="709" spans="2:10">
      <c r="B709" t="s">
        <v>180</v>
      </c>
      <c r="C709" t="s">
        <v>181</v>
      </c>
      <c r="D709" t="s">
        <v>188</v>
      </c>
      <c r="E709" t="s">
        <v>30</v>
      </c>
      <c r="F709" t="s">
        <v>134</v>
      </c>
      <c r="G709">
        <f t="shared" si="21"/>
        <v>0.11730237154150198</v>
      </c>
      <c r="H709">
        <f t="shared" si="22"/>
        <v>0.14662796442687748</v>
      </c>
      <c r="J709">
        <f>$H$3*'Wind ENSPRESO CF'!E261/VLOOKUP(E709,'Wind ENSPRESO CF Averages'!$C$28:$F$64,3,0)</f>
        <v>0.14662796442687748</v>
      </c>
    </row>
    <row r="710" spans="2:10">
      <c r="B710" t="s">
        <v>180</v>
      </c>
      <c r="C710" t="s">
        <v>181</v>
      </c>
      <c r="D710" t="s">
        <v>188</v>
      </c>
      <c r="E710" t="s">
        <v>31</v>
      </c>
      <c r="F710" t="s">
        <v>134</v>
      </c>
      <c r="G710">
        <f t="shared" si="21"/>
        <v>0.18583705335194983</v>
      </c>
      <c r="H710">
        <f t="shared" si="22"/>
        <v>0.23229631668993728</v>
      </c>
      <c r="J710">
        <f>$H$3*'Wind ENSPRESO CF'!E262/VLOOKUP(E710,'Wind ENSPRESO CF Averages'!$C$28:$F$64,3,0)</f>
        <v>0.23229631668993728</v>
      </c>
    </row>
    <row r="711" spans="2:10">
      <c r="B711" t="s">
        <v>180</v>
      </c>
      <c r="C711" t="s">
        <v>181</v>
      </c>
      <c r="D711" t="s">
        <v>188</v>
      </c>
      <c r="E711" t="s">
        <v>32</v>
      </c>
      <c r="F711" t="s">
        <v>134</v>
      </c>
      <c r="G711">
        <f t="shared" si="21"/>
        <v>0.14794868777215486</v>
      </c>
      <c r="H711">
        <f t="shared" si="22"/>
        <v>0.18493585971519358</v>
      </c>
      <c r="J711">
        <f>$H$3*'Wind ENSPRESO CF'!E263/VLOOKUP(E711,'Wind ENSPRESO CF Averages'!$C$28:$F$64,3,0)</f>
        <v>0.18493585971519358</v>
      </c>
    </row>
    <row r="712" spans="2:10">
      <c r="B712" t="s">
        <v>180</v>
      </c>
      <c r="C712" t="s">
        <v>181</v>
      </c>
      <c r="D712" t="s">
        <v>188</v>
      </c>
      <c r="E712" t="s">
        <v>33</v>
      </c>
      <c r="F712" t="s">
        <v>134</v>
      </c>
      <c r="G712">
        <f t="shared" si="21"/>
        <v>0.12503428801936264</v>
      </c>
      <c r="H712">
        <f t="shared" si="22"/>
        <v>0.15629286002420328</v>
      </c>
      <c r="J712">
        <f>$H$3*'Wind ENSPRESO CF'!E264/VLOOKUP(E712,'Wind ENSPRESO CF Averages'!$C$28:$F$64,3,0)</f>
        <v>0.15629286002420328</v>
      </c>
    </row>
    <row r="713" spans="2:10">
      <c r="B713" t="s">
        <v>180</v>
      </c>
      <c r="C713" t="s">
        <v>181</v>
      </c>
      <c r="D713" t="s">
        <v>188</v>
      </c>
      <c r="E713" t="s">
        <v>34</v>
      </c>
      <c r="F713" t="s">
        <v>134</v>
      </c>
      <c r="G713">
        <f t="shared" si="21"/>
        <v>0.11268464243845254</v>
      </c>
      <c r="H713">
        <f t="shared" si="22"/>
        <v>0.14085580304806566</v>
      </c>
      <c r="J713">
        <f>$H$3*'Wind ENSPRESO CF'!E265/VLOOKUP(E713,'Wind ENSPRESO CF Averages'!$C$28:$F$64,3,0)</f>
        <v>0.14085580304806566</v>
      </c>
    </row>
    <row r="714" spans="2:10">
      <c r="B714" t="s">
        <v>180</v>
      </c>
      <c r="C714" t="s">
        <v>181</v>
      </c>
      <c r="D714" t="s">
        <v>188</v>
      </c>
      <c r="E714" t="s">
        <v>35</v>
      </c>
      <c r="F714" t="s">
        <v>134</v>
      </c>
      <c r="G714">
        <f t="shared" si="21"/>
        <v>0.15384108686702352</v>
      </c>
      <c r="H714">
        <f t="shared" si="22"/>
        <v>0.19230135858377939</v>
      </c>
      <c r="J714">
        <f>$H$3*'Wind ENSPRESO CF'!E266/VLOOKUP(E714,'Wind ENSPRESO CF Averages'!$C$28:$F$64,3,0)</f>
        <v>0.19230135858377939</v>
      </c>
    </row>
    <row r="715" spans="2:10">
      <c r="B715" t="s">
        <v>180</v>
      </c>
      <c r="C715" t="s">
        <v>181</v>
      </c>
      <c r="D715" t="s">
        <v>188</v>
      </c>
      <c r="E715" t="s">
        <v>36</v>
      </c>
      <c r="F715" t="s">
        <v>134</v>
      </c>
      <c r="G715">
        <f t="shared" si="21"/>
        <v>0.13211368224872921</v>
      </c>
      <c r="H715">
        <f t="shared" si="22"/>
        <v>0.16514210281091152</v>
      </c>
      <c r="J715">
        <f>$H$3*'Wind ENSPRESO CF'!E267/VLOOKUP(E715,'Wind ENSPRESO CF Averages'!$C$28:$F$64,3,0)</f>
        <v>0.16514210281091152</v>
      </c>
    </row>
    <row r="716" spans="2:10">
      <c r="B716" t="s">
        <v>180</v>
      </c>
      <c r="C716" t="s">
        <v>181</v>
      </c>
      <c r="D716" t="s">
        <v>189</v>
      </c>
      <c r="E716" t="s">
        <v>37</v>
      </c>
      <c r="F716" t="s">
        <v>134</v>
      </c>
      <c r="G716">
        <f t="shared" si="21"/>
        <v>0.10676081200353045</v>
      </c>
      <c r="H716">
        <f t="shared" si="22"/>
        <v>0.13345101500441306</v>
      </c>
      <c r="J716">
        <f>$H$3*'Wind ENSPRESO CF'!E268/VLOOKUP(E716,'Wind ENSPRESO CF Averages'!$C$28:$F$64,3,0)</f>
        <v>0.13345101500441306</v>
      </c>
    </row>
    <row r="717" spans="2:10">
      <c r="B717" t="s">
        <v>180</v>
      </c>
      <c r="C717" t="s">
        <v>181</v>
      </c>
      <c r="D717" t="s">
        <v>189</v>
      </c>
      <c r="E717" t="s">
        <v>7</v>
      </c>
      <c r="F717" t="s">
        <v>134</v>
      </c>
      <c r="G717">
        <f t="shared" si="21"/>
        <v>0.14011946103639186</v>
      </c>
      <c r="H717">
        <f t="shared" si="22"/>
        <v>0.17514932629548982</v>
      </c>
      <c r="J717">
        <f>$H$3*'Wind ENSPRESO CF'!E269/VLOOKUP(E717,'Wind ENSPRESO CF Averages'!$C$28:$F$64,3,0)</f>
        <v>0.17514932629548982</v>
      </c>
    </row>
    <row r="718" spans="2:10">
      <c r="B718" t="s">
        <v>180</v>
      </c>
      <c r="C718" t="s">
        <v>181</v>
      </c>
      <c r="D718" t="s">
        <v>189</v>
      </c>
      <c r="E718" t="s">
        <v>38</v>
      </c>
      <c r="F718" t="s">
        <v>134</v>
      </c>
      <c r="G718">
        <f t="shared" ref="G718:G781" si="23">H718*0.8</f>
        <v>0.11497382198952877</v>
      </c>
      <c r="H718">
        <f t="shared" si="22"/>
        <v>0.14371727748691096</v>
      </c>
      <c r="J718">
        <f>$H$3*'Wind ENSPRESO CF'!E270/VLOOKUP(E718,'Wind ENSPRESO CF Averages'!$C$28:$F$64,3,0)</f>
        <v>0.14371727748691096</v>
      </c>
    </row>
    <row r="719" spans="2:10">
      <c r="B719" t="s">
        <v>180</v>
      </c>
      <c r="C719" t="s">
        <v>181</v>
      </c>
      <c r="D719" t="s">
        <v>189</v>
      </c>
      <c r="E719" t="s">
        <v>8</v>
      </c>
      <c r="F719" t="s">
        <v>134</v>
      </c>
      <c r="G719">
        <f t="shared" si="23"/>
        <v>0.12151958844484421</v>
      </c>
      <c r="H719">
        <f t="shared" si="22"/>
        <v>0.15189948555605526</v>
      </c>
      <c r="J719">
        <f>$H$3*'Wind ENSPRESO CF'!E271/VLOOKUP(E719,'Wind ENSPRESO CF Averages'!$C$28:$F$64,3,0)</f>
        <v>0.15189948555605526</v>
      </c>
    </row>
    <row r="720" spans="2:10">
      <c r="B720" t="s">
        <v>180</v>
      </c>
      <c r="C720" t="s">
        <v>181</v>
      </c>
      <c r="D720" t="s">
        <v>189</v>
      </c>
      <c r="E720" t="s">
        <v>9</v>
      </c>
      <c r="F720" t="s">
        <v>134</v>
      </c>
      <c r="G720">
        <f t="shared" si="23"/>
        <v>0.11968891769312923</v>
      </c>
      <c r="H720">
        <f t="shared" si="22"/>
        <v>0.14961114711641152</v>
      </c>
      <c r="J720">
        <f>$H$3*'Wind ENSPRESO CF'!E272/VLOOKUP(E720,'Wind ENSPRESO CF Averages'!$C$28:$F$64,3,0)</f>
        <v>0.14961114711641152</v>
      </c>
    </row>
    <row r="721" spans="2:10">
      <c r="B721" t="s">
        <v>180</v>
      </c>
      <c r="C721" t="s">
        <v>181</v>
      </c>
      <c r="D721" t="s">
        <v>189</v>
      </c>
      <c r="E721" t="s">
        <v>10</v>
      </c>
      <c r="F721" t="s">
        <v>134</v>
      </c>
      <c r="G721">
        <f t="shared" si="23"/>
        <v>0.12642140468246962</v>
      </c>
      <c r="H721">
        <f t="shared" si="22"/>
        <v>0.15802675585308701</v>
      </c>
      <c r="J721">
        <f>$H$3*'Wind ENSPRESO CF'!E273/VLOOKUP(E721,'Wind ENSPRESO CF Averages'!$C$28:$F$64,3,0)</f>
        <v>0.15802675585308701</v>
      </c>
    </row>
    <row r="722" spans="2:10">
      <c r="B722" t="s">
        <v>180</v>
      </c>
      <c r="C722" t="s">
        <v>181</v>
      </c>
      <c r="D722" t="s">
        <v>189</v>
      </c>
      <c r="E722" t="s">
        <v>42</v>
      </c>
      <c r="F722" t="s">
        <v>134</v>
      </c>
      <c r="G722">
        <f t="shared" si="23"/>
        <v>0.10986564299424187</v>
      </c>
      <c r="H722">
        <f t="shared" si="22"/>
        <v>0.13733205374280233</v>
      </c>
      <c r="J722">
        <f>$H$3*'Wind ENSPRESO CF'!E274/VLOOKUP(E722,'Wind ENSPRESO CF Averages'!$C$28:$F$64,3,0)</f>
        <v>0.13733205374280233</v>
      </c>
    </row>
    <row r="723" spans="2:10">
      <c r="B723" t="s">
        <v>180</v>
      </c>
      <c r="C723" t="s">
        <v>181</v>
      </c>
      <c r="D723" t="s">
        <v>189</v>
      </c>
      <c r="E723" t="s">
        <v>11</v>
      </c>
      <c r="F723" t="s">
        <v>134</v>
      </c>
      <c r="G723">
        <f t="shared" si="23"/>
        <v>9.8283350568769398E-2</v>
      </c>
      <c r="H723">
        <f t="shared" si="22"/>
        <v>0.12285418821096174</v>
      </c>
      <c r="J723">
        <f>$H$3*'Wind ENSPRESO CF'!E275/VLOOKUP(E723,'Wind ENSPRESO CF Averages'!$C$28:$F$64,3,0)</f>
        <v>0.12285418821096174</v>
      </c>
    </row>
    <row r="724" spans="2:10">
      <c r="B724" t="s">
        <v>180</v>
      </c>
      <c r="C724" t="s">
        <v>181</v>
      </c>
      <c r="D724" t="s">
        <v>189</v>
      </c>
      <c r="E724" t="s">
        <v>12</v>
      </c>
      <c r="F724" t="s">
        <v>134</v>
      </c>
      <c r="G724">
        <f t="shared" si="23"/>
        <v>0.12845010237692514</v>
      </c>
      <c r="H724">
        <f t="shared" si="22"/>
        <v>0.16056262797115642</v>
      </c>
      <c r="J724">
        <f>$H$3*'Wind ENSPRESO CF'!E276/VLOOKUP(E724,'Wind ENSPRESO CF Averages'!$C$28:$F$64,3,0)</f>
        <v>0.16056262797115642</v>
      </c>
    </row>
    <row r="725" spans="2:10">
      <c r="B725" t="s">
        <v>180</v>
      </c>
      <c r="C725" t="s">
        <v>181</v>
      </c>
      <c r="D725" t="s">
        <v>189</v>
      </c>
      <c r="E725" t="s">
        <v>13</v>
      </c>
      <c r="F725" t="s">
        <v>134</v>
      </c>
      <c r="G725">
        <f t="shared" si="23"/>
        <v>0.12267963401335842</v>
      </c>
      <c r="H725">
        <f t="shared" si="22"/>
        <v>0.15334954251669802</v>
      </c>
      <c r="J725">
        <f>$H$3*'Wind ENSPRESO CF'!E277/VLOOKUP(E725,'Wind ENSPRESO CF Averages'!$C$28:$F$64,3,0)</f>
        <v>0.15334954251669802</v>
      </c>
    </row>
    <row r="726" spans="2:10">
      <c r="B726" t="s">
        <v>180</v>
      </c>
      <c r="C726" t="s">
        <v>181</v>
      </c>
      <c r="D726" t="s">
        <v>189</v>
      </c>
      <c r="E726" t="s">
        <v>14</v>
      </c>
      <c r="F726" t="s">
        <v>134</v>
      </c>
      <c r="G726">
        <f t="shared" si="23"/>
        <v>0.13400382618201698</v>
      </c>
      <c r="H726">
        <f t="shared" si="22"/>
        <v>0.1675047827275212</v>
      </c>
      <c r="J726">
        <f>$H$3*'Wind ENSPRESO CF'!E278/VLOOKUP(E726,'Wind ENSPRESO CF Averages'!$C$28:$F$64,3,0)</f>
        <v>0.1675047827275212</v>
      </c>
    </row>
    <row r="727" spans="2:10">
      <c r="B727" t="s">
        <v>180</v>
      </c>
      <c r="C727" t="s">
        <v>181</v>
      </c>
      <c r="D727" t="s">
        <v>189</v>
      </c>
      <c r="E727" t="s">
        <v>15</v>
      </c>
      <c r="F727" t="s">
        <v>134</v>
      </c>
      <c r="G727">
        <f t="shared" si="23"/>
        <v>0.11318777292576421</v>
      </c>
      <c r="H727">
        <f t="shared" si="22"/>
        <v>0.14148471615720526</v>
      </c>
      <c r="J727">
        <f>$H$3*'Wind ENSPRESO CF'!E279/VLOOKUP(E727,'Wind ENSPRESO CF Averages'!$C$28:$F$64,3,0)</f>
        <v>0.14148471615720526</v>
      </c>
    </row>
    <row r="728" spans="2:10">
      <c r="B728" t="s">
        <v>180</v>
      </c>
      <c r="C728" t="s">
        <v>181</v>
      </c>
      <c r="D728" t="s">
        <v>189</v>
      </c>
      <c r="E728" t="s">
        <v>19</v>
      </c>
      <c r="F728" t="s">
        <v>134</v>
      </c>
      <c r="G728">
        <f t="shared" si="23"/>
        <v>0.14900610287737501</v>
      </c>
      <c r="H728">
        <f t="shared" ref="H728:H791" si="24">IF(D728="WP",0,J728)</f>
        <v>0.18625762859671877</v>
      </c>
      <c r="J728">
        <f>$H$3*'Wind ENSPRESO CF'!E280/VLOOKUP(E728,'Wind ENSPRESO CF Averages'!$C$28:$F$64,3,0)</f>
        <v>0.18625762859671877</v>
      </c>
    </row>
    <row r="729" spans="2:10">
      <c r="B729" t="s">
        <v>180</v>
      </c>
      <c r="C729" t="s">
        <v>181</v>
      </c>
      <c r="D729" t="s">
        <v>189</v>
      </c>
      <c r="E729" t="s">
        <v>16</v>
      </c>
      <c r="F729" t="s">
        <v>134</v>
      </c>
      <c r="G729">
        <f t="shared" si="23"/>
        <v>0.12586966159302498</v>
      </c>
      <c r="H729">
        <f t="shared" si="24"/>
        <v>0.15733707699128122</v>
      </c>
      <c r="J729">
        <f>$H$3*'Wind ENSPRESO CF'!E281/VLOOKUP(E729,'Wind ENSPRESO CF Averages'!$C$28:$F$64,3,0)</f>
        <v>0.15733707699128122</v>
      </c>
    </row>
    <row r="730" spans="2:10">
      <c r="B730" t="s">
        <v>180</v>
      </c>
      <c r="C730" t="s">
        <v>181</v>
      </c>
      <c r="D730" t="s">
        <v>189</v>
      </c>
      <c r="E730" t="s">
        <v>17</v>
      </c>
      <c r="F730" t="s">
        <v>134</v>
      </c>
      <c r="G730">
        <f t="shared" si="23"/>
        <v>0.1193730407523511</v>
      </c>
      <c r="H730">
        <f t="shared" si="24"/>
        <v>0.14921630094043886</v>
      </c>
      <c r="J730">
        <f>$H$3*'Wind ENSPRESO CF'!E282/VLOOKUP(E730,'Wind ENSPRESO CF Averages'!$C$28:$F$64,3,0)</f>
        <v>0.14921630094043886</v>
      </c>
    </row>
    <row r="731" spans="2:10">
      <c r="B731" t="s">
        <v>180</v>
      </c>
      <c r="C731" t="s">
        <v>181</v>
      </c>
      <c r="D731" t="s">
        <v>189</v>
      </c>
      <c r="E731" t="s">
        <v>18</v>
      </c>
      <c r="F731" t="s">
        <v>134</v>
      </c>
      <c r="G731">
        <f t="shared" si="23"/>
        <v>0.12834030435145083</v>
      </c>
      <c r="H731">
        <f t="shared" si="24"/>
        <v>0.16042538043931354</v>
      </c>
      <c r="J731">
        <f>$H$3*'Wind ENSPRESO CF'!E283/VLOOKUP(E731,'Wind ENSPRESO CF Averages'!$C$28:$F$64,3,0)</f>
        <v>0.16042538043931354</v>
      </c>
    </row>
    <row r="732" spans="2:10">
      <c r="B732" t="s">
        <v>180</v>
      </c>
      <c r="C732" t="s">
        <v>181</v>
      </c>
      <c r="D732" t="s">
        <v>189</v>
      </c>
      <c r="E732" t="s">
        <v>39</v>
      </c>
      <c r="F732" t="s">
        <v>134</v>
      </c>
      <c r="G732">
        <f t="shared" si="23"/>
        <v>0.13628041237113403</v>
      </c>
      <c r="H732">
        <f t="shared" si="24"/>
        <v>0.17035051546391752</v>
      </c>
      <c r="J732">
        <f>$H$3*'Wind ENSPRESO CF'!E284/VLOOKUP(E732,'Wind ENSPRESO CF Averages'!$C$28:$F$64,3,0)</f>
        <v>0.17035051546391752</v>
      </c>
    </row>
    <row r="733" spans="2:10">
      <c r="B733" t="s">
        <v>180</v>
      </c>
      <c r="C733" t="s">
        <v>181</v>
      </c>
      <c r="D733" t="s">
        <v>189</v>
      </c>
      <c r="E733" t="s">
        <v>20</v>
      </c>
      <c r="F733" t="s">
        <v>134</v>
      </c>
      <c r="G733">
        <f t="shared" si="23"/>
        <v>0.13766114403182408</v>
      </c>
      <c r="H733">
        <f t="shared" si="24"/>
        <v>0.1720764300397801</v>
      </c>
      <c r="J733">
        <f>$H$3*'Wind ENSPRESO CF'!E285/VLOOKUP(E733,'Wind ENSPRESO CF Averages'!$C$28:$F$64,3,0)</f>
        <v>0.1720764300397801</v>
      </c>
    </row>
    <row r="734" spans="2:10">
      <c r="B734" t="s">
        <v>180</v>
      </c>
      <c r="C734" t="s">
        <v>181</v>
      </c>
      <c r="D734" t="s">
        <v>189</v>
      </c>
      <c r="E734" t="s">
        <v>21</v>
      </c>
      <c r="F734" t="s">
        <v>134</v>
      </c>
      <c r="G734">
        <f t="shared" si="23"/>
        <v>0.1416730038022814</v>
      </c>
      <c r="H734">
        <f t="shared" si="24"/>
        <v>0.17709125475285173</v>
      </c>
      <c r="J734">
        <f>$H$3*'Wind ENSPRESO CF'!E286/VLOOKUP(E734,'Wind ENSPRESO CF Averages'!$C$28:$F$64,3,0)</f>
        <v>0.17709125475285173</v>
      </c>
    </row>
    <row r="735" spans="2:10">
      <c r="B735" t="s">
        <v>180</v>
      </c>
      <c r="C735" t="s">
        <v>181</v>
      </c>
      <c r="D735" t="s">
        <v>189</v>
      </c>
      <c r="E735" t="s">
        <v>22</v>
      </c>
      <c r="F735" t="s">
        <v>134</v>
      </c>
      <c r="G735">
        <f t="shared" si="23"/>
        <v>0</v>
      </c>
      <c r="H735">
        <f t="shared" si="24"/>
        <v>0</v>
      </c>
      <c r="J735">
        <f>$H$3*'Wind ENSPRESO CF'!E287/VLOOKUP(E735,'Wind ENSPRESO CF Averages'!$C$28:$F$64,3,0)</f>
        <v>0</v>
      </c>
    </row>
    <row r="736" spans="2:10">
      <c r="B736" t="s">
        <v>180</v>
      </c>
      <c r="C736" t="s">
        <v>181</v>
      </c>
      <c r="D736" t="s">
        <v>189</v>
      </c>
      <c r="E736" t="s">
        <v>23</v>
      </c>
      <c r="F736" t="s">
        <v>134</v>
      </c>
      <c r="G736">
        <f t="shared" si="23"/>
        <v>0.12745830675257244</v>
      </c>
      <c r="H736">
        <f t="shared" si="24"/>
        <v>0.15932288344071555</v>
      </c>
      <c r="J736">
        <f>$H$3*'Wind ENSPRESO CF'!E288/VLOOKUP(E736,'Wind ENSPRESO CF Averages'!$C$28:$F$64,3,0)</f>
        <v>0.15932288344071555</v>
      </c>
    </row>
    <row r="737" spans="2:10">
      <c r="B737" t="s">
        <v>180</v>
      </c>
      <c r="C737" t="s">
        <v>181</v>
      </c>
      <c r="D737" t="s">
        <v>189</v>
      </c>
      <c r="E737" t="s">
        <v>43</v>
      </c>
      <c r="F737" t="s">
        <v>134</v>
      </c>
      <c r="G737">
        <f t="shared" si="23"/>
        <v>9.3359528487229893E-2</v>
      </c>
      <c r="H737">
        <f t="shared" si="24"/>
        <v>0.11669941060903735</v>
      </c>
      <c r="J737">
        <f>$H$3*'Wind ENSPRESO CF'!E289/VLOOKUP(E737,'Wind ENSPRESO CF Averages'!$C$28:$F$64,3,0)</f>
        <v>0.11669941060903735</v>
      </c>
    </row>
    <row r="738" spans="2:10">
      <c r="B738" t="s">
        <v>180</v>
      </c>
      <c r="C738" t="s">
        <v>181</v>
      </c>
      <c r="D738" t="s">
        <v>189</v>
      </c>
      <c r="E738" t="s">
        <v>24</v>
      </c>
      <c r="F738" t="s">
        <v>134</v>
      </c>
      <c r="G738">
        <f t="shared" si="23"/>
        <v>0.12151549942594718</v>
      </c>
      <c r="H738">
        <f t="shared" si="24"/>
        <v>0.15189437428243396</v>
      </c>
      <c r="J738">
        <f>$H$3*'Wind ENSPRESO CF'!E290/VLOOKUP(E738,'Wind ENSPRESO CF Averages'!$C$28:$F$64,3,0)</f>
        <v>0.15189437428243396</v>
      </c>
    </row>
    <row r="739" spans="2:10">
      <c r="B739" t="s">
        <v>180</v>
      </c>
      <c r="C739" t="s">
        <v>181</v>
      </c>
      <c r="D739" t="s">
        <v>189</v>
      </c>
      <c r="E739" t="s">
        <v>25</v>
      </c>
      <c r="F739" t="s">
        <v>134</v>
      </c>
      <c r="G739">
        <f t="shared" si="23"/>
        <v>0.12</v>
      </c>
      <c r="H739">
        <f t="shared" si="24"/>
        <v>0.15</v>
      </c>
      <c r="J739">
        <f>$H$3*'Wind ENSPRESO CF'!E291/VLOOKUP(E739,'Wind ENSPRESO CF Averages'!$C$28:$F$64,3,0)</f>
        <v>0.15</v>
      </c>
    </row>
    <row r="740" spans="2:10">
      <c r="B740" t="s">
        <v>180</v>
      </c>
      <c r="C740" t="s">
        <v>181</v>
      </c>
      <c r="D740" t="s">
        <v>189</v>
      </c>
      <c r="E740" t="s">
        <v>26</v>
      </c>
      <c r="F740" t="s">
        <v>134</v>
      </c>
      <c r="G740">
        <f t="shared" si="23"/>
        <v>0.12007172743574418</v>
      </c>
      <c r="H740">
        <f t="shared" si="24"/>
        <v>0.15008965929468021</v>
      </c>
      <c r="J740">
        <f>$H$3*'Wind ENSPRESO CF'!E292/VLOOKUP(E740,'Wind ENSPRESO CF Averages'!$C$28:$F$64,3,0)</f>
        <v>0.15008965929468021</v>
      </c>
    </row>
    <row r="741" spans="2:10">
      <c r="B741" t="s">
        <v>180</v>
      </c>
      <c r="C741" t="s">
        <v>181</v>
      </c>
      <c r="D741" t="s">
        <v>189</v>
      </c>
      <c r="E741" t="s">
        <v>40</v>
      </c>
      <c r="F741" t="s">
        <v>134</v>
      </c>
      <c r="G741">
        <f t="shared" si="23"/>
        <v>0.12585826771653541</v>
      </c>
      <c r="H741">
        <f t="shared" si="24"/>
        <v>0.15732283464566926</v>
      </c>
      <c r="J741">
        <f>$H$3*'Wind ENSPRESO CF'!E293/VLOOKUP(E741,'Wind ENSPRESO CF Averages'!$C$28:$F$64,3,0)</f>
        <v>0.15732283464566926</v>
      </c>
    </row>
    <row r="742" spans="2:10">
      <c r="B742" t="s">
        <v>180</v>
      </c>
      <c r="C742" t="s">
        <v>181</v>
      </c>
      <c r="D742" t="s">
        <v>189</v>
      </c>
      <c r="E742" t="s">
        <v>41</v>
      </c>
      <c r="F742" t="s">
        <v>134</v>
      </c>
      <c r="G742">
        <f t="shared" si="23"/>
        <v>0.13525878594249202</v>
      </c>
      <c r="H742">
        <f t="shared" si="24"/>
        <v>0.16907348242811501</v>
      </c>
      <c r="J742">
        <f>$H$3*'Wind ENSPRESO CF'!E294/VLOOKUP(E742,'Wind ENSPRESO CF Averages'!$C$28:$F$64,3,0)</f>
        <v>0.16907348242811501</v>
      </c>
    </row>
    <row r="743" spans="2:10">
      <c r="B743" t="s">
        <v>180</v>
      </c>
      <c r="C743" t="s">
        <v>181</v>
      </c>
      <c r="D743" t="s">
        <v>189</v>
      </c>
      <c r="E743" t="s">
        <v>27</v>
      </c>
      <c r="F743" t="s">
        <v>134</v>
      </c>
      <c r="G743">
        <f t="shared" si="23"/>
        <v>9.2737030411449012E-2</v>
      </c>
      <c r="H743">
        <f t="shared" si="24"/>
        <v>0.11592128801431126</v>
      </c>
      <c r="J743">
        <f>$H$3*'Wind ENSPRESO CF'!E295/VLOOKUP(E743,'Wind ENSPRESO CF Averages'!$C$28:$F$64,3,0)</f>
        <v>0.11592128801431126</v>
      </c>
    </row>
    <row r="744" spans="2:10">
      <c r="B744" t="s">
        <v>180</v>
      </c>
      <c r="C744" t="s">
        <v>181</v>
      </c>
      <c r="D744" t="s">
        <v>189</v>
      </c>
      <c r="E744" t="s">
        <v>28</v>
      </c>
      <c r="F744" t="s">
        <v>134</v>
      </c>
      <c r="G744">
        <f t="shared" si="23"/>
        <v>0.12692911987929539</v>
      </c>
      <c r="H744">
        <f t="shared" si="24"/>
        <v>0.15866139984911923</v>
      </c>
      <c r="J744">
        <f>$H$3*'Wind ENSPRESO CF'!E296/VLOOKUP(E744,'Wind ENSPRESO CF Averages'!$C$28:$F$64,3,0)</f>
        <v>0.15866139984911923</v>
      </c>
    </row>
    <row r="745" spans="2:10">
      <c r="B745" t="s">
        <v>180</v>
      </c>
      <c r="C745" t="s">
        <v>181</v>
      </c>
      <c r="D745" t="s">
        <v>189</v>
      </c>
      <c r="E745" t="s">
        <v>29</v>
      </c>
      <c r="F745" t="s">
        <v>134</v>
      </c>
      <c r="G745">
        <f t="shared" si="23"/>
        <v>0.11832067173138659</v>
      </c>
      <c r="H745">
        <f t="shared" si="24"/>
        <v>0.14790083966423323</v>
      </c>
      <c r="J745">
        <f>$H$3*'Wind ENSPRESO CF'!E297/VLOOKUP(E745,'Wind ENSPRESO CF Averages'!$C$28:$F$64,3,0)</f>
        <v>0.14790083966423323</v>
      </c>
    </row>
    <row r="746" spans="2:10">
      <c r="B746" t="s">
        <v>180</v>
      </c>
      <c r="C746" t="s">
        <v>181</v>
      </c>
      <c r="D746" t="s">
        <v>189</v>
      </c>
      <c r="E746" t="s">
        <v>30</v>
      </c>
      <c r="F746" t="s">
        <v>134</v>
      </c>
      <c r="G746">
        <f t="shared" si="23"/>
        <v>0.12868577075098817</v>
      </c>
      <c r="H746">
        <f t="shared" si="24"/>
        <v>0.16085721343873519</v>
      </c>
      <c r="J746">
        <f>$H$3*'Wind ENSPRESO CF'!E298/VLOOKUP(E746,'Wind ENSPRESO CF Averages'!$C$28:$F$64,3,0)</f>
        <v>0.16085721343873519</v>
      </c>
    </row>
    <row r="747" spans="2:10">
      <c r="B747" t="s">
        <v>180</v>
      </c>
      <c r="C747" t="s">
        <v>181</v>
      </c>
      <c r="D747" t="s">
        <v>189</v>
      </c>
      <c r="E747" t="s">
        <v>31</v>
      </c>
      <c r="F747" t="s">
        <v>134</v>
      </c>
      <c r="G747">
        <f t="shared" si="23"/>
        <v>0.16141275491140789</v>
      </c>
      <c r="H747">
        <f t="shared" si="24"/>
        <v>0.20176594363925984</v>
      </c>
      <c r="J747">
        <f>$H$3*'Wind ENSPRESO CF'!E299/VLOOKUP(E747,'Wind ENSPRESO CF Averages'!$C$28:$F$64,3,0)</f>
        <v>0.20176594363925984</v>
      </c>
    </row>
    <row r="748" spans="2:10">
      <c r="B748" t="s">
        <v>180</v>
      </c>
      <c r="C748" t="s">
        <v>181</v>
      </c>
      <c r="D748" t="s">
        <v>189</v>
      </c>
      <c r="E748" t="s">
        <v>32</v>
      </c>
      <c r="F748" t="s">
        <v>134</v>
      </c>
      <c r="G748">
        <f t="shared" si="23"/>
        <v>0.12456160997999291</v>
      </c>
      <c r="H748">
        <f t="shared" si="24"/>
        <v>0.15570201247499113</v>
      </c>
      <c r="J748">
        <f>$H$3*'Wind ENSPRESO CF'!E300/VLOOKUP(E748,'Wind ENSPRESO CF Averages'!$C$28:$F$64,3,0)</f>
        <v>0.15570201247499113</v>
      </c>
    </row>
    <row r="749" spans="2:10">
      <c r="B749" t="s">
        <v>180</v>
      </c>
      <c r="C749" t="s">
        <v>181</v>
      </c>
      <c r="D749" t="s">
        <v>189</v>
      </c>
      <c r="E749" t="s">
        <v>33</v>
      </c>
      <c r="F749" t="s">
        <v>134</v>
      </c>
      <c r="G749">
        <f t="shared" si="23"/>
        <v>0.1243081887858007</v>
      </c>
      <c r="H749">
        <f t="shared" si="24"/>
        <v>0.15538523598225087</v>
      </c>
      <c r="J749">
        <f>$H$3*'Wind ENSPRESO CF'!E301/VLOOKUP(E749,'Wind ENSPRESO CF Averages'!$C$28:$F$64,3,0)</f>
        <v>0.15538523598225087</v>
      </c>
    </row>
    <row r="750" spans="2:10">
      <c r="B750" t="s">
        <v>180</v>
      </c>
      <c r="C750" t="s">
        <v>181</v>
      </c>
      <c r="D750" t="s">
        <v>189</v>
      </c>
      <c r="E750" t="s">
        <v>34</v>
      </c>
      <c r="F750" t="s">
        <v>134</v>
      </c>
      <c r="G750">
        <f t="shared" si="23"/>
        <v>0.13167643610785462</v>
      </c>
      <c r="H750">
        <f t="shared" si="24"/>
        <v>0.16459554513481828</v>
      </c>
      <c r="J750">
        <f>$H$3*'Wind ENSPRESO CF'!E302/VLOOKUP(E750,'Wind ENSPRESO CF Averages'!$C$28:$F$64,3,0)</f>
        <v>0.16459554513481828</v>
      </c>
    </row>
    <row r="751" spans="2:10">
      <c r="B751" t="s">
        <v>180</v>
      </c>
      <c r="C751" t="s">
        <v>181</v>
      </c>
      <c r="D751" t="s">
        <v>189</v>
      </c>
      <c r="E751" t="s">
        <v>35</v>
      </c>
      <c r="F751" t="s">
        <v>134</v>
      </c>
      <c r="G751">
        <f t="shared" si="23"/>
        <v>0.12849732400164682</v>
      </c>
      <c r="H751">
        <f t="shared" si="24"/>
        <v>0.16062165500205852</v>
      </c>
      <c r="J751">
        <f>$H$3*'Wind ENSPRESO CF'!E303/VLOOKUP(E751,'Wind ENSPRESO CF Averages'!$C$28:$F$64,3,0)</f>
        <v>0.16062165500205852</v>
      </c>
    </row>
    <row r="752" spans="2:10">
      <c r="B752" t="s">
        <v>180</v>
      </c>
      <c r="C752" t="s">
        <v>181</v>
      </c>
      <c r="D752" t="s">
        <v>189</v>
      </c>
      <c r="E752" t="s">
        <v>36</v>
      </c>
      <c r="F752" t="s">
        <v>134</v>
      </c>
      <c r="G752">
        <f t="shared" si="23"/>
        <v>0.12593570430171336</v>
      </c>
      <c r="H752">
        <f t="shared" si="24"/>
        <v>0.15741963037714168</v>
      </c>
      <c r="J752">
        <f>$H$3*'Wind ENSPRESO CF'!E304/VLOOKUP(E752,'Wind ENSPRESO CF Averages'!$C$28:$F$64,3,0)</f>
        <v>0.15741963037714168</v>
      </c>
    </row>
    <row r="753" spans="2:10">
      <c r="B753" t="s">
        <v>180</v>
      </c>
      <c r="C753" t="s">
        <v>181</v>
      </c>
      <c r="D753" t="s">
        <v>190</v>
      </c>
      <c r="E753" t="s">
        <v>37</v>
      </c>
      <c r="F753" t="s">
        <v>134</v>
      </c>
      <c r="G753">
        <f t="shared" si="23"/>
        <v>0.12963812886142981</v>
      </c>
      <c r="H753">
        <f t="shared" si="24"/>
        <v>0.16204766107678725</v>
      </c>
      <c r="J753">
        <f>$H$3*'Wind ENSPRESO CF'!E305/VLOOKUP(E753,'Wind ENSPRESO CF Averages'!$C$28:$F$64,3,0)</f>
        <v>0.16204766107678725</v>
      </c>
    </row>
    <row r="754" spans="2:10">
      <c r="B754" t="s">
        <v>180</v>
      </c>
      <c r="C754" t="s">
        <v>181</v>
      </c>
      <c r="D754" t="s">
        <v>190</v>
      </c>
      <c r="E754" t="s">
        <v>7</v>
      </c>
      <c r="F754" t="s">
        <v>134</v>
      </c>
      <c r="G754">
        <f t="shared" si="23"/>
        <v>0.11356577302426328</v>
      </c>
      <c r="H754">
        <f t="shared" si="24"/>
        <v>0.14195721628032909</v>
      </c>
      <c r="J754">
        <f>$H$3*'Wind ENSPRESO CF'!E306/VLOOKUP(E754,'Wind ENSPRESO CF Averages'!$C$28:$F$64,3,0)</f>
        <v>0.14195721628032909</v>
      </c>
    </row>
    <row r="755" spans="2:10">
      <c r="B755" t="s">
        <v>180</v>
      </c>
      <c r="C755" t="s">
        <v>181</v>
      </c>
      <c r="D755" t="s">
        <v>190</v>
      </c>
      <c r="E755" t="s">
        <v>38</v>
      </c>
      <c r="F755" t="s">
        <v>134</v>
      </c>
      <c r="G755">
        <f t="shared" si="23"/>
        <v>9.0471204188481688E-2</v>
      </c>
      <c r="H755">
        <f t="shared" si="24"/>
        <v>0.1130890052356021</v>
      </c>
      <c r="J755">
        <f>$H$3*'Wind ENSPRESO CF'!E307/VLOOKUP(E755,'Wind ENSPRESO CF Averages'!$C$28:$F$64,3,0)</f>
        <v>0.1130890052356021</v>
      </c>
    </row>
    <row r="756" spans="2:10">
      <c r="B756" t="s">
        <v>180</v>
      </c>
      <c r="C756" t="s">
        <v>181</v>
      </c>
      <c r="D756" t="s">
        <v>190</v>
      </c>
      <c r="E756" t="s">
        <v>8</v>
      </c>
      <c r="F756" t="s">
        <v>134</v>
      </c>
      <c r="G756">
        <f t="shared" si="23"/>
        <v>0.10755836960858096</v>
      </c>
      <c r="H756">
        <f t="shared" si="24"/>
        <v>0.1344479620107262</v>
      </c>
      <c r="J756">
        <f>$H$3*'Wind ENSPRESO CF'!E308/VLOOKUP(E756,'Wind ENSPRESO CF Averages'!$C$28:$F$64,3,0)</f>
        <v>0.1344479620107262</v>
      </c>
    </row>
    <row r="757" spans="2:10">
      <c r="B757" t="s">
        <v>180</v>
      </c>
      <c r="C757" t="s">
        <v>181</v>
      </c>
      <c r="D757" t="s">
        <v>190</v>
      </c>
      <c r="E757" t="s">
        <v>9</v>
      </c>
      <c r="F757" t="s">
        <v>134</v>
      </c>
      <c r="G757">
        <f t="shared" si="23"/>
        <v>0.10744005184724414</v>
      </c>
      <c r="H757">
        <f t="shared" si="24"/>
        <v>0.13430006480905518</v>
      </c>
      <c r="J757">
        <f>$H$3*'Wind ENSPRESO CF'!E309/VLOOKUP(E757,'Wind ENSPRESO CF Averages'!$C$28:$F$64,3,0)</f>
        <v>0.13430006480905518</v>
      </c>
    </row>
    <row r="758" spans="2:10">
      <c r="B758" t="s">
        <v>180</v>
      </c>
      <c r="C758" t="s">
        <v>181</v>
      </c>
      <c r="D758" t="s">
        <v>190</v>
      </c>
      <c r="E758" t="s">
        <v>10</v>
      </c>
      <c r="F758" t="s">
        <v>134</v>
      </c>
      <c r="G758">
        <f t="shared" si="23"/>
        <v>0.11703010033452113</v>
      </c>
      <c r="H758">
        <f t="shared" si="24"/>
        <v>0.14628762541815141</v>
      </c>
      <c r="J758">
        <f>$H$3*'Wind ENSPRESO CF'!E310/VLOOKUP(E758,'Wind ENSPRESO CF Averages'!$C$28:$F$64,3,0)</f>
        <v>0.14628762541815141</v>
      </c>
    </row>
    <row r="759" spans="2:10">
      <c r="B759" t="s">
        <v>180</v>
      </c>
      <c r="C759" t="s">
        <v>181</v>
      </c>
      <c r="D759" t="s">
        <v>190</v>
      </c>
      <c r="E759" t="s">
        <v>42</v>
      </c>
      <c r="F759" t="s">
        <v>134</v>
      </c>
      <c r="G759">
        <f t="shared" si="23"/>
        <v>9.950095969289828E-2</v>
      </c>
      <c r="H759">
        <f t="shared" si="24"/>
        <v>0.12437619961612284</v>
      </c>
      <c r="J759">
        <f>$H$3*'Wind ENSPRESO CF'!E311/VLOOKUP(E759,'Wind ENSPRESO CF Averages'!$C$28:$F$64,3,0)</f>
        <v>0.12437619961612284</v>
      </c>
    </row>
    <row r="760" spans="2:10">
      <c r="B760" t="s">
        <v>180</v>
      </c>
      <c r="C760" t="s">
        <v>181</v>
      </c>
      <c r="D760" t="s">
        <v>190</v>
      </c>
      <c r="E760" t="s">
        <v>11</v>
      </c>
      <c r="F760" t="s">
        <v>134</v>
      </c>
      <c r="G760">
        <f t="shared" si="23"/>
        <v>9.1582213029989673E-2</v>
      </c>
      <c r="H760">
        <f t="shared" si="24"/>
        <v>0.11447776628748708</v>
      </c>
      <c r="J760">
        <f>$H$3*'Wind ENSPRESO CF'!E312/VLOOKUP(E760,'Wind ENSPRESO CF Averages'!$C$28:$F$64,3,0)</f>
        <v>0.11447776628748708</v>
      </c>
    </row>
    <row r="761" spans="2:10">
      <c r="B761" t="s">
        <v>180</v>
      </c>
      <c r="C761" t="s">
        <v>181</v>
      </c>
      <c r="D761" t="s">
        <v>190</v>
      </c>
      <c r="E761" t="s">
        <v>12</v>
      </c>
      <c r="F761" t="s">
        <v>134</v>
      </c>
      <c r="G761">
        <f t="shared" si="23"/>
        <v>0.1130668565832814</v>
      </c>
      <c r="H761">
        <f t="shared" si="24"/>
        <v>0.14133357072910174</v>
      </c>
      <c r="J761">
        <f>$H$3*'Wind ENSPRESO CF'!E313/VLOOKUP(E761,'Wind ENSPRESO CF Averages'!$C$28:$F$64,3,0)</f>
        <v>0.14133357072910174</v>
      </c>
    </row>
    <row r="762" spans="2:10">
      <c r="B762" t="s">
        <v>180</v>
      </c>
      <c r="C762" t="s">
        <v>181</v>
      </c>
      <c r="D762" t="s">
        <v>190</v>
      </c>
      <c r="E762" t="s">
        <v>13</v>
      </c>
      <c r="F762" t="s">
        <v>134</v>
      </c>
      <c r="G762">
        <f t="shared" si="23"/>
        <v>0.11880990466405172</v>
      </c>
      <c r="H762">
        <f t="shared" si="24"/>
        <v>0.14851238083006466</v>
      </c>
      <c r="J762">
        <f>$H$3*'Wind ENSPRESO CF'!E314/VLOOKUP(E762,'Wind ENSPRESO CF Averages'!$C$28:$F$64,3,0)</f>
        <v>0.14851238083006466</v>
      </c>
    </row>
    <row r="763" spans="2:10">
      <c r="B763" t="s">
        <v>180</v>
      </c>
      <c r="C763" t="s">
        <v>181</v>
      </c>
      <c r="D763" t="s">
        <v>190</v>
      </c>
      <c r="E763" t="s">
        <v>14</v>
      </c>
      <c r="F763" t="s">
        <v>134</v>
      </c>
      <c r="G763">
        <f t="shared" si="23"/>
        <v>0.13459415140748837</v>
      </c>
      <c r="H763">
        <f t="shared" si="24"/>
        <v>0.16824268925936045</v>
      </c>
      <c r="J763">
        <f>$H$3*'Wind ENSPRESO CF'!E315/VLOOKUP(E763,'Wind ENSPRESO CF Averages'!$C$28:$F$64,3,0)</f>
        <v>0.16824268925936045</v>
      </c>
    </row>
    <row r="764" spans="2:10">
      <c r="B764" t="s">
        <v>180</v>
      </c>
      <c r="C764" t="s">
        <v>181</v>
      </c>
      <c r="D764" t="s">
        <v>190</v>
      </c>
      <c r="E764" t="s">
        <v>15</v>
      </c>
      <c r="F764" t="s">
        <v>134</v>
      </c>
      <c r="G764">
        <f t="shared" si="23"/>
        <v>0.11857766687461012</v>
      </c>
      <c r="H764">
        <f t="shared" si="24"/>
        <v>0.14822208359326264</v>
      </c>
      <c r="J764">
        <f>$H$3*'Wind ENSPRESO CF'!E316/VLOOKUP(E764,'Wind ENSPRESO CF Averages'!$C$28:$F$64,3,0)</f>
        <v>0.14822208359326264</v>
      </c>
    </row>
    <row r="765" spans="2:10">
      <c r="B765" t="s">
        <v>180</v>
      </c>
      <c r="C765" t="s">
        <v>181</v>
      </c>
      <c r="D765" t="s">
        <v>190</v>
      </c>
      <c r="E765" t="s">
        <v>19</v>
      </c>
      <c r="F765" t="s">
        <v>134</v>
      </c>
      <c r="G765">
        <f t="shared" si="23"/>
        <v>0.14982999128120247</v>
      </c>
      <c r="H765">
        <f t="shared" si="24"/>
        <v>0.18728748910150309</v>
      </c>
      <c r="J765">
        <f>$H$3*'Wind ENSPRESO CF'!E317/VLOOKUP(E765,'Wind ENSPRESO CF Averages'!$C$28:$F$64,3,0)</f>
        <v>0.18728748910150309</v>
      </c>
    </row>
    <row r="766" spans="2:10">
      <c r="B766" t="s">
        <v>180</v>
      </c>
      <c r="C766" t="s">
        <v>181</v>
      </c>
      <c r="D766" t="s">
        <v>190</v>
      </c>
      <c r="E766" t="s">
        <v>16</v>
      </c>
      <c r="F766" t="s">
        <v>134</v>
      </c>
      <c r="G766">
        <f t="shared" si="23"/>
        <v>9.1502881631446736E-2</v>
      </c>
      <c r="H766">
        <f t="shared" si="24"/>
        <v>0.11437860203930841</v>
      </c>
      <c r="J766">
        <f>$H$3*'Wind ENSPRESO CF'!E318/VLOOKUP(E766,'Wind ENSPRESO CF Averages'!$C$28:$F$64,3,0)</f>
        <v>0.11437860203930841</v>
      </c>
    </row>
    <row r="767" spans="2:10">
      <c r="B767" t="s">
        <v>180</v>
      </c>
      <c r="C767" t="s">
        <v>181</v>
      </c>
      <c r="D767" t="s">
        <v>190</v>
      </c>
      <c r="E767" t="s">
        <v>17</v>
      </c>
      <c r="F767" t="s">
        <v>134</v>
      </c>
      <c r="G767">
        <f t="shared" si="23"/>
        <v>0.1246394984326019</v>
      </c>
      <c r="H767">
        <f t="shared" si="24"/>
        <v>0.15579937304075236</v>
      </c>
      <c r="J767">
        <f>$H$3*'Wind ENSPRESO CF'!E319/VLOOKUP(E767,'Wind ENSPRESO CF Averages'!$C$28:$F$64,3,0)</f>
        <v>0.15579937304075236</v>
      </c>
    </row>
    <row r="768" spans="2:10">
      <c r="B768" t="s">
        <v>180</v>
      </c>
      <c r="C768" t="s">
        <v>181</v>
      </c>
      <c r="D768" t="s">
        <v>190</v>
      </c>
      <c r="E768" t="s">
        <v>18</v>
      </c>
      <c r="F768" t="s">
        <v>134</v>
      </c>
      <c r="G768">
        <f t="shared" si="23"/>
        <v>0.10623476016751306</v>
      </c>
      <c r="H768">
        <f t="shared" si="24"/>
        <v>0.13279345020939132</v>
      </c>
      <c r="J768">
        <f>$H$3*'Wind ENSPRESO CF'!E320/VLOOKUP(E768,'Wind ENSPRESO CF Averages'!$C$28:$F$64,3,0)</f>
        <v>0.13279345020939132</v>
      </c>
    </row>
    <row r="769" spans="2:10">
      <c r="B769" t="s">
        <v>180</v>
      </c>
      <c r="C769" t="s">
        <v>181</v>
      </c>
      <c r="D769" t="s">
        <v>190</v>
      </c>
      <c r="E769" t="s">
        <v>39</v>
      </c>
      <c r="F769" t="s">
        <v>134</v>
      </c>
      <c r="G769">
        <f t="shared" si="23"/>
        <v>8.9962886597938163E-2</v>
      </c>
      <c r="H769">
        <f t="shared" si="24"/>
        <v>0.1124536082474227</v>
      </c>
      <c r="J769">
        <f>$H$3*'Wind ENSPRESO CF'!E321/VLOOKUP(E769,'Wind ENSPRESO CF Averages'!$C$28:$F$64,3,0)</f>
        <v>0.1124536082474227</v>
      </c>
    </row>
    <row r="770" spans="2:10">
      <c r="B770" t="s">
        <v>180</v>
      </c>
      <c r="C770" t="s">
        <v>181</v>
      </c>
      <c r="D770" t="s">
        <v>190</v>
      </c>
      <c r="E770" t="s">
        <v>20</v>
      </c>
      <c r="F770" t="s">
        <v>134</v>
      </c>
      <c r="G770">
        <f t="shared" si="23"/>
        <v>0.11075583504641009</v>
      </c>
      <c r="H770">
        <f t="shared" si="24"/>
        <v>0.13844479380801261</v>
      </c>
      <c r="J770">
        <f>$H$3*'Wind ENSPRESO CF'!E322/VLOOKUP(E770,'Wind ENSPRESO CF Averages'!$C$28:$F$64,3,0)</f>
        <v>0.13844479380801261</v>
      </c>
    </row>
    <row r="771" spans="2:10">
      <c r="B771" t="s">
        <v>180</v>
      </c>
      <c r="C771" t="s">
        <v>181</v>
      </c>
      <c r="D771" t="s">
        <v>190</v>
      </c>
      <c r="E771" t="s">
        <v>21</v>
      </c>
      <c r="F771" t="s">
        <v>134</v>
      </c>
      <c r="G771">
        <f t="shared" si="23"/>
        <v>0.13797718631178707</v>
      </c>
      <c r="H771">
        <f t="shared" si="24"/>
        <v>0.17247148288973382</v>
      </c>
      <c r="J771">
        <f>$H$3*'Wind ENSPRESO CF'!E323/VLOOKUP(E771,'Wind ENSPRESO CF Averages'!$C$28:$F$64,3,0)</f>
        <v>0.17247148288973382</v>
      </c>
    </row>
    <row r="772" spans="2:10">
      <c r="B772" t="s">
        <v>180</v>
      </c>
      <c r="C772" t="s">
        <v>181</v>
      </c>
      <c r="D772" t="s">
        <v>190</v>
      </c>
      <c r="E772" t="s">
        <v>22</v>
      </c>
      <c r="F772" t="s">
        <v>134</v>
      </c>
      <c r="G772">
        <f t="shared" si="23"/>
        <v>0</v>
      </c>
      <c r="H772">
        <f t="shared" si="24"/>
        <v>0</v>
      </c>
      <c r="J772">
        <f>$H$3*'Wind ENSPRESO CF'!E324/VLOOKUP(E772,'Wind ENSPRESO CF Averages'!$C$28:$F$64,3,0)</f>
        <v>0</v>
      </c>
    </row>
    <row r="773" spans="2:10">
      <c r="B773" t="s">
        <v>180</v>
      </c>
      <c r="C773" t="s">
        <v>181</v>
      </c>
      <c r="D773" t="s">
        <v>190</v>
      </c>
      <c r="E773" t="s">
        <v>23</v>
      </c>
      <c r="F773" t="s">
        <v>134</v>
      </c>
      <c r="G773">
        <f t="shared" si="23"/>
        <v>0.10009660074733051</v>
      </c>
      <c r="H773">
        <f t="shared" si="24"/>
        <v>0.12512075093416314</v>
      </c>
      <c r="J773">
        <f>$H$3*'Wind ENSPRESO CF'!E325/VLOOKUP(E773,'Wind ENSPRESO CF Averages'!$C$28:$F$64,3,0)</f>
        <v>0.12512075093416314</v>
      </c>
    </row>
    <row r="774" spans="2:10">
      <c r="B774" t="s">
        <v>180</v>
      </c>
      <c r="C774" t="s">
        <v>181</v>
      </c>
      <c r="D774" t="s">
        <v>190</v>
      </c>
      <c r="E774" t="s">
        <v>43</v>
      </c>
      <c r="F774" t="s">
        <v>134</v>
      </c>
      <c r="G774">
        <f t="shared" si="23"/>
        <v>0.10396856581532421</v>
      </c>
      <c r="H774">
        <f t="shared" si="24"/>
        <v>0.12996070726915526</v>
      </c>
      <c r="J774">
        <f>$H$3*'Wind ENSPRESO CF'!E326/VLOOKUP(E774,'Wind ENSPRESO CF Averages'!$C$28:$F$64,3,0)</f>
        <v>0.12996070726915526</v>
      </c>
    </row>
    <row r="775" spans="2:10">
      <c r="B775" t="s">
        <v>180</v>
      </c>
      <c r="C775" t="s">
        <v>181</v>
      </c>
      <c r="D775" t="s">
        <v>190</v>
      </c>
      <c r="E775" t="s">
        <v>24</v>
      </c>
      <c r="F775" t="s">
        <v>134</v>
      </c>
      <c r="G775">
        <f t="shared" si="23"/>
        <v>0.12151549942594718</v>
      </c>
      <c r="H775">
        <f t="shared" si="24"/>
        <v>0.15189437428243396</v>
      </c>
      <c r="J775">
        <f>$H$3*'Wind ENSPRESO CF'!E327/VLOOKUP(E775,'Wind ENSPRESO CF Averages'!$C$28:$F$64,3,0)</f>
        <v>0.15189437428243396</v>
      </c>
    </row>
    <row r="776" spans="2:10">
      <c r="B776" t="s">
        <v>180</v>
      </c>
      <c r="C776" t="s">
        <v>181</v>
      </c>
      <c r="D776" t="s">
        <v>190</v>
      </c>
      <c r="E776" t="s">
        <v>25</v>
      </c>
      <c r="F776" t="s">
        <v>134</v>
      </c>
      <c r="G776">
        <f t="shared" si="23"/>
        <v>0.11047619047619046</v>
      </c>
      <c r="H776">
        <f t="shared" si="24"/>
        <v>0.13809523809523808</v>
      </c>
      <c r="J776">
        <f>$H$3*'Wind ENSPRESO CF'!E328/VLOOKUP(E776,'Wind ENSPRESO CF Averages'!$C$28:$F$64,3,0)</f>
        <v>0.13809523809523808</v>
      </c>
    </row>
    <row r="777" spans="2:10">
      <c r="B777" t="s">
        <v>180</v>
      </c>
      <c r="C777" t="s">
        <v>181</v>
      </c>
      <c r="D777" t="s">
        <v>190</v>
      </c>
      <c r="E777" t="s">
        <v>26</v>
      </c>
      <c r="F777" t="s">
        <v>134</v>
      </c>
      <c r="G777">
        <f t="shared" si="23"/>
        <v>0.11748953974895396</v>
      </c>
      <c r="H777">
        <f t="shared" si="24"/>
        <v>0.14686192468619244</v>
      </c>
      <c r="J777">
        <f>$H$3*'Wind ENSPRESO CF'!E329/VLOOKUP(E777,'Wind ENSPRESO CF Averages'!$C$28:$F$64,3,0)</f>
        <v>0.14686192468619244</v>
      </c>
    </row>
    <row r="778" spans="2:10">
      <c r="B778" t="s">
        <v>180</v>
      </c>
      <c r="C778" t="s">
        <v>181</v>
      </c>
      <c r="D778" t="s">
        <v>190</v>
      </c>
      <c r="E778" t="s">
        <v>40</v>
      </c>
      <c r="F778" t="s">
        <v>134</v>
      </c>
      <c r="G778">
        <f t="shared" si="23"/>
        <v>8.6740157480314953E-2</v>
      </c>
      <c r="H778">
        <f t="shared" si="24"/>
        <v>0.10842519685039369</v>
      </c>
      <c r="J778">
        <f>$H$3*'Wind ENSPRESO CF'!E330/VLOOKUP(E778,'Wind ENSPRESO CF Averages'!$C$28:$F$64,3,0)</f>
        <v>0.10842519685039369</v>
      </c>
    </row>
    <row r="779" spans="2:10">
      <c r="B779" t="s">
        <v>180</v>
      </c>
      <c r="C779" t="s">
        <v>181</v>
      </c>
      <c r="D779" t="s">
        <v>190</v>
      </c>
      <c r="E779" t="s">
        <v>41</v>
      </c>
      <c r="F779" t="s">
        <v>134</v>
      </c>
      <c r="G779">
        <f t="shared" si="23"/>
        <v>0.12421725239616613</v>
      </c>
      <c r="H779">
        <f t="shared" si="24"/>
        <v>0.15527156549520765</v>
      </c>
      <c r="J779">
        <f>$H$3*'Wind ENSPRESO CF'!E331/VLOOKUP(E779,'Wind ENSPRESO CF Averages'!$C$28:$F$64,3,0)</f>
        <v>0.15527156549520765</v>
      </c>
    </row>
    <row r="780" spans="2:10">
      <c r="B780" t="s">
        <v>180</v>
      </c>
      <c r="C780" t="s">
        <v>181</v>
      </c>
      <c r="D780" t="s">
        <v>190</v>
      </c>
      <c r="E780" t="s">
        <v>27</v>
      </c>
      <c r="F780" t="s">
        <v>134</v>
      </c>
      <c r="G780">
        <f t="shared" si="23"/>
        <v>8.8872987477638637E-2</v>
      </c>
      <c r="H780">
        <f t="shared" si="24"/>
        <v>0.11109123434704829</v>
      </c>
      <c r="J780">
        <f>$H$3*'Wind ENSPRESO CF'!E332/VLOOKUP(E780,'Wind ENSPRESO CF Averages'!$C$28:$F$64,3,0)</f>
        <v>0.11109123434704829</v>
      </c>
    </row>
    <row r="781" spans="2:10">
      <c r="B781" t="s">
        <v>180</v>
      </c>
      <c r="C781" t="s">
        <v>181</v>
      </c>
      <c r="D781" t="s">
        <v>190</v>
      </c>
      <c r="E781" t="s">
        <v>28</v>
      </c>
      <c r="F781" t="s">
        <v>134</v>
      </c>
      <c r="G781">
        <f t="shared" si="23"/>
        <v>0.11686298877104012</v>
      </c>
      <c r="H781">
        <f t="shared" si="24"/>
        <v>0.14607873596380014</v>
      </c>
      <c r="J781">
        <f>$H$3*'Wind ENSPRESO CF'!E333/VLOOKUP(E781,'Wind ENSPRESO CF Averages'!$C$28:$F$64,3,0)</f>
        <v>0.14607873596380014</v>
      </c>
    </row>
    <row r="782" spans="2:10">
      <c r="B782" t="s">
        <v>180</v>
      </c>
      <c r="C782" t="s">
        <v>181</v>
      </c>
      <c r="D782" t="s">
        <v>190</v>
      </c>
      <c r="E782" t="s">
        <v>29</v>
      </c>
      <c r="F782" t="s">
        <v>134</v>
      </c>
      <c r="G782">
        <f t="shared" ref="G782:G845" si="25">H782*0.8</f>
        <v>0.1161615353858825</v>
      </c>
      <c r="H782">
        <f t="shared" si="24"/>
        <v>0.14520191923235312</v>
      </c>
      <c r="J782">
        <f>$H$3*'Wind ENSPRESO CF'!E334/VLOOKUP(E782,'Wind ENSPRESO CF Averages'!$C$28:$F$64,3,0)</f>
        <v>0.14520191923235312</v>
      </c>
    </row>
    <row r="783" spans="2:10">
      <c r="B783" t="s">
        <v>180</v>
      </c>
      <c r="C783" t="s">
        <v>181</v>
      </c>
      <c r="D783" t="s">
        <v>190</v>
      </c>
      <c r="E783" t="s">
        <v>30</v>
      </c>
      <c r="F783" t="s">
        <v>134</v>
      </c>
      <c r="G783">
        <f t="shared" si="25"/>
        <v>0.12014822134387355</v>
      </c>
      <c r="H783">
        <f t="shared" si="24"/>
        <v>0.15018527667984194</v>
      </c>
      <c r="J783">
        <f>$H$3*'Wind ENSPRESO CF'!E335/VLOOKUP(E783,'Wind ENSPRESO CF Averages'!$C$28:$F$64,3,0)</f>
        <v>0.15018527667984194</v>
      </c>
    </row>
    <row r="784" spans="2:10">
      <c r="B784" t="s">
        <v>180</v>
      </c>
      <c r="C784" t="s">
        <v>181</v>
      </c>
      <c r="D784" t="s">
        <v>190</v>
      </c>
      <c r="E784" t="s">
        <v>31</v>
      </c>
      <c r="F784" t="s">
        <v>134</v>
      </c>
      <c r="G784">
        <f t="shared" si="25"/>
        <v>8.4600106192601943E-2</v>
      </c>
      <c r="H784">
        <f t="shared" si="24"/>
        <v>0.10575013274075241</v>
      </c>
      <c r="J784">
        <f>$H$3*'Wind ENSPRESO CF'!E336/VLOOKUP(E784,'Wind ENSPRESO CF Averages'!$C$28:$F$64,3,0)</f>
        <v>0.10575013274075241</v>
      </c>
    </row>
    <row r="785" spans="2:10">
      <c r="B785" t="s">
        <v>180</v>
      </c>
      <c r="C785" t="s">
        <v>181</v>
      </c>
      <c r="D785" t="s">
        <v>190</v>
      </c>
      <c r="E785" t="s">
        <v>32</v>
      </c>
      <c r="F785" t="s">
        <v>134</v>
      </c>
      <c r="G785">
        <f t="shared" si="25"/>
        <v>0.11083441214546311</v>
      </c>
      <c r="H785">
        <f t="shared" si="24"/>
        <v>0.13854301518182888</v>
      </c>
      <c r="J785">
        <f>$H$3*'Wind ENSPRESO CF'!E337/VLOOKUP(E785,'Wind ENSPRESO CF Averages'!$C$28:$F$64,3,0)</f>
        <v>0.13854301518182888</v>
      </c>
    </row>
    <row r="786" spans="2:10">
      <c r="B786" t="s">
        <v>180</v>
      </c>
      <c r="C786" t="s">
        <v>181</v>
      </c>
      <c r="D786" t="s">
        <v>190</v>
      </c>
      <c r="E786" t="s">
        <v>33</v>
      </c>
      <c r="F786" t="s">
        <v>134</v>
      </c>
      <c r="G786">
        <f t="shared" si="25"/>
        <v>0.1264864864864865</v>
      </c>
      <c r="H786">
        <f t="shared" si="24"/>
        <v>0.15810810810810813</v>
      </c>
      <c r="J786">
        <f>$H$3*'Wind ENSPRESO CF'!E338/VLOOKUP(E786,'Wind ENSPRESO CF Averages'!$C$28:$F$64,3,0)</f>
        <v>0.15810810810810813</v>
      </c>
    </row>
    <row r="787" spans="2:10">
      <c r="B787" t="s">
        <v>180</v>
      </c>
      <c r="C787" t="s">
        <v>181</v>
      </c>
      <c r="D787" t="s">
        <v>190</v>
      </c>
      <c r="E787" t="s">
        <v>34</v>
      </c>
      <c r="F787" t="s">
        <v>134</v>
      </c>
      <c r="G787">
        <f t="shared" si="25"/>
        <v>8.9894490035169985E-2</v>
      </c>
      <c r="H787">
        <f t="shared" si="24"/>
        <v>0.11236811254396248</v>
      </c>
      <c r="J787">
        <f>$H$3*'Wind ENSPRESO CF'!E339/VLOOKUP(E787,'Wind ENSPRESO CF Averages'!$C$28:$F$64,3,0)</f>
        <v>0.11236811254396248</v>
      </c>
    </row>
    <row r="788" spans="2:10">
      <c r="B788" t="s">
        <v>180</v>
      </c>
      <c r="C788" t="s">
        <v>181</v>
      </c>
      <c r="D788" t="s">
        <v>190</v>
      </c>
      <c r="E788" t="s">
        <v>35</v>
      </c>
      <c r="F788" t="s">
        <v>134</v>
      </c>
      <c r="G788">
        <f t="shared" si="25"/>
        <v>0.12316179497735698</v>
      </c>
      <c r="H788">
        <f t="shared" si="24"/>
        <v>0.15395224372169622</v>
      </c>
      <c r="J788">
        <f>$H$3*'Wind ENSPRESO CF'!E340/VLOOKUP(E788,'Wind ENSPRESO CF Averages'!$C$28:$F$64,3,0)</f>
        <v>0.15395224372169622</v>
      </c>
    </row>
    <row r="789" spans="2:10">
      <c r="B789" t="s">
        <v>180</v>
      </c>
      <c r="C789" t="s">
        <v>181</v>
      </c>
      <c r="D789" t="s">
        <v>190</v>
      </c>
      <c r="E789" t="s">
        <v>36</v>
      </c>
      <c r="F789" t="s">
        <v>134</v>
      </c>
      <c r="G789">
        <f t="shared" si="25"/>
        <v>0.12420251591881309</v>
      </c>
      <c r="H789">
        <f t="shared" si="24"/>
        <v>0.15525314489851635</v>
      </c>
      <c r="J789">
        <f>$H$3*'Wind ENSPRESO CF'!E341/VLOOKUP(E789,'Wind ENSPRESO CF Averages'!$C$28:$F$64,3,0)</f>
        <v>0.15525314489851635</v>
      </c>
    </row>
    <row r="790" spans="2:10">
      <c r="B790" t="s">
        <v>180</v>
      </c>
      <c r="C790" t="s">
        <v>181</v>
      </c>
      <c r="D790" t="s">
        <v>191</v>
      </c>
      <c r="E790" t="s">
        <v>37</v>
      </c>
      <c r="F790" t="s">
        <v>134</v>
      </c>
      <c r="G790">
        <f t="shared" si="25"/>
        <v>0.21733451015004418</v>
      </c>
      <c r="H790">
        <f t="shared" si="24"/>
        <v>0.27166813768755521</v>
      </c>
      <c r="J790">
        <f>$H$3*'Wind ENSPRESO CF'!E342/VLOOKUP(E790,'Wind ENSPRESO CF Averages'!$C$28:$F$64,3,0)</f>
        <v>0.27166813768755521</v>
      </c>
    </row>
    <row r="791" spans="2:10">
      <c r="B791" t="s">
        <v>180</v>
      </c>
      <c r="C791" t="s">
        <v>181</v>
      </c>
      <c r="D791" t="s">
        <v>191</v>
      </c>
      <c r="E791" t="s">
        <v>7</v>
      </c>
      <c r="F791" t="s">
        <v>134</v>
      </c>
      <c r="G791">
        <f t="shared" si="25"/>
        <v>0.21242950409770361</v>
      </c>
      <c r="H791">
        <f t="shared" si="24"/>
        <v>0.2655368801221295</v>
      </c>
      <c r="J791">
        <f>$H$3*'Wind ENSPRESO CF'!E343/VLOOKUP(E791,'Wind ENSPRESO CF Averages'!$C$28:$F$64,3,0)</f>
        <v>0.2655368801221295</v>
      </c>
    </row>
    <row r="792" spans="2:10">
      <c r="B792" t="s">
        <v>180</v>
      </c>
      <c r="C792" t="s">
        <v>181</v>
      </c>
      <c r="D792" t="s">
        <v>191</v>
      </c>
      <c r="E792" t="s">
        <v>38</v>
      </c>
      <c r="F792" t="s">
        <v>134</v>
      </c>
      <c r="G792">
        <f t="shared" si="25"/>
        <v>0.2318324607329843</v>
      </c>
      <c r="H792">
        <f t="shared" ref="H792:H855" si="26">IF(D792="WP",0,J792)</f>
        <v>0.28979057591623036</v>
      </c>
      <c r="J792">
        <f>$H$3*'Wind ENSPRESO CF'!E344/VLOOKUP(E792,'Wind ENSPRESO CF Averages'!$C$28:$F$64,3,0)</f>
        <v>0.28979057591623036</v>
      </c>
    </row>
    <row r="793" spans="2:10">
      <c r="B793" t="s">
        <v>180</v>
      </c>
      <c r="C793" t="s">
        <v>181</v>
      </c>
      <c r="D793" t="s">
        <v>191</v>
      </c>
      <c r="E793" t="s">
        <v>8</v>
      </c>
      <c r="F793" t="s">
        <v>134</v>
      </c>
      <c r="G793">
        <f t="shared" si="25"/>
        <v>0.23363672338751368</v>
      </c>
      <c r="H793">
        <f t="shared" si="26"/>
        <v>0.29204590423439208</v>
      </c>
      <c r="J793">
        <f>$H$3*'Wind ENSPRESO CF'!E345/VLOOKUP(E793,'Wind ENSPRESO CF Averages'!$C$28:$F$64,3,0)</f>
        <v>0.29204590423439208</v>
      </c>
    </row>
    <row r="794" spans="2:10">
      <c r="B794" t="s">
        <v>180</v>
      </c>
      <c r="C794" t="s">
        <v>181</v>
      </c>
      <c r="D794" t="s">
        <v>191</v>
      </c>
      <c r="E794" t="s">
        <v>9</v>
      </c>
      <c r="F794" t="s">
        <v>134</v>
      </c>
      <c r="G794">
        <f t="shared" si="25"/>
        <v>0.20088139987028963</v>
      </c>
      <c r="H794">
        <f t="shared" si="26"/>
        <v>0.25110174983786204</v>
      </c>
      <c r="J794">
        <f>$H$3*'Wind ENSPRESO CF'!E346/VLOOKUP(E794,'Wind ENSPRESO CF Averages'!$C$28:$F$64,3,0)</f>
        <v>0.25110174983786204</v>
      </c>
    </row>
    <row r="795" spans="2:10">
      <c r="B795" t="s">
        <v>180</v>
      </c>
      <c r="C795" t="s">
        <v>181</v>
      </c>
      <c r="D795" t="s">
        <v>191</v>
      </c>
      <c r="E795" t="s">
        <v>10</v>
      </c>
      <c r="F795" t="s">
        <v>134</v>
      </c>
      <c r="G795">
        <f t="shared" si="25"/>
        <v>0.22250167224101838</v>
      </c>
      <c r="H795">
        <f t="shared" si="26"/>
        <v>0.27812709030127297</v>
      </c>
      <c r="J795">
        <f>$H$3*'Wind ENSPRESO CF'!E347/VLOOKUP(E795,'Wind ENSPRESO CF Averages'!$C$28:$F$64,3,0)</f>
        <v>0.27812709030127297</v>
      </c>
    </row>
    <row r="796" spans="2:10">
      <c r="B796" t="s">
        <v>180</v>
      </c>
      <c r="C796" t="s">
        <v>181</v>
      </c>
      <c r="D796" t="s">
        <v>191</v>
      </c>
      <c r="E796" t="s">
        <v>42</v>
      </c>
      <c r="F796" t="s">
        <v>134</v>
      </c>
      <c r="G796">
        <f t="shared" si="25"/>
        <v>0.21351247600767756</v>
      </c>
      <c r="H796">
        <f t="shared" si="26"/>
        <v>0.26689059500959694</v>
      </c>
      <c r="J796">
        <f>$H$3*'Wind ENSPRESO CF'!E348/VLOOKUP(E796,'Wind ENSPRESO CF Averages'!$C$28:$F$64,3,0)</f>
        <v>0.26689059500959694</v>
      </c>
    </row>
    <row r="797" spans="2:10">
      <c r="B797" t="s">
        <v>180</v>
      </c>
      <c r="C797" t="s">
        <v>181</v>
      </c>
      <c r="D797" t="s">
        <v>191</v>
      </c>
      <c r="E797" t="s">
        <v>11</v>
      </c>
      <c r="F797" t="s">
        <v>134</v>
      </c>
      <c r="G797">
        <f t="shared" si="25"/>
        <v>0.20326783867631854</v>
      </c>
      <c r="H797">
        <f t="shared" si="26"/>
        <v>0.25408479834539816</v>
      </c>
      <c r="J797">
        <f>$H$3*'Wind ENSPRESO CF'!E349/VLOOKUP(E797,'Wind ENSPRESO CF Averages'!$C$28:$F$64,3,0)</f>
        <v>0.25408479834539816</v>
      </c>
    </row>
    <row r="798" spans="2:10">
      <c r="B798" t="s">
        <v>180</v>
      </c>
      <c r="C798" t="s">
        <v>181</v>
      </c>
      <c r="D798" t="s">
        <v>191</v>
      </c>
      <c r="E798" t="s">
        <v>12</v>
      </c>
      <c r="F798" t="s">
        <v>134</v>
      </c>
      <c r="G798">
        <f t="shared" si="25"/>
        <v>0.22709516602866553</v>
      </c>
      <c r="H798">
        <f t="shared" si="26"/>
        <v>0.28386895753583191</v>
      </c>
      <c r="J798">
        <f>$H$3*'Wind ENSPRESO CF'!E350/VLOOKUP(E798,'Wind ENSPRESO CF Averages'!$C$28:$F$64,3,0)</f>
        <v>0.28386895753583191</v>
      </c>
    </row>
    <row r="799" spans="2:10">
      <c r="B799" t="s">
        <v>180</v>
      </c>
      <c r="C799" t="s">
        <v>181</v>
      </c>
      <c r="D799" t="s">
        <v>191</v>
      </c>
      <c r="E799" t="s">
        <v>13</v>
      </c>
      <c r="F799" t="s">
        <v>134</v>
      </c>
      <c r="G799">
        <f t="shared" si="25"/>
        <v>0.24678738243050835</v>
      </c>
      <c r="H799">
        <f t="shared" si="26"/>
        <v>0.30848422803813541</v>
      </c>
      <c r="J799">
        <f>$H$3*'Wind ENSPRESO CF'!E351/VLOOKUP(E799,'Wind ENSPRESO CF Averages'!$C$28:$F$64,3,0)</f>
        <v>0.30848422803813541</v>
      </c>
    </row>
    <row r="800" spans="2:10">
      <c r="B800" t="s">
        <v>180</v>
      </c>
      <c r="C800" t="s">
        <v>181</v>
      </c>
      <c r="D800" t="s">
        <v>191</v>
      </c>
      <c r="E800" t="s">
        <v>14</v>
      </c>
      <c r="F800" t="s">
        <v>134</v>
      </c>
      <c r="G800">
        <f t="shared" si="25"/>
        <v>0.22137195955179007</v>
      </c>
      <c r="H800">
        <f t="shared" si="26"/>
        <v>0.27671494943973757</v>
      </c>
      <c r="J800">
        <f>$H$3*'Wind ENSPRESO CF'!E352/VLOOKUP(E800,'Wind ENSPRESO CF Averages'!$C$28:$F$64,3,0)</f>
        <v>0.27671494943973757</v>
      </c>
    </row>
    <row r="801" spans="2:10">
      <c r="B801" t="s">
        <v>180</v>
      </c>
      <c r="C801" t="s">
        <v>181</v>
      </c>
      <c r="D801" t="s">
        <v>191</v>
      </c>
      <c r="E801" t="s">
        <v>15</v>
      </c>
      <c r="F801" t="s">
        <v>134</v>
      </c>
      <c r="G801">
        <f t="shared" si="25"/>
        <v>0.23580786026200873</v>
      </c>
      <c r="H801">
        <f t="shared" si="26"/>
        <v>0.29475982532751088</v>
      </c>
      <c r="J801">
        <f>$H$3*'Wind ENSPRESO CF'!E353/VLOOKUP(E801,'Wind ENSPRESO CF Averages'!$C$28:$F$64,3,0)</f>
        <v>0.29475982532751088</v>
      </c>
    </row>
    <row r="802" spans="2:10">
      <c r="B802" t="s">
        <v>180</v>
      </c>
      <c r="C802" t="s">
        <v>181</v>
      </c>
      <c r="D802" t="s">
        <v>191</v>
      </c>
      <c r="E802" t="s">
        <v>19</v>
      </c>
      <c r="F802" t="s">
        <v>134</v>
      </c>
      <c r="G802">
        <f t="shared" si="25"/>
        <v>0.20232345248466665</v>
      </c>
      <c r="H802">
        <f t="shared" si="26"/>
        <v>0.25290431560583332</v>
      </c>
      <c r="J802">
        <f>$H$3*'Wind ENSPRESO CF'!E354/VLOOKUP(E802,'Wind ENSPRESO CF Averages'!$C$28:$F$64,3,0)</f>
        <v>0.25290431560583332</v>
      </c>
    </row>
    <row r="803" spans="2:10">
      <c r="B803" t="s">
        <v>180</v>
      </c>
      <c r="C803" t="s">
        <v>181</v>
      </c>
      <c r="D803" t="s">
        <v>191</v>
      </c>
      <c r="E803" t="s">
        <v>16</v>
      </c>
      <c r="F803" t="s">
        <v>134</v>
      </c>
      <c r="G803">
        <f t="shared" si="25"/>
        <v>0.21383159450273392</v>
      </c>
      <c r="H803">
        <f t="shared" si="26"/>
        <v>0.26728949312841738</v>
      </c>
      <c r="J803">
        <f>$H$3*'Wind ENSPRESO CF'!E355/VLOOKUP(E803,'Wind ENSPRESO CF Averages'!$C$28:$F$64,3,0)</f>
        <v>0.26728949312841738</v>
      </c>
    </row>
    <row r="804" spans="2:10">
      <c r="B804" t="s">
        <v>180</v>
      </c>
      <c r="C804" t="s">
        <v>181</v>
      </c>
      <c r="D804" t="s">
        <v>191</v>
      </c>
      <c r="E804" t="s">
        <v>17</v>
      </c>
      <c r="F804" t="s">
        <v>134</v>
      </c>
      <c r="G804">
        <f t="shared" si="25"/>
        <v>0.22695924764890285</v>
      </c>
      <c r="H804">
        <f t="shared" si="26"/>
        <v>0.28369905956112856</v>
      </c>
      <c r="J804">
        <f>$H$3*'Wind ENSPRESO CF'!E356/VLOOKUP(E804,'Wind ENSPRESO CF Averages'!$C$28:$F$64,3,0)</f>
        <v>0.28369905956112856</v>
      </c>
    </row>
    <row r="805" spans="2:10">
      <c r="B805" t="s">
        <v>180</v>
      </c>
      <c r="C805" t="s">
        <v>181</v>
      </c>
      <c r="D805" t="s">
        <v>191</v>
      </c>
      <c r="E805" t="s">
        <v>18</v>
      </c>
      <c r="F805" t="s">
        <v>134</v>
      </c>
      <c r="G805">
        <f t="shared" si="25"/>
        <v>0.21554507430777556</v>
      </c>
      <c r="H805">
        <f t="shared" si="26"/>
        <v>0.26943134288471943</v>
      </c>
      <c r="J805">
        <f>$H$3*'Wind ENSPRESO CF'!E357/VLOOKUP(E805,'Wind ENSPRESO CF Averages'!$C$28:$F$64,3,0)</f>
        <v>0.26943134288471943</v>
      </c>
    </row>
    <row r="806" spans="2:10">
      <c r="B806" t="s">
        <v>180</v>
      </c>
      <c r="C806" t="s">
        <v>181</v>
      </c>
      <c r="D806" t="s">
        <v>191</v>
      </c>
      <c r="E806" t="s">
        <v>39</v>
      </c>
      <c r="F806" t="s">
        <v>134</v>
      </c>
      <c r="G806">
        <f t="shared" si="25"/>
        <v>0.21377319587628871</v>
      </c>
      <c r="H806">
        <f t="shared" si="26"/>
        <v>0.26721649484536086</v>
      </c>
      <c r="J806">
        <f>$H$3*'Wind ENSPRESO CF'!E358/VLOOKUP(E806,'Wind ENSPRESO CF Averages'!$C$28:$F$64,3,0)</f>
        <v>0.26721649484536086</v>
      </c>
    </row>
    <row r="807" spans="2:10">
      <c r="B807" t="s">
        <v>180</v>
      </c>
      <c r="C807" t="s">
        <v>181</v>
      </c>
      <c r="D807" t="s">
        <v>191</v>
      </c>
      <c r="E807" t="s">
        <v>20</v>
      </c>
      <c r="F807" t="s">
        <v>134</v>
      </c>
      <c r="G807">
        <f t="shared" si="25"/>
        <v>0.2008755593180116</v>
      </c>
      <c r="H807">
        <f t="shared" si="26"/>
        <v>0.2510944491475145</v>
      </c>
      <c r="J807">
        <f>$H$3*'Wind ENSPRESO CF'!E359/VLOOKUP(E807,'Wind ENSPRESO CF Averages'!$C$28:$F$64,3,0)</f>
        <v>0.2510944491475145</v>
      </c>
    </row>
    <row r="808" spans="2:10">
      <c r="B808" t="s">
        <v>180</v>
      </c>
      <c r="C808" t="s">
        <v>181</v>
      </c>
      <c r="D808" t="s">
        <v>191</v>
      </c>
      <c r="E808" t="s">
        <v>21</v>
      </c>
      <c r="F808" t="s">
        <v>134</v>
      </c>
      <c r="G808">
        <f t="shared" si="25"/>
        <v>0.21846387832699621</v>
      </c>
      <c r="H808">
        <f t="shared" si="26"/>
        <v>0.27307984790874523</v>
      </c>
      <c r="J808">
        <f>$H$3*'Wind ENSPRESO CF'!E360/VLOOKUP(E808,'Wind ENSPRESO CF Averages'!$C$28:$F$64,3,0)</f>
        <v>0.27307984790874523</v>
      </c>
    </row>
    <row r="809" spans="2:10">
      <c r="B809" t="s">
        <v>180</v>
      </c>
      <c r="C809" t="s">
        <v>181</v>
      </c>
      <c r="D809" t="s">
        <v>191</v>
      </c>
      <c r="E809" t="s">
        <v>22</v>
      </c>
      <c r="F809" t="s">
        <v>134</v>
      </c>
      <c r="G809">
        <f t="shared" si="25"/>
        <v>0</v>
      </c>
      <c r="H809">
        <f t="shared" si="26"/>
        <v>0</v>
      </c>
      <c r="J809">
        <f>$H$3*'Wind ENSPRESO CF'!E361/VLOOKUP(E809,'Wind ENSPRESO CF Averages'!$C$28:$F$64,3,0)</f>
        <v>0</v>
      </c>
    </row>
    <row r="810" spans="2:10">
      <c r="B810" t="s">
        <v>180</v>
      </c>
      <c r="C810" t="s">
        <v>181</v>
      </c>
      <c r="D810" t="s">
        <v>191</v>
      </c>
      <c r="E810" t="s">
        <v>23</v>
      </c>
      <c r="F810" t="s">
        <v>134</v>
      </c>
      <c r="G810">
        <f t="shared" si="25"/>
        <v>0.21603936936089541</v>
      </c>
      <c r="H810">
        <f t="shared" si="26"/>
        <v>0.27004921170111923</v>
      </c>
      <c r="J810">
        <f>$H$3*'Wind ENSPRESO CF'!E362/VLOOKUP(E810,'Wind ENSPRESO CF Averages'!$C$28:$F$64,3,0)</f>
        <v>0.27004921170111923</v>
      </c>
    </row>
    <row r="811" spans="2:10">
      <c r="B811" t="s">
        <v>180</v>
      </c>
      <c r="C811" t="s">
        <v>181</v>
      </c>
      <c r="D811" t="s">
        <v>191</v>
      </c>
      <c r="E811" t="s">
        <v>43</v>
      </c>
      <c r="F811" t="s">
        <v>134</v>
      </c>
      <c r="G811">
        <f t="shared" si="25"/>
        <v>0.20581532416502954</v>
      </c>
      <c r="H811">
        <f t="shared" si="26"/>
        <v>0.2572691552062869</v>
      </c>
      <c r="J811">
        <f>$H$3*'Wind ENSPRESO CF'!E363/VLOOKUP(E811,'Wind ENSPRESO CF Averages'!$C$28:$F$64,3,0)</f>
        <v>0.2572691552062869</v>
      </c>
    </row>
    <row r="812" spans="2:10">
      <c r="B812" t="s">
        <v>180</v>
      </c>
      <c r="C812" t="s">
        <v>181</v>
      </c>
      <c r="D812" t="s">
        <v>191</v>
      </c>
      <c r="E812" t="s">
        <v>24</v>
      </c>
      <c r="F812" t="s">
        <v>134</v>
      </c>
      <c r="G812">
        <f t="shared" si="25"/>
        <v>0.22939150401836966</v>
      </c>
      <c r="H812">
        <f t="shared" si="26"/>
        <v>0.28673938002296206</v>
      </c>
      <c r="J812">
        <f>$H$3*'Wind ENSPRESO CF'!E364/VLOOKUP(E812,'Wind ENSPRESO CF Averages'!$C$28:$F$64,3,0)</f>
        <v>0.28673938002296206</v>
      </c>
    </row>
    <row r="813" spans="2:10">
      <c r="B813" t="s">
        <v>180</v>
      </c>
      <c r="C813" t="s">
        <v>181</v>
      </c>
      <c r="D813" t="s">
        <v>191</v>
      </c>
      <c r="E813" t="s">
        <v>25</v>
      </c>
      <c r="F813" t="s">
        <v>134</v>
      </c>
      <c r="G813">
        <f t="shared" si="25"/>
        <v>0.24761904761904768</v>
      </c>
      <c r="H813">
        <f t="shared" si="26"/>
        <v>0.30952380952380959</v>
      </c>
      <c r="J813">
        <f>$H$3*'Wind ENSPRESO CF'!E365/VLOOKUP(E813,'Wind ENSPRESO CF Averages'!$C$28:$F$64,3,0)</f>
        <v>0.30952380952380959</v>
      </c>
    </row>
    <row r="814" spans="2:10">
      <c r="B814" t="s">
        <v>180</v>
      </c>
      <c r="C814" t="s">
        <v>181</v>
      </c>
      <c r="D814" t="s">
        <v>191</v>
      </c>
      <c r="E814" t="s">
        <v>26</v>
      </c>
      <c r="F814" t="s">
        <v>134</v>
      </c>
      <c r="G814">
        <f t="shared" si="25"/>
        <v>0.23110579796772268</v>
      </c>
      <c r="H814">
        <f t="shared" si="26"/>
        <v>0.28888224745965335</v>
      </c>
      <c r="J814">
        <f>$H$3*'Wind ENSPRESO CF'!E366/VLOOKUP(E814,'Wind ENSPRESO CF Averages'!$C$28:$F$64,3,0)</f>
        <v>0.28888224745965335</v>
      </c>
    </row>
    <row r="815" spans="2:10">
      <c r="B815" t="s">
        <v>180</v>
      </c>
      <c r="C815" t="s">
        <v>181</v>
      </c>
      <c r="D815" t="s">
        <v>191</v>
      </c>
      <c r="E815" t="s">
        <v>40</v>
      </c>
      <c r="F815" t="s">
        <v>134</v>
      </c>
      <c r="G815">
        <f t="shared" si="25"/>
        <v>0.23300787401574802</v>
      </c>
      <c r="H815">
        <f t="shared" si="26"/>
        <v>0.29125984251968501</v>
      </c>
      <c r="J815">
        <f>$H$3*'Wind ENSPRESO CF'!E367/VLOOKUP(E815,'Wind ENSPRESO CF Averages'!$C$28:$F$64,3,0)</f>
        <v>0.29125984251968501</v>
      </c>
    </row>
    <row r="816" spans="2:10">
      <c r="B816" t="s">
        <v>180</v>
      </c>
      <c r="C816" t="s">
        <v>181</v>
      </c>
      <c r="D816" t="s">
        <v>191</v>
      </c>
      <c r="E816" t="s">
        <v>41</v>
      </c>
      <c r="F816" t="s">
        <v>134</v>
      </c>
      <c r="G816">
        <f t="shared" si="25"/>
        <v>0.19184664536741211</v>
      </c>
      <c r="H816">
        <f t="shared" si="26"/>
        <v>0.23980830670926512</v>
      </c>
      <c r="J816">
        <f>$H$3*'Wind ENSPRESO CF'!E368/VLOOKUP(E816,'Wind ENSPRESO CF Averages'!$C$28:$F$64,3,0)</f>
        <v>0.23980830670926512</v>
      </c>
    </row>
    <row r="817" spans="2:10">
      <c r="B817" t="s">
        <v>180</v>
      </c>
      <c r="C817" t="s">
        <v>181</v>
      </c>
      <c r="D817" t="s">
        <v>191</v>
      </c>
      <c r="E817" t="s">
        <v>27</v>
      </c>
      <c r="F817" t="s">
        <v>134</v>
      </c>
      <c r="G817">
        <f t="shared" si="25"/>
        <v>0.24214669051878351</v>
      </c>
      <c r="H817">
        <f t="shared" si="26"/>
        <v>0.30268336314847938</v>
      </c>
      <c r="J817">
        <f>$H$3*'Wind ENSPRESO CF'!E369/VLOOKUP(E817,'Wind ENSPRESO CF Averages'!$C$28:$F$64,3,0)</f>
        <v>0.30268336314847938</v>
      </c>
    </row>
    <row r="818" spans="2:10">
      <c r="B818" t="s">
        <v>180</v>
      </c>
      <c r="C818" t="s">
        <v>181</v>
      </c>
      <c r="D818" t="s">
        <v>191</v>
      </c>
      <c r="E818" t="s">
        <v>28</v>
      </c>
      <c r="F818" t="s">
        <v>134</v>
      </c>
      <c r="G818">
        <f t="shared" si="25"/>
        <v>0.2288367138611577</v>
      </c>
      <c r="H818">
        <f t="shared" si="26"/>
        <v>0.28604589232644712</v>
      </c>
      <c r="J818">
        <f>$H$3*'Wind ENSPRESO CF'!E370/VLOOKUP(E818,'Wind ENSPRESO CF Averages'!$C$28:$F$64,3,0)</f>
        <v>0.28604589232644712</v>
      </c>
    </row>
    <row r="819" spans="2:10">
      <c r="B819" t="s">
        <v>180</v>
      </c>
      <c r="C819" t="s">
        <v>181</v>
      </c>
      <c r="D819" t="s">
        <v>191</v>
      </c>
      <c r="E819" t="s">
        <v>29</v>
      </c>
      <c r="F819" t="s">
        <v>134</v>
      </c>
      <c r="G819">
        <f t="shared" si="25"/>
        <v>0.2288684526189988</v>
      </c>
      <c r="H819">
        <f t="shared" si="26"/>
        <v>0.2860855657737485</v>
      </c>
      <c r="J819">
        <f>$H$3*'Wind ENSPRESO CF'!E371/VLOOKUP(E819,'Wind ENSPRESO CF Averages'!$C$28:$F$64,3,0)</f>
        <v>0.2860855657737485</v>
      </c>
    </row>
    <row r="820" spans="2:10">
      <c r="B820" t="s">
        <v>180</v>
      </c>
      <c r="C820" t="s">
        <v>181</v>
      </c>
      <c r="D820" t="s">
        <v>191</v>
      </c>
      <c r="E820" t="s">
        <v>30</v>
      </c>
      <c r="F820" t="s">
        <v>134</v>
      </c>
      <c r="G820">
        <f t="shared" si="25"/>
        <v>0.22909090909090912</v>
      </c>
      <c r="H820">
        <f t="shared" si="26"/>
        <v>0.28636363636363638</v>
      </c>
      <c r="J820">
        <f>$H$3*'Wind ENSPRESO CF'!E372/VLOOKUP(E820,'Wind ENSPRESO CF Averages'!$C$28:$F$64,3,0)</f>
        <v>0.28636363636363638</v>
      </c>
    </row>
    <row r="821" spans="2:10">
      <c r="B821" t="s">
        <v>180</v>
      </c>
      <c r="C821" t="s">
        <v>181</v>
      </c>
      <c r="D821" t="s">
        <v>191</v>
      </c>
      <c r="E821" t="s">
        <v>31</v>
      </c>
      <c r="F821" t="s">
        <v>134</v>
      </c>
      <c r="G821">
        <f t="shared" si="25"/>
        <v>0.19679612986961914</v>
      </c>
      <c r="H821">
        <f t="shared" si="26"/>
        <v>0.24599516233702393</v>
      </c>
      <c r="J821">
        <f>$H$3*'Wind ENSPRESO CF'!E373/VLOOKUP(E821,'Wind ENSPRESO CF Averages'!$C$28:$F$64,3,0)</f>
        <v>0.24599516233702393</v>
      </c>
    </row>
    <row r="822" spans="2:10">
      <c r="B822" t="s">
        <v>180</v>
      </c>
      <c r="C822" t="s">
        <v>181</v>
      </c>
      <c r="D822" t="s">
        <v>191</v>
      </c>
      <c r="E822" t="s">
        <v>32</v>
      </c>
      <c r="F822" t="s">
        <v>134</v>
      </c>
      <c r="G822">
        <f t="shared" si="25"/>
        <v>0.20463693068141697</v>
      </c>
      <c r="H822">
        <f t="shared" si="26"/>
        <v>0.25579616335177119</v>
      </c>
      <c r="J822">
        <f>$H$3*'Wind ENSPRESO CF'!E374/VLOOKUP(E822,'Wind ENSPRESO CF Averages'!$C$28:$F$64,3,0)</f>
        <v>0.25579616335177119</v>
      </c>
    </row>
    <row r="823" spans="2:10">
      <c r="B823" t="s">
        <v>180</v>
      </c>
      <c r="C823" t="s">
        <v>181</v>
      </c>
      <c r="D823" t="s">
        <v>191</v>
      </c>
      <c r="E823" t="s">
        <v>33</v>
      </c>
      <c r="F823" t="s">
        <v>134</v>
      </c>
      <c r="G823">
        <f t="shared" si="25"/>
        <v>0.22436466317063331</v>
      </c>
      <c r="H823">
        <f t="shared" si="26"/>
        <v>0.28045582896329163</v>
      </c>
      <c r="J823">
        <f>$H$3*'Wind ENSPRESO CF'!E375/VLOOKUP(E823,'Wind ENSPRESO CF Averages'!$C$28:$F$64,3,0)</f>
        <v>0.28045582896329163</v>
      </c>
    </row>
    <row r="824" spans="2:10">
      <c r="B824" t="s">
        <v>180</v>
      </c>
      <c r="C824" t="s">
        <v>181</v>
      </c>
      <c r="D824" t="s">
        <v>191</v>
      </c>
      <c r="E824" t="s">
        <v>34</v>
      </c>
      <c r="F824" t="s">
        <v>134</v>
      </c>
      <c r="G824">
        <f t="shared" si="25"/>
        <v>0.2000468933177022</v>
      </c>
      <c r="H824">
        <f t="shared" si="26"/>
        <v>0.25005861664712775</v>
      </c>
      <c r="J824">
        <f>$H$3*'Wind ENSPRESO CF'!E376/VLOOKUP(E824,'Wind ENSPRESO CF Averages'!$C$28:$F$64,3,0)</f>
        <v>0.25005861664712775</v>
      </c>
    </row>
    <row r="825" spans="2:10">
      <c r="B825" t="s">
        <v>180</v>
      </c>
      <c r="C825" t="s">
        <v>181</v>
      </c>
      <c r="D825" t="s">
        <v>191</v>
      </c>
      <c r="E825" t="s">
        <v>35</v>
      </c>
      <c r="F825" t="s">
        <v>134</v>
      </c>
      <c r="G825">
        <f t="shared" si="25"/>
        <v>0.19474680938657887</v>
      </c>
      <c r="H825">
        <f t="shared" si="26"/>
        <v>0.24343351173322358</v>
      </c>
      <c r="J825">
        <f>$H$3*'Wind ENSPRESO CF'!E377/VLOOKUP(E825,'Wind ENSPRESO CF Averages'!$C$28:$F$64,3,0)</f>
        <v>0.24343351173322358</v>
      </c>
    </row>
    <row r="826" spans="2:10">
      <c r="B826" t="s">
        <v>180</v>
      </c>
      <c r="C826" t="s">
        <v>181</v>
      </c>
      <c r="D826" t="s">
        <v>191</v>
      </c>
      <c r="E826" t="s">
        <v>36</v>
      </c>
      <c r="F826" t="s">
        <v>134</v>
      </c>
      <c r="G826">
        <f t="shared" si="25"/>
        <v>0.22978723404263235</v>
      </c>
      <c r="H826">
        <f t="shared" si="26"/>
        <v>0.28723404255329044</v>
      </c>
      <c r="J826">
        <f>$H$3*'Wind ENSPRESO CF'!E378/VLOOKUP(E826,'Wind ENSPRESO CF Averages'!$C$28:$F$64,3,0)</f>
        <v>0.28723404255329044</v>
      </c>
    </row>
    <row r="827" spans="2:10">
      <c r="B827" t="s">
        <v>180</v>
      </c>
      <c r="C827" t="s">
        <v>181</v>
      </c>
      <c r="D827" t="s">
        <v>192</v>
      </c>
      <c r="E827" t="s">
        <v>37</v>
      </c>
      <c r="F827" t="s">
        <v>134</v>
      </c>
      <c r="G827">
        <f t="shared" si="25"/>
        <v>0.27643424536628419</v>
      </c>
      <c r="H827">
        <f t="shared" si="26"/>
        <v>0.3455428067078552</v>
      </c>
      <c r="J827">
        <f>$H$3*'Wind ENSPRESO CF'!E379/VLOOKUP(E827,'Wind ENSPRESO CF Averages'!$C$28:$F$64,3,0)</f>
        <v>0.3455428067078552</v>
      </c>
    </row>
    <row r="828" spans="2:10">
      <c r="B828" t="s">
        <v>180</v>
      </c>
      <c r="C828" t="s">
        <v>181</v>
      </c>
      <c r="D828" t="s">
        <v>192</v>
      </c>
      <c r="E828" t="s">
        <v>7</v>
      </c>
      <c r="F828" t="s">
        <v>134</v>
      </c>
      <c r="G828">
        <f t="shared" si="25"/>
        <v>0.24528406723142054</v>
      </c>
      <c r="H828">
        <f t="shared" si="26"/>
        <v>0.30660508403927567</v>
      </c>
      <c r="J828">
        <f>$H$3*'Wind ENSPRESO CF'!E380/VLOOKUP(E828,'Wind ENSPRESO CF Averages'!$C$28:$F$64,3,0)</f>
        <v>0.30660508403927567</v>
      </c>
    </row>
    <row r="829" spans="2:10">
      <c r="B829" t="s">
        <v>180</v>
      </c>
      <c r="C829" t="s">
        <v>181</v>
      </c>
      <c r="D829" t="s">
        <v>192</v>
      </c>
      <c r="E829" t="s">
        <v>38</v>
      </c>
      <c r="F829" t="s">
        <v>134</v>
      </c>
      <c r="G829">
        <f t="shared" si="25"/>
        <v>0.27518324607329842</v>
      </c>
      <c r="H829">
        <f t="shared" si="26"/>
        <v>0.34397905759162301</v>
      </c>
      <c r="J829">
        <f>$H$3*'Wind ENSPRESO CF'!E381/VLOOKUP(E829,'Wind ENSPRESO CF Averages'!$C$28:$F$64,3,0)</f>
        <v>0.34397905759162301</v>
      </c>
    </row>
    <row r="830" spans="2:10">
      <c r="B830" t="s">
        <v>180</v>
      </c>
      <c r="C830" t="s">
        <v>181</v>
      </c>
      <c r="D830" t="s">
        <v>192</v>
      </c>
      <c r="E830" t="s">
        <v>8</v>
      </c>
      <c r="F830" t="s">
        <v>134</v>
      </c>
      <c r="G830">
        <f t="shared" si="25"/>
        <v>0.25999208547681463</v>
      </c>
      <c r="H830">
        <f t="shared" si="26"/>
        <v>0.32499010684601826</v>
      </c>
      <c r="J830">
        <f>$H$3*'Wind ENSPRESO CF'!E382/VLOOKUP(E830,'Wind ENSPRESO CF Averages'!$C$28:$F$64,3,0)</f>
        <v>0.32499010684601826</v>
      </c>
    </row>
    <row r="831" spans="2:10">
      <c r="B831" t="s">
        <v>180</v>
      </c>
      <c r="C831" t="s">
        <v>181</v>
      </c>
      <c r="D831" t="s">
        <v>192</v>
      </c>
      <c r="E831" t="s">
        <v>9</v>
      </c>
      <c r="F831" t="s">
        <v>134</v>
      </c>
      <c r="G831">
        <f t="shared" si="25"/>
        <v>0.25757615035630982</v>
      </c>
      <c r="H831">
        <f t="shared" si="26"/>
        <v>0.32197018794538729</v>
      </c>
      <c r="J831">
        <f>$H$3*'Wind ENSPRESO CF'!E383/VLOOKUP(E831,'Wind ENSPRESO CF Averages'!$C$28:$F$64,3,0)</f>
        <v>0.32197018794538729</v>
      </c>
    </row>
    <row r="832" spans="2:10">
      <c r="B832" t="s">
        <v>180</v>
      </c>
      <c r="C832" t="s">
        <v>181</v>
      </c>
      <c r="D832" t="s">
        <v>192</v>
      </c>
      <c r="E832" t="s">
        <v>10</v>
      </c>
      <c r="F832" t="s">
        <v>134</v>
      </c>
      <c r="G832">
        <f t="shared" si="25"/>
        <v>0.25501003344501461</v>
      </c>
      <c r="H832">
        <f t="shared" si="26"/>
        <v>0.31876254180626823</v>
      </c>
      <c r="J832">
        <f>$H$3*'Wind ENSPRESO CF'!E384/VLOOKUP(E832,'Wind ENSPRESO CF Averages'!$C$28:$F$64,3,0)</f>
        <v>0.31876254180626823</v>
      </c>
    </row>
    <row r="833" spans="2:10">
      <c r="B833" t="s">
        <v>180</v>
      </c>
      <c r="C833" t="s">
        <v>181</v>
      </c>
      <c r="D833" t="s">
        <v>192</v>
      </c>
      <c r="E833" t="s">
        <v>42</v>
      </c>
      <c r="F833" t="s">
        <v>134</v>
      </c>
      <c r="G833">
        <f t="shared" si="25"/>
        <v>0.24253358925143953</v>
      </c>
      <c r="H833">
        <f t="shared" si="26"/>
        <v>0.30316698656429941</v>
      </c>
      <c r="J833">
        <f>$H$3*'Wind ENSPRESO CF'!E385/VLOOKUP(E833,'Wind ENSPRESO CF Averages'!$C$28:$F$64,3,0)</f>
        <v>0.30316698656429941</v>
      </c>
    </row>
    <row r="834" spans="2:10">
      <c r="B834" t="s">
        <v>180</v>
      </c>
      <c r="C834" t="s">
        <v>181</v>
      </c>
      <c r="D834" t="s">
        <v>192</v>
      </c>
      <c r="E834" t="s">
        <v>11</v>
      </c>
      <c r="F834" t="s">
        <v>134</v>
      </c>
      <c r="G834">
        <f t="shared" si="25"/>
        <v>0.28591520165460199</v>
      </c>
      <c r="H834">
        <f t="shared" si="26"/>
        <v>0.35739400206825245</v>
      </c>
      <c r="J834">
        <f>$H$3*'Wind ENSPRESO CF'!E386/VLOOKUP(E834,'Wind ENSPRESO CF Averages'!$C$28:$F$64,3,0)</f>
        <v>0.35739400206825245</v>
      </c>
    </row>
    <row r="835" spans="2:10">
      <c r="B835" t="s">
        <v>180</v>
      </c>
      <c r="C835" t="s">
        <v>181</v>
      </c>
      <c r="D835" t="s">
        <v>192</v>
      </c>
      <c r="E835" t="s">
        <v>12</v>
      </c>
      <c r="F835" t="s">
        <v>134</v>
      </c>
      <c r="G835">
        <f t="shared" si="25"/>
        <v>0.26247663135404614</v>
      </c>
      <c r="H835">
        <f t="shared" si="26"/>
        <v>0.32809578919255766</v>
      </c>
      <c r="J835">
        <f>$H$3*'Wind ENSPRESO CF'!E387/VLOOKUP(E835,'Wind ENSPRESO CF Averages'!$C$28:$F$64,3,0)</f>
        <v>0.32809578919255766</v>
      </c>
    </row>
    <row r="836" spans="2:10">
      <c r="B836" t="s">
        <v>180</v>
      </c>
      <c r="C836" t="s">
        <v>181</v>
      </c>
      <c r="D836" t="s">
        <v>192</v>
      </c>
      <c r="E836" t="s">
        <v>13</v>
      </c>
      <c r="F836" t="s">
        <v>134</v>
      </c>
      <c r="G836">
        <f t="shared" si="25"/>
        <v>0.26042357156537682</v>
      </c>
      <c r="H836">
        <f t="shared" si="26"/>
        <v>0.32552946445672104</v>
      </c>
      <c r="J836">
        <f>$H$3*'Wind ENSPRESO CF'!E388/VLOOKUP(E836,'Wind ENSPRESO CF Averages'!$C$28:$F$64,3,0)</f>
        <v>0.32552946445672104</v>
      </c>
    </row>
    <row r="837" spans="2:10">
      <c r="B837" t="s">
        <v>180</v>
      </c>
      <c r="C837" t="s">
        <v>181</v>
      </c>
      <c r="D837" t="s">
        <v>192</v>
      </c>
      <c r="E837" t="s">
        <v>14</v>
      </c>
      <c r="F837" t="s">
        <v>134</v>
      </c>
      <c r="G837">
        <f t="shared" si="25"/>
        <v>0.22550423613009019</v>
      </c>
      <c r="H837">
        <f t="shared" si="26"/>
        <v>0.2818802951626127</v>
      </c>
      <c r="J837">
        <f>$H$3*'Wind ENSPRESO CF'!E389/VLOOKUP(E837,'Wind ENSPRESO CF Averages'!$C$28:$F$64,3,0)</f>
        <v>0.2818802951626127</v>
      </c>
    </row>
    <row r="838" spans="2:10">
      <c r="B838" t="s">
        <v>180</v>
      </c>
      <c r="C838" t="s">
        <v>181</v>
      </c>
      <c r="D838" t="s">
        <v>192</v>
      </c>
      <c r="E838" t="s">
        <v>15</v>
      </c>
      <c r="F838" t="s">
        <v>134</v>
      </c>
      <c r="G838">
        <f t="shared" si="25"/>
        <v>0.24658764815970052</v>
      </c>
      <c r="H838">
        <f t="shared" si="26"/>
        <v>0.30823456019962564</v>
      </c>
      <c r="J838">
        <f>$H$3*'Wind ENSPRESO CF'!E390/VLOOKUP(E838,'Wind ENSPRESO CF Averages'!$C$28:$F$64,3,0)</f>
        <v>0.30823456019962564</v>
      </c>
    </row>
    <row r="839" spans="2:10">
      <c r="B839" t="s">
        <v>180</v>
      </c>
      <c r="C839" t="s">
        <v>181</v>
      </c>
      <c r="D839" t="s">
        <v>192</v>
      </c>
      <c r="E839" t="s">
        <v>19</v>
      </c>
      <c r="F839" t="s">
        <v>134</v>
      </c>
      <c r="G839">
        <f t="shared" si="25"/>
        <v>0.23445510026132746</v>
      </c>
      <c r="H839">
        <f t="shared" si="26"/>
        <v>0.29306887532665932</v>
      </c>
      <c r="J839">
        <f>$H$3*'Wind ENSPRESO CF'!E391/VLOOKUP(E839,'Wind ENSPRESO CF Averages'!$C$28:$F$64,3,0)</f>
        <v>0.29306887532665932</v>
      </c>
    </row>
    <row r="840" spans="2:10">
      <c r="B840" t="s">
        <v>180</v>
      </c>
      <c r="C840" t="s">
        <v>181</v>
      </c>
      <c r="D840" t="s">
        <v>192</v>
      </c>
      <c r="E840" t="s">
        <v>16</v>
      </c>
      <c r="F840" t="s">
        <v>134</v>
      </c>
      <c r="G840">
        <f t="shared" si="25"/>
        <v>0.26041613713610162</v>
      </c>
      <c r="H840">
        <f t="shared" si="26"/>
        <v>0.32552017142012701</v>
      </c>
      <c r="J840">
        <f>$H$3*'Wind ENSPRESO CF'!E392/VLOOKUP(E840,'Wind ENSPRESO CF Averages'!$C$28:$F$64,3,0)</f>
        <v>0.32552017142012701</v>
      </c>
    </row>
    <row r="841" spans="2:10">
      <c r="B841" t="s">
        <v>180</v>
      </c>
      <c r="C841" t="s">
        <v>181</v>
      </c>
      <c r="D841" t="s">
        <v>192</v>
      </c>
      <c r="E841" t="s">
        <v>17</v>
      </c>
      <c r="F841" t="s">
        <v>134</v>
      </c>
      <c r="G841">
        <f t="shared" si="25"/>
        <v>0.23924764890282135</v>
      </c>
      <c r="H841">
        <f t="shared" si="26"/>
        <v>0.29905956112852666</v>
      </c>
      <c r="J841">
        <f>$H$3*'Wind ENSPRESO CF'!E393/VLOOKUP(E841,'Wind ENSPRESO CF Averages'!$C$28:$F$64,3,0)</f>
        <v>0.29905956112852666</v>
      </c>
    </row>
    <row r="842" spans="2:10">
      <c r="B842" t="s">
        <v>180</v>
      </c>
      <c r="C842" t="s">
        <v>181</v>
      </c>
      <c r="D842" t="s">
        <v>192</v>
      </c>
      <c r="E842" t="s">
        <v>18</v>
      </c>
      <c r="F842" t="s">
        <v>134</v>
      </c>
      <c r="G842">
        <f t="shared" si="25"/>
        <v>0.24296876390499614</v>
      </c>
      <c r="H842">
        <f t="shared" si="26"/>
        <v>0.30371095488124517</v>
      </c>
      <c r="J842">
        <f>$H$3*'Wind ENSPRESO CF'!E394/VLOOKUP(E842,'Wind ENSPRESO CF Averages'!$C$28:$F$64,3,0)</f>
        <v>0.30371095488124517</v>
      </c>
    </row>
    <row r="843" spans="2:10">
      <c r="B843" t="s">
        <v>180</v>
      </c>
      <c r="C843" t="s">
        <v>181</v>
      </c>
      <c r="D843" t="s">
        <v>192</v>
      </c>
      <c r="E843" t="s">
        <v>39</v>
      </c>
      <c r="F843" t="s">
        <v>134</v>
      </c>
      <c r="G843">
        <f t="shared" si="25"/>
        <v>0.26098144329896916</v>
      </c>
      <c r="H843">
        <f t="shared" si="26"/>
        <v>0.32622680412371141</v>
      </c>
      <c r="J843">
        <f>$H$3*'Wind ENSPRESO CF'!E395/VLOOKUP(E843,'Wind ENSPRESO CF Averages'!$C$28:$F$64,3,0)</f>
        <v>0.32622680412371141</v>
      </c>
    </row>
    <row r="844" spans="2:10">
      <c r="B844" t="s">
        <v>180</v>
      </c>
      <c r="C844" t="s">
        <v>181</v>
      </c>
      <c r="D844" t="s">
        <v>192</v>
      </c>
      <c r="E844" t="s">
        <v>20</v>
      </c>
      <c r="F844" t="s">
        <v>134</v>
      </c>
      <c r="G844">
        <f t="shared" si="25"/>
        <v>0.22595235215860476</v>
      </c>
      <c r="H844">
        <f t="shared" si="26"/>
        <v>0.28244044019825593</v>
      </c>
      <c r="J844">
        <f>$H$3*'Wind ENSPRESO CF'!E396/VLOOKUP(E844,'Wind ENSPRESO CF Averages'!$C$28:$F$64,3,0)</f>
        <v>0.28244044019825593</v>
      </c>
    </row>
    <row r="845" spans="2:10">
      <c r="B845" t="s">
        <v>180</v>
      </c>
      <c r="C845" t="s">
        <v>181</v>
      </c>
      <c r="D845" t="s">
        <v>192</v>
      </c>
      <c r="E845" t="s">
        <v>21</v>
      </c>
      <c r="F845" t="s">
        <v>134</v>
      </c>
      <c r="G845">
        <f t="shared" si="25"/>
        <v>0.22790874524714827</v>
      </c>
      <c r="H845">
        <f t="shared" si="26"/>
        <v>0.28488593155893532</v>
      </c>
      <c r="J845">
        <f>$H$3*'Wind ENSPRESO CF'!E397/VLOOKUP(E845,'Wind ENSPRESO CF Averages'!$C$28:$F$64,3,0)</f>
        <v>0.28488593155893532</v>
      </c>
    </row>
    <row r="846" spans="2:10">
      <c r="B846" t="s">
        <v>180</v>
      </c>
      <c r="C846" t="s">
        <v>181</v>
      </c>
      <c r="D846" t="s">
        <v>192</v>
      </c>
      <c r="E846" t="s">
        <v>22</v>
      </c>
      <c r="F846" t="s">
        <v>134</v>
      </c>
      <c r="G846">
        <f t="shared" ref="G846:G909" si="27">H846*0.8</f>
        <v>0</v>
      </c>
      <c r="H846">
        <f t="shared" si="26"/>
        <v>0</v>
      </c>
      <c r="J846">
        <f>$H$3*'Wind ENSPRESO CF'!E398/VLOOKUP(E846,'Wind ENSPRESO CF Averages'!$C$28:$F$64,3,0)</f>
        <v>0</v>
      </c>
    </row>
    <row r="847" spans="2:10">
      <c r="B847" t="s">
        <v>180</v>
      </c>
      <c r="C847" t="s">
        <v>181</v>
      </c>
      <c r="D847" t="s">
        <v>192</v>
      </c>
      <c r="E847" t="s">
        <v>23</v>
      </c>
      <c r="F847" t="s">
        <v>134</v>
      </c>
      <c r="G847">
        <f t="shared" si="27"/>
        <v>0.26584161122741407</v>
      </c>
      <c r="H847">
        <f t="shared" si="26"/>
        <v>0.33230201403426757</v>
      </c>
      <c r="J847">
        <f>$H$3*'Wind ENSPRESO CF'!E399/VLOOKUP(E847,'Wind ENSPRESO CF Averages'!$C$28:$F$64,3,0)</f>
        <v>0.33230201403426757</v>
      </c>
    </row>
    <row r="848" spans="2:10">
      <c r="B848" t="s">
        <v>180</v>
      </c>
      <c r="C848" t="s">
        <v>181</v>
      </c>
      <c r="D848" t="s">
        <v>192</v>
      </c>
      <c r="E848" t="s">
        <v>43</v>
      </c>
      <c r="F848" t="s">
        <v>134</v>
      </c>
      <c r="G848">
        <f t="shared" si="27"/>
        <v>0.25249508840864449</v>
      </c>
      <c r="H848">
        <f t="shared" si="26"/>
        <v>0.31561886051080557</v>
      </c>
      <c r="J848">
        <f>$H$3*'Wind ENSPRESO CF'!E400/VLOOKUP(E848,'Wind ENSPRESO CF Averages'!$C$28:$F$64,3,0)</f>
        <v>0.31561886051080557</v>
      </c>
    </row>
    <row r="849" spans="2:10">
      <c r="B849" t="s">
        <v>180</v>
      </c>
      <c r="C849" t="s">
        <v>181</v>
      </c>
      <c r="D849" t="s">
        <v>192</v>
      </c>
      <c r="E849" t="s">
        <v>24</v>
      </c>
      <c r="F849" t="s">
        <v>134</v>
      </c>
      <c r="G849">
        <f t="shared" si="27"/>
        <v>0.2492307692307692</v>
      </c>
      <c r="H849">
        <f t="shared" si="26"/>
        <v>0.31153846153846149</v>
      </c>
      <c r="J849">
        <f>$H$3*'Wind ENSPRESO CF'!E401/VLOOKUP(E849,'Wind ENSPRESO CF Averages'!$C$28:$F$64,3,0)</f>
        <v>0.31153846153846149</v>
      </c>
    </row>
    <row r="850" spans="2:10">
      <c r="B850" t="s">
        <v>180</v>
      </c>
      <c r="C850" t="s">
        <v>181</v>
      </c>
      <c r="D850" t="s">
        <v>192</v>
      </c>
      <c r="E850" t="s">
        <v>25</v>
      </c>
      <c r="F850" t="s">
        <v>134</v>
      </c>
      <c r="G850">
        <f t="shared" si="27"/>
        <v>0.26095238095238094</v>
      </c>
      <c r="H850">
        <f t="shared" si="26"/>
        <v>0.32619047619047614</v>
      </c>
      <c r="J850">
        <f>$H$3*'Wind ENSPRESO CF'!E402/VLOOKUP(E850,'Wind ENSPRESO CF Averages'!$C$28:$F$64,3,0)</f>
        <v>0.32619047619047614</v>
      </c>
    </row>
    <row r="851" spans="2:10">
      <c r="B851" t="s">
        <v>180</v>
      </c>
      <c r="C851" t="s">
        <v>181</v>
      </c>
      <c r="D851" t="s">
        <v>192</v>
      </c>
      <c r="E851" t="s">
        <v>26</v>
      </c>
      <c r="F851" t="s">
        <v>134</v>
      </c>
      <c r="G851">
        <f t="shared" si="27"/>
        <v>0.25305439330543933</v>
      </c>
      <c r="H851">
        <f t="shared" si="26"/>
        <v>0.31631799163179913</v>
      </c>
      <c r="J851">
        <f>$H$3*'Wind ENSPRESO CF'!E403/VLOOKUP(E851,'Wind ENSPRESO CF Averages'!$C$28:$F$64,3,0)</f>
        <v>0.31631799163179913</v>
      </c>
    </row>
    <row r="852" spans="2:10">
      <c r="B852" t="s">
        <v>180</v>
      </c>
      <c r="C852" t="s">
        <v>181</v>
      </c>
      <c r="D852" t="s">
        <v>192</v>
      </c>
      <c r="E852" t="s">
        <v>40</v>
      </c>
      <c r="F852" t="s">
        <v>134</v>
      </c>
      <c r="G852">
        <f t="shared" si="27"/>
        <v>0.29253543307086616</v>
      </c>
      <c r="H852">
        <f t="shared" si="26"/>
        <v>0.36566929133858267</v>
      </c>
      <c r="J852">
        <f>$H$3*'Wind ENSPRESO CF'!E404/VLOOKUP(E852,'Wind ENSPRESO CF Averages'!$C$28:$F$64,3,0)</f>
        <v>0.36566929133858267</v>
      </c>
    </row>
    <row r="853" spans="2:10">
      <c r="B853" t="s">
        <v>180</v>
      </c>
      <c r="C853" t="s">
        <v>181</v>
      </c>
      <c r="D853" t="s">
        <v>192</v>
      </c>
      <c r="E853" t="s">
        <v>41</v>
      </c>
      <c r="F853" t="s">
        <v>134</v>
      </c>
      <c r="G853">
        <f t="shared" si="27"/>
        <v>0.24153354632587851</v>
      </c>
      <c r="H853">
        <f t="shared" si="26"/>
        <v>0.30191693290734811</v>
      </c>
      <c r="J853">
        <f>$H$3*'Wind ENSPRESO CF'!E405/VLOOKUP(E853,'Wind ENSPRESO CF Averages'!$C$28:$F$64,3,0)</f>
        <v>0.30191693290734811</v>
      </c>
    </row>
    <row r="854" spans="2:10">
      <c r="B854" t="s">
        <v>180</v>
      </c>
      <c r="C854" t="s">
        <v>181</v>
      </c>
      <c r="D854" t="s">
        <v>192</v>
      </c>
      <c r="E854" t="s">
        <v>27</v>
      </c>
      <c r="F854" t="s">
        <v>134</v>
      </c>
      <c r="G854">
        <f t="shared" si="27"/>
        <v>0.25889087656529514</v>
      </c>
      <c r="H854">
        <f t="shared" si="26"/>
        <v>0.32361359570661891</v>
      </c>
      <c r="J854">
        <f>$H$3*'Wind ENSPRESO CF'!E406/VLOOKUP(E854,'Wind ENSPRESO CF Averages'!$C$28:$F$64,3,0)</f>
        <v>0.32361359570661891</v>
      </c>
    </row>
    <row r="855" spans="2:10">
      <c r="B855" t="s">
        <v>180</v>
      </c>
      <c r="C855" t="s">
        <v>181</v>
      </c>
      <c r="D855" t="s">
        <v>192</v>
      </c>
      <c r="E855" t="s">
        <v>28</v>
      </c>
      <c r="F855" t="s">
        <v>134</v>
      </c>
      <c r="G855">
        <f t="shared" si="27"/>
        <v>0.25031112689191065</v>
      </c>
      <c r="H855">
        <f t="shared" si="26"/>
        <v>0.31288890861488833</v>
      </c>
      <c r="J855">
        <f>$H$3*'Wind ENSPRESO CF'!E407/VLOOKUP(E855,'Wind ENSPRESO CF Averages'!$C$28:$F$64,3,0)</f>
        <v>0.31288890861488833</v>
      </c>
    </row>
    <row r="856" spans="2:10">
      <c r="B856" t="s">
        <v>180</v>
      </c>
      <c r="C856" t="s">
        <v>181</v>
      </c>
      <c r="D856" t="s">
        <v>192</v>
      </c>
      <c r="E856" t="s">
        <v>29</v>
      </c>
      <c r="F856" t="s">
        <v>134</v>
      </c>
      <c r="G856">
        <f t="shared" si="27"/>
        <v>0.24542183126756112</v>
      </c>
      <c r="H856">
        <f t="shared" ref="H856:H919" si="28">IF(D856="WP",0,J856)</f>
        <v>0.3067772890844514</v>
      </c>
      <c r="J856">
        <f>$H$3*'Wind ENSPRESO CF'!E408/VLOOKUP(E856,'Wind ENSPRESO CF Averages'!$C$28:$F$64,3,0)</f>
        <v>0.3067772890844514</v>
      </c>
    </row>
    <row r="857" spans="2:10">
      <c r="B857" t="s">
        <v>180</v>
      </c>
      <c r="C857" t="s">
        <v>181</v>
      </c>
      <c r="D857" t="s">
        <v>192</v>
      </c>
      <c r="E857" t="s">
        <v>30</v>
      </c>
      <c r="F857" t="s">
        <v>134</v>
      </c>
      <c r="G857">
        <f t="shared" si="27"/>
        <v>0.25594861660079049</v>
      </c>
      <c r="H857">
        <f t="shared" si="28"/>
        <v>0.31993577075098811</v>
      </c>
      <c r="J857">
        <f>$H$3*'Wind ENSPRESO CF'!E409/VLOOKUP(E857,'Wind ENSPRESO CF Averages'!$C$28:$F$64,3,0)</f>
        <v>0.31993577075098811</v>
      </c>
    </row>
    <row r="858" spans="2:10">
      <c r="B858" t="s">
        <v>180</v>
      </c>
      <c r="C858" t="s">
        <v>181</v>
      </c>
      <c r="D858" t="s">
        <v>192</v>
      </c>
      <c r="E858" t="s">
        <v>31</v>
      </c>
      <c r="F858" t="s">
        <v>134</v>
      </c>
      <c r="G858">
        <f t="shared" si="27"/>
        <v>0.23969440129004349</v>
      </c>
      <c r="H858">
        <f t="shared" si="28"/>
        <v>0.29961800161255436</v>
      </c>
      <c r="J858">
        <f>$H$3*'Wind ENSPRESO CF'!E410/VLOOKUP(E858,'Wind ENSPRESO CF Averages'!$C$28:$F$64,3,0)</f>
        <v>0.29961800161255436</v>
      </c>
    </row>
    <row r="859" spans="2:10">
      <c r="B859" t="s">
        <v>180</v>
      </c>
      <c r="C859" t="s">
        <v>181</v>
      </c>
      <c r="D859" t="s">
        <v>192</v>
      </c>
      <c r="E859" t="s">
        <v>32</v>
      </c>
      <c r="F859" t="s">
        <v>134</v>
      </c>
      <c r="G859">
        <f t="shared" si="27"/>
        <v>0.23412498528892553</v>
      </c>
      <c r="H859">
        <f t="shared" si="28"/>
        <v>0.29265623161115689</v>
      </c>
      <c r="J859">
        <f>$H$3*'Wind ENSPRESO CF'!E411/VLOOKUP(E859,'Wind ENSPRESO CF Averages'!$C$28:$F$64,3,0)</f>
        <v>0.29265623161115689</v>
      </c>
    </row>
    <row r="860" spans="2:10">
      <c r="B860" t="s">
        <v>180</v>
      </c>
      <c r="C860" t="s">
        <v>181</v>
      </c>
      <c r="D860" t="s">
        <v>192</v>
      </c>
      <c r="E860" t="s">
        <v>33</v>
      </c>
      <c r="F860" t="s">
        <v>134</v>
      </c>
      <c r="G860">
        <f t="shared" si="27"/>
        <v>0.24019362646228315</v>
      </c>
      <c r="H860">
        <f t="shared" si="28"/>
        <v>0.30024203307785391</v>
      </c>
      <c r="J860">
        <f>$H$3*'Wind ENSPRESO CF'!E412/VLOOKUP(E860,'Wind ENSPRESO CF Averages'!$C$28:$F$64,3,0)</f>
        <v>0.30024203307785391</v>
      </c>
    </row>
    <row r="861" spans="2:10">
      <c r="B861" t="s">
        <v>180</v>
      </c>
      <c r="C861" t="s">
        <v>181</v>
      </c>
      <c r="D861" t="s">
        <v>192</v>
      </c>
      <c r="E861" t="s">
        <v>34</v>
      </c>
      <c r="F861" t="s">
        <v>134</v>
      </c>
      <c r="G861">
        <f t="shared" si="27"/>
        <v>0.26335287221570919</v>
      </c>
      <c r="H861">
        <f t="shared" si="28"/>
        <v>0.3291910902696365</v>
      </c>
      <c r="J861">
        <f>$H$3*'Wind ENSPRESO CF'!E413/VLOOKUP(E861,'Wind ENSPRESO CF Averages'!$C$28:$F$64,3,0)</f>
        <v>0.3291910902696365</v>
      </c>
    </row>
    <row r="862" spans="2:10">
      <c r="B862" t="s">
        <v>180</v>
      </c>
      <c r="C862" t="s">
        <v>181</v>
      </c>
      <c r="D862" t="s">
        <v>192</v>
      </c>
      <c r="E862" t="s">
        <v>35</v>
      </c>
      <c r="F862" t="s">
        <v>134</v>
      </c>
      <c r="G862">
        <f t="shared" si="27"/>
        <v>0.22320296418279134</v>
      </c>
      <c r="H862">
        <f t="shared" si="28"/>
        <v>0.27900370522848916</v>
      </c>
      <c r="J862">
        <f>$H$3*'Wind ENSPRESO CF'!E414/VLOOKUP(E862,'Wind ENSPRESO CF Averages'!$C$28:$F$64,3,0)</f>
        <v>0.27900370522848916</v>
      </c>
    </row>
    <row r="863" spans="2:10">
      <c r="B863" t="s">
        <v>180</v>
      </c>
      <c r="C863" t="s">
        <v>181</v>
      </c>
      <c r="D863" t="s">
        <v>192</v>
      </c>
      <c r="E863" t="s">
        <v>36</v>
      </c>
      <c r="F863" t="s">
        <v>134</v>
      </c>
      <c r="G863">
        <f t="shared" si="27"/>
        <v>0.24270228296317922</v>
      </c>
      <c r="H863">
        <f t="shared" si="28"/>
        <v>0.30337785370397402</v>
      </c>
      <c r="J863">
        <f>$H$3*'Wind ENSPRESO CF'!E415/VLOOKUP(E863,'Wind ENSPRESO CF Averages'!$C$28:$F$64,3,0)</f>
        <v>0.30337785370397402</v>
      </c>
    </row>
    <row r="864" spans="2:10">
      <c r="B864" t="s">
        <v>180</v>
      </c>
      <c r="C864" t="s">
        <v>181</v>
      </c>
      <c r="D864" t="s">
        <v>193</v>
      </c>
      <c r="E864" t="s">
        <v>37</v>
      </c>
      <c r="F864" t="s">
        <v>134</v>
      </c>
      <c r="G864">
        <f t="shared" si="27"/>
        <v>0</v>
      </c>
      <c r="H864">
        <f t="shared" si="28"/>
        <v>0</v>
      </c>
      <c r="J864">
        <f>$H$3*'Wind ENSPRESO CF'!E416/VLOOKUP(E864,'Wind ENSPRESO CF Averages'!$C$28:$F$64,3,0)</f>
        <v>0.3646072374227714</v>
      </c>
    </row>
    <row r="865" spans="2:10">
      <c r="B865" t="s">
        <v>180</v>
      </c>
      <c r="C865" t="s">
        <v>181</v>
      </c>
      <c r="D865" t="s">
        <v>193</v>
      </c>
      <c r="E865" t="s">
        <v>7</v>
      </c>
      <c r="F865" t="s">
        <v>134</v>
      </c>
      <c r="G865">
        <f t="shared" si="27"/>
        <v>0</v>
      </c>
      <c r="H865">
        <f t="shared" si="28"/>
        <v>0</v>
      </c>
      <c r="J865">
        <f>$H$3*'Wind ENSPRESO CF'!E417/VLOOKUP(E865,'Wind ENSPRESO CF Averages'!$C$28:$F$64,3,0)</f>
        <v>0.30079177663537693</v>
      </c>
    </row>
    <row r="866" spans="2:10">
      <c r="B866" t="s">
        <v>180</v>
      </c>
      <c r="C866" t="s">
        <v>181</v>
      </c>
      <c r="D866" t="s">
        <v>193</v>
      </c>
      <c r="E866" t="s">
        <v>38</v>
      </c>
      <c r="F866" t="s">
        <v>134</v>
      </c>
      <c r="G866">
        <f t="shared" si="27"/>
        <v>0</v>
      </c>
      <c r="H866">
        <f t="shared" si="28"/>
        <v>0</v>
      </c>
      <c r="J866">
        <f>$H$3*'Wind ENSPRESO CF'!E418/VLOOKUP(E866,'Wind ENSPRESO CF Averages'!$C$28:$F$64,3,0)</f>
        <v>0.34633507853403134</v>
      </c>
    </row>
    <row r="867" spans="2:10">
      <c r="B867" t="s">
        <v>180</v>
      </c>
      <c r="C867" t="s">
        <v>181</v>
      </c>
      <c r="D867" t="s">
        <v>193</v>
      </c>
      <c r="E867" t="s">
        <v>8</v>
      </c>
      <c r="F867" t="s">
        <v>134</v>
      </c>
      <c r="G867">
        <f t="shared" si="27"/>
        <v>0</v>
      </c>
      <c r="H867">
        <f t="shared" si="28"/>
        <v>0</v>
      </c>
      <c r="J867">
        <f>$H$3*'Wind ENSPRESO CF'!E419/VLOOKUP(E867,'Wind ENSPRESO CF Averages'!$C$28:$F$64,3,0)</f>
        <v>0.33549663632715188</v>
      </c>
    </row>
    <row r="868" spans="2:10">
      <c r="B868" t="s">
        <v>180</v>
      </c>
      <c r="C868" t="s">
        <v>181</v>
      </c>
      <c r="D868" t="s">
        <v>193</v>
      </c>
      <c r="E868" t="s">
        <v>9</v>
      </c>
      <c r="F868" t="s">
        <v>134</v>
      </c>
      <c r="G868">
        <f t="shared" si="27"/>
        <v>0</v>
      </c>
      <c r="H868">
        <f t="shared" si="28"/>
        <v>0</v>
      </c>
      <c r="J868">
        <f>$H$3*'Wind ENSPRESO CF'!E420/VLOOKUP(E868,'Wind ENSPRESO CF Averages'!$C$28:$F$64,3,0)</f>
        <v>0.35521710952625796</v>
      </c>
    </row>
    <row r="869" spans="2:10">
      <c r="B869" t="s">
        <v>180</v>
      </c>
      <c r="C869" t="s">
        <v>181</v>
      </c>
      <c r="D869" t="s">
        <v>193</v>
      </c>
      <c r="E869" t="s">
        <v>10</v>
      </c>
      <c r="F869" t="s">
        <v>134</v>
      </c>
      <c r="G869">
        <f t="shared" si="27"/>
        <v>0</v>
      </c>
      <c r="H869">
        <f t="shared" si="28"/>
        <v>0</v>
      </c>
      <c r="J869">
        <f>$H$3*'Wind ENSPRESO CF'!E421/VLOOKUP(E869,'Wind ENSPRESO CF Averages'!$C$28:$F$64,3,0)</f>
        <v>0.31575250836118057</v>
      </c>
    </row>
    <row r="870" spans="2:10">
      <c r="B870" t="s">
        <v>180</v>
      </c>
      <c r="C870" t="s">
        <v>181</v>
      </c>
      <c r="D870" t="s">
        <v>193</v>
      </c>
      <c r="E870" t="s">
        <v>42</v>
      </c>
      <c r="F870" t="s">
        <v>134</v>
      </c>
      <c r="G870">
        <f t="shared" si="27"/>
        <v>0</v>
      </c>
      <c r="H870">
        <f t="shared" si="28"/>
        <v>0</v>
      </c>
      <c r="J870">
        <f>$H$3*'Wind ENSPRESO CF'!E422/VLOOKUP(E870,'Wind ENSPRESO CF Averages'!$C$28:$F$64,3,0)</f>
        <v>0.33944337811900194</v>
      </c>
    </row>
    <row r="871" spans="2:10">
      <c r="B871" t="s">
        <v>180</v>
      </c>
      <c r="C871" t="s">
        <v>181</v>
      </c>
      <c r="D871" t="s">
        <v>193</v>
      </c>
      <c r="E871" t="s">
        <v>11</v>
      </c>
      <c r="F871" t="s">
        <v>134</v>
      </c>
      <c r="G871">
        <f t="shared" si="27"/>
        <v>0</v>
      </c>
      <c r="H871">
        <f t="shared" si="28"/>
        <v>0</v>
      </c>
      <c r="J871">
        <f>$H$3*'Wind ENSPRESO CF'!E423/VLOOKUP(E871,'Wind ENSPRESO CF Averages'!$C$28:$F$64,3,0)</f>
        <v>0.40206825232678395</v>
      </c>
    </row>
    <row r="872" spans="2:10">
      <c r="B872" t="s">
        <v>180</v>
      </c>
      <c r="C872" t="s">
        <v>181</v>
      </c>
      <c r="D872" t="s">
        <v>193</v>
      </c>
      <c r="E872" t="s">
        <v>12</v>
      </c>
      <c r="F872" t="s">
        <v>134</v>
      </c>
      <c r="G872">
        <f t="shared" si="27"/>
        <v>0</v>
      </c>
      <c r="H872">
        <f t="shared" si="28"/>
        <v>0</v>
      </c>
      <c r="J872">
        <f>$H$3*'Wind ENSPRESO CF'!E424/VLOOKUP(E872,'Wind ENSPRESO CF Averages'!$C$28:$F$64,3,0)</f>
        <v>0.31487581233864503</v>
      </c>
    </row>
    <row r="873" spans="2:10">
      <c r="B873" t="s">
        <v>180</v>
      </c>
      <c r="C873" t="s">
        <v>181</v>
      </c>
      <c r="D873" t="s">
        <v>193</v>
      </c>
      <c r="E873" t="s">
        <v>13</v>
      </c>
      <c r="F873" t="s">
        <v>134</v>
      </c>
      <c r="G873">
        <f t="shared" si="27"/>
        <v>0</v>
      </c>
      <c r="H873">
        <f t="shared" si="28"/>
        <v>0</v>
      </c>
      <c r="J873">
        <f>$H$3*'Wind ENSPRESO CF'!E425/VLOOKUP(E873,'Wind ENSPRESO CF Averages'!$C$28:$F$64,3,0)</f>
        <v>0.32328363938809895</v>
      </c>
    </row>
    <row r="874" spans="2:10">
      <c r="B874" t="s">
        <v>180</v>
      </c>
      <c r="C874" t="s">
        <v>181</v>
      </c>
      <c r="D874" t="s">
        <v>193</v>
      </c>
      <c r="E874" t="s">
        <v>14</v>
      </c>
      <c r="F874" t="s">
        <v>134</v>
      </c>
      <c r="G874">
        <f t="shared" si="27"/>
        <v>0</v>
      </c>
      <c r="H874">
        <f t="shared" si="28"/>
        <v>0</v>
      </c>
      <c r="J874">
        <f>$H$3*'Wind ENSPRESO CF'!E426/VLOOKUP(E874,'Wind ENSPRESO CF Averages'!$C$28:$F$64,3,0)</f>
        <v>0.28679967204154133</v>
      </c>
    </row>
    <row r="875" spans="2:10">
      <c r="B875" t="s">
        <v>180</v>
      </c>
      <c r="C875" t="s">
        <v>181</v>
      </c>
      <c r="D875" t="s">
        <v>193</v>
      </c>
      <c r="E875" t="s">
        <v>15</v>
      </c>
      <c r="F875" t="s">
        <v>134</v>
      </c>
      <c r="G875">
        <f t="shared" si="27"/>
        <v>0</v>
      </c>
      <c r="H875">
        <f t="shared" si="28"/>
        <v>0</v>
      </c>
      <c r="J875">
        <f>$H$3*'Wind ENSPRESO CF'!E427/VLOOKUP(E875,'Wind ENSPRESO CF Averages'!$C$28:$F$64,3,0)</f>
        <v>0.32170929507174045</v>
      </c>
    </row>
    <row r="876" spans="2:10">
      <c r="B876" t="s">
        <v>180</v>
      </c>
      <c r="C876" t="s">
        <v>181</v>
      </c>
      <c r="D876" t="s">
        <v>193</v>
      </c>
      <c r="E876" t="s">
        <v>19</v>
      </c>
      <c r="F876" t="s">
        <v>134</v>
      </c>
      <c r="G876">
        <f t="shared" si="27"/>
        <v>0</v>
      </c>
      <c r="H876">
        <f t="shared" si="28"/>
        <v>0</v>
      </c>
      <c r="J876">
        <f>$H$3*'Wind ENSPRESO CF'!E428/VLOOKUP(E876,'Wind ENSPRESO CF Averages'!$C$28:$F$64,3,0)</f>
        <v>0.31425457715824645</v>
      </c>
    </row>
    <row r="877" spans="2:10">
      <c r="B877" t="s">
        <v>180</v>
      </c>
      <c r="C877" t="s">
        <v>181</v>
      </c>
      <c r="D877" t="s">
        <v>193</v>
      </c>
      <c r="E877" t="s">
        <v>16</v>
      </c>
      <c r="F877" t="s">
        <v>134</v>
      </c>
      <c r="G877">
        <f t="shared" si="27"/>
        <v>0</v>
      </c>
      <c r="H877">
        <f t="shared" si="28"/>
        <v>0</v>
      </c>
      <c r="J877">
        <f>$H$3*'Wind ENSPRESO CF'!E429/VLOOKUP(E877,'Wind ENSPRESO CF Averages'!$C$28:$F$64,3,0)</f>
        <v>0.30485754396335157</v>
      </c>
    </row>
    <row r="878" spans="2:10">
      <c r="B878" t="s">
        <v>180</v>
      </c>
      <c r="C878" t="s">
        <v>181</v>
      </c>
      <c r="D878" t="s">
        <v>193</v>
      </c>
      <c r="E878" t="s">
        <v>17</v>
      </c>
      <c r="F878" t="s">
        <v>134</v>
      </c>
      <c r="G878">
        <f t="shared" si="27"/>
        <v>0</v>
      </c>
      <c r="H878">
        <f t="shared" si="28"/>
        <v>0</v>
      </c>
      <c r="J878">
        <f>$H$3*'Wind ENSPRESO CF'!E430/VLOOKUP(E878,'Wind ENSPRESO CF Averages'!$C$28:$F$64,3,0)</f>
        <v>0.30689655172413788</v>
      </c>
    </row>
    <row r="879" spans="2:10">
      <c r="B879" t="s">
        <v>180</v>
      </c>
      <c r="C879" t="s">
        <v>181</v>
      </c>
      <c r="D879" t="s">
        <v>193</v>
      </c>
      <c r="E879" t="s">
        <v>18</v>
      </c>
      <c r="F879" t="s">
        <v>134</v>
      </c>
      <c r="G879">
        <f t="shared" si="27"/>
        <v>0</v>
      </c>
      <c r="H879">
        <f t="shared" si="28"/>
        <v>0</v>
      </c>
      <c r="J879">
        <f>$H$3*'Wind ENSPRESO CF'!E431/VLOOKUP(E879,'Wind ENSPRESO CF Averages'!$C$28:$F$64,3,0)</f>
        <v>0.31123965471228748</v>
      </c>
    </row>
    <row r="880" spans="2:10">
      <c r="B880" t="s">
        <v>180</v>
      </c>
      <c r="C880" t="s">
        <v>181</v>
      </c>
      <c r="D880" t="s">
        <v>193</v>
      </c>
      <c r="E880" t="s">
        <v>39</v>
      </c>
      <c r="F880" t="s">
        <v>134</v>
      </c>
      <c r="G880">
        <f t="shared" si="27"/>
        <v>0</v>
      </c>
      <c r="H880">
        <f t="shared" si="28"/>
        <v>0</v>
      </c>
      <c r="J880">
        <f>$H$3*'Wind ENSPRESO CF'!E432/VLOOKUP(E880,'Wind ENSPRESO CF Averages'!$C$28:$F$64,3,0)</f>
        <v>0.32622680412371141</v>
      </c>
    </row>
    <row r="881" spans="2:10">
      <c r="B881" t="s">
        <v>180</v>
      </c>
      <c r="C881" t="s">
        <v>181</v>
      </c>
      <c r="D881" t="s">
        <v>193</v>
      </c>
      <c r="E881" t="s">
        <v>20</v>
      </c>
      <c r="F881" t="s">
        <v>134</v>
      </c>
      <c r="G881">
        <f t="shared" si="27"/>
        <v>0</v>
      </c>
      <c r="H881">
        <f t="shared" si="28"/>
        <v>0</v>
      </c>
      <c r="J881">
        <f>$H$3*'Wind ENSPRESO CF'!E433/VLOOKUP(E881,'Wind ENSPRESO CF Averages'!$C$28:$F$64,3,0)</f>
        <v>0.30464385052580722</v>
      </c>
    </row>
    <row r="882" spans="2:10">
      <c r="B882" t="s">
        <v>180</v>
      </c>
      <c r="C882" t="s">
        <v>181</v>
      </c>
      <c r="D882" t="s">
        <v>193</v>
      </c>
      <c r="E882" t="s">
        <v>21</v>
      </c>
      <c r="F882" t="s">
        <v>134</v>
      </c>
      <c r="G882">
        <f t="shared" si="27"/>
        <v>0</v>
      </c>
      <c r="H882">
        <f t="shared" si="28"/>
        <v>0</v>
      </c>
      <c r="J882">
        <f>$H$3*'Wind ENSPRESO CF'!E434/VLOOKUP(E882,'Wind ENSPRESO CF Averages'!$C$28:$F$64,3,0)</f>
        <v>0.28488593155893532</v>
      </c>
    </row>
    <row r="883" spans="2:10">
      <c r="B883" t="s">
        <v>180</v>
      </c>
      <c r="C883" t="s">
        <v>181</v>
      </c>
      <c r="D883" t="s">
        <v>193</v>
      </c>
      <c r="E883" t="s">
        <v>22</v>
      </c>
      <c r="F883" t="s">
        <v>134</v>
      </c>
      <c r="G883">
        <f t="shared" si="27"/>
        <v>0</v>
      </c>
      <c r="H883">
        <f t="shared" si="28"/>
        <v>0</v>
      </c>
      <c r="J883">
        <f>$H$3*'Wind ENSPRESO CF'!E435/VLOOKUP(E883,'Wind ENSPRESO CF Averages'!$C$28:$F$64,3,0)</f>
        <v>0</v>
      </c>
    </row>
    <row r="884" spans="2:10">
      <c r="B884" t="s">
        <v>180</v>
      </c>
      <c r="C884" t="s">
        <v>181</v>
      </c>
      <c r="D884" t="s">
        <v>193</v>
      </c>
      <c r="E884" t="s">
        <v>23</v>
      </c>
      <c r="F884" t="s">
        <v>134</v>
      </c>
      <c r="G884">
        <f t="shared" si="27"/>
        <v>0</v>
      </c>
      <c r="H884">
        <f t="shared" si="28"/>
        <v>0</v>
      </c>
      <c r="J884">
        <f>$H$3*'Wind ENSPRESO CF'!E436/VLOOKUP(E884,'Wind ENSPRESO CF Averages'!$C$28:$F$64,3,0)</f>
        <v>0.3213524104626273</v>
      </c>
    </row>
    <row r="885" spans="2:10">
      <c r="B885" t="s">
        <v>180</v>
      </c>
      <c r="C885" t="s">
        <v>181</v>
      </c>
      <c r="D885" t="s">
        <v>193</v>
      </c>
      <c r="E885" t="s">
        <v>43</v>
      </c>
      <c r="F885" t="s">
        <v>134</v>
      </c>
      <c r="G885">
        <f t="shared" si="27"/>
        <v>0</v>
      </c>
      <c r="H885">
        <f t="shared" si="28"/>
        <v>0</v>
      </c>
      <c r="J885">
        <f>$H$3*'Wind ENSPRESO CF'!E437/VLOOKUP(E885,'Wind ENSPRESO CF Averages'!$C$28:$F$64,3,0)</f>
        <v>0.39253438113948924</v>
      </c>
    </row>
    <row r="886" spans="2:10">
      <c r="B886" t="s">
        <v>180</v>
      </c>
      <c r="C886" t="s">
        <v>181</v>
      </c>
      <c r="D886" t="s">
        <v>193</v>
      </c>
      <c r="E886" t="s">
        <v>24</v>
      </c>
      <c r="F886" t="s">
        <v>134</v>
      </c>
      <c r="G886">
        <f t="shared" si="27"/>
        <v>0</v>
      </c>
      <c r="H886">
        <f t="shared" si="28"/>
        <v>0</v>
      </c>
      <c r="J886">
        <f>$H$3*'Wind ENSPRESO CF'!E438/VLOOKUP(E886,'Wind ENSPRESO CF Averages'!$C$28:$F$64,3,0)</f>
        <v>0.31773823191733636</v>
      </c>
    </row>
    <row r="887" spans="2:10">
      <c r="B887" t="s">
        <v>180</v>
      </c>
      <c r="C887" t="s">
        <v>181</v>
      </c>
      <c r="D887" t="s">
        <v>193</v>
      </c>
      <c r="E887" t="s">
        <v>25</v>
      </c>
      <c r="F887" t="s">
        <v>134</v>
      </c>
      <c r="G887">
        <f t="shared" si="27"/>
        <v>0</v>
      </c>
      <c r="H887">
        <f t="shared" si="28"/>
        <v>0</v>
      </c>
      <c r="J887">
        <f>$H$3*'Wind ENSPRESO CF'!E439/VLOOKUP(E887,'Wind ENSPRESO CF Averages'!$C$28:$F$64,3,0)</f>
        <v>0.33809523809523806</v>
      </c>
    </row>
    <row r="888" spans="2:10">
      <c r="B888" t="s">
        <v>180</v>
      </c>
      <c r="C888" t="s">
        <v>181</v>
      </c>
      <c r="D888" t="s">
        <v>193</v>
      </c>
      <c r="E888" t="s">
        <v>26</v>
      </c>
      <c r="F888" t="s">
        <v>134</v>
      </c>
      <c r="G888">
        <f t="shared" si="27"/>
        <v>0</v>
      </c>
      <c r="H888">
        <f t="shared" si="28"/>
        <v>0</v>
      </c>
      <c r="J888">
        <f>$H$3*'Wind ENSPRESO CF'!E440/VLOOKUP(E888,'Wind ENSPRESO CF Averages'!$C$28:$F$64,3,0)</f>
        <v>0.32115959354453072</v>
      </c>
    </row>
    <row r="889" spans="2:10">
      <c r="B889" t="s">
        <v>180</v>
      </c>
      <c r="C889" t="s">
        <v>181</v>
      </c>
      <c r="D889" t="s">
        <v>193</v>
      </c>
      <c r="E889" t="s">
        <v>40</v>
      </c>
      <c r="F889" t="s">
        <v>134</v>
      </c>
      <c r="G889">
        <f t="shared" si="27"/>
        <v>0</v>
      </c>
      <c r="H889">
        <f t="shared" si="28"/>
        <v>0</v>
      </c>
      <c r="J889">
        <f>$H$3*'Wind ENSPRESO CF'!E441/VLOOKUP(E889,'Wind ENSPRESO CF Averages'!$C$28:$F$64,3,0)</f>
        <v>0.36566929133858267</v>
      </c>
    </row>
    <row r="890" spans="2:10">
      <c r="B890" t="s">
        <v>180</v>
      </c>
      <c r="C890" t="s">
        <v>181</v>
      </c>
      <c r="D890" t="s">
        <v>193</v>
      </c>
      <c r="E890" t="s">
        <v>41</v>
      </c>
      <c r="F890" t="s">
        <v>134</v>
      </c>
      <c r="G890">
        <f t="shared" si="27"/>
        <v>0</v>
      </c>
      <c r="H890">
        <f t="shared" si="28"/>
        <v>0</v>
      </c>
      <c r="J890">
        <f>$H$3*'Wind ENSPRESO CF'!E442/VLOOKUP(E890,'Wind ENSPRESO CF Averages'!$C$28:$F$64,3,0)</f>
        <v>0.33814696485622997</v>
      </c>
    </row>
    <row r="891" spans="2:10">
      <c r="B891" t="s">
        <v>180</v>
      </c>
      <c r="C891" t="s">
        <v>181</v>
      </c>
      <c r="D891" t="s">
        <v>193</v>
      </c>
      <c r="E891" t="s">
        <v>27</v>
      </c>
      <c r="F891" t="s">
        <v>134</v>
      </c>
      <c r="G891">
        <f t="shared" si="27"/>
        <v>0</v>
      </c>
      <c r="H891">
        <f t="shared" si="28"/>
        <v>0</v>
      </c>
      <c r="J891">
        <f>$H$3*'Wind ENSPRESO CF'!E443/VLOOKUP(E891,'Wind ENSPRESO CF Averages'!$C$28:$F$64,3,0)</f>
        <v>0.35098389982110911</v>
      </c>
    </row>
    <row r="892" spans="2:10">
      <c r="B892" t="s">
        <v>180</v>
      </c>
      <c r="C892" t="s">
        <v>181</v>
      </c>
      <c r="D892" t="s">
        <v>193</v>
      </c>
      <c r="E892" t="s">
        <v>28</v>
      </c>
      <c r="F892" t="s">
        <v>134</v>
      </c>
      <c r="G892">
        <f t="shared" si="27"/>
        <v>0</v>
      </c>
      <c r="H892">
        <f t="shared" si="28"/>
        <v>0</v>
      </c>
      <c r="J892">
        <f>$H$3*'Wind ENSPRESO CF'!E444/VLOOKUP(E892,'Wind ENSPRESO CF Averages'!$C$28:$F$64,3,0)</f>
        <v>0.3128889086147445</v>
      </c>
    </row>
    <row r="893" spans="2:10">
      <c r="B893" t="s">
        <v>180</v>
      </c>
      <c r="C893" t="s">
        <v>181</v>
      </c>
      <c r="D893" t="s">
        <v>193</v>
      </c>
      <c r="E893" t="s">
        <v>29</v>
      </c>
      <c r="F893" t="s">
        <v>134</v>
      </c>
      <c r="G893">
        <f t="shared" si="27"/>
        <v>0</v>
      </c>
      <c r="H893">
        <f t="shared" si="28"/>
        <v>0</v>
      </c>
      <c r="J893">
        <f>$H$3*'Wind ENSPRESO CF'!E445/VLOOKUP(E893,'Wind ENSPRESO CF Averages'!$C$28:$F$64,3,0)</f>
        <v>0.30569772091177488</v>
      </c>
    </row>
    <row r="894" spans="2:10">
      <c r="B894" t="s">
        <v>180</v>
      </c>
      <c r="C894" t="s">
        <v>181</v>
      </c>
      <c r="D894" t="s">
        <v>193</v>
      </c>
      <c r="E894" t="s">
        <v>30</v>
      </c>
      <c r="F894" t="s">
        <v>134</v>
      </c>
      <c r="G894">
        <f t="shared" si="27"/>
        <v>0</v>
      </c>
      <c r="H894">
        <f t="shared" si="28"/>
        <v>0</v>
      </c>
      <c r="J894">
        <f>$H$3*'Wind ENSPRESO CF'!E446/VLOOKUP(E894,'Wind ENSPRESO CF Averages'!$C$28:$F$64,3,0)</f>
        <v>0.32115859683794473</v>
      </c>
    </row>
    <row r="895" spans="2:10">
      <c r="B895" t="s">
        <v>180</v>
      </c>
      <c r="C895" t="s">
        <v>181</v>
      </c>
      <c r="D895" t="s">
        <v>193</v>
      </c>
      <c r="E895" t="s">
        <v>31</v>
      </c>
      <c r="F895" t="s">
        <v>134</v>
      </c>
      <c r="G895">
        <f t="shared" si="27"/>
        <v>0</v>
      </c>
      <c r="H895">
        <f t="shared" si="28"/>
        <v>0</v>
      </c>
      <c r="J895">
        <f>$H$3*'Wind ENSPRESO CF'!E447/VLOOKUP(E895,'Wind ENSPRESO CF Averages'!$C$28:$F$64,3,0)</f>
        <v>0.28305638040549846</v>
      </c>
    </row>
    <row r="896" spans="2:10">
      <c r="B896" t="s">
        <v>180</v>
      </c>
      <c r="C896" t="s">
        <v>181</v>
      </c>
      <c r="D896" t="s">
        <v>193</v>
      </c>
      <c r="E896" t="s">
        <v>32</v>
      </c>
      <c r="F896" t="s">
        <v>134</v>
      </c>
      <c r="G896">
        <f t="shared" si="27"/>
        <v>0</v>
      </c>
      <c r="H896">
        <f t="shared" si="28"/>
        <v>0</v>
      </c>
      <c r="J896">
        <f>$H$3*'Wind ENSPRESO CF'!E448/VLOOKUP(E896,'Wind ENSPRESO CF Averages'!$C$28:$F$64,3,0)</f>
        <v>0.32506767094268563</v>
      </c>
    </row>
    <row r="897" spans="2:10">
      <c r="B897" t="s">
        <v>180</v>
      </c>
      <c r="C897" t="s">
        <v>181</v>
      </c>
      <c r="D897" t="s">
        <v>193</v>
      </c>
      <c r="E897" t="s">
        <v>33</v>
      </c>
      <c r="F897" t="s">
        <v>134</v>
      </c>
      <c r="G897">
        <f t="shared" si="27"/>
        <v>0</v>
      </c>
      <c r="H897">
        <f t="shared" si="28"/>
        <v>0</v>
      </c>
      <c r="J897">
        <f>$H$3*'Wind ENSPRESO CF'!E449/VLOOKUP(E897,'Wind ENSPRESO CF Averages'!$C$28:$F$64,3,0)</f>
        <v>0.3053247277127874</v>
      </c>
    </row>
    <row r="898" spans="2:10">
      <c r="B898" t="s">
        <v>180</v>
      </c>
      <c r="C898" t="s">
        <v>181</v>
      </c>
      <c r="D898" t="s">
        <v>193</v>
      </c>
      <c r="E898" t="s">
        <v>34</v>
      </c>
      <c r="F898" t="s">
        <v>134</v>
      </c>
      <c r="G898">
        <f t="shared" si="27"/>
        <v>0</v>
      </c>
      <c r="H898">
        <f t="shared" si="28"/>
        <v>0</v>
      </c>
      <c r="J898">
        <f>$H$3*'Wind ENSPRESO CF'!E450/VLOOKUP(E898,'Wind ENSPRESO CF Averages'!$C$28:$F$64,3,0)</f>
        <v>0.32444314185228607</v>
      </c>
    </row>
    <row r="899" spans="2:10">
      <c r="B899" t="s">
        <v>180</v>
      </c>
      <c r="C899" t="s">
        <v>181</v>
      </c>
      <c r="D899" t="s">
        <v>193</v>
      </c>
      <c r="E899" t="s">
        <v>35</v>
      </c>
      <c r="F899" t="s">
        <v>134</v>
      </c>
      <c r="G899">
        <f t="shared" si="27"/>
        <v>0</v>
      </c>
      <c r="H899">
        <f t="shared" si="28"/>
        <v>0</v>
      </c>
      <c r="J899">
        <f>$H$3*'Wind ENSPRESO CF'!E451/VLOOKUP(E899,'Wind ENSPRESO CF Averages'!$C$28:$F$64,3,0)</f>
        <v>0.30679291889666538</v>
      </c>
    </row>
    <row r="900" spans="2:10">
      <c r="B900" t="s">
        <v>180</v>
      </c>
      <c r="C900" t="s">
        <v>181</v>
      </c>
      <c r="D900" t="s">
        <v>193</v>
      </c>
      <c r="E900" t="s">
        <v>36</v>
      </c>
      <c r="F900" t="s">
        <v>134</v>
      </c>
      <c r="G900">
        <f t="shared" si="27"/>
        <v>0</v>
      </c>
      <c r="H900">
        <f t="shared" si="28"/>
        <v>0</v>
      </c>
      <c r="J900">
        <f>$H$3*'Wind ENSPRESO CF'!E452/VLOOKUP(E900,'Wind ENSPRESO CF Averages'!$C$28:$F$64,3,0)</f>
        <v>0.3000931821710513</v>
      </c>
    </row>
    <row r="901" spans="2:10">
      <c r="B901" t="s">
        <v>180</v>
      </c>
      <c r="C901" t="s">
        <v>181</v>
      </c>
      <c r="D901" t="s">
        <v>179</v>
      </c>
      <c r="E901" t="s">
        <v>37</v>
      </c>
      <c r="F901" t="s">
        <v>132</v>
      </c>
      <c r="G901">
        <f t="shared" si="27"/>
        <v>0.1774605809128631</v>
      </c>
      <c r="H901">
        <f t="shared" si="28"/>
        <v>0.22182572614107887</v>
      </c>
      <c r="J901">
        <f>VLOOKUP(E901,'Wind ENSPRESO CF Averages'!$H$4:$K$40,3,0)*'Wind ENSPRESO CF'!D9/VLOOKUP(E901,'Wind ENSPRESO CF Averages'!$C$28:$F$64,2,0)</f>
        <v>0.22182572614107887</v>
      </c>
    </row>
    <row r="902" spans="2:10">
      <c r="B902" t="s">
        <v>180</v>
      </c>
      <c r="C902" t="s">
        <v>181</v>
      </c>
      <c r="D902" t="s">
        <v>179</v>
      </c>
      <c r="E902" t="s">
        <v>7</v>
      </c>
      <c r="F902" t="s">
        <v>132</v>
      </c>
      <c r="G902">
        <f t="shared" si="27"/>
        <v>0.21284977738859456</v>
      </c>
      <c r="H902">
        <f t="shared" si="28"/>
        <v>0.26606222173574318</v>
      </c>
      <c r="J902">
        <f>VLOOKUP(E902,'Wind ENSPRESO CF Averages'!$H$4:$K$40,3,0)*'Wind ENSPRESO CF'!D10/VLOOKUP(E902,'Wind ENSPRESO CF Averages'!$C$28:$F$64,2,0)</f>
        <v>0.26606222173574318</v>
      </c>
    </row>
    <row r="903" spans="2:10">
      <c r="B903" t="s">
        <v>180</v>
      </c>
      <c r="C903" t="s">
        <v>181</v>
      </c>
      <c r="D903" t="s">
        <v>179</v>
      </c>
      <c r="E903" t="s">
        <v>38</v>
      </c>
      <c r="F903" t="s">
        <v>132</v>
      </c>
      <c r="G903">
        <f t="shared" si="27"/>
        <v>0.18269603524229075</v>
      </c>
      <c r="H903">
        <f t="shared" si="28"/>
        <v>0.22837004405286343</v>
      </c>
      <c r="J903">
        <f>VLOOKUP(E903,'Wind ENSPRESO CF Averages'!$H$4:$K$40,3,0)*'Wind ENSPRESO CF'!D11/VLOOKUP(E903,'Wind ENSPRESO CF Averages'!$C$28:$F$64,2,0)</f>
        <v>0.22837004405286343</v>
      </c>
    </row>
    <row r="904" spans="2:10">
      <c r="B904" t="s">
        <v>180</v>
      </c>
      <c r="C904" t="s">
        <v>181</v>
      </c>
      <c r="D904" t="s">
        <v>179</v>
      </c>
      <c r="E904" t="s">
        <v>8</v>
      </c>
      <c r="F904" t="s">
        <v>132</v>
      </c>
      <c r="G904">
        <f t="shared" si="27"/>
        <v>0.23762702983750819</v>
      </c>
      <c r="H904">
        <f t="shared" si="28"/>
        <v>0.29703378729688523</v>
      </c>
      <c r="J904">
        <f>VLOOKUP(E904,'Wind ENSPRESO CF Averages'!$H$4:$K$40,3,0)*'Wind ENSPRESO CF'!D12/VLOOKUP(E904,'Wind ENSPRESO CF Averages'!$C$28:$F$64,2,0)</f>
        <v>0.29703378729688523</v>
      </c>
    </row>
    <row r="905" spans="2:10">
      <c r="B905" t="s">
        <v>180</v>
      </c>
      <c r="C905" t="s">
        <v>181</v>
      </c>
      <c r="D905" t="s">
        <v>179</v>
      </c>
      <c r="E905" t="s">
        <v>9</v>
      </c>
      <c r="F905" t="s">
        <v>132</v>
      </c>
      <c r="G905">
        <f t="shared" si="27"/>
        <v>0.16294342915819454</v>
      </c>
      <c r="H905">
        <f t="shared" si="28"/>
        <v>0.20367928644774316</v>
      </c>
      <c r="J905">
        <f>VLOOKUP(E905,'Wind ENSPRESO CF Averages'!$H$4:$K$40,3,0)*'Wind ENSPRESO CF'!D13/VLOOKUP(E905,'Wind ENSPRESO CF Averages'!$C$28:$F$64,2,0)</f>
        <v>0.20367928644774316</v>
      </c>
    </row>
    <row r="906" spans="2:10">
      <c r="B906" t="s">
        <v>180</v>
      </c>
      <c r="C906" t="s">
        <v>181</v>
      </c>
      <c r="D906" t="s">
        <v>179</v>
      </c>
      <c r="E906" t="s">
        <v>10</v>
      </c>
      <c r="F906" t="s">
        <v>132</v>
      </c>
      <c r="G906">
        <f t="shared" si="27"/>
        <v>0.22226900243335296</v>
      </c>
      <c r="H906">
        <f t="shared" si="28"/>
        <v>0.27783625304169118</v>
      </c>
      <c r="J906">
        <f>VLOOKUP(E906,'Wind ENSPRESO CF Averages'!$H$4:$K$40,3,0)*'Wind ENSPRESO CF'!D14/VLOOKUP(E906,'Wind ENSPRESO CF Averages'!$C$28:$F$64,2,0)</f>
        <v>0.27783625304169118</v>
      </c>
    </row>
    <row r="907" spans="2:10">
      <c r="B907" t="s">
        <v>180</v>
      </c>
      <c r="C907" t="s">
        <v>181</v>
      </c>
      <c r="D907" t="s">
        <v>179</v>
      </c>
      <c r="E907" t="s">
        <v>42</v>
      </c>
      <c r="F907" t="s">
        <v>132</v>
      </c>
      <c r="G907">
        <f t="shared" si="27"/>
        <v>0.16871005917159765</v>
      </c>
      <c r="H907">
        <f t="shared" si="28"/>
        <v>0.21088757396449703</v>
      </c>
      <c r="J907">
        <f>VLOOKUP(E907,'Wind ENSPRESO CF Averages'!$H$4:$K$40,3,0)*'Wind ENSPRESO CF'!D15/VLOOKUP(E907,'Wind ENSPRESO CF Averages'!$C$28:$F$64,2,0)</f>
        <v>0.21088757396449703</v>
      </c>
    </row>
    <row r="908" spans="2:10">
      <c r="B908" t="s">
        <v>180</v>
      </c>
      <c r="C908" t="s">
        <v>181</v>
      </c>
      <c r="D908" t="s">
        <v>179</v>
      </c>
      <c r="E908" t="s">
        <v>11</v>
      </c>
      <c r="F908" t="s">
        <v>132</v>
      </c>
      <c r="G908">
        <f t="shared" si="27"/>
        <v>0.12830188679245283</v>
      </c>
      <c r="H908">
        <f t="shared" si="28"/>
        <v>0.16037735849056603</v>
      </c>
      <c r="J908">
        <f>VLOOKUP(E908,'Wind ENSPRESO CF Averages'!$H$4:$K$40,3,0)*'Wind ENSPRESO CF'!D16/VLOOKUP(E908,'Wind ENSPRESO CF Averages'!$C$28:$F$64,2,0)</f>
        <v>0.16037735849056603</v>
      </c>
    </row>
    <row r="909" spans="2:10">
      <c r="B909" t="s">
        <v>180</v>
      </c>
      <c r="C909" t="s">
        <v>181</v>
      </c>
      <c r="D909" t="s">
        <v>179</v>
      </c>
      <c r="E909" t="s">
        <v>12</v>
      </c>
      <c r="F909" t="s">
        <v>132</v>
      </c>
      <c r="G909">
        <f t="shared" si="27"/>
        <v>0.19801361441905377</v>
      </c>
      <c r="H909">
        <f t="shared" si="28"/>
        <v>0.2475170180238172</v>
      </c>
      <c r="J909">
        <f>VLOOKUP(E909,'Wind ENSPRESO CF Averages'!$H$4:$K$40,3,0)*'Wind ENSPRESO CF'!D17/VLOOKUP(E909,'Wind ENSPRESO CF Averages'!$C$28:$F$64,2,0)</f>
        <v>0.2475170180238172</v>
      </c>
    </row>
    <row r="910" spans="2:10">
      <c r="B910" t="s">
        <v>180</v>
      </c>
      <c r="C910" t="s">
        <v>181</v>
      </c>
      <c r="D910" t="s">
        <v>179</v>
      </c>
      <c r="E910" t="s">
        <v>13</v>
      </c>
      <c r="F910" t="s">
        <v>132</v>
      </c>
      <c r="G910">
        <f t="shared" ref="G910:G973" si="29">H910*0.8</f>
        <v>0.21544259289417994</v>
      </c>
      <c r="H910">
        <f t="shared" si="28"/>
        <v>0.26930324111772491</v>
      </c>
      <c r="J910">
        <f>VLOOKUP(E910,'Wind ENSPRESO CF Averages'!$H$4:$K$40,3,0)*'Wind ENSPRESO CF'!D18/VLOOKUP(E910,'Wind ENSPRESO CF Averages'!$C$28:$F$64,2,0)</f>
        <v>0.26930324111772491</v>
      </c>
    </row>
    <row r="911" spans="2:10">
      <c r="B911" t="s">
        <v>180</v>
      </c>
      <c r="C911" t="s">
        <v>181</v>
      </c>
      <c r="D911" t="s">
        <v>179</v>
      </c>
      <c r="E911" t="s">
        <v>14</v>
      </c>
      <c r="F911" t="s">
        <v>132</v>
      </c>
      <c r="G911">
        <f t="shared" si="29"/>
        <v>0.31617571428571434</v>
      </c>
      <c r="H911">
        <f t="shared" si="28"/>
        <v>0.39521964285714289</v>
      </c>
      <c r="J911">
        <f>VLOOKUP(E911,'Wind ENSPRESO CF Averages'!$H$4:$K$40,3,0)*'Wind ENSPRESO CF'!D19/VLOOKUP(E911,'Wind ENSPRESO CF Averages'!$C$28:$F$64,2,0)</f>
        <v>0.39521964285714289</v>
      </c>
    </row>
    <row r="912" spans="2:10">
      <c r="B912" t="s">
        <v>180</v>
      </c>
      <c r="C912" t="s">
        <v>181</v>
      </c>
      <c r="D912" t="s">
        <v>179</v>
      </c>
      <c r="E912" t="s">
        <v>15</v>
      </c>
      <c r="F912" t="s">
        <v>132</v>
      </c>
      <c r="G912">
        <f t="shared" si="29"/>
        <v>0.23909935760171308</v>
      </c>
      <c r="H912">
        <f t="shared" si="28"/>
        <v>0.29887419700214135</v>
      </c>
      <c r="J912">
        <f>VLOOKUP(E912,'Wind ENSPRESO CF Averages'!$H$4:$K$40,3,0)*'Wind ENSPRESO CF'!D20/VLOOKUP(E912,'Wind ENSPRESO CF Averages'!$C$28:$F$64,2,0)</f>
        <v>0.29887419700214135</v>
      </c>
    </row>
    <row r="913" spans="2:10">
      <c r="B913" t="s">
        <v>180</v>
      </c>
      <c r="C913" t="s">
        <v>181</v>
      </c>
      <c r="D913" t="s">
        <v>179</v>
      </c>
      <c r="E913" t="s">
        <v>19</v>
      </c>
      <c r="F913" t="s">
        <v>132</v>
      </c>
      <c r="G913">
        <f t="shared" si="29"/>
        <v>0.20563570963553446</v>
      </c>
      <c r="H913">
        <f t="shared" si="28"/>
        <v>0.25704463704441805</v>
      </c>
      <c r="J913">
        <f>VLOOKUP(E913,'Wind ENSPRESO CF Averages'!$H$4:$K$40,3,0)*'Wind ENSPRESO CF'!D21/VLOOKUP(E913,'Wind ENSPRESO CF Averages'!$C$28:$F$64,2,0)</f>
        <v>0.25704463704441805</v>
      </c>
    </row>
    <row r="914" spans="2:10">
      <c r="B914" t="s">
        <v>180</v>
      </c>
      <c r="C914" t="s">
        <v>181</v>
      </c>
      <c r="D914" t="s">
        <v>179</v>
      </c>
      <c r="E914" t="s">
        <v>16</v>
      </c>
      <c r="F914" t="s">
        <v>132</v>
      </c>
      <c r="G914">
        <f t="shared" si="29"/>
        <v>0.19972215510551861</v>
      </c>
      <c r="H914">
        <f t="shared" si="28"/>
        <v>0.24965269388189826</v>
      </c>
      <c r="J914">
        <f>VLOOKUP(E914,'Wind ENSPRESO CF Averages'!$H$4:$K$40,3,0)*'Wind ENSPRESO CF'!D22/VLOOKUP(E914,'Wind ENSPRESO CF Averages'!$C$28:$F$64,2,0)</f>
        <v>0.24965269388189826</v>
      </c>
    </row>
    <row r="915" spans="2:10">
      <c r="B915" t="s">
        <v>180</v>
      </c>
      <c r="C915" t="s">
        <v>181</v>
      </c>
      <c r="D915" t="s">
        <v>179</v>
      </c>
      <c r="E915" t="s">
        <v>17</v>
      </c>
      <c r="F915" t="s">
        <v>132</v>
      </c>
      <c r="G915">
        <f t="shared" si="29"/>
        <v>0.2592631100433917</v>
      </c>
      <c r="H915">
        <f t="shared" si="28"/>
        <v>0.32407888755423958</v>
      </c>
      <c r="J915">
        <f>VLOOKUP(E915,'Wind ENSPRESO CF Averages'!$H$4:$K$40,3,0)*'Wind ENSPRESO CF'!D23/VLOOKUP(E915,'Wind ENSPRESO CF Averages'!$C$28:$F$64,2,0)</f>
        <v>0.32407888755423958</v>
      </c>
    </row>
    <row r="916" spans="2:10">
      <c r="B916" t="s">
        <v>180</v>
      </c>
      <c r="C916" t="s">
        <v>181</v>
      </c>
      <c r="D916" t="s">
        <v>179</v>
      </c>
      <c r="E916" t="s">
        <v>18</v>
      </c>
      <c r="F916" t="s">
        <v>132</v>
      </c>
      <c r="G916">
        <f t="shared" si="29"/>
        <v>0.21286066058378111</v>
      </c>
      <c r="H916">
        <f t="shared" si="28"/>
        <v>0.26607582572972638</v>
      </c>
      <c r="J916">
        <f>VLOOKUP(E916,'Wind ENSPRESO CF Averages'!$H$4:$K$40,3,0)*'Wind ENSPRESO CF'!D24/VLOOKUP(E916,'Wind ENSPRESO CF Averages'!$C$28:$F$64,2,0)</f>
        <v>0.26607582572972638</v>
      </c>
    </row>
    <row r="917" spans="2:10">
      <c r="B917" t="s">
        <v>180</v>
      </c>
      <c r="C917" t="s">
        <v>181</v>
      </c>
      <c r="D917" t="s">
        <v>179</v>
      </c>
      <c r="E917" t="s">
        <v>39</v>
      </c>
      <c r="F917" t="s">
        <v>132</v>
      </c>
      <c r="G917">
        <f t="shared" si="29"/>
        <v>0.20414763157894736</v>
      </c>
      <c r="H917">
        <f t="shared" si="28"/>
        <v>0.25518453947368419</v>
      </c>
      <c r="J917">
        <f>VLOOKUP(E917,'Wind ENSPRESO CF Averages'!$H$4:$K$40,3,0)*'Wind ENSPRESO CF'!D25/VLOOKUP(E917,'Wind ENSPRESO CF Averages'!$C$28:$F$64,2,0)</f>
        <v>0.25518453947368419</v>
      </c>
    </row>
    <row r="918" spans="2:10">
      <c r="B918" t="s">
        <v>180</v>
      </c>
      <c r="C918" t="s">
        <v>181</v>
      </c>
      <c r="D918" t="s">
        <v>179</v>
      </c>
      <c r="E918" t="s">
        <v>20</v>
      </c>
      <c r="F918" t="s">
        <v>132</v>
      </c>
      <c r="G918">
        <f t="shared" si="29"/>
        <v>0.1812017459626907</v>
      </c>
      <c r="H918">
        <f t="shared" si="28"/>
        <v>0.22650218245336337</v>
      </c>
      <c r="J918">
        <f>VLOOKUP(E918,'Wind ENSPRESO CF Averages'!$H$4:$K$40,3,0)*'Wind ENSPRESO CF'!D26/VLOOKUP(E918,'Wind ENSPRESO CF Averages'!$C$28:$F$64,2,0)</f>
        <v>0.22650218245336337</v>
      </c>
    </row>
    <row r="919" spans="2:10">
      <c r="B919" t="s">
        <v>180</v>
      </c>
      <c r="C919" t="s">
        <v>181</v>
      </c>
      <c r="D919" t="s">
        <v>179</v>
      </c>
      <c r="E919" t="s">
        <v>21</v>
      </c>
      <c r="F919" t="s">
        <v>132</v>
      </c>
      <c r="G919">
        <f t="shared" si="29"/>
        <v>0.36099410526315795</v>
      </c>
      <c r="H919">
        <f t="shared" si="28"/>
        <v>0.4512426315789474</v>
      </c>
      <c r="J919">
        <f>VLOOKUP(E919,'Wind ENSPRESO CF Averages'!$H$4:$K$40,3,0)*'Wind ENSPRESO CF'!D27/VLOOKUP(E919,'Wind ENSPRESO CF Averages'!$C$28:$F$64,2,0)</f>
        <v>0.4512426315789474</v>
      </c>
    </row>
    <row r="920" spans="2:10">
      <c r="B920" t="s">
        <v>180</v>
      </c>
      <c r="C920" t="s">
        <v>181</v>
      </c>
      <c r="D920" t="s">
        <v>179</v>
      </c>
      <c r="E920" t="s">
        <v>22</v>
      </c>
      <c r="F920" t="s">
        <v>132</v>
      </c>
      <c r="G920">
        <f t="shared" si="29"/>
        <v>0</v>
      </c>
      <c r="H920">
        <f t="shared" ref="H920:H983" si="30">IF(D920="WP",0,J920)</f>
        <v>0</v>
      </c>
      <c r="J920">
        <f>VLOOKUP(E920,'Wind ENSPRESO CF Averages'!$H$4:$K$40,3,0)*'Wind ENSPRESO CF'!D28/VLOOKUP(E920,'Wind ENSPRESO CF Averages'!$C$28:$F$64,2,0)</f>
        <v>0</v>
      </c>
    </row>
    <row r="921" spans="2:10">
      <c r="B921" t="s">
        <v>180</v>
      </c>
      <c r="C921" t="s">
        <v>181</v>
      </c>
      <c r="D921" t="s">
        <v>179</v>
      </c>
      <c r="E921" t="s">
        <v>23</v>
      </c>
      <c r="F921" t="s">
        <v>132</v>
      </c>
      <c r="G921">
        <f t="shared" si="29"/>
        <v>0.1866027587933449</v>
      </c>
      <c r="H921">
        <f t="shared" si="30"/>
        <v>0.23325344849168111</v>
      </c>
      <c r="J921">
        <f>VLOOKUP(E921,'Wind ENSPRESO CF Averages'!$H$4:$K$40,3,0)*'Wind ENSPRESO CF'!D29/VLOOKUP(E921,'Wind ENSPRESO CF Averages'!$C$28:$F$64,2,0)</f>
        <v>0.23325344849168111</v>
      </c>
    </row>
    <row r="922" spans="2:10">
      <c r="B922" t="s">
        <v>180</v>
      </c>
      <c r="C922" t="s">
        <v>181</v>
      </c>
      <c r="D922" t="s">
        <v>179</v>
      </c>
      <c r="E922" t="s">
        <v>43</v>
      </c>
      <c r="F922" t="s">
        <v>132</v>
      </c>
      <c r="G922">
        <f t="shared" si="29"/>
        <v>0.1611940298507463</v>
      </c>
      <c r="H922">
        <f t="shared" si="30"/>
        <v>0.20149253731343286</v>
      </c>
      <c r="J922">
        <f>VLOOKUP(E922,'Wind ENSPRESO CF Averages'!$H$4:$K$40,3,0)*'Wind ENSPRESO CF'!D30/VLOOKUP(E922,'Wind ENSPRESO CF Averages'!$C$28:$F$64,2,0)</f>
        <v>0.20149253731343286</v>
      </c>
    </row>
    <row r="923" spans="2:10">
      <c r="B923" t="s">
        <v>180</v>
      </c>
      <c r="C923" t="s">
        <v>181</v>
      </c>
      <c r="D923" t="s">
        <v>179</v>
      </c>
      <c r="E923" t="s">
        <v>24</v>
      </c>
      <c r="F923" t="s">
        <v>132</v>
      </c>
      <c r="G923">
        <f t="shared" si="29"/>
        <v>0.25038546025104597</v>
      </c>
      <c r="H923">
        <f t="shared" si="30"/>
        <v>0.31298182531380742</v>
      </c>
      <c r="J923">
        <f>VLOOKUP(E923,'Wind ENSPRESO CF Averages'!$H$4:$K$40,3,0)*'Wind ENSPRESO CF'!D31/VLOOKUP(E923,'Wind ENSPRESO CF Averages'!$C$28:$F$64,2,0)</f>
        <v>0.31298182531380742</v>
      </c>
    </row>
    <row r="924" spans="2:10">
      <c r="B924" t="s">
        <v>180</v>
      </c>
      <c r="C924" t="s">
        <v>181</v>
      </c>
      <c r="D924" t="s">
        <v>179</v>
      </c>
      <c r="E924" t="s">
        <v>25</v>
      </c>
      <c r="F924" t="s">
        <v>132</v>
      </c>
      <c r="G924">
        <f t="shared" si="29"/>
        <v>0.1974683544303798</v>
      </c>
      <c r="H924">
        <f t="shared" si="30"/>
        <v>0.24683544303797472</v>
      </c>
      <c r="J924">
        <f>VLOOKUP(E924,'Wind ENSPRESO CF Averages'!$H$4:$K$40,3,0)*'Wind ENSPRESO CF'!D32/VLOOKUP(E924,'Wind ENSPRESO CF Averages'!$C$28:$F$64,2,0)</f>
        <v>0.24683544303797472</v>
      </c>
    </row>
    <row r="925" spans="2:10">
      <c r="B925" t="s">
        <v>180</v>
      </c>
      <c r="C925" t="s">
        <v>181</v>
      </c>
      <c r="D925" t="s">
        <v>179</v>
      </c>
      <c r="E925" t="s">
        <v>26</v>
      </c>
      <c r="F925" t="s">
        <v>132</v>
      </c>
      <c r="G925">
        <f t="shared" si="29"/>
        <v>0.25752128037937166</v>
      </c>
      <c r="H925">
        <f t="shared" si="30"/>
        <v>0.32190160047421457</v>
      </c>
      <c r="J925">
        <f>VLOOKUP(E925,'Wind ENSPRESO CF Averages'!$H$4:$K$40,3,0)*'Wind ENSPRESO CF'!D33/VLOOKUP(E925,'Wind ENSPRESO CF Averages'!$C$28:$F$64,2,0)</f>
        <v>0.32190160047421457</v>
      </c>
    </row>
    <row r="926" spans="2:10">
      <c r="B926" t="s">
        <v>180</v>
      </c>
      <c r="C926" t="s">
        <v>181</v>
      </c>
      <c r="D926" t="s">
        <v>179</v>
      </c>
      <c r="E926" t="s">
        <v>40</v>
      </c>
      <c r="F926" t="s">
        <v>132</v>
      </c>
      <c r="G926">
        <f t="shared" si="29"/>
        <v>0.17280000000000004</v>
      </c>
      <c r="H926">
        <f t="shared" si="30"/>
        <v>0.21600000000000003</v>
      </c>
      <c r="J926">
        <f>VLOOKUP(E926,'Wind ENSPRESO CF Averages'!$H$4:$K$40,3,0)*'Wind ENSPRESO CF'!D34/VLOOKUP(E926,'Wind ENSPRESO CF Averages'!$C$28:$F$64,2,0)</f>
        <v>0.21600000000000003</v>
      </c>
    </row>
    <row r="927" spans="2:10">
      <c r="B927" t="s">
        <v>180</v>
      </c>
      <c r="C927" t="s">
        <v>181</v>
      </c>
      <c r="D927" t="s">
        <v>179</v>
      </c>
      <c r="E927" t="s">
        <v>41</v>
      </c>
      <c r="F927" t="s">
        <v>132</v>
      </c>
      <c r="G927">
        <f t="shared" si="29"/>
        <v>0.16974159292035401</v>
      </c>
      <c r="H927">
        <f t="shared" si="30"/>
        <v>0.2121769911504425</v>
      </c>
      <c r="J927">
        <f>VLOOKUP(E927,'Wind ENSPRESO CF Averages'!$H$4:$K$40,3,0)*'Wind ENSPRESO CF'!D35/VLOOKUP(E927,'Wind ENSPRESO CF Averages'!$C$28:$F$64,2,0)</f>
        <v>0.2121769911504425</v>
      </c>
    </row>
    <row r="928" spans="2:10">
      <c r="B928" t="s">
        <v>180</v>
      </c>
      <c r="C928" t="s">
        <v>181</v>
      </c>
      <c r="D928" t="s">
        <v>179</v>
      </c>
      <c r="E928" t="s">
        <v>27</v>
      </c>
      <c r="F928" t="s">
        <v>132</v>
      </c>
      <c r="G928">
        <f t="shared" si="29"/>
        <v>0.17658516483516473</v>
      </c>
      <c r="H928">
        <f t="shared" si="30"/>
        <v>0.22073145604395591</v>
      </c>
      <c r="J928">
        <f>VLOOKUP(E928,'Wind ENSPRESO CF Averages'!$H$4:$K$40,3,0)*'Wind ENSPRESO CF'!D36/VLOOKUP(E928,'Wind ENSPRESO CF Averages'!$C$28:$F$64,2,0)</f>
        <v>0.22073145604395591</v>
      </c>
    </row>
    <row r="929" spans="2:10">
      <c r="B929" t="s">
        <v>180</v>
      </c>
      <c r="C929" t="s">
        <v>181</v>
      </c>
      <c r="D929" t="s">
        <v>179</v>
      </c>
      <c r="E929" t="s">
        <v>28</v>
      </c>
      <c r="F929" t="s">
        <v>132</v>
      </c>
      <c r="G929">
        <f t="shared" si="29"/>
        <v>0.26149157258697364</v>
      </c>
      <c r="H929">
        <f t="shared" si="30"/>
        <v>0.32686446573371702</v>
      </c>
      <c r="J929">
        <f>VLOOKUP(E929,'Wind ENSPRESO CF Averages'!$H$4:$K$40,3,0)*'Wind ENSPRESO CF'!D37/VLOOKUP(E929,'Wind ENSPRESO CF Averages'!$C$28:$F$64,2,0)</f>
        <v>0.32686446573371702</v>
      </c>
    </row>
    <row r="930" spans="2:10">
      <c r="B930" t="s">
        <v>180</v>
      </c>
      <c r="C930" t="s">
        <v>181</v>
      </c>
      <c r="D930" t="s">
        <v>179</v>
      </c>
      <c r="E930" t="s">
        <v>29</v>
      </c>
      <c r="F930" t="s">
        <v>132</v>
      </c>
      <c r="G930">
        <f t="shared" si="29"/>
        <v>0.27365229305502403</v>
      </c>
      <c r="H930">
        <f t="shared" si="30"/>
        <v>0.34206536631878004</v>
      </c>
      <c r="J930">
        <f>VLOOKUP(E930,'Wind ENSPRESO CF Averages'!$H$4:$K$40,3,0)*'Wind ENSPRESO CF'!D38/VLOOKUP(E930,'Wind ENSPRESO CF Averages'!$C$28:$F$64,2,0)</f>
        <v>0.34206536631878004</v>
      </c>
    </row>
    <row r="931" spans="2:10">
      <c r="B931" t="s">
        <v>180</v>
      </c>
      <c r="C931" t="s">
        <v>181</v>
      </c>
      <c r="D931" t="s">
        <v>179</v>
      </c>
      <c r="E931" t="s">
        <v>30</v>
      </c>
      <c r="F931" t="s">
        <v>132</v>
      </c>
      <c r="G931">
        <f t="shared" si="29"/>
        <v>0.21771557925723672</v>
      </c>
      <c r="H931">
        <f t="shared" si="30"/>
        <v>0.27214447407154591</v>
      </c>
      <c r="J931">
        <f>VLOOKUP(E931,'Wind ENSPRESO CF Averages'!$H$4:$K$40,3,0)*'Wind ENSPRESO CF'!D39/VLOOKUP(E931,'Wind ENSPRESO CF Averages'!$C$28:$F$64,2,0)</f>
        <v>0.27214447407154591</v>
      </c>
    </row>
    <row r="932" spans="2:10">
      <c r="B932" t="s">
        <v>180</v>
      </c>
      <c r="C932" t="s">
        <v>181</v>
      </c>
      <c r="D932" t="s">
        <v>179</v>
      </c>
      <c r="E932" t="s">
        <v>31</v>
      </c>
      <c r="F932" t="s">
        <v>132</v>
      </c>
      <c r="G932">
        <f t="shared" si="29"/>
        <v>0.16427875665500358</v>
      </c>
      <c r="H932">
        <f t="shared" si="30"/>
        <v>0.20534844581875444</v>
      </c>
      <c r="J932">
        <f>VLOOKUP(E932,'Wind ENSPRESO CF Averages'!$H$4:$K$40,3,0)*'Wind ENSPRESO CF'!D40/VLOOKUP(E932,'Wind ENSPRESO CF Averages'!$C$28:$F$64,2,0)</f>
        <v>0.20534844581875444</v>
      </c>
    </row>
    <row r="933" spans="2:10">
      <c r="B933" t="s">
        <v>180</v>
      </c>
      <c r="C933" t="s">
        <v>181</v>
      </c>
      <c r="D933" t="s">
        <v>179</v>
      </c>
      <c r="E933" t="s">
        <v>32</v>
      </c>
      <c r="F933" t="s">
        <v>132</v>
      </c>
      <c r="G933">
        <f t="shared" si="29"/>
        <v>0.17471612903225808</v>
      </c>
      <c r="H933">
        <f t="shared" si="30"/>
        <v>0.21839516129032258</v>
      </c>
      <c r="J933">
        <f>VLOOKUP(E933,'Wind ENSPRESO CF Averages'!$H$4:$K$40,3,0)*'Wind ENSPRESO CF'!D41/VLOOKUP(E933,'Wind ENSPRESO CF Averages'!$C$28:$F$64,2,0)</f>
        <v>0.21839516129032258</v>
      </c>
    </row>
    <row r="934" spans="2:10">
      <c r="B934" t="s">
        <v>180</v>
      </c>
      <c r="C934" t="s">
        <v>181</v>
      </c>
      <c r="D934" t="s">
        <v>179</v>
      </c>
      <c r="E934" t="s">
        <v>33</v>
      </c>
      <c r="F934" t="s">
        <v>132</v>
      </c>
      <c r="G934">
        <f t="shared" si="29"/>
        <v>0.26892110500677868</v>
      </c>
      <c r="H934">
        <f t="shared" si="30"/>
        <v>0.33615138125847333</v>
      </c>
      <c r="J934">
        <f>VLOOKUP(E934,'Wind ENSPRESO CF Averages'!$H$4:$K$40,3,0)*'Wind ENSPRESO CF'!D42/VLOOKUP(E934,'Wind ENSPRESO CF Averages'!$C$28:$F$64,2,0)</f>
        <v>0.33615138125847333</v>
      </c>
    </row>
    <row r="935" spans="2:10">
      <c r="B935" t="s">
        <v>180</v>
      </c>
      <c r="C935" t="s">
        <v>181</v>
      </c>
      <c r="D935" t="s">
        <v>179</v>
      </c>
      <c r="E935" t="s">
        <v>34</v>
      </c>
      <c r="F935" t="s">
        <v>132</v>
      </c>
      <c r="G935">
        <f t="shared" si="29"/>
        <v>0.18567939914163092</v>
      </c>
      <c r="H935">
        <f t="shared" si="30"/>
        <v>0.23209924892703865</v>
      </c>
      <c r="J935">
        <f>VLOOKUP(E935,'Wind ENSPRESO CF Averages'!$H$4:$K$40,3,0)*'Wind ENSPRESO CF'!D43/VLOOKUP(E935,'Wind ENSPRESO CF Averages'!$C$28:$F$64,2,0)</f>
        <v>0.23209924892703865</v>
      </c>
    </row>
    <row r="936" spans="2:10">
      <c r="B936" t="s">
        <v>180</v>
      </c>
      <c r="C936" t="s">
        <v>181</v>
      </c>
      <c r="D936" t="s">
        <v>179</v>
      </c>
      <c r="E936" t="s">
        <v>35</v>
      </c>
      <c r="F936" t="s">
        <v>132</v>
      </c>
      <c r="G936">
        <f t="shared" si="29"/>
        <v>0.19311581669044225</v>
      </c>
      <c r="H936">
        <f t="shared" si="30"/>
        <v>0.2413947708630528</v>
      </c>
      <c r="J936">
        <f>VLOOKUP(E936,'Wind ENSPRESO CF Averages'!$H$4:$K$40,3,0)*'Wind ENSPRESO CF'!D44/VLOOKUP(E936,'Wind ENSPRESO CF Averages'!$C$28:$F$64,2,0)</f>
        <v>0.2413947708630528</v>
      </c>
    </row>
    <row r="937" spans="2:10">
      <c r="B937" t="s">
        <v>180</v>
      </c>
      <c r="C937" t="s">
        <v>181</v>
      </c>
      <c r="D937" t="s">
        <v>179</v>
      </c>
      <c r="E937" t="s">
        <v>36</v>
      </c>
      <c r="F937" t="s">
        <v>132</v>
      </c>
      <c r="G937">
        <f t="shared" si="29"/>
        <v>0.27586385491229254</v>
      </c>
      <c r="H937">
        <f t="shared" si="30"/>
        <v>0.34482981864036566</v>
      </c>
      <c r="J937">
        <f>VLOOKUP(E937,'Wind ENSPRESO CF Averages'!$H$4:$K$40,3,0)*'Wind ENSPRESO CF'!D45/VLOOKUP(E937,'Wind ENSPRESO CF Averages'!$C$28:$F$64,2,0)</f>
        <v>0.34482981864036566</v>
      </c>
    </row>
    <row r="938" spans="2:10">
      <c r="B938" t="s">
        <v>180</v>
      </c>
      <c r="C938" t="s">
        <v>181</v>
      </c>
      <c r="D938" t="s">
        <v>183</v>
      </c>
      <c r="E938" t="s">
        <v>37</v>
      </c>
      <c r="F938" t="s">
        <v>132</v>
      </c>
      <c r="G938">
        <f t="shared" si="29"/>
        <v>0.20972614107883822</v>
      </c>
      <c r="H938">
        <f t="shared" si="30"/>
        <v>0.26215767634854775</v>
      </c>
      <c r="J938">
        <f>VLOOKUP(E938,'Wind ENSPRESO CF Averages'!$H$4:$K$40,3,0)*'Wind ENSPRESO CF'!D46/VLOOKUP(E938,'Wind ENSPRESO CF Averages'!$C$28:$F$64,2,0)</f>
        <v>0.26215767634854775</v>
      </c>
    </row>
    <row r="939" spans="2:10">
      <c r="B939" t="s">
        <v>180</v>
      </c>
      <c r="C939" t="s">
        <v>181</v>
      </c>
      <c r="D939" t="s">
        <v>183</v>
      </c>
      <c r="E939" t="s">
        <v>7</v>
      </c>
      <c r="F939" t="s">
        <v>132</v>
      </c>
      <c r="G939">
        <f t="shared" si="29"/>
        <v>0.24939326326534872</v>
      </c>
      <c r="H939">
        <f t="shared" si="30"/>
        <v>0.31174157908168587</v>
      </c>
      <c r="J939">
        <f>VLOOKUP(E939,'Wind ENSPRESO CF Averages'!$H$4:$K$40,3,0)*'Wind ENSPRESO CF'!D47/VLOOKUP(E939,'Wind ENSPRESO CF Averages'!$C$28:$F$64,2,0)</f>
        <v>0.31174157908168587</v>
      </c>
    </row>
    <row r="940" spans="2:10">
      <c r="B940" t="s">
        <v>180</v>
      </c>
      <c r="C940" t="s">
        <v>181</v>
      </c>
      <c r="D940" t="s">
        <v>183</v>
      </c>
      <c r="E940" t="s">
        <v>38</v>
      </c>
      <c r="F940" t="s">
        <v>132</v>
      </c>
      <c r="G940">
        <f t="shared" si="29"/>
        <v>0.22266079295154184</v>
      </c>
      <c r="H940">
        <f t="shared" si="30"/>
        <v>0.2783259911894273</v>
      </c>
      <c r="J940">
        <f>VLOOKUP(E940,'Wind ENSPRESO CF Averages'!$H$4:$K$40,3,0)*'Wind ENSPRESO CF'!D48/VLOOKUP(E940,'Wind ENSPRESO CF Averages'!$C$28:$F$64,2,0)</f>
        <v>0.2783259911894273</v>
      </c>
    </row>
    <row r="941" spans="2:10">
      <c r="B941" t="s">
        <v>180</v>
      </c>
      <c r="C941" t="s">
        <v>181</v>
      </c>
      <c r="D941" t="s">
        <v>183</v>
      </c>
      <c r="E941" t="s">
        <v>8</v>
      </c>
      <c r="F941" t="s">
        <v>132</v>
      </c>
      <c r="G941">
        <f t="shared" si="29"/>
        <v>0.27698856238730413</v>
      </c>
      <c r="H941">
        <f t="shared" si="30"/>
        <v>0.34623570298413014</v>
      </c>
      <c r="J941">
        <f>VLOOKUP(E941,'Wind ENSPRESO CF Averages'!$H$4:$K$40,3,0)*'Wind ENSPRESO CF'!D49/VLOOKUP(E941,'Wind ENSPRESO CF Averages'!$C$28:$F$64,2,0)</f>
        <v>0.34623570298413014</v>
      </c>
    </row>
    <row r="942" spans="2:10">
      <c r="B942" t="s">
        <v>180</v>
      </c>
      <c r="C942" t="s">
        <v>181</v>
      </c>
      <c r="D942" t="s">
        <v>183</v>
      </c>
      <c r="E942" t="s">
        <v>9</v>
      </c>
      <c r="F942" t="s">
        <v>132</v>
      </c>
      <c r="G942">
        <f t="shared" si="29"/>
        <v>0.20268572895287618</v>
      </c>
      <c r="H942">
        <f t="shared" si="30"/>
        <v>0.25335716119109519</v>
      </c>
      <c r="J942">
        <f>VLOOKUP(E942,'Wind ENSPRESO CF Averages'!$H$4:$K$40,3,0)*'Wind ENSPRESO CF'!D50/VLOOKUP(E942,'Wind ENSPRESO CF Averages'!$C$28:$F$64,2,0)</f>
        <v>0.25335716119109519</v>
      </c>
    </row>
    <row r="943" spans="2:10">
      <c r="B943" t="s">
        <v>180</v>
      </c>
      <c r="C943" t="s">
        <v>181</v>
      </c>
      <c r="D943" t="s">
        <v>183</v>
      </c>
      <c r="E943" t="s">
        <v>10</v>
      </c>
      <c r="F943" t="s">
        <v>132</v>
      </c>
      <c r="G943">
        <f t="shared" si="29"/>
        <v>0.25133494890511682</v>
      </c>
      <c r="H943">
        <f t="shared" si="30"/>
        <v>0.31416868613139598</v>
      </c>
      <c r="J943">
        <f>VLOOKUP(E943,'Wind ENSPRESO CF Averages'!$H$4:$K$40,3,0)*'Wind ENSPRESO CF'!D51/VLOOKUP(E943,'Wind ENSPRESO CF Averages'!$C$28:$F$64,2,0)</f>
        <v>0.31416868613139598</v>
      </c>
    </row>
    <row r="944" spans="2:10">
      <c r="B944" t="s">
        <v>180</v>
      </c>
      <c r="C944" t="s">
        <v>181</v>
      </c>
      <c r="D944" t="s">
        <v>183</v>
      </c>
      <c r="E944" t="s">
        <v>42</v>
      </c>
      <c r="F944" t="s">
        <v>132</v>
      </c>
      <c r="G944">
        <f t="shared" si="29"/>
        <v>0.19171597633136095</v>
      </c>
      <c r="H944">
        <f t="shared" si="30"/>
        <v>0.23964497041420119</v>
      </c>
      <c r="J944">
        <f>VLOOKUP(E944,'Wind ENSPRESO CF Averages'!$H$4:$K$40,3,0)*'Wind ENSPRESO CF'!D52/VLOOKUP(E944,'Wind ENSPRESO CF Averages'!$C$28:$F$64,2,0)</f>
        <v>0.23964497041420119</v>
      </c>
    </row>
    <row r="945" spans="2:10">
      <c r="B945" t="s">
        <v>180</v>
      </c>
      <c r="C945" t="s">
        <v>181</v>
      </c>
      <c r="D945" t="s">
        <v>183</v>
      </c>
      <c r="E945" t="s">
        <v>11</v>
      </c>
      <c r="F945" t="s">
        <v>132</v>
      </c>
      <c r="G945">
        <f t="shared" si="29"/>
        <v>0.14339622641509434</v>
      </c>
      <c r="H945">
        <f t="shared" si="30"/>
        <v>0.17924528301886791</v>
      </c>
      <c r="J945">
        <f>VLOOKUP(E945,'Wind ENSPRESO CF Averages'!$H$4:$K$40,3,0)*'Wind ENSPRESO CF'!D53/VLOOKUP(E945,'Wind ENSPRESO CF Averages'!$C$28:$F$64,2,0)</f>
        <v>0.17924528301886791</v>
      </c>
    </row>
    <row r="946" spans="2:10">
      <c r="B946" t="s">
        <v>180</v>
      </c>
      <c r="C946" t="s">
        <v>181</v>
      </c>
      <c r="D946" t="s">
        <v>183</v>
      </c>
      <c r="E946" t="s">
        <v>12</v>
      </c>
      <c r="F946" t="s">
        <v>132</v>
      </c>
      <c r="G946">
        <f t="shared" si="29"/>
        <v>0.23143363373028644</v>
      </c>
      <c r="H946">
        <f t="shared" si="30"/>
        <v>0.28929204216285803</v>
      </c>
      <c r="J946">
        <f>VLOOKUP(E946,'Wind ENSPRESO CF Averages'!$H$4:$K$40,3,0)*'Wind ENSPRESO CF'!D54/VLOOKUP(E946,'Wind ENSPRESO CF Averages'!$C$28:$F$64,2,0)</f>
        <v>0.28929204216285803</v>
      </c>
    </row>
    <row r="947" spans="2:10">
      <c r="B947" t="s">
        <v>180</v>
      </c>
      <c r="C947" t="s">
        <v>181</v>
      </c>
      <c r="D947" t="s">
        <v>183</v>
      </c>
      <c r="E947" t="s">
        <v>13</v>
      </c>
      <c r="F947" t="s">
        <v>132</v>
      </c>
      <c r="G947">
        <f t="shared" si="29"/>
        <v>0.2378517677024834</v>
      </c>
      <c r="H947">
        <f t="shared" si="30"/>
        <v>0.29731470962810425</v>
      </c>
      <c r="J947">
        <f>VLOOKUP(E947,'Wind ENSPRESO CF Averages'!$H$4:$K$40,3,0)*'Wind ENSPRESO CF'!D55/VLOOKUP(E947,'Wind ENSPRESO CF Averages'!$C$28:$F$64,2,0)</f>
        <v>0.29731470962810425</v>
      </c>
    </row>
    <row r="948" spans="2:10">
      <c r="B948" t="s">
        <v>180</v>
      </c>
      <c r="C948" t="s">
        <v>181</v>
      </c>
      <c r="D948" t="s">
        <v>183</v>
      </c>
      <c r="E948" t="s">
        <v>14</v>
      </c>
      <c r="F948" t="s">
        <v>132</v>
      </c>
      <c r="G948">
        <f t="shared" si="29"/>
        <v>0.32873142857142862</v>
      </c>
      <c r="H948">
        <f t="shared" si="30"/>
        <v>0.41091428571428573</v>
      </c>
      <c r="J948">
        <f>VLOOKUP(E948,'Wind ENSPRESO CF Averages'!$H$4:$K$40,3,0)*'Wind ENSPRESO CF'!D56/VLOOKUP(E948,'Wind ENSPRESO CF Averages'!$C$28:$F$64,2,0)</f>
        <v>0.41091428571428573</v>
      </c>
    </row>
    <row r="949" spans="2:10">
      <c r="B949" t="s">
        <v>180</v>
      </c>
      <c r="C949" t="s">
        <v>181</v>
      </c>
      <c r="D949" t="s">
        <v>183</v>
      </c>
      <c r="E949" t="s">
        <v>15</v>
      </c>
      <c r="F949" t="s">
        <v>132</v>
      </c>
      <c r="G949">
        <f t="shared" si="29"/>
        <v>0.25076274089935763</v>
      </c>
      <c r="H949">
        <f t="shared" si="30"/>
        <v>0.31345342612419702</v>
      </c>
      <c r="J949">
        <f>VLOOKUP(E949,'Wind ENSPRESO CF Averages'!$H$4:$K$40,3,0)*'Wind ENSPRESO CF'!D57/VLOOKUP(E949,'Wind ENSPRESO CF Averages'!$C$28:$F$64,2,0)</f>
        <v>0.31345342612419702</v>
      </c>
    </row>
    <row r="950" spans="2:10">
      <c r="B950" t="s">
        <v>180</v>
      </c>
      <c r="C950" t="s">
        <v>181</v>
      </c>
      <c r="D950" t="s">
        <v>183</v>
      </c>
      <c r="E950" t="s">
        <v>19</v>
      </c>
      <c r="F950" t="s">
        <v>132</v>
      </c>
      <c r="G950">
        <f t="shared" si="29"/>
        <v>0.23501223958312162</v>
      </c>
      <c r="H950">
        <f t="shared" si="30"/>
        <v>0.29376529947890201</v>
      </c>
      <c r="J950">
        <f>VLOOKUP(E950,'Wind ENSPRESO CF Averages'!$H$4:$K$40,3,0)*'Wind ENSPRESO CF'!D58/VLOOKUP(E950,'Wind ENSPRESO CF Averages'!$C$28:$F$64,2,0)</f>
        <v>0.29376529947890201</v>
      </c>
    </row>
    <row r="951" spans="2:10">
      <c r="B951" t="s">
        <v>180</v>
      </c>
      <c r="C951" t="s">
        <v>181</v>
      </c>
      <c r="D951" t="s">
        <v>183</v>
      </c>
      <c r="E951" t="s">
        <v>16</v>
      </c>
      <c r="F951" t="s">
        <v>132</v>
      </c>
      <c r="G951">
        <f t="shared" si="29"/>
        <v>0.24273069953187365</v>
      </c>
      <c r="H951">
        <f t="shared" si="30"/>
        <v>0.30341337441484206</v>
      </c>
      <c r="J951">
        <f>VLOOKUP(E951,'Wind ENSPRESO CF Averages'!$H$4:$K$40,3,0)*'Wind ENSPRESO CF'!D59/VLOOKUP(E951,'Wind ENSPRESO CF Averages'!$C$28:$F$64,2,0)</f>
        <v>0.30341337441484206</v>
      </c>
    </row>
    <row r="952" spans="2:10">
      <c r="B952" t="s">
        <v>180</v>
      </c>
      <c r="C952" t="s">
        <v>181</v>
      </c>
      <c r="D952" t="s">
        <v>183</v>
      </c>
      <c r="E952" t="s">
        <v>17</v>
      </c>
      <c r="F952" t="s">
        <v>132</v>
      </c>
      <c r="G952">
        <f t="shared" si="29"/>
        <v>0.26725800770992797</v>
      </c>
      <c r="H952">
        <f t="shared" si="30"/>
        <v>0.33407250963740998</v>
      </c>
      <c r="J952">
        <f>VLOOKUP(E952,'Wind ENSPRESO CF Averages'!$H$4:$K$40,3,0)*'Wind ENSPRESO CF'!D60/VLOOKUP(E952,'Wind ENSPRESO CF Averages'!$C$28:$F$64,2,0)</f>
        <v>0.33407250963740998</v>
      </c>
    </row>
    <row r="953" spans="2:10">
      <c r="B953" t="s">
        <v>180</v>
      </c>
      <c r="C953" t="s">
        <v>181</v>
      </c>
      <c r="D953" t="s">
        <v>183</v>
      </c>
      <c r="E953" t="s">
        <v>18</v>
      </c>
      <c r="F953" t="s">
        <v>132</v>
      </c>
      <c r="G953">
        <f t="shared" si="29"/>
        <v>0.24692962874603613</v>
      </c>
      <c r="H953">
        <f t="shared" si="30"/>
        <v>0.30866203593254515</v>
      </c>
      <c r="J953">
        <f>VLOOKUP(E953,'Wind ENSPRESO CF Averages'!$H$4:$K$40,3,0)*'Wind ENSPRESO CF'!D61/VLOOKUP(E953,'Wind ENSPRESO CF Averages'!$C$28:$F$64,2,0)</f>
        <v>0.30866203593254515</v>
      </c>
    </row>
    <row r="954" spans="2:10">
      <c r="B954" t="s">
        <v>180</v>
      </c>
      <c r="C954" t="s">
        <v>181</v>
      </c>
      <c r="D954" t="s">
        <v>183</v>
      </c>
      <c r="E954" t="s">
        <v>39</v>
      </c>
      <c r="F954" t="s">
        <v>132</v>
      </c>
      <c r="G954">
        <f t="shared" si="29"/>
        <v>0.26577710526315784</v>
      </c>
      <c r="H954">
        <f t="shared" si="30"/>
        <v>0.33222138157894732</v>
      </c>
      <c r="J954">
        <f>VLOOKUP(E954,'Wind ENSPRESO CF Averages'!$H$4:$K$40,3,0)*'Wind ENSPRESO CF'!D62/VLOOKUP(E954,'Wind ENSPRESO CF Averages'!$C$28:$F$64,2,0)</f>
        <v>0.33222138157894732</v>
      </c>
    </row>
    <row r="955" spans="2:10">
      <c r="B955" t="s">
        <v>180</v>
      </c>
      <c r="C955" t="s">
        <v>181</v>
      </c>
      <c r="D955" t="s">
        <v>183</v>
      </c>
      <c r="E955" t="s">
        <v>20</v>
      </c>
      <c r="F955" t="s">
        <v>132</v>
      </c>
      <c r="G955">
        <f t="shared" si="29"/>
        <v>0.21876796158872491</v>
      </c>
      <c r="H955">
        <f t="shared" si="30"/>
        <v>0.27345995198590611</v>
      </c>
      <c r="J955">
        <f>VLOOKUP(E955,'Wind ENSPRESO CF Averages'!$H$4:$K$40,3,0)*'Wind ENSPRESO CF'!D63/VLOOKUP(E955,'Wind ENSPRESO CF Averages'!$C$28:$F$64,2,0)</f>
        <v>0.27345995198590611</v>
      </c>
    </row>
    <row r="956" spans="2:10">
      <c r="B956" t="s">
        <v>180</v>
      </c>
      <c r="C956" t="s">
        <v>181</v>
      </c>
      <c r="D956" t="s">
        <v>183</v>
      </c>
      <c r="E956" t="s">
        <v>21</v>
      </c>
      <c r="F956" t="s">
        <v>132</v>
      </c>
      <c r="G956">
        <f t="shared" si="29"/>
        <v>0.37904381052631586</v>
      </c>
      <c r="H956">
        <f t="shared" si="30"/>
        <v>0.47380476315789477</v>
      </c>
      <c r="J956">
        <f>VLOOKUP(E956,'Wind ENSPRESO CF Averages'!$H$4:$K$40,3,0)*'Wind ENSPRESO CF'!D64/VLOOKUP(E956,'Wind ENSPRESO CF Averages'!$C$28:$F$64,2,0)</f>
        <v>0.47380476315789477</v>
      </c>
    </row>
    <row r="957" spans="2:10">
      <c r="B957" t="s">
        <v>180</v>
      </c>
      <c r="C957" t="s">
        <v>181</v>
      </c>
      <c r="D957" t="s">
        <v>183</v>
      </c>
      <c r="E957" t="s">
        <v>22</v>
      </c>
      <c r="F957" t="s">
        <v>132</v>
      </c>
      <c r="G957">
        <f t="shared" si="29"/>
        <v>0</v>
      </c>
      <c r="H957">
        <f t="shared" si="30"/>
        <v>0</v>
      </c>
      <c r="J957">
        <f>VLOOKUP(E957,'Wind ENSPRESO CF Averages'!$H$4:$K$40,3,0)*'Wind ENSPRESO CF'!D65/VLOOKUP(E957,'Wind ENSPRESO CF Averages'!$C$28:$F$64,2,0)</f>
        <v>0</v>
      </c>
    </row>
    <row r="958" spans="2:10">
      <c r="B958" t="s">
        <v>180</v>
      </c>
      <c r="C958" t="s">
        <v>181</v>
      </c>
      <c r="D958" t="s">
        <v>183</v>
      </c>
      <c r="E958" t="s">
        <v>23</v>
      </c>
      <c r="F958" t="s">
        <v>132</v>
      </c>
      <c r="G958">
        <f t="shared" si="29"/>
        <v>0.22889043434721718</v>
      </c>
      <c r="H958">
        <f t="shared" si="30"/>
        <v>0.28611304293402146</v>
      </c>
      <c r="J958">
        <f>VLOOKUP(E958,'Wind ENSPRESO CF Averages'!$H$4:$K$40,3,0)*'Wind ENSPRESO CF'!D66/VLOOKUP(E958,'Wind ENSPRESO CF Averages'!$C$28:$F$64,2,0)</f>
        <v>0.28611304293402146</v>
      </c>
    </row>
    <row r="959" spans="2:10">
      <c r="B959" t="s">
        <v>180</v>
      </c>
      <c r="C959" t="s">
        <v>181</v>
      </c>
      <c r="D959" t="s">
        <v>183</v>
      </c>
      <c r="E959" t="s">
        <v>43</v>
      </c>
      <c r="F959" t="s">
        <v>132</v>
      </c>
      <c r="G959">
        <f t="shared" si="29"/>
        <v>0.1869850746268657</v>
      </c>
      <c r="H959">
        <f t="shared" si="30"/>
        <v>0.23373134328358211</v>
      </c>
      <c r="J959">
        <f>VLOOKUP(E959,'Wind ENSPRESO CF Averages'!$H$4:$K$40,3,0)*'Wind ENSPRESO CF'!D67/VLOOKUP(E959,'Wind ENSPRESO CF Averages'!$C$28:$F$64,2,0)</f>
        <v>0.23373134328358211</v>
      </c>
    </row>
    <row r="960" spans="2:10">
      <c r="B960" t="s">
        <v>180</v>
      </c>
      <c r="C960" t="s">
        <v>181</v>
      </c>
      <c r="D960" t="s">
        <v>183</v>
      </c>
      <c r="E960" t="s">
        <v>24</v>
      </c>
      <c r="F960" t="s">
        <v>132</v>
      </c>
      <c r="G960">
        <f t="shared" si="29"/>
        <v>0.26827013598326355</v>
      </c>
      <c r="H960">
        <f t="shared" si="30"/>
        <v>0.33533766997907943</v>
      </c>
      <c r="J960">
        <f>VLOOKUP(E960,'Wind ENSPRESO CF Averages'!$H$4:$K$40,3,0)*'Wind ENSPRESO CF'!D68/VLOOKUP(E960,'Wind ENSPRESO CF Averages'!$C$28:$F$64,2,0)</f>
        <v>0.33533766997907943</v>
      </c>
    </row>
    <row r="961" spans="2:10">
      <c r="B961" t="s">
        <v>180</v>
      </c>
      <c r="C961" t="s">
        <v>181</v>
      </c>
      <c r="D961" t="s">
        <v>183</v>
      </c>
      <c r="E961" t="s">
        <v>25</v>
      </c>
      <c r="F961" t="s">
        <v>132</v>
      </c>
      <c r="G961">
        <f t="shared" si="29"/>
        <v>0.21265822784810129</v>
      </c>
      <c r="H961">
        <f t="shared" si="30"/>
        <v>0.26582278481012661</v>
      </c>
      <c r="J961">
        <f>VLOOKUP(E961,'Wind ENSPRESO CF Averages'!$H$4:$K$40,3,0)*'Wind ENSPRESO CF'!D69/VLOOKUP(E961,'Wind ENSPRESO CF Averages'!$C$28:$F$64,2,0)</f>
        <v>0.26582278481012661</v>
      </c>
    </row>
    <row r="962" spans="2:10">
      <c r="B962" t="s">
        <v>180</v>
      </c>
      <c r="C962" t="s">
        <v>181</v>
      </c>
      <c r="D962" t="s">
        <v>183</v>
      </c>
      <c r="E962" t="s">
        <v>26</v>
      </c>
      <c r="F962" t="s">
        <v>132</v>
      </c>
      <c r="G962">
        <f t="shared" si="29"/>
        <v>0.26337403675163013</v>
      </c>
      <c r="H962">
        <f t="shared" si="30"/>
        <v>0.32921754593953767</v>
      </c>
      <c r="J962">
        <f>VLOOKUP(E962,'Wind ENSPRESO CF Averages'!$H$4:$K$40,3,0)*'Wind ENSPRESO CF'!D70/VLOOKUP(E962,'Wind ENSPRESO CF Averages'!$C$28:$F$64,2,0)</f>
        <v>0.32921754593953767</v>
      </c>
    </row>
    <row r="963" spans="2:10">
      <c r="B963" t="s">
        <v>180</v>
      </c>
      <c r="C963" t="s">
        <v>181</v>
      </c>
      <c r="D963" t="s">
        <v>183</v>
      </c>
      <c r="E963" t="s">
        <v>40</v>
      </c>
      <c r="F963" t="s">
        <v>132</v>
      </c>
      <c r="G963">
        <f t="shared" si="29"/>
        <v>0.22140000000000004</v>
      </c>
      <c r="H963">
        <f t="shared" si="30"/>
        <v>0.27675000000000005</v>
      </c>
      <c r="J963">
        <f>VLOOKUP(E963,'Wind ENSPRESO CF Averages'!$H$4:$K$40,3,0)*'Wind ENSPRESO CF'!D71/VLOOKUP(E963,'Wind ENSPRESO CF Averages'!$C$28:$F$64,2,0)</f>
        <v>0.27675000000000005</v>
      </c>
    </row>
    <row r="964" spans="2:10">
      <c r="B964" t="s">
        <v>180</v>
      </c>
      <c r="C964" t="s">
        <v>181</v>
      </c>
      <c r="D964" t="s">
        <v>183</v>
      </c>
      <c r="E964" t="s">
        <v>41</v>
      </c>
      <c r="F964" t="s">
        <v>132</v>
      </c>
      <c r="G964">
        <f t="shared" si="29"/>
        <v>0.18809203539823013</v>
      </c>
      <c r="H964">
        <f t="shared" si="30"/>
        <v>0.23511504424778765</v>
      </c>
      <c r="J964">
        <f>VLOOKUP(E964,'Wind ENSPRESO CF Averages'!$H$4:$K$40,3,0)*'Wind ENSPRESO CF'!D72/VLOOKUP(E964,'Wind ENSPRESO CF Averages'!$C$28:$F$64,2,0)</f>
        <v>0.23511504424778765</v>
      </c>
    </row>
    <row r="965" spans="2:10">
      <c r="B965" t="s">
        <v>180</v>
      </c>
      <c r="C965" t="s">
        <v>181</v>
      </c>
      <c r="D965" t="s">
        <v>183</v>
      </c>
      <c r="E965" t="s">
        <v>27</v>
      </c>
      <c r="F965" t="s">
        <v>132</v>
      </c>
      <c r="G965">
        <f t="shared" si="29"/>
        <v>0.20012985347985343</v>
      </c>
      <c r="H965">
        <f t="shared" si="30"/>
        <v>0.25016231684981677</v>
      </c>
      <c r="J965">
        <f>VLOOKUP(E965,'Wind ENSPRESO CF Averages'!$H$4:$K$40,3,0)*'Wind ENSPRESO CF'!D73/VLOOKUP(E965,'Wind ENSPRESO CF Averages'!$C$28:$F$64,2,0)</f>
        <v>0.25016231684981677</v>
      </c>
    </row>
    <row r="966" spans="2:10">
      <c r="B966" t="s">
        <v>180</v>
      </c>
      <c r="C966" t="s">
        <v>181</v>
      </c>
      <c r="D966" t="s">
        <v>183</v>
      </c>
      <c r="E966" t="s">
        <v>28</v>
      </c>
      <c r="F966" t="s">
        <v>132</v>
      </c>
      <c r="G966">
        <f t="shared" si="29"/>
        <v>0.28838784862449091</v>
      </c>
      <c r="H966">
        <f t="shared" si="30"/>
        <v>0.36048481078061362</v>
      </c>
      <c r="J966">
        <f>VLOOKUP(E966,'Wind ENSPRESO CF Averages'!$H$4:$K$40,3,0)*'Wind ENSPRESO CF'!D74/VLOOKUP(E966,'Wind ENSPRESO CF Averages'!$C$28:$F$64,2,0)</f>
        <v>0.36048481078061362</v>
      </c>
    </row>
    <row r="967" spans="2:10">
      <c r="B967" t="s">
        <v>180</v>
      </c>
      <c r="C967" t="s">
        <v>181</v>
      </c>
      <c r="D967" t="s">
        <v>183</v>
      </c>
      <c r="E967" t="s">
        <v>29</v>
      </c>
      <c r="F967" t="s">
        <v>132</v>
      </c>
      <c r="G967">
        <f t="shared" si="29"/>
        <v>0.2935917817451843</v>
      </c>
      <c r="H967">
        <f t="shared" si="30"/>
        <v>0.36698972718148037</v>
      </c>
      <c r="J967">
        <f>VLOOKUP(E967,'Wind ENSPRESO CF Averages'!$H$4:$K$40,3,0)*'Wind ENSPRESO CF'!D75/VLOOKUP(E967,'Wind ENSPRESO CF Averages'!$C$28:$F$64,2,0)</f>
        <v>0.36698972718148037</v>
      </c>
    </row>
    <row r="968" spans="2:10">
      <c r="B968" t="s">
        <v>180</v>
      </c>
      <c r="C968" t="s">
        <v>181</v>
      </c>
      <c r="D968" t="s">
        <v>183</v>
      </c>
      <c r="E968" t="s">
        <v>30</v>
      </c>
      <c r="F968" t="s">
        <v>132</v>
      </c>
      <c r="G968">
        <f t="shared" si="29"/>
        <v>0.24532443894565448</v>
      </c>
      <c r="H968">
        <f t="shared" si="30"/>
        <v>0.30665554868206807</v>
      </c>
      <c r="J968">
        <f>VLOOKUP(E968,'Wind ENSPRESO CF Averages'!$H$4:$K$40,3,0)*'Wind ENSPRESO CF'!D76/VLOOKUP(E968,'Wind ENSPRESO CF Averages'!$C$28:$F$64,2,0)</f>
        <v>0.30665554868206807</v>
      </c>
    </row>
    <row r="969" spans="2:10">
      <c r="B969" t="s">
        <v>180</v>
      </c>
      <c r="C969" t="s">
        <v>181</v>
      </c>
      <c r="D969" t="s">
        <v>183</v>
      </c>
      <c r="E969" t="s">
        <v>31</v>
      </c>
      <c r="F969" t="s">
        <v>132</v>
      </c>
      <c r="G969">
        <f t="shared" si="29"/>
        <v>0.20629513695880025</v>
      </c>
      <c r="H969">
        <f t="shared" si="30"/>
        <v>0.2578689211985003</v>
      </c>
      <c r="J969">
        <f>VLOOKUP(E969,'Wind ENSPRESO CF Averages'!$H$4:$K$40,3,0)*'Wind ENSPRESO CF'!D77/VLOOKUP(E969,'Wind ENSPRESO CF Averages'!$C$28:$F$64,2,0)</f>
        <v>0.2578689211985003</v>
      </c>
    </row>
    <row r="970" spans="2:10">
      <c r="B970" t="s">
        <v>180</v>
      </c>
      <c r="C970" t="s">
        <v>181</v>
      </c>
      <c r="D970" t="s">
        <v>183</v>
      </c>
      <c r="E970" t="s">
        <v>32</v>
      </c>
      <c r="F970" t="s">
        <v>132</v>
      </c>
      <c r="G970">
        <f t="shared" si="29"/>
        <v>0.2013677419354839</v>
      </c>
      <c r="H970">
        <f t="shared" si="30"/>
        <v>0.25170967741935485</v>
      </c>
      <c r="J970">
        <f>VLOOKUP(E970,'Wind ENSPRESO CF Averages'!$H$4:$K$40,3,0)*'Wind ENSPRESO CF'!D78/VLOOKUP(E970,'Wind ENSPRESO CF Averages'!$C$28:$F$64,2,0)</f>
        <v>0.25170967741935485</v>
      </c>
    </row>
    <row r="971" spans="2:10">
      <c r="B971" t="s">
        <v>180</v>
      </c>
      <c r="C971" t="s">
        <v>181</v>
      </c>
      <c r="D971" t="s">
        <v>183</v>
      </c>
      <c r="E971" t="s">
        <v>33</v>
      </c>
      <c r="F971" t="s">
        <v>132</v>
      </c>
      <c r="G971">
        <f t="shared" si="29"/>
        <v>0.28960734385345405</v>
      </c>
      <c r="H971">
        <f t="shared" si="30"/>
        <v>0.36200917981681752</v>
      </c>
      <c r="J971">
        <f>VLOOKUP(E971,'Wind ENSPRESO CF Averages'!$H$4:$K$40,3,0)*'Wind ENSPRESO CF'!D79/VLOOKUP(E971,'Wind ENSPRESO CF Averages'!$C$28:$F$64,2,0)</f>
        <v>0.36200917981681752</v>
      </c>
    </row>
    <row r="972" spans="2:10">
      <c r="B972" t="s">
        <v>180</v>
      </c>
      <c r="C972" t="s">
        <v>181</v>
      </c>
      <c r="D972" t="s">
        <v>183</v>
      </c>
      <c r="E972" t="s">
        <v>34</v>
      </c>
      <c r="F972" t="s">
        <v>132</v>
      </c>
      <c r="G972">
        <f t="shared" si="29"/>
        <v>0.21480557939914166</v>
      </c>
      <c r="H972">
        <f t="shared" si="30"/>
        <v>0.26850697424892706</v>
      </c>
      <c r="J972">
        <f>VLOOKUP(E972,'Wind ENSPRESO CF Averages'!$H$4:$K$40,3,0)*'Wind ENSPRESO CF'!D80/VLOOKUP(E972,'Wind ENSPRESO CF Averages'!$C$28:$F$64,2,0)</f>
        <v>0.26850697424892706</v>
      </c>
    </row>
    <row r="973" spans="2:10">
      <c r="B973" t="s">
        <v>180</v>
      </c>
      <c r="C973" t="s">
        <v>181</v>
      </c>
      <c r="D973" t="s">
        <v>183</v>
      </c>
      <c r="E973" t="s">
        <v>35</v>
      </c>
      <c r="F973" t="s">
        <v>132</v>
      </c>
      <c r="G973">
        <f t="shared" si="29"/>
        <v>0.21936456847360916</v>
      </c>
      <c r="H973">
        <f t="shared" si="30"/>
        <v>0.27420571059201143</v>
      </c>
      <c r="J973">
        <f>VLOOKUP(E973,'Wind ENSPRESO CF Averages'!$H$4:$K$40,3,0)*'Wind ENSPRESO CF'!D81/VLOOKUP(E973,'Wind ENSPRESO CF Averages'!$C$28:$F$64,2,0)</f>
        <v>0.27420571059201143</v>
      </c>
    </row>
    <row r="974" spans="2:10">
      <c r="B974" t="s">
        <v>180</v>
      </c>
      <c r="C974" t="s">
        <v>181</v>
      </c>
      <c r="D974" t="s">
        <v>183</v>
      </c>
      <c r="E974" t="s">
        <v>36</v>
      </c>
      <c r="F974" t="s">
        <v>132</v>
      </c>
      <c r="G974">
        <f t="shared" ref="G974:G1037" si="31">H974*0.8</f>
        <v>0.30064484526885571</v>
      </c>
      <c r="H974">
        <f t="shared" si="30"/>
        <v>0.37580605658606958</v>
      </c>
      <c r="J974">
        <f>VLOOKUP(E974,'Wind ENSPRESO CF Averages'!$H$4:$K$40,3,0)*'Wind ENSPRESO CF'!D82/VLOOKUP(E974,'Wind ENSPRESO CF Averages'!$C$28:$F$64,2,0)</f>
        <v>0.37580605658606958</v>
      </c>
    </row>
    <row r="975" spans="2:10">
      <c r="B975" t="s">
        <v>180</v>
      </c>
      <c r="C975" t="s">
        <v>181</v>
      </c>
      <c r="D975" t="s">
        <v>184</v>
      </c>
      <c r="E975" t="s">
        <v>37</v>
      </c>
      <c r="F975" t="s">
        <v>132</v>
      </c>
      <c r="G975">
        <f t="shared" si="31"/>
        <v>0.22048132780082988</v>
      </c>
      <c r="H975">
        <f t="shared" si="30"/>
        <v>0.27560165975103734</v>
      </c>
      <c r="J975">
        <f>VLOOKUP(E975,'Wind ENSPRESO CF Averages'!$H$4:$K$40,3,0)*'Wind ENSPRESO CF'!D83/VLOOKUP(E975,'Wind ENSPRESO CF Averages'!$C$28:$F$64,2,0)</f>
        <v>0.27560165975103734</v>
      </c>
    </row>
    <row r="976" spans="2:10">
      <c r="B976" t="s">
        <v>180</v>
      </c>
      <c r="C976" t="s">
        <v>181</v>
      </c>
      <c r="D976" t="s">
        <v>184</v>
      </c>
      <c r="E976" t="s">
        <v>7</v>
      </c>
      <c r="F976" t="s">
        <v>132</v>
      </c>
      <c r="G976">
        <f t="shared" si="31"/>
        <v>0.25516328735118238</v>
      </c>
      <c r="H976">
        <f t="shared" si="30"/>
        <v>0.31895410918897793</v>
      </c>
      <c r="J976">
        <f>VLOOKUP(E976,'Wind ENSPRESO CF Averages'!$H$4:$K$40,3,0)*'Wind ENSPRESO CF'!D84/VLOOKUP(E976,'Wind ENSPRESO CF Averages'!$C$28:$F$64,2,0)</f>
        <v>0.31895410918897793</v>
      </c>
    </row>
    <row r="977" spans="2:10">
      <c r="B977" t="s">
        <v>180</v>
      </c>
      <c r="C977" t="s">
        <v>181</v>
      </c>
      <c r="D977" t="s">
        <v>184</v>
      </c>
      <c r="E977" t="s">
        <v>38</v>
      </c>
      <c r="F977" t="s">
        <v>132</v>
      </c>
      <c r="G977">
        <f t="shared" si="31"/>
        <v>0.21695154185022028</v>
      </c>
      <c r="H977">
        <f t="shared" si="30"/>
        <v>0.27118942731277534</v>
      </c>
      <c r="J977">
        <f>VLOOKUP(E977,'Wind ENSPRESO CF Averages'!$H$4:$K$40,3,0)*'Wind ENSPRESO CF'!D85/VLOOKUP(E977,'Wind ENSPRESO CF Averages'!$C$28:$F$64,2,0)</f>
        <v>0.27118942731277534</v>
      </c>
    </row>
    <row r="978" spans="2:10">
      <c r="B978" t="s">
        <v>180</v>
      </c>
      <c r="C978" t="s">
        <v>181</v>
      </c>
      <c r="D978" t="s">
        <v>184</v>
      </c>
      <c r="E978" t="s">
        <v>8</v>
      </c>
      <c r="F978" t="s">
        <v>132</v>
      </c>
      <c r="G978">
        <f t="shared" si="31"/>
        <v>0.28354881781160191</v>
      </c>
      <c r="H978">
        <f t="shared" si="30"/>
        <v>0.35443602226450238</v>
      </c>
      <c r="J978">
        <f>VLOOKUP(E978,'Wind ENSPRESO CF Averages'!$H$4:$K$40,3,0)*'Wind ENSPRESO CF'!D86/VLOOKUP(E978,'Wind ENSPRESO CF Averages'!$C$28:$F$64,2,0)</f>
        <v>0.35443602226450238</v>
      </c>
    </row>
    <row r="979" spans="2:10">
      <c r="B979" t="s">
        <v>180</v>
      </c>
      <c r="C979" t="s">
        <v>181</v>
      </c>
      <c r="D979" t="s">
        <v>184</v>
      </c>
      <c r="E979" t="s">
        <v>9</v>
      </c>
      <c r="F979" t="s">
        <v>132</v>
      </c>
      <c r="G979">
        <f t="shared" si="31"/>
        <v>0.25700020533867607</v>
      </c>
      <c r="H979">
        <f t="shared" si="30"/>
        <v>0.32125025667334506</v>
      </c>
      <c r="J979">
        <f>VLOOKUP(E979,'Wind ENSPRESO CF Averages'!$H$4:$K$40,3,0)*'Wind ENSPRESO CF'!D87/VLOOKUP(E979,'Wind ENSPRESO CF Averages'!$C$28:$F$64,2,0)</f>
        <v>0.32125025667334506</v>
      </c>
    </row>
    <row r="980" spans="2:10">
      <c r="B980" t="s">
        <v>180</v>
      </c>
      <c r="C980" t="s">
        <v>181</v>
      </c>
      <c r="D980" t="s">
        <v>184</v>
      </c>
      <c r="E980" t="s">
        <v>10</v>
      </c>
      <c r="F980" t="s">
        <v>132</v>
      </c>
      <c r="G980">
        <f t="shared" si="31"/>
        <v>0.24449590267614965</v>
      </c>
      <c r="H980">
        <f t="shared" si="30"/>
        <v>0.30561987834518706</v>
      </c>
      <c r="J980">
        <f>VLOOKUP(E980,'Wind ENSPRESO CF Averages'!$H$4:$K$40,3,0)*'Wind ENSPRESO CF'!D88/VLOOKUP(E980,'Wind ENSPRESO CF Averages'!$C$28:$F$64,2,0)</f>
        <v>0.30561987834518706</v>
      </c>
    </row>
    <row r="981" spans="2:10">
      <c r="B981" t="s">
        <v>180</v>
      </c>
      <c r="C981" t="s">
        <v>181</v>
      </c>
      <c r="D981" t="s">
        <v>184</v>
      </c>
      <c r="E981" t="s">
        <v>42</v>
      </c>
      <c r="F981" t="s">
        <v>132</v>
      </c>
      <c r="G981">
        <f t="shared" si="31"/>
        <v>0.24539644970414201</v>
      </c>
      <c r="H981">
        <f t="shared" si="30"/>
        <v>0.30674556213017751</v>
      </c>
      <c r="J981">
        <f>VLOOKUP(E981,'Wind ENSPRESO CF Averages'!$H$4:$K$40,3,0)*'Wind ENSPRESO CF'!D89/VLOOKUP(E981,'Wind ENSPRESO CF Averages'!$C$28:$F$64,2,0)</f>
        <v>0.30674556213017751</v>
      </c>
    </row>
    <row r="982" spans="2:10">
      <c r="B982" t="s">
        <v>180</v>
      </c>
      <c r="C982" t="s">
        <v>181</v>
      </c>
      <c r="D982" t="s">
        <v>184</v>
      </c>
      <c r="E982" t="s">
        <v>11</v>
      </c>
      <c r="F982" t="s">
        <v>132</v>
      </c>
      <c r="G982">
        <f t="shared" si="31"/>
        <v>0.21886792452830189</v>
      </c>
      <c r="H982">
        <f t="shared" si="30"/>
        <v>0.27358490566037735</v>
      </c>
      <c r="J982">
        <f>VLOOKUP(E982,'Wind ENSPRESO CF Averages'!$H$4:$K$40,3,0)*'Wind ENSPRESO CF'!D90/VLOOKUP(E982,'Wind ENSPRESO CF Averages'!$C$28:$F$64,2,0)</f>
        <v>0.27358490566037735</v>
      </c>
    </row>
    <row r="983" spans="2:10">
      <c r="B983" t="s">
        <v>180</v>
      </c>
      <c r="C983" t="s">
        <v>181</v>
      </c>
      <c r="D983" t="s">
        <v>184</v>
      </c>
      <c r="E983" t="s">
        <v>12</v>
      </c>
      <c r="F983" t="s">
        <v>132</v>
      </c>
      <c r="G983">
        <f t="shared" si="31"/>
        <v>0.23477563566140969</v>
      </c>
      <c r="H983">
        <f t="shared" si="30"/>
        <v>0.29346954457676211</v>
      </c>
      <c r="J983">
        <f>VLOOKUP(E983,'Wind ENSPRESO CF Averages'!$H$4:$K$40,3,0)*'Wind ENSPRESO CF'!D91/VLOOKUP(E983,'Wind ENSPRESO CF Averages'!$C$28:$F$64,2,0)</f>
        <v>0.29346954457676211</v>
      </c>
    </row>
    <row r="984" spans="2:10">
      <c r="B984" t="s">
        <v>180</v>
      </c>
      <c r="C984" t="s">
        <v>181</v>
      </c>
      <c r="D984" t="s">
        <v>184</v>
      </c>
      <c r="E984" t="s">
        <v>13</v>
      </c>
      <c r="F984" t="s">
        <v>132</v>
      </c>
      <c r="G984">
        <f t="shared" si="31"/>
        <v>0.23509976377814562</v>
      </c>
      <c r="H984">
        <f t="shared" ref="H984:H1047" si="32">IF(D984="WP",0,J984)</f>
        <v>0.29387470472268201</v>
      </c>
      <c r="J984">
        <f>VLOOKUP(E984,'Wind ENSPRESO CF Averages'!$H$4:$K$40,3,0)*'Wind ENSPRESO CF'!D92/VLOOKUP(E984,'Wind ENSPRESO CF Averages'!$C$28:$F$64,2,0)</f>
        <v>0.29387470472268201</v>
      </c>
    </row>
    <row r="985" spans="2:10">
      <c r="B985" t="s">
        <v>180</v>
      </c>
      <c r="C985" t="s">
        <v>181</v>
      </c>
      <c r="D985" t="s">
        <v>184</v>
      </c>
      <c r="E985" t="s">
        <v>14</v>
      </c>
      <c r="F985" t="s">
        <v>132</v>
      </c>
      <c r="G985">
        <f t="shared" si="31"/>
        <v>0.34356999999999999</v>
      </c>
      <c r="H985">
        <f t="shared" si="32"/>
        <v>0.42946249999999997</v>
      </c>
      <c r="J985">
        <f>VLOOKUP(E985,'Wind ENSPRESO CF Averages'!$H$4:$K$40,3,0)*'Wind ENSPRESO CF'!D93/VLOOKUP(E985,'Wind ENSPRESO CF Averages'!$C$28:$F$64,2,0)</f>
        <v>0.42946249999999997</v>
      </c>
    </row>
    <row r="986" spans="2:10">
      <c r="B986" t="s">
        <v>180</v>
      </c>
      <c r="C986" t="s">
        <v>181</v>
      </c>
      <c r="D986" t="s">
        <v>184</v>
      </c>
      <c r="E986" t="s">
        <v>15</v>
      </c>
      <c r="F986" t="s">
        <v>132</v>
      </c>
      <c r="G986">
        <f t="shared" si="31"/>
        <v>0.27408950749464672</v>
      </c>
      <c r="H986">
        <f t="shared" si="32"/>
        <v>0.34261188436830836</v>
      </c>
      <c r="J986">
        <f>VLOOKUP(E986,'Wind ENSPRESO CF Averages'!$H$4:$K$40,3,0)*'Wind ENSPRESO CF'!D94/VLOOKUP(E986,'Wind ENSPRESO CF Averages'!$C$28:$F$64,2,0)</f>
        <v>0.34261188436830836</v>
      </c>
    </row>
    <row r="987" spans="2:10">
      <c r="B987" t="s">
        <v>180</v>
      </c>
      <c r="C987" t="s">
        <v>181</v>
      </c>
      <c r="D987" t="s">
        <v>184</v>
      </c>
      <c r="E987" t="s">
        <v>19</v>
      </c>
      <c r="F987" t="s">
        <v>132</v>
      </c>
      <c r="G987">
        <f t="shared" si="31"/>
        <v>0.2690517107927019</v>
      </c>
      <c r="H987">
        <f t="shared" si="32"/>
        <v>0.33631463849087739</v>
      </c>
      <c r="J987">
        <f>VLOOKUP(E987,'Wind ENSPRESO CF Averages'!$H$4:$K$40,3,0)*'Wind ENSPRESO CF'!D95/VLOOKUP(E987,'Wind ENSPRESO CF Averages'!$C$28:$F$64,2,0)</f>
        <v>0.33631463849087739</v>
      </c>
    </row>
    <row r="988" spans="2:10">
      <c r="B988" t="s">
        <v>180</v>
      </c>
      <c r="C988" t="s">
        <v>181</v>
      </c>
      <c r="D988" t="s">
        <v>184</v>
      </c>
      <c r="E988" t="s">
        <v>16</v>
      </c>
      <c r="F988" t="s">
        <v>132</v>
      </c>
      <c r="G988">
        <f t="shared" si="31"/>
        <v>0.23466499711415079</v>
      </c>
      <c r="H988">
        <f t="shared" si="32"/>
        <v>0.29333124639268848</v>
      </c>
      <c r="J988">
        <f>VLOOKUP(E988,'Wind ENSPRESO CF Averages'!$H$4:$K$40,3,0)*'Wind ENSPRESO CF'!D96/VLOOKUP(E988,'Wind ENSPRESO CF Averages'!$C$28:$F$64,2,0)</f>
        <v>0.29333124639268848</v>
      </c>
    </row>
    <row r="989" spans="2:10">
      <c r="B989" t="s">
        <v>180</v>
      </c>
      <c r="C989" t="s">
        <v>181</v>
      </c>
      <c r="D989" t="s">
        <v>184</v>
      </c>
      <c r="E989" t="s">
        <v>17</v>
      </c>
      <c r="F989" t="s">
        <v>132</v>
      </c>
      <c r="G989">
        <f t="shared" si="31"/>
        <v>0.28667418775723047</v>
      </c>
      <c r="H989">
        <f t="shared" si="32"/>
        <v>0.35834273469653805</v>
      </c>
      <c r="J989">
        <f>VLOOKUP(E989,'Wind ENSPRESO CF Averages'!$H$4:$K$40,3,0)*'Wind ENSPRESO CF'!D97/VLOOKUP(E989,'Wind ENSPRESO CF Averages'!$C$28:$F$64,2,0)</f>
        <v>0.35834273469653805</v>
      </c>
    </row>
    <row r="990" spans="2:10">
      <c r="B990" t="s">
        <v>180</v>
      </c>
      <c r="C990" t="s">
        <v>181</v>
      </c>
      <c r="D990" t="s">
        <v>184</v>
      </c>
      <c r="E990" t="s">
        <v>18</v>
      </c>
      <c r="F990" t="s">
        <v>132</v>
      </c>
      <c r="G990">
        <f t="shared" si="31"/>
        <v>0.24946368422923537</v>
      </c>
      <c r="H990">
        <f t="shared" si="32"/>
        <v>0.31182960528654419</v>
      </c>
      <c r="J990">
        <f>VLOOKUP(E990,'Wind ENSPRESO CF Averages'!$H$4:$K$40,3,0)*'Wind ENSPRESO CF'!D98/VLOOKUP(E990,'Wind ENSPRESO CF Averages'!$C$28:$F$64,2,0)</f>
        <v>0.31182960528654419</v>
      </c>
    </row>
    <row r="991" spans="2:10">
      <c r="B991" t="s">
        <v>180</v>
      </c>
      <c r="C991" t="s">
        <v>181</v>
      </c>
      <c r="D991" t="s">
        <v>184</v>
      </c>
      <c r="E991" t="s">
        <v>39</v>
      </c>
      <c r="F991" t="s">
        <v>132</v>
      </c>
      <c r="G991">
        <f t="shared" si="31"/>
        <v>0.25422157894736847</v>
      </c>
      <c r="H991">
        <f t="shared" si="32"/>
        <v>0.31777697368421054</v>
      </c>
      <c r="J991">
        <f>VLOOKUP(E991,'Wind ENSPRESO CF Averages'!$H$4:$K$40,3,0)*'Wind ENSPRESO CF'!D99/VLOOKUP(E991,'Wind ENSPRESO CF Averages'!$C$28:$F$64,2,0)</f>
        <v>0.31777697368421054</v>
      </c>
    </row>
    <row r="992" spans="2:10">
      <c r="B992" t="s">
        <v>180</v>
      </c>
      <c r="C992" t="s">
        <v>181</v>
      </c>
      <c r="D992" t="s">
        <v>184</v>
      </c>
      <c r="E992" t="s">
        <v>20</v>
      </c>
      <c r="F992" t="s">
        <v>132</v>
      </c>
      <c r="G992">
        <f t="shared" si="31"/>
        <v>0.23092173723232812</v>
      </c>
      <c r="H992">
        <f t="shared" si="32"/>
        <v>0.28865217154041012</v>
      </c>
      <c r="J992">
        <f>VLOOKUP(E992,'Wind ENSPRESO CF Averages'!$H$4:$K$40,3,0)*'Wind ENSPRESO CF'!D100/VLOOKUP(E992,'Wind ENSPRESO CF Averages'!$C$28:$F$64,2,0)</f>
        <v>0.28865217154041012</v>
      </c>
    </row>
    <row r="993" spans="2:10">
      <c r="B993" t="s">
        <v>180</v>
      </c>
      <c r="C993" t="s">
        <v>181</v>
      </c>
      <c r="D993" t="s">
        <v>184</v>
      </c>
      <c r="E993" t="s">
        <v>21</v>
      </c>
      <c r="F993" t="s">
        <v>132</v>
      </c>
      <c r="G993">
        <f t="shared" si="31"/>
        <v>0.37001895789473693</v>
      </c>
      <c r="H993">
        <f t="shared" si="32"/>
        <v>0.46252369736842114</v>
      </c>
      <c r="J993">
        <f>VLOOKUP(E993,'Wind ENSPRESO CF Averages'!$H$4:$K$40,3,0)*'Wind ENSPRESO CF'!D101/VLOOKUP(E993,'Wind ENSPRESO CF Averages'!$C$28:$F$64,2,0)</f>
        <v>0.46252369736842114</v>
      </c>
    </row>
    <row r="994" spans="2:10">
      <c r="B994" t="s">
        <v>180</v>
      </c>
      <c r="C994" t="s">
        <v>181</v>
      </c>
      <c r="D994" t="s">
        <v>184</v>
      </c>
      <c r="E994" t="s">
        <v>22</v>
      </c>
      <c r="F994" t="s">
        <v>132</v>
      </c>
      <c r="G994">
        <f t="shared" si="31"/>
        <v>0</v>
      </c>
      <c r="H994">
        <f t="shared" si="32"/>
        <v>0</v>
      </c>
      <c r="J994">
        <f>VLOOKUP(E994,'Wind ENSPRESO CF Averages'!$H$4:$K$40,3,0)*'Wind ENSPRESO CF'!D102/VLOOKUP(E994,'Wind ENSPRESO CF Averages'!$C$28:$F$64,2,0)</f>
        <v>0</v>
      </c>
    </row>
    <row r="995" spans="2:10">
      <c r="B995" t="s">
        <v>180</v>
      </c>
      <c r="C995" t="s">
        <v>181</v>
      </c>
      <c r="D995" t="s">
        <v>184</v>
      </c>
      <c r="E995" t="s">
        <v>23</v>
      </c>
      <c r="F995" t="s">
        <v>132</v>
      </c>
      <c r="G995">
        <f t="shared" si="31"/>
        <v>0.2258698860931678</v>
      </c>
      <c r="H995">
        <f t="shared" si="32"/>
        <v>0.28233735761645973</v>
      </c>
      <c r="J995">
        <f>VLOOKUP(E995,'Wind ENSPRESO CF Averages'!$H$4:$K$40,3,0)*'Wind ENSPRESO CF'!D103/VLOOKUP(E995,'Wind ENSPRESO CF Averages'!$C$28:$F$64,2,0)</f>
        <v>0.28233735761645973</v>
      </c>
    </row>
    <row r="996" spans="2:10">
      <c r="B996" t="s">
        <v>180</v>
      </c>
      <c r="C996" t="s">
        <v>181</v>
      </c>
      <c r="D996" t="s">
        <v>184</v>
      </c>
      <c r="E996" t="s">
        <v>43</v>
      </c>
      <c r="F996" t="s">
        <v>132</v>
      </c>
      <c r="G996">
        <f t="shared" si="31"/>
        <v>0.24501492537313438</v>
      </c>
      <c r="H996">
        <f t="shared" si="32"/>
        <v>0.30626865671641795</v>
      </c>
      <c r="J996">
        <f>VLOOKUP(E996,'Wind ENSPRESO CF Averages'!$H$4:$K$40,3,0)*'Wind ENSPRESO CF'!D104/VLOOKUP(E996,'Wind ENSPRESO CF Averages'!$C$28:$F$64,2,0)</f>
        <v>0.30626865671641795</v>
      </c>
    </row>
    <row r="997" spans="2:10">
      <c r="B997" t="s">
        <v>180</v>
      </c>
      <c r="C997" t="s">
        <v>181</v>
      </c>
      <c r="D997" t="s">
        <v>184</v>
      </c>
      <c r="E997" t="s">
        <v>24</v>
      </c>
      <c r="F997" t="s">
        <v>132</v>
      </c>
      <c r="G997">
        <f t="shared" si="31"/>
        <v>0.28615481171548102</v>
      </c>
      <c r="H997">
        <f t="shared" si="32"/>
        <v>0.35769351464435128</v>
      </c>
      <c r="J997">
        <f>VLOOKUP(E997,'Wind ENSPRESO CF Averages'!$H$4:$K$40,3,0)*'Wind ENSPRESO CF'!D105/VLOOKUP(E997,'Wind ENSPRESO CF Averages'!$C$28:$F$64,2,0)</f>
        <v>0.35769351464435128</v>
      </c>
    </row>
    <row r="998" spans="2:10">
      <c r="B998" t="s">
        <v>180</v>
      </c>
      <c r="C998" t="s">
        <v>181</v>
      </c>
      <c r="D998" t="s">
        <v>184</v>
      </c>
      <c r="E998" t="s">
        <v>25</v>
      </c>
      <c r="F998" t="s">
        <v>132</v>
      </c>
      <c r="G998">
        <f t="shared" si="31"/>
        <v>0.21265822784810129</v>
      </c>
      <c r="H998">
        <f t="shared" si="32"/>
        <v>0.26582278481012661</v>
      </c>
      <c r="J998">
        <f>VLOOKUP(E998,'Wind ENSPRESO CF Averages'!$H$4:$K$40,3,0)*'Wind ENSPRESO CF'!D106/VLOOKUP(E998,'Wind ENSPRESO CF Averages'!$C$28:$F$64,2,0)</f>
        <v>0.26582278481012661</v>
      </c>
    </row>
    <row r="999" spans="2:10">
      <c r="B999" t="s">
        <v>180</v>
      </c>
      <c r="C999" t="s">
        <v>181</v>
      </c>
      <c r="D999" t="s">
        <v>184</v>
      </c>
      <c r="E999" t="s">
        <v>26</v>
      </c>
      <c r="F999" t="s">
        <v>132</v>
      </c>
      <c r="G999">
        <f t="shared" si="31"/>
        <v>0.29263781861292237</v>
      </c>
      <c r="H999">
        <f t="shared" si="32"/>
        <v>0.36579727326615297</v>
      </c>
      <c r="J999">
        <f>VLOOKUP(E999,'Wind ENSPRESO CF Averages'!$H$4:$K$40,3,0)*'Wind ENSPRESO CF'!D107/VLOOKUP(E999,'Wind ENSPRESO CF Averages'!$C$28:$F$64,2,0)</f>
        <v>0.36579727326615297</v>
      </c>
    </row>
    <row r="1000" spans="2:10">
      <c r="B1000" t="s">
        <v>180</v>
      </c>
      <c r="C1000" t="s">
        <v>181</v>
      </c>
      <c r="D1000" t="s">
        <v>184</v>
      </c>
      <c r="E1000" t="s">
        <v>40</v>
      </c>
      <c r="F1000" t="s">
        <v>132</v>
      </c>
      <c r="G1000">
        <f t="shared" si="31"/>
        <v>0.21600000000000008</v>
      </c>
      <c r="H1000">
        <f t="shared" si="32"/>
        <v>0.27000000000000007</v>
      </c>
      <c r="J1000">
        <f>VLOOKUP(E1000,'Wind ENSPRESO CF Averages'!$H$4:$K$40,3,0)*'Wind ENSPRESO CF'!D108/VLOOKUP(E1000,'Wind ENSPRESO CF Averages'!$C$28:$F$64,2,0)</f>
        <v>0.27000000000000007</v>
      </c>
    </row>
    <row r="1001" spans="2:10">
      <c r="B1001" t="s">
        <v>180</v>
      </c>
      <c r="C1001" t="s">
        <v>181</v>
      </c>
      <c r="D1001" t="s">
        <v>184</v>
      </c>
      <c r="E1001" t="s">
        <v>41</v>
      </c>
      <c r="F1001" t="s">
        <v>132</v>
      </c>
      <c r="G1001">
        <f t="shared" si="31"/>
        <v>0.23855575221238948</v>
      </c>
      <c r="H1001">
        <f t="shared" si="32"/>
        <v>0.29819469026548684</v>
      </c>
      <c r="J1001">
        <f>VLOOKUP(E1001,'Wind ENSPRESO CF Averages'!$H$4:$K$40,3,0)*'Wind ENSPRESO CF'!D109/VLOOKUP(E1001,'Wind ENSPRESO CF Averages'!$C$28:$F$64,2,0)</f>
        <v>0.29819469026548684</v>
      </c>
    </row>
    <row r="1002" spans="2:10">
      <c r="B1002" t="s">
        <v>180</v>
      </c>
      <c r="C1002" t="s">
        <v>181</v>
      </c>
      <c r="D1002" t="s">
        <v>184</v>
      </c>
      <c r="E1002" t="s">
        <v>27</v>
      </c>
      <c r="F1002" t="s">
        <v>132</v>
      </c>
      <c r="G1002">
        <f t="shared" si="31"/>
        <v>0.21778836996336987</v>
      </c>
      <c r="H1002">
        <f t="shared" si="32"/>
        <v>0.27223546245421232</v>
      </c>
      <c r="J1002">
        <f>VLOOKUP(E1002,'Wind ENSPRESO CF Averages'!$H$4:$K$40,3,0)*'Wind ENSPRESO CF'!D110/VLOOKUP(E1002,'Wind ENSPRESO CF Averages'!$C$28:$F$64,2,0)</f>
        <v>0.27223546245421232</v>
      </c>
    </row>
    <row r="1003" spans="2:10">
      <c r="B1003" t="s">
        <v>180</v>
      </c>
      <c r="C1003" t="s">
        <v>181</v>
      </c>
      <c r="D1003" t="s">
        <v>184</v>
      </c>
      <c r="E1003" t="s">
        <v>28</v>
      </c>
      <c r="F1003" t="s">
        <v>132</v>
      </c>
      <c r="G1003">
        <f t="shared" si="31"/>
        <v>0.29536095722700939</v>
      </c>
      <c r="H1003">
        <f t="shared" si="32"/>
        <v>0.36920119653376171</v>
      </c>
      <c r="J1003">
        <f>VLOOKUP(E1003,'Wind ENSPRESO CF Averages'!$H$4:$K$40,3,0)*'Wind ENSPRESO CF'!D111/VLOOKUP(E1003,'Wind ENSPRESO CF Averages'!$C$28:$F$64,2,0)</f>
        <v>0.36920119653376171</v>
      </c>
    </row>
    <row r="1004" spans="2:10">
      <c r="B1004" t="s">
        <v>180</v>
      </c>
      <c r="C1004" t="s">
        <v>181</v>
      </c>
      <c r="D1004" t="s">
        <v>184</v>
      </c>
      <c r="E1004" t="s">
        <v>29</v>
      </c>
      <c r="F1004" t="s">
        <v>132</v>
      </c>
      <c r="G1004">
        <f t="shared" si="31"/>
        <v>0.28809123314085278</v>
      </c>
      <c r="H1004">
        <f t="shared" si="32"/>
        <v>0.36011404142606596</v>
      </c>
      <c r="J1004">
        <f>VLOOKUP(E1004,'Wind ENSPRESO CF Averages'!$H$4:$K$40,3,0)*'Wind ENSPRESO CF'!D112/VLOOKUP(E1004,'Wind ENSPRESO CF Averages'!$C$28:$F$64,2,0)</f>
        <v>0.36011404142606596</v>
      </c>
    </row>
    <row r="1005" spans="2:10">
      <c r="B1005" t="s">
        <v>180</v>
      </c>
      <c r="C1005" t="s">
        <v>181</v>
      </c>
      <c r="D1005" t="s">
        <v>184</v>
      </c>
      <c r="E1005" t="s">
        <v>30</v>
      </c>
      <c r="F1005" t="s">
        <v>132</v>
      </c>
      <c r="G1005">
        <f t="shared" si="31"/>
        <v>0.24808532491449622</v>
      </c>
      <c r="H1005">
        <f t="shared" si="32"/>
        <v>0.31010665614312027</v>
      </c>
      <c r="J1005">
        <f>VLOOKUP(E1005,'Wind ENSPRESO CF Averages'!$H$4:$K$40,3,0)*'Wind ENSPRESO CF'!D113/VLOOKUP(E1005,'Wind ENSPRESO CF Averages'!$C$28:$F$64,2,0)</f>
        <v>0.31010665614312027</v>
      </c>
    </row>
    <row r="1006" spans="2:10">
      <c r="B1006" t="s">
        <v>180</v>
      </c>
      <c r="C1006" t="s">
        <v>181</v>
      </c>
      <c r="D1006" t="s">
        <v>184</v>
      </c>
      <c r="E1006" t="s">
        <v>31</v>
      </c>
      <c r="F1006" t="s">
        <v>132</v>
      </c>
      <c r="G1006">
        <f t="shared" si="31"/>
        <v>0.21966018834768192</v>
      </c>
      <c r="H1006">
        <f t="shared" si="32"/>
        <v>0.27457523543460238</v>
      </c>
      <c r="J1006">
        <f>VLOOKUP(E1006,'Wind ENSPRESO CF Averages'!$H$4:$K$40,3,0)*'Wind ENSPRESO CF'!D114/VLOOKUP(E1006,'Wind ENSPRESO CF Averages'!$C$28:$F$64,2,0)</f>
        <v>0.27457523543460238</v>
      </c>
    </row>
    <row r="1007" spans="2:10">
      <c r="B1007" t="s">
        <v>180</v>
      </c>
      <c r="C1007" t="s">
        <v>181</v>
      </c>
      <c r="D1007" t="s">
        <v>184</v>
      </c>
      <c r="E1007" t="s">
        <v>32</v>
      </c>
      <c r="F1007" t="s">
        <v>132</v>
      </c>
      <c r="G1007">
        <f t="shared" si="31"/>
        <v>0.23789032258064516</v>
      </c>
      <c r="H1007">
        <f t="shared" si="32"/>
        <v>0.29736290322580644</v>
      </c>
      <c r="J1007">
        <f>VLOOKUP(E1007,'Wind ENSPRESO CF Averages'!$H$4:$K$40,3,0)*'Wind ENSPRESO CF'!D115/VLOOKUP(E1007,'Wind ENSPRESO CF Averages'!$C$28:$F$64,2,0)</f>
        <v>0.29736290322580644</v>
      </c>
    </row>
    <row r="1008" spans="2:10">
      <c r="B1008" t="s">
        <v>180</v>
      </c>
      <c r="C1008" t="s">
        <v>181</v>
      </c>
      <c r="D1008" t="s">
        <v>184</v>
      </c>
      <c r="E1008" t="s">
        <v>33</v>
      </c>
      <c r="F1008" t="s">
        <v>132</v>
      </c>
      <c r="G1008">
        <f t="shared" si="31"/>
        <v>0.29995046327679159</v>
      </c>
      <c r="H1008">
        <f t="shared" si="32"/>
        <v>0.37493807909598947</v>
      </c>
      <c r="J1008">
        <f>VLOOKUP(E1008,'Wind ENSPRESO CF Averages'!$H$4:$K$40,3,0)*'Wind ENSPRESO CF'!D116/VLOOKUP(E1008,'Wind ENSPRESO CF Averages'!$C$28:$F$64,2,0)</f>
        <v>0.37493807909598947</v>
      </c>
    </row>
    <row r="1009" spans="2:10">
      <c r="B1009" t="s">
        <v>180</v>
      </c>
      <c r="C1009" t="s">
        <v>181</v>
      </c>
      <c r="D1009" t="s">
        <v>184</v>
      </c>
      <c r="E1009" t="s">
        <v>34</v>
      </c>
      <c r="F1009" t="s">
        <v>132</v>
      </c>
      <c r="G1009">
        <f t="shared" si="31"/>
        <v>0.22936866952789703</v>
      </c>
      <c r="H1009">
        <f t="shared" si="32"/>
        <v>0.28671083690987126</v>
      </c>
      <c r="J1009">
        <f>VLOOKUP(E1009,'Wind ENSPRESO CF Averages'!$H$4:$K$40,3,0)*'Wind ENSPRESO CF'!D117/VLOOKUP(E1009,'Wind ENSPRESO CF Averages'!$C$28:$F$64,2,0)</f>
        <v>0.28671083690987126</v>
      </c>
    </row>
    <row r="1010" spans="2:10">
      <c r="B1010" t="s">
        <v>180</v>
      </c>
      <c r="C1010" t="s">
        <v>181</v>
      </c>
      <c r="D1010" t="s">
        <v>184</v>
      </c>
      <c r="E1010" t="s">
        <v>35</v>
      </c>
      <c r="F1010" t="s">
        <v>132</v>
      </c>
      <c r="G1010">
        <f t="shared" si="31"/>
        <v>0.2493631419400856</v>
      </c>
      <c r="H1010">
        <f t="shared" si="32"/>
        <v>0.311703927425107</v>
      </c>
      <c r="J1010">
        <f>VLOOKUP(E1010,'Wind ENSPRESO CF Averages'!$H$4:$K$40,3,0)*'Wind ENSPRESO CF'!D118/VLOOKUP(E1010,'Wind ENSPRESO CF Averages'!$C$28:$F$64,2,0)</f>
        <v>0.311703927425107</v>
      </c>
    </row>
    <row r="1011" spans="2:10">
      <c r="B1011" t="s">
        <v>180</v>
      </c>
      <c r="C1011" t="s">
        <v>181</v>
      </c>
      <c r="D1011" t="s">
        <v>184</v>
      </c>
      <c r="E1011" t="s">
        <v>36</v>
      </c>
      <c r="F1011" t="s">
        <v>132</v>
      </c>
      <c r="G1011">
        <f t="shared" si="31"/>
        <v>0.29347550214708501</v>
      </c>
      <c r="H1011">
        <f t="shared" si="32"/>
        <v>0.36684437768385625</v>
      </c>
      <c r="J1011">
        <f>VLOOKUP(E1011,'Wind ENSPRESO CF Averages'!$H$4:$K$40,3,0)*'Wind ENSPRESO CF'!D119/VLOOKUP(E1011,'Wind ENSPRESO CF Averages'!$C$28:$F$64,2,0)</f>
        <v>0.36684437768385625</v>
      </c>
    </row>
    <row r="1012" spans="2:10">
      <c r="B1012" t="s">
        <v>180</v>
      </c>
      <c r="C1012" t="s">
        <v>181</v>
      </c>
      <c r="D1012" t="s">
        <v>185</v>
      </c>
      <c r="E1012" t="s">
        <v>37</v>
      </c>
      <c r="F1012" t="s">
        <v>132</v>
      </c>
      <c r="G1012">
        <f t="shared" si="31"/>
        <v>0.20434854771784236</v>
      </c>
      <c r="H1012">
        <f t="shared" si="32"/>
        <v>0.25543568464730293</v>
      </c>
      <c r="J1012">
        <f>VLOOKUP(E1012,'Wind ENSPRESO CF Averages'!$H$4:$K$40,3,0)*'Wind ENSPRESO CF'!D120/VLOOKUP(E1012,'Wind ENSPRESO CF Averages'!$C$28:$F$64,2,0)</f>
        <v>0.25543568464730293</v>
      </c>
    </row>
    <row r="1013" spans="2:10">
      <c r="B1013" t="s">
        <v>180</v>
      </c>
      <c r="C1013" t="s">
        <v>181</v>
      </c>
      <c r="D1013" t="s">
        <v>185</v>
      </c>
      <c r="E1013" t="s">
        <v>7</v>
      </c>
      <c r="F1013" t="s">
        <v>132</v>
      </c>
      <c r="G1013">
        <f t="shared" si="31"/>
        <v>0.22438982556026185</v>
      </c>
      <c r="H1013">
        <f t="shared" si="32"/>
        <v>0.28048728195032729</v>
      </c>
      <c r="J1013">
        <f>VLOOKUP(E1013,'Wind ENSPRESO CF Averages'!$H$4:$K$40,3,0)*'Wind ENSPRESO CF'!D121/VLOOKUP(E1013,'Wind ENSPRESO CF Averages'!$C$28:$F$64,2,0)</f>
        <v>0.28048728195032729</v>
      </c>
    </row>
    <row r="1014" spans="2:10">
      <c r="B1014" t="s">
        <v>180</v>
      </c>
      <c r="C1014" t="s">
        <v>181</v>
      </c>
      <c r="D1014" t="s">
        <v>185</v>
      </c>
      <c r="E1014" t="s">
        <v>38</v>
      </c>
      <c r="F1014" t="s">
        <v>132</v>
      </c>
      <c r="G1014">
        <f t="shared" si="31"/>
        <v>0.2055330396475771</v>
      </c>
      <c r="H1014">
        <f t="shared" si="32"/>
        <v>0.25691629955947137</v>
      </c>
      <c r="J1014">
        <f>VLOOKUP(E1014,'Wind ENSPRESO CF Averages'!$H$4:$K$40,3,0)*'Wind ENSPRESO CF'!D122/VLOOKUP(E1014,'Wind ENSPRESO CF Averages'!$C$28:$F$64,2,0)</f>
        <v>0.25691629955947137</v>
      </c>
    </row>
    <row r="1015" spans="2:10">
      <c r="B1015" t="s">
        <v>180</v>
      </c>
      <c r="C1015" t="s">
        <v>181</v>
      </c>
      <c r="D1015" t="s">
        <v>185</v>
      </c>
      <c r="E1015" t="s">
        <v>8</v>
      </c>
      <c r="F1015" t="s">
        <v>132</v>
      </c>
      <c r="G1015">
        <f t="shared" si="31"/>
        <v>0.20045224909581161</v>
      </c>
      <c r="H1015">
        <f t="shared" si="32"/>
        <v>0.25056531136976451</v>
      </c>
      <c r="J1015">
        <f>VLOOKUP(E1015,'Wind ENSPRESO CF Averages'!$H$4:$K$40,3,0)*'Wind ENSPRESO CF'!D123/VLOOKUP(E1015,'Wind ENSPRESO CF Averages'!$C$28:$F$64,2,0)</f>
        <v>0.25056531136976451</v>
      </c>
    </row>
    <row r="1016" spans="2:10">
      <c r="B1016" t="s">
        <v>180</v>
      </c>
      <c r="C1016" t="s">
        <v>181</v>
      </c>
      <c r="D1016" t="s">
        <v>185</v>
      </c>
      <c r="E1016" t="s">
        <v>9</v>
      </c>
      <c r="F1016" t="s">
        <v>132</v>
      </c>
      <c r="G1016">
        <f t="shared" si="31"/>
        <v>0.181489835728781</v>
      </c>
      <c r="H1016">
        <f t="shared" si="32"/>
        <v>0.22686229466097624</v>
      </c>
      <c r="J1016">
        <f>VLOOKUP(E1016,'Wind ENSPRESO CF Averages'!$H$4:$K$40,3,0)*'Wind ENSPRESO CF'!D124/VLOOKUP(E1016,'Wind ENSPRESO CF Averages'!$C$28:$F$64,2,0)</f>
        <v>0.22686229466097624</v>
      </c>
    </row>
    <row r="1017" spans="2:10">
      <c r="B1017" t="s">
        <v>180</v>
      </c>
      <c r="C1017" t="s">
        <v>181</v>
      </c>
      <c r="D1017" t="s">
        <v>185</v>
      </c>
      <c r="E1017" t="s">
        <v>10</v>
      </c>
      <c r="F1017" t="s">
        <v>132</v>
      </c>
      <c r="G1017">
        <f t="shared" si="31"/>
        <v>0.22996292944056695</v>
      </c>
      <c r="H1017">
        <f t="shared" si="32"/>
        <v>0.28745366180070869</v>
      </c>
      <c r="J1017">
        <f>VLOOKUP(E1017,'Wind ENSPRESO CF Averages'!$H$4:$K$40,3,0)*'Wind ENSPRESO CF'!D125/VLOOKUP(E1017,'Wind ENSPRESO CF Averages'!$C$28:$F$64,2,0)</f>
        <v>0.28745366180070869</v>
      </c>
    </row>
    <row r="1018" spans="2:10">
      <c r="B1018" t="s">
        <v>180</v>
      </c>
      <c r="C1018" t="s">
        <v>181</v>
      </c>
      <c r="D1018" t="s">
        <v>185</v>
      </c>
      <c r="E1018" t="s">
        <v>42</v>
      </c>
      <c r="F1018" t="s">
        <v>132</v>
      </c>
      <c r="G1018">
        <f t="shared" si="31"/>
        <v>0.19171597633136095</v>
      </c>
      <c r="H1018">
        <f t="shared" si="32"/>
        <v>0.23964497041420119</v>
      </c>
      <c r="J1018">
        <f>VLOOKUP(E1018,'Wind ENSPRESO CF Averages'!$H$4:$K$40,3,0)*'Wind ENSPRESO CF'!D126/VLOOKUP(E1018,'Wind ENSPRESO CF Averages'!$C$28:$F$64,2,0)</f>
        <v>0.23964497041420119</v>
      </c>
    </row>
    <row r="1019" spans="2:10">
      <c r="B1019" t="s">
        <v>180</v>
      </c>
      <c r="C1019" t="s">
        <v>181</v>
      </c>
      <c r="D1019" t="s">
        <v>185</v>
      </c>
      <c r="E1019" t="s">
        <v>11</v>
      </c>
      <c r="F1019" t="s">
        <v>132</v>
      </c>
      <c r="G1019">
        <f t="shared" si="31"/>
        <v>0.19622641509433963</v>
      </c>
      <c r="H1019">
        <f t="shared" si="32"/>
        <v>0.24528301886792453</v>
      </c>
      <c r="J1019">
        <f>VLOOKUP(E1019,'Wind ENSPRESO CF Averages'!$H$4:$K$40,3,0)*'Wind ENSPRESO CF'!D127/VLOOKUP(E1019,'Wind ENSPRESO CF Averages'!$C$28:$F$64,2,0)</f>
        <v>0.24528301886792453</v>
      </c>
    </row>
    <row r="1020" spans="2:10">
      <c r="B1020" t="s">
        <v>180</v>
      </c>
      <c r="C1020" t="s">
        <v>181</v>
      </c>
      <c r="D1020" t="s">
        <v>185</v>
      </c>
      <c r="E1020" t="s">
        <v>12</v>
      </c>
      <c r="F1020" t="s">
        <v>132</v>
      </c>
      <c r="G1020">
        <f t="shared" si="31"/>
        <v>0.18548110717734151</v>
      </c>
      <c r="H1020">
        <f t="shared" si="32"/>
        <v>0.23185138397167687</v>
      </c>
      <c r="J1020">
        <f>VLOOKUP(E1020,'Wind ENSPRESO CF Averages'!$H$4:$K$40,3,0)*'Wind ENSPRESO CF'!D128/VLOOKUP(E1020,'Wind ENSPRESO CF Averages'!$C$28:$F$64,2,0)</f>
        <v>0.23185138397167687</v>
      </c>
    </row>
    <row r="1021" spans="2:10">
      <c r="B1021" t="s">
        <v>180</v>
      </c>
      <c r="C1021" t="s">
        <v>181</v>
      </c>
      <c r="D1021" t="s">
        <v>185</v>
      </c>
      <c r="E1021" t="s">
        <v>13</v>
      </c>
      <c r="F1021" t="s">
        <v>132</v>
      </c>
      <c r="G1021">
        <f t="shared" si="31"/>
        <v>0.18497397802265123</v>
      </c>
      <c r="H1021">
        <f t="shared" si="32"/>
        <v>0.23121747252831401</v>
      </c>
      <c r="J1021">
        <f>VLOOKUP(E1021,'Wind ENSPRESO CF Averages'!$H$4:$K$40,3,0)*'Wind ENSPRESO CF'!D129/VLOOKUP(E1021,'Wind ENSPRESO CF Averages'!$C$28:$F$64,2,0)</f>
        <v>0.23121747252831401</v>
      </c>
    </row>
    <row r="1022" spans="2:10">
      <c r="B1022" t="s">
        <v>180</v>
      </c>
      <c r="C1022" t="s">
        <v>181</v>
      </c>
      <c r="D1022" t="s">
        <v>185</v>
      </c>
      <c r="E1022" t="s">
        <v>14</v>
      </c>
      <c r="F1022" t="s">
        <v>132</v>
      </c>
      <c r="G1022">
        <f t="shared" si="31"/>
        <v>0.25339714285714288</v>
      </c>
      <c r="H1022">
        <f t="shared" si="32"/>
        <v>0.3167464285714286</v>
      </c>
      <c r="J1022">
        <f>VLOOKUP(E1022,'Wind ENSPRESO CF Averages'!$H$4:$K$40,3,0)*'Wind ENSPRESO CF'!D130/VLOOKUP(E1022,'Wind ENSPRESO CF Averages'!$C$28:$F$64,2,0)</f>
        <v>0.3167464285714286</v>
      </c>
    </row>
    <row r="1023" spans="2:10">
      <c r="B1023" t="s">
        <v>180</v>
      </c>
      <c r="C1023" t="s">
        <v>181</v>
      </c>
      <c r="D1023" t="s">
        <v>185</v>
      </c>
      <c r="E1023" t="s">
        <v>15</v>
      </c>
      <c r="F1023" t="s">
        <v>132</v>
      </c>
      <c r="G1023">
        <f t="shared" si="31"/>
        <v>0.19244582441113495</v>
      </c>
      <c r="H1023">
        <f t="shared" si="32"/>
        <v>0.24055728051391867</v>
      </c>
      <c r="J1023">
        <f>VLOOKUP(E1023,'Wind ENSPRESO CF Averages'!$H$4:$K$40,3,0)*'Wind ENSPRESO CF'!D131/VLOOKUP(E1023,'Wind ENSPRESO CF Averages'!$C$28:$F$64,2,0)</f>
        <v>0.24055728051391867</v>
      </c>
    </row>
    <row r="1024" spans="2:10">
      <c r="B1024" t="s">
        <v>180</v>
      </c>
      <c r="C1024" t="s">
        <v>181</v>
      </c>
      <c r="D1024" t="s">
        <v>185</v>
      </c>
      <c r="E1024" t="s">
        <v>19</v>
      </c>
      <c r="F1024" t="s">
        <v>132</v>
      </c>
      <c r="G1024">
        <f t="shared" si="31"/>
        <v>0.21915823929367817</v>
      </c>
      <c r="H1024">
        <f t="shared" si="32"/>
        <v>0.27394779911709771</v>
      </c>
      <c r="J1024">
        <f>VLOOKUP(E1024,'Wind ENSPRESO CF Averages'!$H$4:$K$40,3,0)*'Wind ENSPRESO CF'!D132/VLOOKUP(E1024,'Wind ENSPRESO CF Averages'!$C$28:$F$64,2,0)</f>
        <v>0.27394779911709771</v>
      </c>
    </row>
    <row r="1025" spans="2:10">
      <c r="B1025" t="s">
        <v>180</v>
      </c>
      <c r="C1025" t="s">
        <v>181</v>
      </c>
      <c r="D1025" t="s">
        <v>185</v>
      </c>
      <c r="E1025" t="s">
        <v>16</v>
      </c>
      <c r="F1025" t="s">
        <v>132</v>
      </c>
      <c r="G1025">
        <f t="shared" si="31"/>
        <v>0.21636566803097851</v>
      </c>
      <c r="H1025">
        <f t="shared" si="32"/>
        <v>0.27045708503872312</v>
      </c>
      <c r="J1025">
        <f>VLOOKUP(E1025,'Wind ENSPRESO CF Averages'!$H$4:$K$40,3,0)*'Wind ENSPRESO CF'!D133/VLOOKUP(E1025,'Wind ENSPRESO CF Averages'!$C$28:$F$64,2,0)</f>
        <v>0.27045708503872312</v>
      </c>
    </row>
    <row r="1026" spans="2:10">
      <c r="B1026" t="s">
        <v>180</v>
      </c>
      <c r="C1026" t="s">
        <v>181</v>
      </c>
      <c r="D1026" t="s">
        <v>185</v>
      </c>
      <c r="E1026" t="s">
        <v>17</v>
      </c>
      <c r="F1026" t="s">
        <v>132</v>
      </c>
      <c r="G1026">
        <f t="shared" si="31"/>
        <v>0.21586223699648033</v>
      </c>
      <c r="H1026">
        <f t="shared" si="32"/>
        <v>0.26982779624560038</v>
      </c>
      <c r="J1026">
        <f>VLOOKUP(E1026,'Wind ENSPRESO CF Averages'!$H$4:$K$40,3,0)*'Wind ENSPRESO CF'!D134/VLOOKUP(E1026,'Wind ENSPRESO CF Averages'!$C$28:$F$64,2,0)</f>
        <v>0.26982779624560038</v>
      </c>
    </row>
    <row r="1027" spans="2:10">
      <c r="B1027" t="s">
        <v>180</v>
      </c>
      <c r="C1027" t="s">
        <v>181</v>
      </c>
      <c r="D1027" t="s">
        <v>185</v>
      </c>
      <c r="E1027" t="s">
        <v>18</v>
      </c>
      <c r="F1027" t="s">
        <v>132</v>
      </c>
      <c r="G1027">
        <f t="shared" si="31"/>
        <v>0.20863723477865551</v>
      </c>
      <c r="H1027">
        <f t="shared" si="32"/>
        <v>0.26079654347331938</v>
      </c>
      <c r="J1027">
        <f>VLOOKUP(E1027,'Wind ENSPRESO CF Averages'!$H$4:$K$40,3,0)*'Wind ENSPRESO CF'!D135/VLOOKUP(E1027,'Wind ENSPRESO CF Averages'!$C$28:$F$64,2,0)</f>
        <v>0.26079654347331938</v>
      </c>
    </row>
    <row r="1028" spans="2:10">
      <c r="B1028" t="s">
        <v>180</v>
      </c>
      <c r="C1028" t="s">
        <v>181</v>
      </c>
      <c r="D1028" t="s">
        <v>185</v>
      </c>
      <c r="E1028" t="s">
        <v>39</v>
      </c>
      <c r="F1028" t="s">
        <v>132</v>
      </c>
      <c r="G1028">
        <f t="shared" si="31"/>
        <v>0.21570315789473687</v>
      </c>
      <c r="H1028">
        <f t="shared" si="32"/>
        <v>0.26962894736842108</v>
      </c>
      <c r="J1028">
        <f>VLOOKUP(E1028,'Wind ENSPRESO CF Averages'!$H$4:$K$40,3,0)*'Wind ENSPRESO CF'!D136/VLOOKUP(E1028,'Wind ENSPRESO CF Averages'!$C$28:$F$64,2,0)</f>
        <v>0.26962894736842108</v>
      </c>
    </row>
    <row r="1029" spans="2:10">
      <c r="B1029" t="s">
        <v>180</v>
      </c>
      <c r="C1029" t="s">
        <v>181</v>
      </c>
      <c r="D1029" t="s">
        <v>185</v>
      </c>
      <c r="E1029" t="s">
        <v>20</v>
      </c>
      <c r="F1029" t="s">
        <v>132</v>
      </c>
      <c r="G1029">
        <f t="shared" si="31"/>
        <v>0.18783107813171787</v>
      </c>
      <c r="H1029">
        <f t="shared" si="32"/>
        <v>0.23478884766464733</v>
      </c>
      <c r="J1029">
        <f>VLOOKUP(E1029,'Wind ENSPRESO CF Averages'!$H$4:$K$40,3,0)*'Wind ENSPRESO CF'!D137/VLOOKUP(E1029,'Wind ENSPRESO CF Averages'!$C$28:$F$64,2,0)</f>
        <v>0.23478884766464733</v>
      </c>
    </row>
    <row r="1030" spans="2:10">
      <c r="B1030" t="s">
        <v>180</v>
      </c>
      <c r="C1030" t="s">
        <v>181</v>
      </c>
      <c r="D1030" t="s">
        <v>185</v>
      </c>
      <c r="E1030" t="s">
        <v>21</v>
      </c>
      <c r="F1030" t="s">
        <v>132</v>
      </c>
      <c r="G1030">
        <f t="shared" si="31"/>
        <v>0.32790297894736853</v>
      </c>
      <c r="H1030">
        <f t="shared" si="32"/>
        <v>0.40987872368421063</v>
      </c>
      <c r="J1030">
        <f>VLOOKUP(E1030,'Wind ENSPRESO CF Averages'!$H$4:$K$40,3,0)*'Wind ENSPRESO CF'!D138/VLOOKUP(E1030,'Wind ENSPRESO CF Averages'!$C$28:$F$64,2,0)</f>
        <v>0.40987872368421063</v>
      </c>
    </row>
    <row r="1031" spans="2:10">
      <c r="B1031" t="s">
        <v>180</v>
      </c>
      <c r="C1031" t="s">
        <v>181</v>
      </c>
      <c r="D1031" t="s">
        <v>185</v>
      </c>
      <c r="E1031" t="s">
        <v>22</v>
      </c>
      <c r="F1031" t="s">
        <v>132</v>
      </c>
      <c r="G1031">
        <f t="shared" si="31"/>
        <v>0</v>
      </c>
      <c r="H1031">
        <f t="shared" si="32"/>
        <v>0</v>
      </c>
      <c r="J1031">
        <f>VLOOKUP(E1031,'Wind ENSPRESO CF Averages'!$H$4:$K$40,3,0)*'Wind ENSPRESO CF'!D139/VLOOKUP(E1031,'Wind ENSPRESO CF Averages'!$C$28:$F$64,2,0)</f>
        <v>0</v>
      </c>
    </row>
    <row r="1032" spans="2:10">
      <c r="B1032" t="s">
        <v>180</v>
      </c>
      <c r="C1032" t="s">
        <v>181</v>
      </c>
      <c r="D1032" t="s">
        <v>185</v>
      </c>
      <c r="E1032" t="s">
        <v>23</v>
      </c>
      <c r="F1032" t="s">
        <v>132</v>
      </c>
      <c r="G1032">
        <f t="shared" si="31"/>
        <v>0.2064041306795141</v>
      </c>
      <c r="H1032">
        <f t="shared" si="32"/>
        <v>0.25800516334939261</v>
      </c>
      <c r="J1032">
        <f>VLOOKUP(E1032,'Wind ENSPRESO CF Averages'!$H$4:$K$40,3,0)*'Wind ENSPRESO CF'!D140/VLOOKUP(E1032,'Wind ENSPRESO CF Averages'!$C$28:$F$64,2,0)</f>
        <v>0.25800516334939261</v>
      </c>
    </row>
    <row r="1033" spans="2:10">
      <c r="B1033" t="s">
        <v>180</v>
      </c>
      <c r="C1033" t="s">
        <v>181</v>
      </c>
      <c r="D1033" t="s">
        <v>185</v>
      </c>
      <c r="E1033" t="s">
        <v>43</v>
      </c>
      <c r="F1033" t="s">
        <v>132</v>
      </c>
      <c r="G1033">
        <f t="shared" si="31"/>
        <v>0.19988059701492544</v>
      </c>
      <c r="H1033">
        <f t="shared" si="32"/>
        <v>0.24985074626865678</v>
      </c>
      <c r="J1033">
        <f>VLOOKUP(E1033,'Wind ENSPRESO CF Averages'!$H$4:$K$40,3,0)*'Wind ENSPRESO CF'!D141/VLOOKUP(E1033,'Wind ENSPRESO CF Averages'!$C$28:$F$64,2,0)</f>
        <v>0.24985074626865678</v>
      </c>
    </row>
    <row r="1034" spans="2:10">
      <c r="B1034" t="s">
        <v>180</v>
      </c>
      <c r="C1034" t="s">
        <v>181</v>
      </c>
      <c r="D1034" t="s">
        <v>185</v>
      </c>
      <c r="E1034" t="s">
        <v>24</v>
      </c>
      <c r="F1034" t="s">
        <v>132</v>
      </c>
      <c r="G1034">
        <f t="shared" si="31"/>
        <v>0.1907698744769874</v>
      </c>
      <c r="H1034">
        <f t="shared" si="32"/>
        <v>0.23846234309623424</v>
      </c>
      <c r="J1034">
        <f>VLOOKUP(E1034,'Wind ENSPRESO CF Averages'!$H$4:$K$40,3,0)*'Wind ENSPRESO CF'!D142/VLOOKUP(E1034,'Wind ENSPRESO CF Averages'!$C$28:$F$64,2,0)</f>
        <v>0.23846234309623424</v>
      </c>
    </row>
    <row r="1035" spans="2:10">
      <c r="B1035" t="s">
        <v>180</v>
      </c>
      <c r="C1035" t="s">
        <v>181</v>
      </c>
      <c r="D1035" t="s">
        <v>185</v>
      </c>
      <c r="E1035" t="s">
        <v>25</v>
      </c>
      <c r="F1035" t="s">
        <v>132</v>
      </c>
      <c r="G1035">
        <f t="shared" si="31"/>
        <v>0.17468354430379751</v>
      </c>
      <c r="H1035">
        <f t="shared" si="32"/>
        <v>0.21835443037974686</v>
      </c>
      <c r="J1035">
        <f>VLOOKUP(E1035,'Wind ENSPRESO CF Averages'!$H$4:$K$40,3,0)*'Wind ENSPRESO CF'!D143/VLOOKUP(E1035,'Wind ENSPRESO CF Averages'!$C$28:$F$64,2,0)</f>
        <v>0.21835443037974686</v>
      </c>
    </row>
    <row r="1036" spans="2:10">
      <c r="B1036" t="s">
        <v>180</v>
      </c>
      <c r="C1036" t="s">
        <v>181</v>
      </c>
      <c r="D1036" t="s">
        <v>185</v>
      </c>
      <c r="E1036" t="s">
        <v>26</v>
      </c>
      <c r="F1036" t="s">
        <v>132</v>
      </c>
      <c r="G1036">
        <f t="shared" si="31"/>
        <v>0.18728820391227033</v>
      </c>
      <c r="H1036">
        <f t="shared" si="32"/>
        <v>0.2341102548903379</v>
      </c>
      <c r="J1036">
        <f>VLOOKUP(E1036,'Wind ENSPRESO CF Averages'!$H$4:$K$40,3,0)*'Wind ENSPRESO CF'!D144/VLOOKUP(E1036,'Wind ENSPRESO CF Averages'!$C$28:$F$64,2,0)</f>
        <v>0.2341102548903379</v>
      </c>
    </row>
    <row r="1037" spans="2:10">
      <c r="B1037" t="s">
        <v>180</v>
      </c>
      <c r="C1037" t="s">
        <v>181</v>
      </c>
      <c r="D1037" t="s">
        <v>185</v>
      </c>
      <c r="E1037" t="s">
        <v>40</v>
      </c>
      <c r="F1037" t="s">
        <v>132</v>
      </c>
      <c r="G1037">
        <f t="shared" si="31"/>
        <v>0.19980000000000003</v>
      </c>
      <c r="H1037">
        <f t="shared" si="32"/>
        <v>0.24975000000000003</v>
      </c>
      <c r="J1037">
        <f>VLOOKUP(E1037,'Wind ENSPRESO CF Averages'!$H$4:$K$40,3,0)*'Wind ENSPRESO CF'!D145/VLOOKUP(E1037,'Wind ENSPRESO CF Averages'!$C$28:$F$64,2,0)</f>
        <v>0.24975000000000003</v>
      </c>
    </row>
    <row r="1038" spans="2:10">
      <c r="B1038" t="s">
        <v>180</v>
      </c>
      <c r="C1038" t="s">
        <v>181</v>
      </c>
      <c r="D1038" t="s">
        <v>185</v>
      </c>
      <c r="E1038" t="s">
        <v>41</v>
      </c>
      <c r="F1038" t="s">
        <v>132</v>
      </c>
      <c r="G1038">
        <f t="shared" ref="G1038:G1101" si="33">H1038*0.8</f>
        <v>0.2018548672566372</v>
      </c>
      <c r="H1038">
        <f t="shared" si="32"/>
        <v>0.25231858407079649</v>
      </c>
      <c r="J1038">
        <f>VLOOKUP(E1038,'Wind ENSPRESO CF Averages'!$H$4:$K$40,3,0)*'Wind ENSPRESO CF'!D146/VLOOKUP(E1038,'Wind ENSPRESO CF Averages'!$C$28:$F$64,2,0)</f>
        <v>0.25231858407079649</v>
      </c>
    </row>
    <row r="1039" spans="2:10">
      <c r="B1039" t="s">
        <v>180</v>
      </c>
      <c r="C1039" t="s">
        <v>181</v>
      </c>
      <c r="D1039" t="s">
        <v>185</v>
      </c>
      <c r="E1039" t="s">
        <v>27</v>
      </c>
      <c r="F1039" t="s">
        <v>132</v>
      </c>
      <c r="G1039">
        <f t="shared" si="33"/>
        <v>0.24721923076923066</v>
      </c>
      <c r="H1039">
        <f t="shared" si="32"/>
        <v>0.30902403846153831</v>
      </c>
      <c r="J1039">
        <f>VLOOKUP(E1039,'Wind ENSPRESO CF Averages'!$H$4:$K$40,3,0)*'Wind ENSPRESO CF'!D147/VLOOKUP(E1039,'Wind ENSPRESO CF Averages'!$C$28:$F$64,2,0)</f>
        <v>0.30902403846153831</v>
      </c>
    </row>
    <row r="1040" spans="2:10">
      <c r="B1040" t="s">
        <v>180</v>
      </c>
      <c r="C1040" t="s">
        <v>181</v>
      </c>
      <c r="D1040" t="s">
        <v>185</v>
      </c>
      <c r="E1040" t="s">
        <v>28</v>
      </c>
      <c r="F1040" t="s">
        <v>132</v>
      </c>
      <c r="G1040">
        <f t="shared" si="33"/>
        <v>0.2161663666720974</v>
      </c>
      <c r="H1040">
        <f t="shared" si="32"/>
        <v>0.27020795834012173</v>
      </c>
      <c r="J1040">
        <f>VLOOKUP(E1040,'Wind ENSPRESO CF Averages'!$H$4:$K$40,3,0)*'Wind ENSPRESO CF'!D148/VLOOKUP(E1040,'Wind ENSPRESO CF Averages'!$C$28:$F$64,2,0)</f>
        <v>0.27020795834012173</v>
      </c>
    </row>
    <row r="1041" spans="2:10">
      <c r="B1041" t="s">
        <v>180</v>
      </c>
      <c r="C1041" t="s">
        <v>181</v>
      </c>
      <c r="D1041" t="s">
        <v>185</v>
      </c>
      <c r="E1041" t="s">
        <v>29</v>
      </c>
      <c r="F1041" t="s">
        <v>132</v>
      </c>
      <c r="G1041">
        <f t="shared" si="33"/>
        <v>0.24064900143047893</v>
      </c>
      <c r="H1041">
        <f t="shared" si="32"/>
        <v>0.30081125178809864</v>
      </c>
      <c r="J1041">
        <f>VLOOKUP(E1041,'Wind ENSPRESO CF Averages'!$H$4:$K$40,3,0)*'Wind ENSPRESO CF'!D149/VLOOKUP(E1041,'Wind ENSPRESO CF Averages'!$C$28:$F$64,2,0)</f>
        <v>0.30081125178809864</v>
      </c>
    </row>
    <row r="1042" spans="2:10">
      <c r="B1042" t="s">
        <v>180</v>
      </c>
      <c r="C1042" t="s">
        <v>181</v>
      </c>
      <c r="D1042" t="s">
        <v>185</v>
      </c>
      <c r="E1042" t="s">
        <v>30</v>
      </c>
      <c r="F1042" t="s">
        <v>132</v>
      </c>
      <c r="G1042">
        <f t="shared" si="33"/>
        <v>0.18221847394355684</v>
      </c>
      <c r="H1042">
        <f t="shared" si="32"/>
        <v>0.22777309242944604</v>
      </c>
      <c r="J1042">
        <f>VLOOKUP(E1042,'Wind ENSPRESO CF Averages'!$H$4:$K$40,3,0)*'Wind ENSPRESO CF'!D150/VLOOKUP(E1042,'Wind ENSPRESO CF Averages'!$C$28:$F$64,2,0)</f>
        <v>0.22777309242944604</v>
      </c>
    </row>
    <row r="1043" spans="2:10">
      <c r="B1043" t="s">
        <v>180</v>
      </c>
      <c r="C1043" t="s">
        <v>181</v>
      </c>
      <c r="D1043" t="s">
        <v>185</v>
      </c>
      <c r="E1043" t="s">
        <v>31</v>
      </c>
      <c r="F1043" t="s">
        <v>132</v>
      </c>
      <c r="G1043">
        <f t="shared" si="33"/>
        <v>0.19629919227419915</v>
      </c>
      <c r="H1043">
        <f t="shared" si="32"/>
        <v>0.24537399034274893</v>
      </c>
      <c r="J1043">
        <f>VLOOKUP(E1043,'Wind ENSPRESO CF Averages'!$H$4:$K$40,3,0)*'Wind ENSPRESO CF'!D151/VLOOKUP(E1043,'Wind ENSPRESO CF Averages'!$C$28:$F$64,2,0)</f>
        <v>0.24537399034274893</v>
      </c>
    </row>
    <row r="1044" spans="2:10">
      <c r="B1044" t="s">
        <v>180</v>
      </c>
      <c r="C1044" t="s">
        <v>181</v>
      </c>
      <c r="D1044" t="s">
        <v>185</v>
      </c>
      <c r="E1044" t="s">
        <v>32</v>
      </c>
      <c r="F1044" t="s">
        <v>132</v>
      </c>
      <c r="G1044">
        <f t="shared" si="33"/>
        <v>0.19939354838709678</v>
      </c>
      <c r="H1044">
        <f t="shared" si="32"/>
        <v>0.24924193548387094</v>
      </c>
      <c r="J1044">
        <f>VLOOKUP(E1044,'Wind ENSPRESO CF Averages'!$H$4:$K$40,3,0)*'Wind ENSPRESO CF'!D152/VLOOKUP(E1044,'Wind ENSPRESO CF Averages'!$C$28:$F$64,2,0)</f>
        <v>0.24924193548387094</v>
      </c>
    </row>
    <row r="1045" spans="2:10">
      <c r="B1045" t="s">
        <v>180</v>
      </c>
      <c r="C1045" t="s">
        <v>181</v>
      </c>
      <c r="D1045" t="s">
        <v>185</v>
      </c>
      <c r="E1045" t="s">
        <v>33</v>
      </c>
      <c r="F1045" t="s">
        <v>132</v>
      </c>
      <c r="G1045">
        <f t="shared" si="33"/>
        <v>0.22754862731342809</v>
      </c>
      <c r="H1045">
        <f t="shared" si="32"/>
        <v>0.28443578414178511</v>
      </c>
      <c r="J1045">
        <f>VLOOKUP(E1045,'Wind ENSPRESO CF Averages'!$H$4:$K$40,3,0)*'Wind ENSPRESO CF'!D153/VLOOKUP(E1045,'Wind ENSPRESO CF Averages'!$C$28:$F$64,2,0)</f>
        <v>0.28443578414178511</v>
      </c>
    </row>
    <row r="1046" spans="2:10">
      <c r="B1046" t="s">
        <v>180</v>
      </c>
      <c r="C1046" t="s">
        <v>181</v>
      </c>
      <c r="D1046" t="s">
        <v>185</v>
      </c>
      <c r="E1046" t="s">
        <v>34</v>
      </c>
      <c r="F1046" t="s">
        <v>132</v>
      </c>
      <c r="G1046">
        <f t="shared" si="33"/>
        <v>0.20388326180257513</v>
      </c>
      <c r="H1046">
        <f t="shared" si="32"/>
        <v>0.2548540772532189</v>
      </c>
      <c r="J1046">
        <f>VLOOKUP(E1046,'Wind ENSPRESO CF Averages'!$H$4:$K$40,3,0)*'Wind ENSPRESO CF'!D154/VLOOKUP(E1046,'Wind ENSPRESO CF Averages'!$C$28:$F$64,2,0)</f>
        <v>0.2548540772532189</v>
      </c>
    </row>
    <row r="1047" spans="2:10">
      <c r="B1047" t="s">
        <v>180</v>
      </c>
      <c r="C1047" t="s">
        <v>181</v>
      </c>
      <c r="D1047" t="s">
        <v>185</v>
      </c>
      <c r="E1047" t="s">
        <v>35</v>
      </c>
      <c r="F1047" t="s">
        <v>132</v>
      </c>
      <c r="G1047">
        <f t="shared" si="33"/>
        <v>0.19874054921540663</v>
      </c>
      <c r="H1047">
        <f t="shared" si="32"/>
        <v>0.24842568651925825</v>
      </c>
      <c r="J1047">
        <f>VLOOKUP(E1047,'Wind ENSPRESO CF Averages'!$H$4:$K$40,3,0)*'Wind ENSPRESO CF'!D155/VLOOKUP(E1047,'Wind ENSPRESO CF Averages'!$C$28:$F$64,2,0)</f>
        <v>0.24842568651925825</v>
      </c>
    </row>
    <row r="1048" spans="2:10">
      <c r="B1048" t="s">
        <v>180</v>
      </c>
      <c r="C1048" t="s">
        <v>181</v>
      </c>
      <c r="D1048" t="s">
        <v>185</v>
      </c>
      <c r="E1048" t="s">
        <v>36</v>
      </c>
      <c r="F1048" t="s">
        <v>132</v>
      </c>
      <c r="G1048">
        <f t="shared" si="33"/>
        <v>0.24874503527684097</v>
      </c>
      <c r="H1048">
        <f t="shared" ref="H1048:H1111" si="34">IF(D1048="WP",0,J1048)</f>
        <v>0.31093129409605119</v>
      </c>
      <c r="J1048">
        <f>VLOOKUP(E1048,'Wind ENSPRESO CF Averages'!$H$4:$K$40,3,0)*'Wind ENSPRESO CF'!D156/VLOOKUP(E1048,'Wind ENSPRESO CF Averages'!$C$28:$F$64,2,0)</f>
        <v>0.31093129409605119</v>
      </c>
    </row>
    <row r="1049" spans="2:10">
      <c r="B1049" t="s">
        <v>180</v>
      </c>
      <c r="C1049" t="s">
        <v>181</v>
      </c>
      <c r="D1049" t="s">
        <v>186</v>
      </c>
      <c r="E1049" t="s">
        <v>37</v>
      </c>
      <c r="F1049" t="s">
        <v>132</v>
      </c>
      <c r="G1049">
        <f t="shared" si="33"/>
        <v>0.1989709543568465</v>
      </c>
      <c r="H1049">
        <f t="shared" si="34"/>
        <v>0.24871369294605811</v>
      </c>
      <c r="J1049">
        <f>VLOOKUP(E1049,'Wind ENSPRESO CF Averages'!$H$4:$K$40,3,0)*'Wind ENSPRESO CF'!D157/VLOOKUP(E1049,'Wind ENSPRESO CF Averages'!$C$28:$F$64,2,0)</f>
        <v>0.24871369294605811</v>
      </c>
    </row>
    <row r="1050" spans="2:10">
      <c r="B1050" t="s">
        <v>180</v>
      </c>
      <c r="C1050" t="s">
        <v>181</v>
      </c>
      <c r="D1050" t="s">
        <v>186</v>
      </c>
      <c r="E1050" t="s">
        <v>7</v>
      </c>
      <c r="F1050" t="s">
        <v>132</v>
      </c>
      <c r="G1050">
        <f t="shared" si="33"/>
        <v>0.25259883220217938</v>
      </c>
      <c r="H1050">
        <f t="shared" si="34"/>
        <v>0.3157485402527242</v>
      </c>
      <c r="J1050">
        <f>VLOOKUP(E1050,'Wind ENSPRESO CF Averages'!$H$4:$K$40,3,0)*'Wind ENSPRESO CF'!D158/VLOOKUP(E1050,'Wind ENSPRESO CF Averages'!$C$28:$F$64,2,0)</f>
        <v>0.3157485402527242</v>
      </c>
    </row>
    <row r="1051" spans="2:10">
      <c r="B1051" t="s">
        <v>180</v>
      </c>
      <c r="C1051" t="s">
        <v>181</v>
      </c>
      <c r="D1051" t="s">
        <v>186</v>
      </c>
      <c r="E1051" t="s">
        <v>38</v>
      </c>
      <c r="F1051" t="s">
        <v>132</v>
      </c>
      <c r="G1051">
        <f t="shared" si="33"/>
        <v>0.22266079295154184</v>
      </c>
      <c r="H1051">
        <f t="shared" si="34"/>
        <v>0.2783259911894273</v>
      </c>
      <c r="J1051">
        <f>VLOOKUP(E1051,'Wind ENSPRESO CF Averages'!$H$4:$K$40,3,0)*'Wind ENSPRESO CF'!D159/VLOOKUP(E1051,'Wind ENSPRESO CF Averages'!$C$28:$F$64,2,0)</f>
        <v>0.2783259911894273</v>
      </c>
    </row>
    <row r="1052" spans="2:10">
      <c r="B1052" t="s">
        <v>180</v>
      </c>
      <c r="C1052" t="s">
        <v>181</v>
      </c>
      <c r="D1052" t="s">
        <v>186</v>
      </c>
      <c r="E1052" t="s">
        <v>8</v>
      </c>
      <c r="F1052" t="s">
        <v>132</v>
      </c>
      <c r="G1052">
        <f t="shared" si="33"/>
        <v>0.2390848643762411</v>
      </c>
      <c r="H1052">
        <f t="shared" si="34"/>
        <v>0.29885608047030138</v>
      </c>
      <c r="J1052">
        <f>VLOOKUP(E1052,'Wind ENSPRESO CF Averages'!$H$4:$K$40,3,0)*'Wind ENSPRESO CF'!D160/VLOOKUP(E1052,'Wind ENSPRESO CF Averages'!$C$28:$F$64,2,0)</f>
        <v>0.29885608047030138</v>
      </c>
    </row>
    <row r="1053" spans="2:10">
      <c r="B1053" t="s">
        <v>180</v>
      </c>
      <c r="C1053" t="s">
        <v>181</v>
      </c>
      <c r="D1053" t="s">
        <v>186</v>
      </c>
      <c r="E1053" t="s">
        <v>9</v>
      </c>
      <c r="F1053" t="s">
        <v>132</v>
      </c>
      <c r="G1053">
        <f t="shared" si="33"/>
        <v>0.19738675564665364</v>
      </c>
      <c r="H1053">
        <f t="shared" si="34"/>
        <v>0.24673344455831706</v>
      </c>
      <c r="J1053">
        <f>VLOOKUP(E1053,'Wind ENSPRESO CF Averages'!$H$4:$K$40,3,0)*'Wind ENSPRESO CF'!D161/VLOOKUP(E1053,'Wind ENSPRESO CF Averages'!$C$28:$F$64,2,0)</f>
        <v>0.24673344455831706</v>
      </c>
    </row>
    <row r="1054" spans="2:10">
      <c r="B1054" t="s">
        <v>180</v>
      </c>
      <c r="C1054" t="s">
        <v>181</v>
      </c>
      <c r="D1054" t="s">
        <v>186</v>
      </c>
      <c r="E1054" t="s">
        <v>10</v>
      </c>
      <c r="F1054" t="s">
        <v>132</v>
      </c>
      <c r="G1054">
        <f t="shared" si="33"/>
        <v>0.25988375669117608</v>
      </c>
      <c r="H1054">
        <f t="shared" si="34"/>
        <v>0.32485469586397009</v>
      </c>
      <c r="J1054">
        <f>VLOOKUP(E1054,'Wind ENSPRESO CF Averages'!$H$4:$K$40,3,0)*'Wind ENSPRESO CF'!D162/VLOOKUP(E1054,'Wind ENSPRESO CF Averages'!$C$28:$F$64,2,0)</f>
        <v>0.32485469586397009</v>
      </c>
    </row>
    <row r="1055" spans="2:10">
      <c r="B1055" t="s">
        <v>180</v>
      </c>
      <c r="C1055" t="s">
        <v>181</v>
      </c>
      <c r="D1055" t="s">
        <v>186</v>
      </c>
      <c r="E1055" t="s">
        <v>42</v>
      </c>
      <c r="F1055" t="s">
        <v>132</v>
      </c>
      <c r="G1055">
        <f t="shared" si="33"/>
        <v>0.21472189349112433</v>
      </c>
      <c r="H1055">
        <f t="shared" si="34"/>
        <v>0.2684023668639054</v>
      </c>
      <c r="J1055">
        <f>VLOOKUP(E1055,'Wind ENSPRESO CF Averages'!$H$4:$K$40,3,0)*'Wind ENSPRESO CF'!D163/VLOOKUP(E1055,'Wind ENSPRESO CF Averages'!$C$28:$F$64,2,0)</f>
        <v>0.2684023668639054</v>
      </c>
    </row>
    <row r="1056" spans="2:10">
      <c r="B1056" t="s">
        <v>180</v>
      </c>
      <c r="C1056" t="s">
        <v>181</v>
      </c>
      <c r="D1056" t="s">
        <v>186</v>
      </c>
      <c r="E1056" t="s">
        <v>11</v>
      </c>
      <c r="F1056" t="s">
        <v>132</v>
      </c>
      <c r="G1056">
        <f t="shared" si="33"/>
        <v>0.17358490566037738</v>
      </c>
      <c r="H1056">
        <f t="shared" si="34"/>
        <v>0.21698113207547171</v>
      </c>
      <c r="J1056">
        <f>VLOOKUP(E1056,'Wind ENSPRESO CF Averages'!$H$4:$K$40,3,0)*'Wind ENSPRESO CF'!D164/VLOOKUP(E1056,'Wind ENSPRESO CF Averages'!$C$28:$F$64,2,0)</f>
        <v>0.21698113207547171</v>
      </c>
    </row>
    <row r="1057" spans="2:10">
      <c r="B1057" t="s">
        <v>180</v>
      </c>
      <c r="C1057" t="s">
        <v>181</v>
      </c>
      <c r="D1057" t="s">
        <v>186</v>
      </c>
      <c r="E1057" t="s">
        <v>12</v>
      </c>
      <c r="F1057" t="s">
        <v>132</v>
      </c>
      <c r="G1057">
        <f t="shared" si="33"/>
        <v>0.21806562600579338</v>
      </c>
      <c r="H1057">
        <f t="shared" si="34"/>
        <v>0.27258203250724172</v>
      </c>
      <c r="J1057">
        <f>VLOOKUP(E1057,'Wind ENSPRESO CF Averages'!$H$4:$K$40,3,0)*'Wind ENSPRESO CF'!D165/VLOOKUP(E1057,'Wind ENSPRESO CF Averages'!$C$28:$F$64,2,0)</f>
        <v>0.27258203250724172</v>
      </c>
    </row>
    <row r="1058" spans="2:10">
      <c r="B1058" t="s">
        <v>180</v>
      </c>
      <c r="C1058" t="s">
        <v>181</v>
      </c>
      <c r="D1058" t="s">
        <v>186</v>
      </c>
      <c r="E1058" t="s">
        <v>13</v>
      </c>
      <c r="F1058" t="s">
        <v>132</v>
      </c>
      <c r="G1058">
        <f t="shared" si="33"/>
        <v>0.21092144359071094</v>
      </c>
      <c r="H1058">
        <f t="shared" si="34"/>
        <v>0.26365180448838865</v>
      </c>
      <c r="J1058">
        <f>VLOOKUP(E1058,'Wind ENSPRESO CF Averages'!$H$4:$K$40,3,0)*'Wind ENSPRESO CF'!D166/VLOOKUP(E1058,'Wind ENSPRESO CF Averages'!$C$28:$F$64,2,0)</f>
        <v>0.26365180448838865</v>
      </c>
    </row>
    <row r="1059" spans="2:10">
      <c r="B1059" t="s">
        <v>180</v>
      </c>
      <c r="C1059" t="s">
        <v>181</v>
      </c>
      <c r="D1059" t="s">
        <v>186</v>
      </c>
      <c r="E1059" t="s">
        <v>14</v>
      </c>
      <c r="F1059" t="s">
        <v>132</v>
      </c>
      <c r="G1059">
        <f t="shared" si="33"/>
        <v>0.26138714285714293</v>
      </c>
      <c r="H1059">
        <f t="shared" si="34"/>
        <v>0.32673392857142863</v>
      </c>
      <c r="J1059">
        <f>VLOOKUP(E1059,'Wind ENSPRESO CF Averages'!$H$4:$K$40,3,0)*'Wind ENSPRESO CF'!D167/VLOOKUP(E1059,'Wind ENSPRESO CF Averages'!$C$28:$F$64,2,0)</f>
        <v>0.32673392857142863</v>
      </c>
    </row>
    <row r="1060" spans="2:10">
      <c r="B1060" t="s">
        <v>180</v>
      </c>
      <c r="C1060" t="s">
        <v>181</v>
      </c>
      <c r="D1060" t="s">
        <v>186</v>
      </c>
      <c r="E1060" t="s">
        <v>15</v>
      </c>
      <c r="F1060" t="s">
        <v>132</v>
      </c>
      <c r="G1060">
        <f t="shared" si="33"/>
        <v>0.19827751605995722</v>
      </c>
      <c r="H1060">
        <f t="shared" si="34"/>
        <v>0.2478468950749465</v>
      </c>
      <c r="J1060">
        <f>VLOOKUP(E1060,'Wind ENSPRESO CF Averages'!$H$4:$K$40,3,0)*'Wind ENSPRESO CF'!D168/VLOOKUP(E1060,'Wind ENSPRESO CF Averages'!$C$28:$F$64,2,0)</f>
        <v>0.2478468950749465</v>
      </c>
    </row>
    <row r="1061" spans="2:10">
      <c r="B1061" t="s">
        <v>180</v>
      </c>
      <c r="C1061" t="s">
        <v>181</v>
      </c>
      <c r="D1061" t="s">
        <v>186</v>
      </c>
      <c r="E1061" t="s">
        <v>19</v>
      </c>
      <c r="F1061" t="s">
        <v>132</v>
      </c>
      <c r="G1061">
        <f t="shared" si="33"/>
        <v>0.22428747468168889</v>
      </c>
      <c r="H1061">
        <f t="shared" si="34"/>
        <v>0.2803593433521111</v>
      </c>
      <c r="J1061">
        <f>VLOOKUP(E1061,'Wind ENSPRESO CF Averages'!$H$4:$K$40,3,0)*'Wind ENSPRESO CF'!D169/VLOOKUP(E1061,'Wind ENSPRESO CF Averages'!$C$28:$F$64,2,0)</f>
        <v>0.2803593433521111</v>
      </c>
    </row>
    <row r="1062" spans="2:10">
      <c r="B1062" t="s">
        <v>180</v>
      </c>
      <c r="C1062" t="s">
        <v>181</v>
      </c>
      <c r="D1062" t="s">
        <v>186</v>
      </c>
      <c r="E1062" t="s">
        <v>16</v>
      </c>
      <c r="F1062" t="s">
        <v>132</v>
      </c>
      <c r="G1062">
        <f t="shared" si="33"/>
        <v>0.2564808017487536</v>
      </c>
      <c r="H1062">
        <f t="shared" si="34"/>
        <v>0.32060100218594201</v>
      </c>
      <c r="J1062">
        <f>VLOOKUP(E1062,'Wind ENSPRESO CF Averages'!$H$4:$K$40,3,0)*'Wind ENSPRESO CF'!D170/VLOOKUP(E1062,'Wind ENSPRESO CF Averages'!$C$28:$F$64,2,0)</f>
        <v>0.32060100218594201</v>
      </c>
    </row>
    <row r="1063" spans="2:10">
      <c r="B1063" t="s">
        <v>180</v>
      </c>
      <c r="C1063" t="s">
        <v>181</v>
      </c>
      <c r="D1063" t="s">
        <v>186</v>
      </c>
      <c r="E1063" t="s">
        <v>17</v>
      </c>
      <c r="F1063" t="s">
        <v>132</v>
      </c>
      <c r="G1063">
        <f t="shared" si="33"/>
        <v>0.21700436523455693</v>
      </c>
      <c r="H1063">
        <f t="shared" si="34"/>
        <v>0.27125545654319616</v>
      </c>
      <c r="J1063">
        <f>VLOOKUP(E1063,'Wind ENSPRESO CF Averages'!$H$4:$K$40,3,0)*'Wind ENSPRESO CF'!D171/VLOOKUP(E1063,'Wind ENSPRESO CF Averages'!$C$28:$F$64,2,0)</f>
        <v>0.27125545654319616</v>
      </c>
    </row>
    <row r="1064" spans="2:10">
      <c r="B1064" t="s">
        <v>180</v>
      </c>
      <c r="C1064" t="s">
        <v>181</v>
      </c>
      <c r="D1064" t="s">
        <v>186</v>
      </c>
      <c r="E1064" t="s">
        <v>18</v>
      </c>
      <c r="F1064" t="s">
        <v>132</v>
      </c>
      <c r="G1064">
        <f t="shared" si="33"/>
        <v>0.24411401154282553</v>
      </c>
      <c r="H1064">
        <f t="shared" si="34"/>
        <v>0.30514251442853191</v>
      </c>
      <c r="J1064">
        <f>VLOOKUP(E1064,'Wind ENSPRESO CF Averages'!$H$4:$K$40,3,0)*'Wind ENSPRESO CF'!D172/VLOOKUP(E1064,'Wind ENSPRESO CF Averages'!$C$28:$F$64,2,0)</f>
        <v>0.30514251442853191</v>
      </c>
    </row>
    <row r="1065" spans="2:10">
      <c r="B1065" t="s">
        <v>180</v>
      </c>
      <c r="C1065" t="s">
        <v>181</v>
      </c>
      <c r="D1065" t="s">
        <v>186</v>
      </c>
      <c r="E1065" t="s">
        <v>39</v>
      </c>
      <c r="F1065" t="s">
        <v>132</v>
      </c>
      <c r="G1065">
        <f t="shared" si="33"/>
        <v>0.2734807894736842</v>
      </c>
      <c r="H1065">
        <f t="shared" si="34"/>
        <v>0.34185098684210524</v>
      </c>
      <c r="J1065">
        <f>VLOOKUP(E1065,'Wind ENSPRESO CF Averages'!$H$4:$K$40,3,0)*'Wind ENSPRESO CF'!D173/VLOOKUP(E1065,'Wind ENSPRESO CF Averages'!$C$28:$F$64,2,0)</f>
        <v>0.34185098684210524</v>
      </c>
    </row>
    <row r="1066" spans="2:10">
      <c r="B1066" t="s">
        <v>180</v>
      </c>
      <c r="C1066" t="s">
        <v>181</v>
      </c>
      <c r="D1066" t="s">
        <v>186</v>
      </c>
      <c r="E1066" t="s">
        <v>20</v>
      </c>
      <c r="F1066" t="s">
        <v>132</v>
      </c>
      <c r="G1066">
        <f t="shared" si="33"/>
        <v>0.23092173723232812</v>
      </c>
      <c r="H1066">
        <f t="shared" si="34"/>
        <v>0.28865217154041012</v>
      </c>
      <c r="J1066">
        <f>VLOOKUP(E1066,'Wind ENSPRESO CF Averages'!$H$4:$K$40,3,0)*'Wind ENSPRESO CF'!D174/VLOOKUP(E1066,'Wind ENSPRESO CF Averages'!$C$28:$F$64,2,0)</f>
        <v>0.28865217154041012</v>
      </c>
    </row>
    <row r="1067" spans="2:10">
      <c r="B1067" t="s">
        <v>180</v>
      </c>
      <c r="C1067" t="s">
        <v>181</v>
      </c>
      <c r="D1067" t="s">
        <v>186</v>
      </c>
      <c r="E1067" t="s">
        <v>21</v>
      </c>
      <c r="F1067" t="s">
        <v>132</v>
      </c>
      <c r="G1067">
        <f t="shared" si="33"/>
        <v>0.33993611578947369</v>
      </c>
      <c r="H1067">
        <f t="shared" si="34"/>
        <v>0.42492014473684209</v>
      </c>
      <c r="J1067">
        <f>VLOOKUP(E1067,'Wind ENSPRESO CF Averages'!$H$4:$K$40,3,0)*'Wind ENSPRESO CF'!D175/VLOOKUP(E1067,'Wind ENSPRESO CF Averages'!$C$28:$F$64,2,0)</f>
        <v>0.42492014473684209</v>
      </c>
    </row>
    <row r="1068" spans="2:10">
      <c r="B1068" t="s">
        <v>180</v>
      </c>
      <c r="C1068" t="s">
        <v>181</v>
      </c>
      <c r="D1068" t="s">
        <v>186</v>
      </c>
      <c r="E1068" t="s">
        <v>22</v>
      </c>
      <c r="F1068" t="s">
        <v>132</v>
      </c>
      <c r="G1068">
        <f t="shared" si="33"/>
        <v>0</v>
      </c>
      <c r="H1068">
        <f t="shared" si="34"/>
        <v>0</v>
      </c>
      <c r="J1068">
        <f>VLOOKUP(E1068,'Wind ENSPRESO CF Averages'!$H$4:$K$40,3,0)*'Wind ENSPRESO CF'!D176/VLOOKUP(E1068,'Wind ENSPRESO CF Averages'!$C$28:$F$64,2,0)</f>
        <v>0</v>
      </c>
    </row>
    <row r="1069" spans="2:10">
      <c r="B1069" t="s">
        <v>180</v>
      </c>
      <c r="C1069" t="s">
        <v>181</v>
      </c>
      <c r="D1069" t="s">
        <v>186</v>
      </c>
      <c r="E1069" t="s">
        <v>23</v>
      </c>
      <c r="F1069" t="s">
        <v>132</v>
      </c>
      <c r="G1069">
        <f t="shared" si="33"/>
        <v>0.23728084616362952</v>
      </c>
      <c r="H1069">
        <f t="shared" si="34"/>
        <v>0.29660105770453687</v>
      </c>
      <c r="J1069">
        <f>VLOOKUP(E1069,'Wind ENSPRESO CF Averages'!$H$4:$K$40,3,0)*'Wind ENSPRESO CF'!D177/VLOOKUP(E1069,'Wind ENSPRESO CF Averages'!$C$28:$F$64,2,0)</f>
        <v>0.29660105770453687</v>
      </c>
    </row>
    <row r="1070" spans="2:10">
      <c r="B1070" t="s">
        <v>180</v>
      </c>
      <c r="C1070" t="s">
        <v>181</v>
      </c>
      <c r="D1070" t="s">
        <v>186</v>
      </c>
      <c r="E1070" t="s">
        <v>43</v>
      </c>
      <c r="F1070" t="s">
        <v>132</v>
      </c>
      <c r="G1070">
        <f t="shared" si="33"/>
        <v>0.19988059701492544</v>
      </c>
      <c r="H1070">
        <f t="shared" si="34"/>
        <v>0.24985074626865678</v>
      </c>
      <c r="J1070">
        <f>VLOOKUP(E1070,'Wind ENSPRESO CF Averages'!$H$4:$K$40,3,0)*'Wind ENSPRESO CF'!D178/VLOOKUP(E1070,'Wind ENSPRESO CF Averages'!$C$28:$F$64,2,0)</f>
        <v>0.24985074626865678</v>
      </c>
    </row>
    <row r="1071" spans="2:10">
      <c r="B1071" t="s">
        <v>180</v>
      </c>
      <c r="C1071" t="s">
        <v>181</v>
      </c>
      <c r="D1071" t="s">
        <v>186</v>
      </c>
      <c r="E1071" t="s">
        <v>24</v>
      </c>
      <c r="F1071" t="s">
        <v>132</v>
      </c>
      <c r="G1071">
        <f t="shared" si="33"/>
        <v>0.20865455020920495</v>
      </c>
      <c r="H1071">
        <f t="shared" si="34"/>
        <v>0.26081818776150617</v>
      </c>
      <c r="J1071">
        <f>VLOOKUP(E1071,'Wind ENSPRESO CF Averages'!$H$4:$K$40,3,0)*'Wind ENSPRESO CF'!D179/VLOOKUP(E1071,'Wind ENSPRESO CF Averages'!$C$28:$F$64,2,0)</f>
        <v>0.26081818776150617</v>
      </c>
    </row>
    <row r="1072" spans="2:10">
      <c r="B1072" t="s">
        <v>180</v>
      </c>
      <c r="C1072" t="s">
        <v>181</v>
      </c>
      <c r="D1072" t="s">
        <v>186</v>
      </c>
      <c r="E1072" t="s">
        <v>25</v>
      </c>
      <c r="F1072" t="s">
        <v>132</v>
      </c>
      <c r="G1072">
        <f t="shared" si="33"/>
        <v>0.1974683544303798</v>
      </c>
      <c r="H1072">
        <f t="shared" si="34"/>
        <v>0.24683544303797472</v>
      </c>
      <c r="J1072">
        <f>VLOOKUP(E1072,'Wind ENSPRESO CF Averages'!$H$4:$K$40,3,0)*'Wind ENSPRESO CF'!D180/VLOOKUP(E1072,'Wind ENSPRESO CF Averages'!$C$28:$F$64,2,0)</f>
        <v>0.24683544303797472</v>
      </c>
    </row>
    <row r="1073" spans="2:10">
      <c r="B1073" t="s">
        <v>180</v>
      </c>
      <c r="C1073" t="s">
        <v>181</v>
      </c>
      <c r="D1073" t="s">
        <v>186</v>
      </c>
      <c r="E1073" t="s">
        <v>26</v>
      </c>
      <c r="F1073" t="s">
        <v>132</v>
      </c>
      <c r="G1073">
        <f t="shared" si="33"/>
        <v>0.19314096028452876</v>
      </c>
      <c r="H1073">
        <f t="shared" si="34"/>
        <v>0.24142620035566095</v>
      </c>
      <c r="J1073">
        <f>VLOOKUP(E1073,'Wind ENSPRESO CF Averages'!$H$4:$K$40,3,0)*'Wind ENSPRESO CF'!D181/VLOOKUP(E1073,'Wind ENSPRESO CF Averages'!$C$28:$F$64,2,0)</f>
        <v>0.24142620035566095</v>
      </c>
    </row>
    <row r="1074" spans="2:10">
      <c r="B1074" t="s">
        <v>180</v>
      </c>
      <c r="C1074" t="s">
        <v>181</v>
      </c>
      <c r="D1074" t="s">
        <v>186</v>
      </c>
      <c r="E1074" t="s">
        <v>40</v>
      </c>
      <c r="F1074" t="s">
        <v>132</v>
      </c>
      <c r="G1074">
        <f t="shared" si="33"/>
        <v>0.21600000000000008</v>
      </c>
      <c r="H1074">
        <f t="shared" si="34"/>
        <v>0.27000000000000007</v>
      </c>
      <c r="J1074">
        <f>VLOOKUP(E1074,'Wind ENSPRESO CF Averages'!$H$4:$K$40,3,0)*'Wind ENSPRESO CF'!D182/VLOOKUP(E1074,'Wind ENSPRESO CF Averages'!$C$28:$F$64,2,0)</f>
        <v>0.27000000000000007</v>
      </c>
    </row>
    <row r="1075" spans="2:10">
      <c r="B1075" t="s">
        <v>180</v>
      </c>
      <c r="C1075" t="s">
        <v>181</v>
      </c>
      <c r="D1075" t="s">
        <v>186</v>
      </c>
      <c r="E1075" t="s">
        <v>41</v>
      </c>
      <c r="F1075" t="s">
        <v>132</v>
      </c>
      <c r="G1075">
        <f t="shared" si="33"/>
        <v>0.20644247787610626</v>
      </c>
      <c r="H1075">
        <f t="shared" si="34"/>
        <v>0.25805309734513282</v>
      </c>
      <c r="J1075">
        <f>VLOOKUP(E1075,'Wind ENSPRESO CF Averages'!$H$4:$K$40,3,0)*'Wind ENSPRESO CF'!D183/VLOOKUP(E1075,'Wind ENSPRESO CF Averages'!$C$28:$F$64,2,0)</f>
        <v>0.25805309734513282</v>
      </c>
    </row>
    <row r="1076" spans="2:10">
      <c r="B1076" t="s">
        <v>180</v>
      </c>
      <c r="C1076" t="s">
        <v>181</v>
      </c>
      <c r="D1076" t="s">
        <v>186</v>
      </c>
      <c r="E1076" t="s">
        <v>27</v>
      </c>
      <c r="F1076" t="s">
        <v>132</v>
      </c>
      <c r="G1076">
        <f t="shared" si="33"/>
        <v>0.25310540293040285</v>
      </c>
      <c r="H1076">
        <f t="shared" si="34"/>
        <v>0.31638175366300353</v>
      </c>
      <c r="J1076">
        <f>VLOOKUP(E1076,'Wind ENSPRESO CF Averages'!$H$4:$K$40,3,0)*'Wind ENSPRESO CF'!D184/VLOOKUP(E1076,'Wind ENSPRESO CF Averages'!$C$28:$F$64,2,0)</f>
        <v>0.31638175366300353</v>
      </c>
    </row>
    <row r="1077" spans="2:10">
      <c r="B1077" t="s">
        <v>180</v>
      </c>
      <c r="C1077" t="s">
        <v>181</v>
      </c>
      <c r="D1077" t="s">
        <v>186</v>
      </c>
      <c r="E1077" t="s">
        <v>28</v>
      </c>
      <c r="F1077" t="s">
        <v>132</v>
      </c>
      <c r="G1077">
        <f t="shared" si="33"/>
        <v>0.24804343456821495</v>
      </c>
      <c r="H1077">
        <f t="shared" si="34"/>
        <v>0.31005429321026867</v>
      </c>
      <c r="J1077">
        <f>VLOOKUP(E1077,'Wind ENSPRESO CF Averages'!$H$4:$K$40,3,0)*'Wind ENSPRESO CF'!D185/VLOOKUP(E1077,'Wind ENSPRESO CF Averages'!$C$28:$F$64,2,0)</f>
        <v>0.31005429321026867</v>
      </c>
    </row>
    <row r="1078" spans="2:10">
      <c r="B1078" t="s">
        <v>180</v>
      </c>
      <c r="C1078" t="s">
        <v>181</v>
      </c>
      <c r="D1078" t="s">
        <v>186</v>
      </c>
      <c r="E1078" t="s">
        <v>29</v>
      </c>
      <c r="F1078" t="s">
        <v>132</v>
      </c>
      <c r="G1078">
        <f t="shared" si="33"/>
        <v>0.25577551009202959</v>
      </c>
      <c r="H1078">
        <f t="shared" si="34"/>
        <v>0.31971938761503699</v>
      </c>
      <c r="J1078">
        <f>VLOOKUP(E1078,'Wind ENSPRESO CF Averages'!$H$4:$K$40,3,0)*'Wind ENSPRESO CF'!D186/VLOOKUP(E1078,'Wind ENSPRESO CF Averages'!$C$28:$F$64,2,0)</f>
        <v>0.31971938761503699</v>
      </c>
    </row>
    <row r="1079" spans="2:10">
      <c r="B1079" t="s">
        <v>180</v>
      </c>
      <c r="C1079" t="s">
        <v>181</v>
      </c>
      <c r="D1079" t="s">
        <v>186</v>
      </c>
      <c r="E1079" t="s">
        <v>30</v>
      </c>
      <c r="F1079" t="s">
        <v>132</v>
      </c>
      <c r="G1079">
        <f t="shared" si="33"/>
        <v>0.20351673713176477</v>
      </c>
      <c r="H1079">
        <f t="shared" si="34"/>
        <v>0.25439592141470596</v>
      </c>
      <c r="J1079">
        <f>VLOOKUP(E1079,'Wind ENSPRESO CF Averages'!$H$4:$K$40,3,0)*'Wind ENSPRESO CF'!D187/VLOOKUP(E1079,'Wind ENSPRESO CF Averages'!$C$28:$F$64,2,0)</f>
        <v>0.25439592141470596</v>
      </c>
    </row>
    <row r="1080" spans="2:10">
      <c r="B1080" t="s">
        <v>180</v>
      </c>
      <c r="C1080" t="s">
        <v>181</v>
      </c>
      <c r="D1080" t="s">
        <v>186</v>
      </c>
      <c r="E1080" t="s">
        <v>31</v>
      </c>
      <c r="F1080" t="s">
        <v>132</v>
      </c>
      <c r="G1080">
        <f t="shared" si="33"/>
        <v>0.24641813498250531</v>
      </c>
      <c r="H1080">
        <f t="shared" si="34"/>
        <v>0.30802266872813161</v>
      </c>
      <c r="J1080">
        <f>VLOOKUP(E1080,'Wind ENSPRESO CF Averages'!$H$4:$K$40,3,0)*'Wind ENSPRESO CF'!D188/VLOOKUP(E1080,'Wind ENSPRESO CF Averages'!$C$28:$F$64,2,0)</f>
        <v>0.30802266872813161</v>
      </c>
    </row>
    <row r="1081" spans="2:10">
      <c r="B1081" t="s">
        <v>180</v>
      </c>
      <c r="C1081" t="s">
        <v>181</v>
      </c>
      <c r="D1081" t="s">
        <v>186</v>
      </c>
      <c r="E1081" t="s">
        <v>32</v>
      </c>
      <c r="F1081" t="s">
        <v>132</v>
      </c>
      <c r="G1081">
        <f t="shared" si="33"/>
        <v>0.20827741935483868</v>
      </c>
      <c r="H1081">
        <f t="shared" si="34"/>
        <v>0.26034677419354835</v>
      </c>
      <c r="J1081">
        <f>VLOOKUP(E1081,'Wind ENSPRESO CF Averages'!$H$4:$K$40,3,0)*'Wind ENSPRESO CF'!D189/VLOOKUP(E1081,'Wind ENSPRESO CF Averages'!$C$28:$F$64,2,0)</f>
        <v>0.26034677419354835</v>
      </c>
    </row>
    <row r="1082" spans="2:10">
      <c r="B1082" t="s">
        <v>180</v>
      </c>
      <c r="C1082" t="s">
        <v>181</v>
      </c>
      <c r="D1082" t="s">
        <v>186</v>
      </c>
      <c r="E1082" t="s">
        <v>33</v>
      </c>
      <c r="F1082" t="s">
        <v>132</v>
      </c>
      <c r="G1082">
        <f t="shared" si="33"/>
        <v>0.23858128803165496</v>
      </c>
      <c r="H1082">
        <f t="shared" si="34"/>
        <v>0.29822661003956868</v>
      </c>
      <c r="J1082">
        <f>VLOOKUP(E1082,'Wind ENSPRESO CF Averages'!$H$4:$K$40,3,0)*'Wind ENSPRESO CF'!D190/VLOOKUP(E1082,'Wind ENSPRESO CF Averages'!$C$28:$F$64,2,0)</f>
        <v>0.29822661003956868</v>
      </c>
    </row>
    <row r="1083" spans="2:10">
      <c r="B1083" t="s">
        <v>180</v>
      </c>
      <c r="C1083" t="s">
        <v>181</v>
      </c>
      <c r="D1083" t="s">
        <v>186</v>
      </c>
      <c r="E1083" t="s">
        <v>34</v>
      </c>
      <c r="F1083" t="s">
        <v>132</v>
      </c>
      <c r="G1083">
        <f t="shared" si="33"/>
        <v>0.22572789699570817</v>
      </c>
      <c r="H1083">
        <f t="shared" si="34"/>
        <v>0.28215987124463521</v>
      </c>
      <c r="J1083">
        <f>VLOOKUP(E1083,'Wind ENSPRESO CF Averages'!$H$4:$K$40,3,0)*'Wind ENSPRESO CF'!D191/VLOOKUP(E1083,'Wind ENSPRESO CF Averages'!$C$28:$F$64,2,0)</f>
        <v>0.28215987124463521</v>
      </c>
    </row>
    <row r="1084" spans="2:10">
      <c r="B1084" t="s">
        <v>180</v>
      </c>
      <c r="C1084" t="s">
        <v>181</v>
      </c>
      <c r="D1084" t="s">
        <v>186</v>
      </c>
      <c r="E1084" t="s">
        <v>35</v>
      </c>
      <c r="F1084" t="s">
        <v>132</v>
      </c>
      <c r="G1084">
        <f t="shared" si="33"/>
        <v>0.21561474679029957</v>
      </c>
      <c r="H1084">
        <f t="shared" si="34"/>
        <v>0.26951843348787446</v>
      </c>
      <c r="J1084">
        <f>VLOOKUP(E1084,'Wind ENSPRESO CF Averages'!$H$4:$K$40,3,0)*'Wind ENSPRESO CF'!D192/VLOOKUP(E1084,'Wind ENSPRESO CF Averages'!$C$28:$F$64,2,0)</f>
        <v>0.26951843348787446</v>
      </c>
    </row>
    <row r="1085" spans="2:10">
      <c r="B1085" t="s">
        <v>180</v>
      </c>
      <c r="C1085" t="s">
        <v>181</v>
      </c>
      <c r="D1085" t="s">
        <v>186</v>
      </c>
      <c r="E1085" t="s">
        <v>36</v>
      </c>
      <c r="F1085" t="s">
        <v>132</v>
      </c>
      <c r="G1085">
        <f t="shared" si="33"/>
        <v>0.26355128737685202</v>
      </c>
      <c r="H1085">
        <f t="shared" si="34"/>
        <v>0.32943910922106501</v>
      </c>
      <c r="J1085">
        <f>VLOOKUP(E1085,'Wind ENSPRESO CF Averages'!$H$4:$K$40,3,0)*'Wind ENSPRESO CF'!D193/VLOOKUP(E1085,'Wind ENSPRESO CF Averages'!$C$28:$F$64,2,0)</f>
        <v>0.32943910922106501</v>
      </c>
    </row>
    <row r="1086" spans="2:10">
      <c r="B1086" t="s">
        <v>180</v>
      </c>
      <c r="C1086" t="s">
        <v>181</v>
      </c>
      <c r="D1086" t="s">
        <v>187</v>
      </c>
      <c r="E1086" t="s">
        <v>37</v>
      </c>
      <c r="F1086" t="s">
        <v>132</v>
      </c>
      <c r="G1086">
        <f t="shared" si="33"/>
        <v>0.21510373443983408</v>
      </c>
      <c r="H1086">
        <f t="shared" si="34"/>
        <v>0.26887966804979258</v>
      </c>
      <c r="J1086">
        <f>VLOOKUP(E1086,'Wind ENSPRESO CF Averages'!$H$4:$K$40,3,0)*'Wind ENSPRESO CF'!D194/VLOOKUP(E1086,'Wind ENSPRESO CF Averages'!$C$28:$F$64,2,0)</f>
        <v>0.26887966804979258</v>
      </c>
    </row>
    <row r="1087" spans="2:10">
      <c r="B1087" t="s">
        <v>180</v>
      </c>
      <c r="C1087" t="s">
        <v>181</v>
      </c>
      <c r="D1087" t="s">
        <v>187</v>
      </c>
      <c r="E1087" t="s">
        <v>7</v>
      </c>
      <c r="F1087" t="s">
        <v>132</v>
      </c>
      <c r="G1087">
        <f t="shared" si="33"/>
        <v>0.26413888037384664</v>
      </c>
      <c r="H1087">
        <f t="shared" si="34"/>
        <v>0.33017360046730831</v>
      </c>
      <c r="J1087">
        <f>VLOOKUP(E1087,'Wind ENSPRESO CF Averages'!$H$4:$K$40,3,0)*'Wind ENSPRESO CF'!D195/VLOOKUP(E1087,'Wind ENSPRESO CF Averages'!$C$28:$F$64,2,0)</f>
        <v>0.33017360046730831</v>
      </c>
    </row>
    <row r="1088" spans="2:10">
      <c r="B1088" t="s">
        <v>180</v>
      </c>
      <c r="C1088" t="s">
        <v>181</v>
      </c>
      <c r="D1088" t="s">
        <v>187</v>
      </c>
      <c r="E1088" t="s">
        <v>38</v>
      </c>
      <c r="F1088" t="s">
        <v>132</v>
      </c>
      <c r="G1088">
        <f t="shared" si="33"/>
        <v>0.21695154185022028</v>
      </c>
      <c r="H1088">
        <f t="shared" si="34"/>
        <v>0.27118942731277534</v>
      </c>
      <c r="J1088">
        <f>VLOOKUP(E1088,'Wind ENSPRESO CF Averages'!$H$4:$K$40,3,0)*'Wind ENSPRESO CF'!D196/VLOOKUP(E1088,'Wind ENSPRESO CF Averages'!$C$28:$F$64,2,0)</f>
        <v>0.27118942731277534</v>
      </c>
    </row>
    <row r="1089" spans="2:10">
      <c r="B1089" t="s">
        <v>180</v>
      </c>
      <c r="C1089" t="s">
        <v>181</v>
      </c>
      <c r="D1089" t="s">
        <v>187</v>
      </c>
      <c r="E1089" t="s">
        <v>8</v>
      </c>
      <c r="F1089" t="s">
        <v>132</v>
      </c>
      <c r="G1089">
        <f t="shared" si="33"/>
        <v>0.22815110533414115</v>
      </c>
      <c r="H1089">
        <f t="shared" si="34"/>
        <v>0.28518888166767642</v>
      </c>
      <c r="J1089">
        <f>VLOOKUP(E1089,'Wind ENSPRESO CF Averages'!$H$4:$K$40,3,0)*'Wind ENSPRESO CF'!D197/VLOOKUP(E1089,'Wind ENSPRESO CF Averages'!$C$28:$F$64,2,0)</f>
        <v>0.28518888166767642</v>
      </c>
    </row>
    <row r="1090" spans="2:10">
      <c r="B1090" t="s">
        <v>180</v>
      </c>
      <c r="C1090" t="s">
        <v>181</v>
      </c>
      <c r="D1090" t="s">
        <v>187</v>
      </c>
      <c r="E1090" t="s">
        <v>9</v>
      </c>
      <c r="F1090" t="s">
        <v>132</v>
      </c>
      <c r="G1090">
        <f t="shared" si="33"/>
        <v>0.23977854209484392</v>
      </c>
      <c r="H1090">
        <f t="shared" si="34"/>
        <v>0.29972317761855488</v>
      </c>
      <c r="J1090">
        <f>VLOOKUP(E1090,'Wind ENSPRESO CF Averages'!$H$4:$K$40,3,0)*'Wind ENSPRESO CF'!D198/VLOOKUP(E1090,'Wind ENSPRESO CF Averages'!$C$28:$F$64,2,0)</f>
        <v>0.29972317761855488</v>
      </c>
    </row>
    <row r="1091" spans="2:10">
      <c r="B1091" t="s">
        <v>180</v>
      </c>
      <c r="C1091" t="s">
        <v>181</v>
      </c>
      <c r="D1091" t="s">
        <v>187</v>
      </c>
      <c r="E1091" t="s">
        <v>10</v>
      </c>
      <c r="F1091" t="s">
        <v>132</v>
      </c>
      <c r="G1091">
        <f t="shared" si="33"/>
        <v>0.25389959124105421</v>
      </c>
      <c r="H1091">
        <f t="shared" si="34"/>
        <v>0.31737448905131777</v>
      </c>
      <c r="J1091">
        <f>VLOOKUP(E1091,'Wind ENSPRESO CF Averages'!$H$4:$K$40,3,0)*'Wind ENSPRESO CF'!D199/VLOOKUP(E1091,'Wind ENSPRESO CF Averages'!$C$28:$F$64,2,0)</f>
        <v>0.31737448905131777</v>
      </c>
    </row>
    <row r="1092" spans="2:10">
      <c r="B1092" t="s">
        <v>180</v>
      </c>
      <c r="C1092" t="s">
        <v>181</v>
      </c>
      <c r="D1092" t="s">
        <v>187</v>
      </c>
      <c r="E1092" t="s">
        <v>42</v>
      </c>
      <c r="F1092" t="s">
        <v>132</v>
      </c>
      <c r="G1092">
        <f t="shared" si="33"/>
        <v>0.26073372781065091</v>
      </c>
      <c r="H1092">
        <f t="shared" si="34"/>
        <v>0.32591715976331365</v>
      </c>
      <c r="J1092">
        <f>VLOOKUP(E1092,'Wind ENSPRESO CF Averages'!$H$4:$K$40,3,0)*'Wind ENSPRESO CF'!D200/VLOOKUP(E1092,'Wind ENSPRESO CF Averages'!$C$28:$F$64,2,0)</f>
        <v>0.32591715976331365</v>
      </c>
    </row>
    <row r="1093" spans="2:10">
      <c r="B1093" t="s">
        <v>180</v>
      </c>
      <c r="C1093" t="s">
        <v>181</v>
      </c>
      <c r="D1093" t="s">
        <v>187</v>
      </c>
      <c r="E1093" t="s">
        <v>11</v>
      </c>
      <c r="F1093" t="s">
        <v>132</v>
      </c>
      <c r="G1093">
        <f t="shared" si="33"/>
        <v>0.24905660377358491</v>
      </c>
      <c r="H1093">
        <f t="shared" si="34"/>
        <v>0.31132075471698112</v>
      </c>
      <c r="J1093">
        <f>VLOOKUP(E1093,'Wind ENSPRESO CF Averages'!$H$4:$K$40,3,0)*'Wind ENSPRESO CF'!D201/VLOOKUP(E1093,'Wind ENSPRESO CF Averages'!$C$28:$F$64,2,0)</f>
        <v>0.31132075471698112</v>
      </c>
    </row>
    <row r="1094" spans="2:10">
      <c r="B1094" t="s">
        <v>180</v>
      </c>
      <c r="C1094" t="s">
        <v>181</v>
      </c>
      <c r="D1094" t="s">
        <v>187</v>
      </c>
      <c r="E1094" t="s">
        <v>12</v>
      </c>
      <c r="F1094" t="s">
        <v>132</v>
      </c>
      <c r="G1094">
        <f t="shared" si="33"/>
        <v>0.20971062117798522</v>
      </c>
      <c r="H1094">
        <f t="shared" si="34"/>
        <v>0.2621382764724815</v>
      </c>
      <c r="J1094">
        <f>VLOOKUP(E1094,'Wind ENSPRESO CF Averages'!$H$4:$K$40,3,0)*'Wind ENSPRESO CF'!D202/VLOOKUP(E1094,'Wind ENSPRESO CF Averages'!$C$28:$F$64,2,0)</f>
        <v>0.2621382764724815</v>
      </c>
    </row>
    <row r="1095" spans="2:10">
      <c r="B1095" t="s">
        <v>180</v>
      </c>
      <c r="C1095" t="s">
        <v>181</v>
      </c>
      <c r="D1095" t="s">
        <v>187</v>
      </c>
      <c r="E1095" t="s">
        <v>13</v>
      </c>
      <c r="F1095" t="s">
        <v>132</v>
      </c>
      <c r="G1095">
        <f t="shared" si="33"/>
        <v>0.19637513713584429</v>
      </c>
      <c r="H1095">
        <f t="shared" si="34"/>
        <v>0.24546892141980534</v>
      </c>
      <c r="J1095">
        <f>VLOOKUP(E1095,'Wind ENSPRESO CF Averages'!$H$4:$K$40,3,0)*'Wind ENSPRESO CF'!D203/VLOOKUP(E1095,'Wind ENSPRESO CF Averages'!$C$28:$F$64,2,0)</f>
        <v>0.24546892141980534</v>
      </c>
    </row>
    <row r="1096" spans="2:10">
      <c r="B1096" t="s">
        <v>180</v>
      </c>
      <c r="C1096" t="s">
        <v>181</v>
      </c>
      <c r="D1096" t="s">
        <v>187</v>
      </c>
      <c r="E1096" t="s">
        <v>14</v>
      </c>
      <c r="F1096" t="s">
        <v>132</v>
      </c>
      <c r="G1096">
        <f t="shared" si="33"/>
        <v>0.26252857142857144</v>
      </c>
      <c r="H1096">
        <f t="shared" si="34"/>
        <v>0.32816071428571431</v>
      </c>
      <c r="J1096">
        <f>VLOOKUP(E1096,'Wind ENSPRESO CF Averages'!$H$4:$K$40,3,0)*'Wind ENSPRESO CF'!D204/VLOOKUP(E1096,'Wind ENSPRESO CF Averages'!$C$28:$F$64,2,0)</f>
        <v>0.32816071428571431</v>
      </c>
    </row>
    <row r="1097" spans="2:10">
      <c r="B1097" t="s">
        <v>180</v>
      </c>
      <c r="C1097" t="s">
        <v>181</v>
      </c>
      <c r="D1097" t="s">
        <v>187</v>
      </c>
      <c r="E1097" t="s">
        <v>15</v>
      </c>
      <c r="F1097" t="s">
        <v>132</v>
      </c>
      <c r="G1097">
        <f t="shared" si="33"/>
        <v>0.19827751605995722</v>
      </c>
      <c r="H1097">
        <f t="shared" si="34"/>
        <v>0.2478468950749465</v>
      </c>
      <c r="J1097">
        <f>VLOOKUP(E1097,'Wind ENSPRESO CF Averages'!$H$4:$K$40,3,0)*'Wind ENSPRESO CF'!D205/VLOOKUP(E1097,'Wind ENSPRESO CF Averages'!$C$28:$F$64,2,0)</f>
        <v>0.2478468950749465</v>
      </c>
    </row>
    <row r="1098" spans="2:10">
      <c r="B1098" t="s">
        <v>180</v>
      </c>
      <c r="C1098" t="s">
        <v>181</v>
      </c>
      <c r="D1098" t="s">
        <v>187</v>
      </c>
      <c r="E1098" t="s">
        <v>19</v>
      </c>
      <c r="F1098" t="s">
        <v>132</v>
      </c>
      <c r="G1098">
        <f t="shared" si="33"/>
        <v>0.2643887695313149</v>
      </c>
      <c r="H1098">
        <f t="shared" si="34"/>
        <v>0.33048596191414359</v>
      </c>
      <c r="J1098">
        <f>VLOOKUP(E1098,'Wind ENSPRESO CF Averages'!$H$4:$K$40,3,0)*'Wind ENSPRESO CF'!D206/VLOOKUP(E1098,'Wind ENSPRESO CF Averages'!$C$28:$F$64,2,0)</f>
        <v>0.33048596191414359</v>
      </c>
    </row>
    <row r="1099" spans="2:10">
      <c r="B1099" t="s">
        <v>180</v>
      </c>
      <c r="C1099" t="s">
        <v>181</v>
      </c>
      <c r="D1099" t="s">
        <v>187</v>
      </c>
      <c r="E1099" t="s">
        <v>16</v>
      </c>
      <c r="F1099" t="s">
        <v>132</v>
      </c>
      <c r="G1099">
        <f t="shared" si="33"/>
        <v>0.25306674781532595</v>
      </c>
      <c r="H1099">
        <f t="shared" si="34"/>
        <v>0.31633343476915743</v>
      </c>
      <c r="J1099">
        <f>VLOOKUP(E1099,'Wind ENSPRESO CF Averages'!$H$4:$K$40,3,0)*'Wind ENSPRESO CF'!D207/VLOOKUP(E1099,'Wind ENSPRESO CF Averages'!$C$28:$F$64,2,0)</f>
        <v>0.31633343476915743</v>
      </c>
    </row>
    <row r="1100" spans="2:10">
      <c r="B1100" t="s">
        <v>180</v>
      </c>
      <c r="C1100" t="s">
        <v>181</v>
      </c>
      <c r="D1100" t="s">
        <v>187</v>
      </c>
      <c r="E1100" t="s">
        <v>17</v>
      </c>
      <c r="F1100" t="s">
        <v>132</v>
      </c>
      <c r="G1100">
        <f t="shared" si="33"/>
        <v>0.22157287818686339</v>
      </c>
      <c r="H1100">
        <f t="shared" si="34"/>
        <v>0.27696609773357922</v>
      </c>
      <c r="J1100">
        <f>VLOOKUP(E1100,'Wind ENSPRESO CF Averages'!$H$4:$K$40,3,0)*'Wind ENSPRESO CF'!D208/VLOOKUP(E1100,'Wind ENSPRESO CF Averages'!$C$28:$F$64,2,0)</f>
        <v>0.27696609773357922</v>
      </c>
    </row>
    <row r="1101" spans="2:10">
      <c r="B1101" t="s">
        <v>180</v>
      </c>
      <c r="C1101" t="s">
        <v>181</v>
      </c>
      <c r="D1101" t="s">
        <v>187</v>
      </c>
      <c r="E1101" t="s">
        <v>18</v>
      </c>
      <c r="F1101" t="s">
        <v>132</v>
      </c>
      <c r="G1101">
        <f t="shared" si="33"/>
        <v>0.23623028337321644</v>
      </c>
      <c r="H1101">
        <f t="shared" si="34"/>
        <v>0.29528785421652054</v>
      </c>
      <c r="J1101">
        <f>VLOOKUP(E1101,'Wind ENSPRESO CF Averages'!$H$4:$K$40,3,0)*'Wind ENSPRESO CF'!D209/VLOOKUP(E1101,'Wind ENSPRESO CF Averages'!$C$28:$F$64,2,0)</f>
        <v>0.29528785421652054</v>
      </c>
    </row>
    <row r="1102" spans="2:10">
      <c r="B1102" t="s">
        <v>180</v>
      </c>
      <c r="C1102" t="s">
        <v>181</v>
      </c>
      <c r="D1102" t="s">
        <v>187</v>
      </c>
      <c r="E1102" t="s">
        <v>39</v>
      </c>
      <c r="F1102" t="s">
        <v>132</v>
      </c>
      <c r="G1102">
        <f t="shared" ref="G1102:G1165" si="35">H1102*0.8</f>
        <v>0.25036973684210528</v>
      </c>
      <c r="H1102">
        <f t="shared" si="34"/>
        <v>0.31296217105263158</v>
      </c>
      <c r="J1102">
        <f>VLOOKUP(E1102,'Wind ENSPRESO CF Averages'!$H$4:$K$40,3,0)*'Wind ENSPRESO CF'!D210/VLOOKUP(E1102,'Wind ENSPRESO CF Averages'!$C$28:$F$64,2,0)</f>
        <v>0.31296217105263158</v>
      </c>
    </row>
    <row r="1103" spans="2:10">
      <c r="B1103" t="s">
        <v>180</v>
      </c>
      <c r="C1103" t="s">
        <v>181</v>
      </c>
      <c r="D1103" t="s">
        <v>187</v>
      </c>
      <c r="E1103" t="s">
        <v>20</v>
      </c>
      <c r="F1103" t="s">
        <v>132</v>
      </c>
      <c r="G1103">
        <f t="shared" si="35"/>
        <v>0.22981684853787698</v>
      </c>
      <c r="H1103">
        <f t="shared" si="34"/>
        <v>0.2872710606723462</v>
      </c>
      <c r="J1103">
        <f>VLOOKUP(E1103,'Wind ENSPRESO CF Averages'!$H$4:$K$40,3,0)*'Wind ENSPRESO CF'!D211/VLOOKUP(E1103,'Wind ENSPRESO CF Averages'!$C$28:$F$64,2,0)</f>
        <v>0.2872710606723462</v>
      </c>
    </row>
    <row r="1104" spans="2:10">
      <c r="B1104" t="s">
        <v>180</v>
      </c>
      <c r="C1104" t="s">
        <v>181</v>
      </c>
      <c r="D1104" t="s">
        <v>187</v>
      </c>
      <c r="E1104" t="s">
        <v>21</v>
      </c>
      <c r="F1104" t="s">
        <v>132</v>
      </c>
      <c r="G1104">
        <f t="shared" si="35"/>
        <v>0.33692783157894746</v>
      </c>
      <c r="H1104">
        <f t="shared" si="34"/>
        <v>0.42115978947368432</v>
      </c>
      <c r="J1104">
        <f>VLOOKUP(E1104,'Wind ENSPRESO CF Averages'!$H$4:$K$40,3,0)*'Wind ENSPRESO CF'!D212/VLOOKUP(E1104,'Wind ENSPRESO CF Averages'!$C$28:$F$64,2,0)</f>
        <v>0.42115978947368432</v>
      </c>
    </row>
    <row r="1105" spans="2:10">
      <c r="B1105" t="s">
        <v>180</v>
      </c>
      <c r="C1105" t="s">
        <v>181</v>
      </c>
      <c r="D1105" t="s">
        <v>187</v>
      </c>
      <c r="E1105" t="s">
        <v>22</v>
      </c>
      <c r="F1105" t="s">
        <v>132</v>
      </c>
      <c r="G1105">
        <f t="shared" si="35"/>
        <v>0</v>
      </c>
      <c r="H1105">
        <f t="shared" si="34"/>
        <v>0</v>
      </c>
      <c r="J1105">
        <f>VLOOKUP(E1105,'Wind ENSPRESO CF Averages'!$H$4:$K$40,3,0)*'Wind ENSPRESO CF'!D213/VLOOKUP(E1105,'Wind ENSPRESO CF Averages'!$C$28:$F$64,2,0)</f>
        <v>0</v>
      </c>
    </row>
    <row r="1106" spans="2:10">
      <c r="B1106" t="s">
        <v>180</v>
      </c>
      <c r="C1106" t="s">
        <v>181</v>
      </c>
      <c r="D1106" t="s">
        <v>187</v>
      </c>
      <c r="E1106" t="s">
        <v>23</v>
      </c>
      <c r="F1106" t="s">
        <v>132</v>
      </c>
      <c r="G1106">
        <f t="shared" si="35"/>
        <v>0.23526714732783149</v>
      </c>
      <c r="H1106">
        <f t="shared" si="34"/>
        <v>0.29408393415978934</v>
      </c>
      <c r="J1106">
        <f>VLOOKUP(E1106,'Wind ENSPRESO CF Averages'!$H$4:$K$40,3,0)*'Wind ENSPRESO CF'!D214/VLOOKUP(E1106,'Wind ENSPRESO CF Averages'!$C$28:$F$64,2,0)</f>
        <v>0.29408393415978934</v>
      </c>
    </row>
    <row r="1107" spans="2:10">
      <c r="B1107" t="s">
        <v>180</v>
      </c>
      <c r="C1107" t="s">
        <v>181</v>
      </c>
      <c r="D1107" t="s">
        <v>187</v>
      </c>
      <c r="E1107" t="s">
        <v>43</v>
      </c>
      <c r="F1107" t="s">
        <v>132</v>
      </c>
      <c r="G1107">
        <f t="shared" si="35"/>
        <v>0.25791044776119409</v>
      </c>
      <c r="H1107">
        <f t="shared" si="34"/>
        <v>0.32238805970149259</v>
      </c>
      <c r="J1107">
        <f>VLOOKUP(E1107,'Wind ENSPRESO CF Averages'!$H$4:$K$40,3,0)*'Wind ENSPRESO CF'!D215/VLOOKUP(E1107,'Wind ENSPRESO CF Averages'!$C$28:$F$64,2,0)</f>
        <v>0.32238805970149259</v>
      </c>
    </row>
    <row r="1108" spans="2:10">
      <c r="B1108" t="s">
        <v>180</v>
      </c>
      <c r="C1108" t="s">
        <v>181</v>
      </c>
      <c r="D1108" t="s">
        <v>187</v>
      </c>
      <c r="E1108" t="s">
        <v>24</v>
      </c>
      <c r="F1108" t="s">
        <v>132</v>
      </c>
      <c r="G1108">
        <f t="shared" si="35"/>
        <v>0.20865455020920495</v>
      </c>
      <c r="H1108">
        <f t="shared" si="34"/>
        <v>0.26081818776150617</v>
      </c>
      <c r="J1108">
        <f>VLOOKUP(E1108,'Wind ENSPRESO CF Averages'!$H$4:$K$40,3,0)*'Wind ENSPRESO CF'!D216/VLOOKUP(E1108,'Wind ENSPRESO CF Averages'!$C$28:$F$64,2,0)</f>
        <v>0.26081818776150617</v>
      </c>
    </row>
    <row r="1109" spans="2:10">
      <c r="B1109" t="s">
        <v>180</v>
      </c>
      <c r="C1109" t="s">
        <v>181</v>
      </c>
      <c r="D1109" t="s">
        <v>187</v>
      </c>
      <c r="E1109" t="s">
        <v>25</v>
      </c>
      <c r="F1109" t="s">
        <v>132</v>
      </c>
      <c r="G1109">
        <f t="shared" si="35"/>
        <v>0.18227848101265826</v>
      </c>
      <c r="H1109">
        <f t="shared" si="34"/>
        <v>0.22784810126582281</v>
      </c>
      <c r="J1109">
        <f>VLOOKUP(E1109,'Wind ENSPRESO CF Averages'!$H$4:$K$40,3,0)*'Wind ENSPRESO CF'!D217/VLOOKUP(E1109,'Wind ENSPRESO CF Averages'!$C$28:$F$64,2,0)</f>
        <v>0.22784810126582281</v>
      </c>
    </row>
    <row r="1110" spans="2:10">
      <c r="B1110" t="s">
        <v>180</v>
      </c>
      <c r="C1110" t="s">
        <v>181</v>
      </c>
      <c r="D1110" t="s">
        <v>187</v>
      </c>
      <c r="E1110" t="s">
        <v>26</v>
      </c>
      <c r="F1110" t="s">
        <v>132</v>
      </c>
      <c r="G1110">
        <f t="shared" si="35"/>
        <v>0.19314096028452876</v>
      </c>
      <c r="H1110">
        <f t="shared" si="34"/>
        <v>0.24142620035566095</v>
      </c>
      <c r="J1110">
        <f>VLOOKUP(E1110,'Wind ENSPRESO CF Averages'!$H$4:$K$40,3,0)*'Wind ENSPRESO CF'!D218/VLOOKUP(E1110,'Wind ENSPRESO CF Averages'!$C$28:$F$64,2,0)</f>
        <v>0.24142620035566095</v>
      </c>
    </row>
    <row r="1111" spans="2:10">
      <c r="B1111" t="s">
        <v>180</v>
      </c>
      <c r="C1111" t="s">
        <v>181</v>
      </c>
      <c r="D1111" t="s">
        <v>187</v>
      </c>
      <c r="E1111" t="s">
        <v>40</v>
      </c>
      <c r="F1111" t="s">
        <v>132</v>
      </c>
      <c r="G1111">
        <f t="shared" si="35"/>
        <v>0.22140000000000004</v>
      </c>
      <c r="H1111">
        <f t="shared" si="34"/>
        <v>0.27675000000000005</v>
      </c>
      <c r="J1111">
        <f>VLOOKUP(E1111,'Wind ENSPRESO CF Averages'!$H$4:$K$40,3,0)*'Wind ENSPRESO CF'!D219/VLOOKUP(E1111,'Wind ENSPRESO CF Averages'!$C$28:$F$64,2,0)</f>
        <v>0.27675000000000005</v>
      </c>
    </row>
    <row r="1112" spans="2:10">
      <c r="B1112" t="s">
        <v>180</v>
      </c>
      <c r="C1112" t="s">
        <v>181</v>
      </c>
      <c r="D1112" t="s">
        <v>187</v>
      </c>
      <c r="E1112" t="s">
        <v>41</v>
      </c>
      <c r="F1112" t="s">
        <v>132</v>
      </c>
      <c r="G1112">
        <f t="shared" si="35"/>
        <v>0.24314336283185845</v>
      </c>
      <c r="H1112">
        <f t="shared" ref="H1112:H1175" si="36">IF(D1112="WP",0,J1112)</f>
        <v>0.30392920353982306</v>
      </c>
      <c r="J1112">
        <f>VLOOKUP(E1112,'Wind ENSPRESO CF Averages'!$H$4:$K$40,3,0)*'Wind ENSPRESO CF'!D220/VLOOKUP(E1112,'Wind ENSPRESO CF Averages'!$C$28:$F$64,2,0)</f>
        <v>0.30392920353982306</v>
      </c>
    </row>
    <row r="1113" spans="2:10">
      <c r="B1113" t="s">
        <v>180</v>
      </c>
      <c r="C1113" t="s">
        <v>181</v>
      </c>
      <c r="D1113" t="s">
        <v>187</v>
      </c>
      <c r="E1113" t="s">
        <v>27</v>
      </c>
      <c r="F1113" t="s">
        <v>132</v>
      </c>
      <c r="G1113">
        <f t="shared" si="35"/>
        <v>0.27665009157509146</v>
      </c>
      <c r="H1113">
        <f t="shared" si="36"/>
        <v>0.3458126144688643</v>
      </c>
      <c r="J1113">
        <f>VLOOKUP(E1113,'Wind ENSPRESO CF Averages'!$H$4:$K$40,3,0)*'Wind ENSPRESO CF'!D221/VLOOKUP(E1113,'Wind ENSPRESO CF Averages'!$C$28:$F$64,2,0)</f>
        <v>0.3458126144688643</v>
      </c>
    </row>
    <row r="1114" spans="2:10">
      <c r="B1114" t="s">
        <v>180</v>
      </c>
      <c r="C1114" t="s">
        <v>181</v>
      </c>
      <c r="D1114" t="s">
        <v>187</v>
      </c>
      <c r="E1114" t="s">
        <v>28</v>
      </c>
      <c r="F1114" t="s">
        <v>132</v>
      </c>
      <c r="G1114">
        <f t="shared" si="35"/>
        <v>0.23808185085041669</v>
      </c>
      <c r="H1114">
        <f t="shared" si="36"/>
        <v>0.29760231356302086</v>
      </c>
      <c r="J1114">
        <f>VLOOKUP(E1114,'Wind ENSPRESO CF Averages'!$H$4:$K$40,3,0)*'Wind ENSPRESO CF'!D222/VLOOKUP(E1114,'Wind ENSPRESO CF Averages'!$C$28:$F$64,2,0)</f>
        <v>0.29760231356302086</v>
      </c>
    </row>
    <row r="1115" spans="2:10">
      <c r="B1115" t="s">
        <v>180</v>
      </c>
      <c r="C1115" t="s">
        <v>181</v>
      </c>
      <c r="D1115" t="s">
        <v>187</v>
      </c>
      <c r="E1115" t="s">
        <v>29</v>
      </c>
      <c r="F1115" t="s">
        <v>132</v>
      </c>
      <c r="G1115">
        <f t="shared" si="35"/>
        <v>0.24271170715716339</v>
      </c>
      <c r="H1115">
        <f t="shared" si="36"/>
        <v>0.30338963394645424</v>
      </c>
      <c r="J1115">
        <f>VLOOKUP(E1115,'Wind ENSPRESO CF Averages'!$H$4:$K$40,3,0)*'Wind ENSPRESO CF'!D223/VLOOKUP(E1115,'Wind ENSPRESO CF Averages'!$C$28:$F$64,2,0)</f>
        <v>0.30338963394645424</v>
      </c>
    </row>
    <row r="1116" spans="2:10">
      <c r="B1116" t="s">
        <v>180</v>
      </c>
      <c r="C1116" t="s">
        <v>181</v>
      </c>
      <c r="D1116" t="s">
        <v>187</v>
      </c>
      <c r="E1116" t="s">
        <v>30</v>
      </c>
      <c r="F1116" t="s">
        <v>132</v>
      </c>
      <c r="G1116">
        <f t="shared" si="35"/>
        <v>0.19562849150650258</v>
      </c>
      <c r="H1116">
        <f t="shared" si="36"/>
        <v>0.24453561438312821</v>
      </c>
      <c r="J1116">
        <f>VLOOKUP(E1116,'Wind ENSPRESO CF Averages'!$H$4:$K$40,3,0)*'Wind ENSPRESO CF'!D224/VLOOKUP(E1116,'Wind ENSPRESO CF Averages'!$C$28:$F$64,2,0)</f>
        <v>0.24453561438312821</v>
      </c>
    </row>
    <row r="1117" spans="2:10">
      <c r="B1117" t="s">
        <v>180</v>
      </c>
      <c r="C1117" t="s">
        <v>181</v>
      </c>
      <c r="D1117" t="s">
        <v>187</v>
      </c>
      <c r="E1117" t="s">
        <v>31</v>
      </c>
      <c r="F1117" t="s">
        <v>132</v>
      </c>
      <c r="G1117">
        <f t="shared" si="35"/>
        <v>0.27704637774869245</v>
      </c>
      <c r="H1117">
        <f t="shared" si="36"/>
        <v>0.34630797218586556</v>
      </c>
      <c r="J1117">
        <f>VLOOKUP(E1117,'Wind ENSPRESO CF Averages'!$H$4:$K$40,3,0)*'Wind ENSPRESO CF'!D225/VLOOKUP(E1117,'Wind ENSPRESO CF Averages'!$C$28:$F$64,2,0)</f>
        <v>0.34630797218586556</v>
      </c>
    </row>
    <row r="1118" spans="2:10">
      <c r="B1118" t="s">
        <v>180</v>
      </c>
      <c r="C1118" t="s">
        <v>181</v>
      </c>
      <c r="D1118" t="s">
        <v>187</v>
      </c>
      <c r="E1118" t="s">
        <v>32</v>
      </c>
      <c r="F1118" t="s">
        <v>132</v>
      </c>
      <c r="G1118">
        <f t="shared" si="35"/>
        <v>0.2369032258064516</v>
      </c>
      <c r="H1118">
        <f t="shared" si="36"/>
        <v>0.29612903225806447</v>
      </c>
      <c r="J1118">
        <f>VLOOKUP(E1118,'Wind ENSPRESO CF Averages'!$H$4:$K$40,3,0)*'Wind ENSPRESO CF'!D226/VLOOKUP(E1118,'Wind ENSPRESO CF Averages'!$C$28:$F$64,2,0)</f>
        <v>0.29612903225806447</v>
      </c>
    </row>
    <row r="1119" spans="2:10">
      <c r="B1119" t="s">
        <v>180</v>
      </c>
      <c r="C1119" t="s">
        <v>181</v>
      </c>
      <c r="D1119" t="s">
        <v>187</v>
      </c>
      <c r="E1119" t="s">
        <v>33</v>
      </c>
      <c r="F1119" t="s">
        <v>132</v>
      </c>
      <c r="G1119">
        <f t="shared" si="35"/>
        <v>0.23720220544187659</v>
      </c>
      <c r="H1119">
        <f t="shared" si="36"/>
        <v>0.29650275680234572</v>
      </c>
      <c r="J1119">
        <f>VLOOKUP(E1119,'Wind ENSPRESO CF Averages'!$H$4:$K$40,3,0)*'Wind ENSPRESO CF'!D227/VLOOKUP(E1119,'Wind ENSPRESO CF Averages'!$C$28:$F$64,2,0)</f>
        <v>0.29650275680234572</v>
      </c>
    </row>
    <row r="1120" spans="2:10">
      <c r="B1120" t="s">
        <v>180</v>
      </c>
      <c r="C1120" t="s">
        <v>181</v>
      </c>
      <c r="D1120" t="s">
        <v>187</v>
      </c>
      <c r="E1120" t="s">
        <v>34</v>
      </c>
      <c r="F1120" t="s">
        <v>132</v>
      </c>
      <c r="G1120">
        <f t="shared" si="35"/>
        <v>0.24757253218884126</v>
      </c>
      <c r="H1120">
        <f t="shared" si="36"/>
        <v>0.30946566523605157</v>
      </c>
      <c r="J1120">
        <f>VLOOKUP(E1120,'Wind ENSPRESO CF Averages'!$H$4:$K$40,3,0)*'Wind ENSPRESO CF'!D228/VLOOKUP(E1120,'Wind ENSPRESO CF Averages'!$C$28:$F$64,2,0)</f>
        <v>0.30946566523605157</v>
      </c>
    </row>
    <row r="1121" spans="2:10">
      <c r="B1121" t="s">
        <v>180</v>
      </c>
      <c r="C1121" t="s">
        <v>181</v>
      </c>
      <c r="D1121" t="s">
        <v>187</v>
      </c>
      <c r="E1121" t="s">
        <v>35</v>
      </c>
      <c r="F1121" t="s">
        <v>132</v>
      </c>
      <c r="G1121">
        <f t="shared" si="35"/>
        <v>0.24748823109843088</v>
      </c>
      <c r="H1121">
        <f t="shared" si="36"/>
        <v>0.30936028887303857</v>
      </c>
      <c r="J1121">
        <f>VLOOKUP(E1121,'Wind ENSPRESO CF Averages'!$H$4:$K$40,3,0)*'Wind ENSPRESO CF'!D229/VLOOKUP(E1121,'Wind ENSPRESO CF Averages'!$C$28:$F$64,2,0)</f>
        <v>0.30936028887303857</v>
      </c>
    </row>
    <row r="1122" spans="2:10">
      <c r="B1122" t="s">
        <v>180</v>
      </c>
      <c r="C1122" t="s">
        <v>181</v>
      </c>
      <c r="D1122" t="s">
        <v>187</v>
      </c>
      <c r="E1122" t="s">
        <v>36</v>
      </c>
      <c r="F1122" t="s">
        <v>132</v>
      </c>
      <c r="G1122">
        <f t="shared" si="35"/>
        <v>0.25513510197250777</v>
      </c>
      <c r="H1122">
        <f t="shared" si="36"/>
        <v>0.31891887746563469</v>
      </c>
      <c r="J1122">
        <f>VLOOKUP(E1122,'Wind ENSPRESO CF Averages'!$H$4:$K$40,3,0)*'Wind ENSPRESO CF'!D230/VLOOKUP(E1122,'Wind ENSPRESO CF Averages'!$C$28:$F$64,2,0)</f>
        <v>0.31891887746563469</v>
      </c>
    </row>
    <row r="1123" spans="2:10">
      <c r="B1123" t="s">
        <v>180</v>
      </c>
      <c r="C1123" t="s">
        <v>181</v>
      </c>
      <c r="D1123" t="s">
        <v>188</v>
      </c>
      <c r="E1123" t="s">
        <v>37</v>
      </c>
      <c r="F1123" t="s">
        <v>132</v>
      </c>
      <c r="G1123">
        <f t="shared" si="35"/>
        <v>0.18821576763485479</v>
      </c>
      <c r="H1123">
        <f t="shared" si="36"/>
        <v>0.23526970954356846</v>
      </c>
      <c r="J1123">
        <f>VLOOKUP(E1123,'Wind ENSPRESO CF Averages'!$H$4:$K$40,3,0)*'Wind ENSPRESO CF'!D231/VLOOKUP(E1123,'Wind ENSPRESO CF Averages'!$C$28:$F$64,2,0)</f>
        <v>0.23526970954356846</v>
      </c>
    </row>
    <row r="1124" spans="2:10">
      <c r="B1124" t="s">
        <v>180</v>
      </c>
      <c r="C1124" t="s">
        <v>181</v>
      </c>
      <c r="D1124" t="s">
        <v>188</v>
      </c>
      <c r="E1124" t="s">
        <v>7</v>
      </c>
      <c r="F1124" t="s">
        <v>132</v>
      </c>
      <c r="G1124">
        <f t="shared" si="35"/>
        <v>0.20387418436593019</v>
      </c>
      <c r="H1124">
        <f t="shared" si="36"/>
        <v>0.25484273045741274</v>
      </c>
      <c r="J1124">
        <f>VLOOKUP(E1124,'Wind ENSPRESO CF Averages'!$H$4:$K$40,3,0)*'Wind ENSPRESO CF'!D232/VLOOKUP(E1124,'Wind ENSPRESO CF Averages'!$C$28:$F$64,2,0)</f>
        <v>0.25484273045741274</v>
      </c>
    </row>
    <row r="1125" spans="2:10">
      <c r="B1125" t="s">
        <v>180</v>
      </c>
      <c r="C1125" t="s">
        <v>181</v>
      </c>
      <c r="D1125" t="s">
        <v>188</v>
      </c>
      <c r="E1125" t="s">
        <v>38</v>
      </c>
      <c r="F1125" t="s">
        <v>132</v>
      </c>
      <c r="G1125">
        <f t="shared" si="35"/>
        <v>0.15414977973568283</v>
      </c>
      <c r="H1125">
        <f t="shared" si="36"/>
        <v>0.19268722466960353</v>
      </c>
      <c r="J1125">
        <f>VLOOKUP(E1125,'Wind ENSPRESO CF Averages'!$H$4:$K$40,3,0)*'Wind ENSPRESO CF'!D233/VLOOKUP(E1125,'Wind ENSPRESO CF Averages'!$C$28:$F$64,2,0)</f>
        <v>0.19268722466960353</v>
      </c>
    </row>
    <row r="1126" spans="2:10">
      <c r="B1126" t="s">
        <v>180</v>
      </c>
      <c r="C1126" t="s">
        <v>181</v>
      </c>
      <c r="D1126" t="s">
        <v>188</v>
      </c>
      <c r="E1126" t="s">
        <v>8</v>
      </c>
      <c r="F1126" t="s">
        <v>132</v>
      </c>
      <c r="G1126">
        <f t="shared" si="35"/>
        <v>0.16327746835411497</v>
      </c>
      <c r="H1126">
        <f t="shared" si="36"/>
        <v>0.2040968354426437</v>
      </c>
      <c r="J1126">
        <f>VLOOKUP(E1126,'Wind ENSPRESO CF Averages'!$H$4:$K$40,3,0)*'Wind ENSPRESO CF'!D234/VLOOKUP(E1126,'Wind ENSPRESO CF Averages'!$C$28:$F$64,2,0)</f>
        <v>0.2040968354426437</v>
      </c>
    </row>
    <row r="1127" spans="2:10">
      <c r="B1127" t="s">
        <v>180</v>
      </c>
      <c r="C1127" t="s">
        <v>181</v>
      </c>
      <c r="D1127" t="s">
        <v>188</v>
      </c>
      <c r="E1127" t="s">
        <v>9</v>
      </c>
      <c r="F1127" t="s">
        <v>132</v>
      </c>
      <c r="G1127">
        <f t="shared" si="35"/>
        <v>0.19473726899393981</v>
      </c>
      <c r="H1127">
        <f t="shared" si="36"/>
        <v>0.24342158624242474</v>
      </c>
      <c r="J1127">
        <f>VLOOKUP(E1127,'Wind ENSPRESO CF Averages'!$H$4:$K$40,3,0)*'Wind ENSPRESO CF'!D235/VLOOKUP(E1127,'Wind ENSPRESO CF Averages'!$C$28:$F$64,2,0)</f>
        <v>0.24342158624242474</v>
      </c>
    </row>
    <row r="1128" spans="2:10">
      <c r="B1128" t="s">
        <v>180</v>
      </c>
      <c r="C1128" t="s">
        <v>181</v>
      </c>
      <c r="D1128" t="s">
        <v>188</v>
      </c>
      <c r="E1128" t="s">
        <v>10</v>
      </c>
      <c r="F1128" t="s">
        <v>132</v>
      </c>
      <c r="G1128">
        <f t="shared" si="35"/>
        <v>0.19063841362505324</v>
      </c>
      <c r="H1128">
        <f t="shared" si="36"/>
        <v>0.23829801703131653</v>
      </c>
      <c r="J1128">
        <f>VLOOKUP(E1128,'Wind ENSPRESO CF Averages'!$H$4:$K$40,3,0)*'Wind ENSPRESO CF'!D236/VLOOKUP(E1128,'Wind ENSPRESO CF Averages'!$C$28:$F$64,2,0)</f>
        <v>0.23829801703131653</v>
      </c>
    </row>
    <row r="1129" spans="2:10">
      <c r="B1129" t="s">
        <v>180</v>
      </c>
      <c r="C1129" t="s">
        <v>181</v>
      </c>
      <c r="D1129" t="s">
        <v>188</v>
      </c>
      <c r="E1129" t="s">
        <v>42</v>
      </c>
      <c r="F1129" t="s">
        <v>132</v>
      </c>
      <c r="G1129">
        <f t="shared" si="35"/>
        <v>0.18404733727810652</v>
      </c>
      <c r="H1129">
        <f t="shared" si="36"/>
        <v>0.23005917159763312</v>
      </c>
      <c r="J1129">
        <f>VLOOKUP(E1129,'Wind ENSPRESO CF Averages'!$H$4:$K$40,3,0)*'Wind ENSPRESO CF'!D237/VLOOKUP(E1129,'Wind ENSPRESO CF Averages'!$C$28:$F$64,2,0)</f>
        <v>0.23005917159763312</v>
      </c>
    </row>
    <row r="1130" spans="2:10">
      <c r="B1130" t="s">
        <v>180</v>
      </c>
      <c r="C1130" t="s">
        <v>181</v>
      </c>
      <c r="D1130" t="s">
        <v>188</v>
      </c>
      <c r="E1130" t="s">
        <v>11</v>
      </c>
      <c r="F1130" t="s">
        <v>132</v>
      </c>
      <c r="G1130">
        <f t="shared" si="35"/>
        <v>0.21886792452830189</v>
      </c>
      <c r="H1130">
        <f t="shared" si="36"/>
        <v>0.27358490566037735</v>
      </c>
      <c r="J1130">
        <f>VLOOKUP(E1130,'Wind ENSPRESO CF Averages'!$H$4:$K$40,3,0)*'Wind ENSPRESO CF'!D238/VLOOKUP(E1130,'Wind ENSPRESO CF Averages'!$C$28:$F$64,2,0)</f>
        <v>0.27358490566037735</v>
      </c>
    </row>
    <row r="1131" spans="2:10">
      <c r="B1131" t="s">
        <v>180</v>
      </c>
      <c r="C1131" t="s">
        <v>181</v>
      </c>
      <c r="D1131" t="s">
        <v>188</v>
      </c>
      <c r="E1131" t="s">
        <v>12</v>
      </c>
      <c r="F1131" t="s">
        <v>132</v>
      </c>
      <c r="G1131">
        <f t="shared" si="35"/>
        <v>0.14621258448664307</v>
      </c>
      <c r="H1131">
        <f t="shared" si="36"/>
        <v>0.18276573060830384</v>
      </c>
      <c r="J1131">
        <f>VLOOKUP(E1131,'Wind ENSPRESO CF Averages'!$H$4:$K$40,3,0)*'Wind ENSPRESO CF'!D239/VLOOKUP(E1131,'Wind ENSPRESO CF Averages'!$C$28:$F$64,2,0)</f>
        <v>0.18276573060830384</v>
      </c>
    </row>
    <row r="1132" spans="2:10">
      <c r="B1132" t="s">
        <v>180</v>
      </c>
      <c r="C1132" t="s">
        <v>181</v>
      </c>
      <c r="D1132" t="s">
        <v>188</v>
      </c>
      <c r="E1132" t="s">
        <v>13</v>
      </c>
      <c r="F1132" t="s">
        <v>132</v>
      </c>
      <c r="G1132">
        <f t="shared" si="35"/>
        <v>0.14035220011508551</v>
      </c>
      <c r="H1132">
        <f t="shared" si="36"/>
        <v>0.17544025014385689</v>
      </c>
      <c r="J1132">
        <f>VLOOKUP(E1132,'Wind ENSPRESO CF Averages'!$H$4:$K$40,3,0)*'Wind ENSPRESO CF'!D240/VLOOKUP(E1132,'Wind ENSPRESO CF Averages'!$C$28:$F$64,2,0)</f>
        <v>0.17544025014385689</v>
      </c>
    </row>
    <row r="1133" spans="2:10">
      <c r="B1133" t="s">
        <v>180</v>
      </c>
      <c r="C1133" t="s">
        <v>181</v>
      </c>
      <c r="D1133" t="s">
        <v>188</v>
      </c>
      <c r="E1133" t="s">
        <v>14</v>
      </c>
      <c r="F1133" t="s">
        <v>132</v>
      </c>
      <c r="G1133">
        <f t="shared" si="35"/>
        <v>0.24312428571428568</v>
      </c>
      <c r="H1133">
        <f t="shared" si="36"/>
        <v>0.3039053571428571</v>
      </c>
      <c r="J1133">
        <f>VLOOKUP(E1133,'Wind ENSPRESO CF Averages'!$H$4:$K$40,3,0)*'Wind ENSPRESO CF'!D241/VLOOKUP(E1133,'Wind ENSPRESO CF Averages'!$C$28:$F$64,2,0)</f>
        <v>0.3039053571428571</v>
      </c>
    </row>
    <row r="1134" spans="2:10">
      <c r="B1134" t="s">
        <v>180</v>
      </c>
      <c r="C1134" t="s">
        <v>181</v>
      </c>
      <c r="D1134" t="s">
        <v>188</v>
      </c>
      <c r="E1134" t="s">
        <v>15</v>
      </c>
      <c r="F1134" t="s">
        <v>132</v>
      </c>
      <c r="G1134">
        <f t="shared" si="35"/>
        <v>0.15162398286937906</v>
      </c>
      <c r="H1134">
        <f t="shared" si="36"/>
        <v>0.1895299785867238</v>
      </c>
      <c r="J1134">
        <f>VLOOKUP(E1134,'Wind ENSPRESO CF Averages'!$H$4:$K$40,3,0)*'Wind ENSPRESO CF'!D242/VLOOKUP(E1134,'Wind ENSPRESO CF Averages'!$C$28:$F$64,2,0)</f>
        <v>0.1895299785867238</v>
      </c>
    </row>
    <row r="1135" spans="2:10">
      <c r="B1135" t="s">
        <v>180</v>
      </c>
      <c r="C1135" t="s">
        <v>181</v>
      </c>
      <c r="D1135" t="s">
        <v>188</v>
      </c>
      <c r="E1135" t="s">
        <v>19</v>
      </c>
      <c r="F1135" t="s">
        <v>132</v>
      </c>
      <c r="G1135">
        <f t="shared" si="35"/>
        <v>0.27231576967603655</v>
      </c>
      <c r="H1135">
        <f t="shared" si="36"/>
        <v>0.34039471209504568</v>
      </c>
      <c r="J1135">
        <f>VLOOKUP(E1135,'Wind ENSPRESO CF Averages'!$H$4:$K$40,3,0)*'Wind ENSPRESO CF'!D243/VLOOKUP(E1135,'Wind ENSPRESO CF Averages'!$C$28:$F$64,2,0)</f>
        <v>0.34039471209504568</v>
      </c>
    </row>
    <row r="1136" spans="2:10">
      <c r="B1136" t="s">
        <v>180</v>
      </c>
      <c r="C1136" t="s">
        <v>181</v>
      </c>
      <c r="D1136" t="s">
        <v>188</v>
      </c>
      <c r="E1136" t="s">
        <v>16</v>
      </c>
      <c r="F1136" t="s">
        <v>132</v>
      </c>
      <c r="G1136">
        <f t="shared" si="35"/>
        <v>0.19801512813880476</v>
      </c>
      <c r="H1136">
        <f t="shared" si="36"/>
        <v>0.24751891017350594</v>
      </c>
      <c r="J1136">
        <f>VLOOKUP(E1136,'Wind ENSPRESO CF Averages'!$H$4:$K$40,3,0)*'Wind ENSPRESO CF'!D244/VLOOKUP(E1136,'Wind ENSPRESO CF Averages'!$C$28:$F$64,2,0)</f>
        <v>0.24751891017350594</v>
      </c>
    </row>
    <row r="1137" spans="2:10">
      <c r="B1137" t="s">
        <v>180</v>
      </c>
      <c r="C1137" t="s">
        <v>181</v>
      </c>
      <c r="D1137" t="s">
        <v>188</v>
      </c>
      <c r="E1137" t="s">
        <v>17</v>
      </c>
      <c r="F1137" t="s">
        <v>132</v>
      </c>
      <c r="G1137">
        <f t="shared" si="35"/>
        <v>0.17474562042572217</v>
      </c>
      <c r="H1137">
        <f t="shared" si="36"/>
        <v>0.21843202553215268</v>
      </c>
      <c r="J1137">
        <f>VLOOKUP(E1137,'Wind ENSPRESO CF Averages'!$H$4:$K$40,3,0)*'Wind ENSPRESO CF'!D245/VLOOKUP(E1137,'Wind ENSPRESO CF Averages'!$C$28:$F$64,2,0)</f>
        <v>0.21843202553215268</v>
      </c>
    </row>
    <row r="1138" spans="2:10">
      <c r="B1138" t="s">
        <v>180</v>
      </c>
      <c r="C1138" t="s">
        <v>181</v>
      </c>
      <c r="D1138" t="s">
        <v>188</v>
      </c>
      <c r="E1138" t="s">
        <v>18</v>
      </c>
      <c r="F1138" t="s">
        <v>132</v>
      </c>
      <c r="G1138">
        <f t="shared" si="35"/>
        <v>0.17625763693832688</v>
      </c>
      <c r="H1138">
        <f t="shared" si="36"/>
        <v>0.2203220461729086</v>
      </c>
      <c r="J1138">
        <f>VLOOKUP(E1138,'Wind ENSPRESO CF Averages'!$H$4:$K$40,3,0)*'Wind ENSPRESO CF'!D246/VLOOKUP(E1138,'Wind ENSPRESO CF Averages'!$C$28:$F$64,2,0)</f>
        <v>0.2203220461729086</v>
      </c>
    </row>
    <row r="1139" spans="2:10">
      <c r="B1139" t="s">
        <v>180</v>
      </c>
      <c r="C1139" t="s">
        <v>181</v>
      </c>
      <c r="D1139" t="s">
        <v>188</v>
      </c>
      <c r="E1139" t="s">
        <v>39</v>
      </c>
      <c r="F1139" t="s">
        <v>132</v>
      </c>
      <c r="G1139">
        <f t="shared" si="35"/>
        <v>0.1733328947368421</v>
      </c>
      <c r="H1139">
        <f t="shared" si="36"/>
        <v>0.21666611842105263</v>
      </c>
      <c r="J1139">
        <f>VLOOKUP(E1139,'Wind ENSPRESO CF Averages'!$H$4:$K$40,3,0)*'Wind ENSPRESO CF'!D247/VLOOKUP(E1139,'Wind ENSPRESO CF Averages'!$C$28:$F$64,2,0)</f>
        <v>0.21666611842105263</v>
      </c>
    </row>
    <row r="1140" spans="2:10">
      <c r="B1140" t="s">
        <v>180</v>
      </c>
      <c r="C1140" t="s">
        <v>181</v>
      </c>
      <c r="D1140" t="s">
        <v>188</v>
      </c>
      <c r="E1140" t="s">
        <v>20</v>
      </c>
      <c r="F1140" t="s">
        <v>132</v>
      </c>
      <c r="G1140">
        <f t="shared" si="35"/>
        <v>0.1778870798777904</v>
      </c>
      <c r="H1140">
        <f t="shared" si="36"/>
        <v>0.222358849847238</v>
      </c>
      <c r="J1140">
        <f>VLOOKUP(E1140,'Wind ENSPRESO CF Averages'!$H$4:$K$40,3,0)*'Wind ENSPRESO CF'!D248/VLOOKUP(E1140,'Wind ENSPRESO CF Averages'!$C$28:$F$64,2,0)</f>
        <v>0.222358849847238</v>
      </c>
    </row>
    <row r="1141" spans="2:10">
      <c r="B1141" t="s">
        <v>180</v>
      </c>
      <c r="C1141" t="s">
        <v>181</v>
      </c>
      <c r="D1141" t="s">
        <v>188</v>
      </c>
      <c r="E1141" t="s">
        <v>21</v>
      </c>
      <c r="F1141" t="s">
        <v>132</v>
      </c>
      <c r="G1141">
        <f t="shared" si="35"/>
        <v>0.30082842105263163</v>
      </c>
      <c r="H1141">
        <f t="shared" si="36"/>
        <v>0.37603552631578951</v>
      </c>
      <c r="J1141">
        <f>VLOOKUP(E1141,'Wind ENSPRESO CF Averages'!$H$4:$K$40,3,0)*'Wind ENSPRESO CF'!D249/VLOOKUP(E1141,'Wind ENSPRESO CF Averages'!$C$28:$F$64,2,0)</f>
        <v>0.37603552631578951</v>
      </c>
    </row>
    <row r="1142" spans="2:10">
      <c r="B1142" t="s">
        <v>180</v>
      </c>
      <c r="C1142" t="s">
        <v>181</v>
      </c>
      <c r="D1142" t="s">
        <v>188</v>
      </c>
      <c r="E1142" t="s">
        <v>22</v>
      </c>
      <c r="F1142" t="s">
        <v>132</v>
      </c>
      <c r="G1142">
        <f t="shared" si="35"/>
        <v>0</v>
      </c>
      <c r="H1142">
        <f t="shared" si="36"/>
        <v>0</v>
      </c>
      <c r="J1142">
        <f>VLOOKUP(E1142,'Wind ENSPRESO CF Averages'!$H$4:$K$40,3,0)*'Wind ENSPRESO CF'!D250/VLOOKUP(E1142,'Wind ENSPRESO CF Averages'!$C$28:$F$64,2,0)</f>
        <v>0</v>
      </c>
    </row>
    <row r="1143" spans="2:10">
      <c r="B1143" t="s">
        <v>180</v>
      </c>
      <c r="C1143" t="s">
        <v>181</v>
      </c>
      <c r="D1143" t="s">
        <v>188</v>
      </c>
      <c r="E1143" t="s">
        <v>23</v>
      </c>
      <c r="F1143" t="s">
        <v>132</v>
      </c>
      <c r="G1143">
        <f t="shared" si="35"/>
        <v>0.18123289523098196</v>
      </c>
      <c r="H1143">
        <f t="shared" si="36"/>
        <v>0.22654111903872742</v>
      </c>
      <c r="J1143">
        <f>VLOOKUP(E1143,'Wind ENSPRESO CF Averages'!$H$4:$K$40,3,0)*'Wind ENSPRESO CF'!D251/VLOOKUP(E1143,'Wind ENSPRESO CF Averages'!$C$28:$F$64,2,0)</f>
        <v>0.22654111903872742</v>
      </c>
    </row>
    <row r="1144" spans="2:10">
      <c r="B1144" t="s">
        <v>180</v>
      </c>
      <c r="C1144" t="s">
        <v>181</v>
      </c>
      <c r="D1144" t="s">
        <v>188</v>
      </c>
      <c r="E1144" t="s">
        <v>43</v>
      </c>
      <c r="F1144" t="s">
        <v>132</v>
      </c>
      <c r="G1144">
        <f t="shared" si="35"/>
        <v>0.19343283582089554</v>
      </c>
      <c r="H1144">
        <f t="shared" si="36"/>
        <v>0.24179104477611943</v>
      </c>
      <c r="J1144">
        <f>VLOOKUP(E1144,'Wind ENSPRESO CF Averages'!$H$4:$K$40,3,0)*'Wind ENSPRESO CF'!D252/VLOOKUP(E1144,'Wind ENSPRESO CF Averages'!$C$28:$F$64,2,0)</f>
        <v>0.24179104477611943</v>
      </c>
    </row>
    <row r="1145" spans="2:10">
      <c r="B1145" t="s">
        <v>180</v>
      </c>
      <c r="C1145" t="s">
        <v>181</v>
      </c>
      <c r="D1145" t="s">
        <v>188</v>
      </c>
      <c r="E1145" t="s">
        <v>24</v>
      </c>
      <c r="F1145" t="s">
        <v>132</v>
      </c>
      <c r="G1145">
        <f t="shared" si="35"/>
        <v>0.166923640167364</v>
      </c>
      <c r="H1145">
        <f t="shared" si="36"/>
        <v>0.20865455020920498</v>
      </c>
      <c r="J1145">
        <f>VLOOKUP(E1145,'Wind ENSPRESO CF Averages'!$H$4:$K$40,3,0)*'Wind ENSPRESO CF'!D253/VLOOKUP(E1145,'Wind ENSPRESO CF Averages'!$C$28:$F$64,2,0)</f>
        <v>0.20865455020920498</v>
      </c>
    </row>
    <row r="1146" spans="2:10">
      <c r="B1146" t="s">
        <v>180</v>
      </c>
      <c r="C1146" t="s">
        <v>181</v>
      </c>
      <c r="D1146" t="s">
        <v>188</v>
      </c>
      <c r="E1146" t="s">
        <v>25</v>
      </c>
      <c r="F1146" t="s">
        <v>132</v>
      </c>
      <c r="G1146">
        <f t="shared" si="35"/>
        <v>0.12151898734177216</v>
      </c>
      <c r="H1146">
        <f t="shared" si="36"/>
        <v>0.15189873417721519</v>
      </c>
      <c r="J1146">
        <f>VLOOKUP(E1146,'Wind ENSPRESO CF Averages'!$H$4:$K$40,3,0)*'Wind ENSPRESO CF'!D254/VLOOKUP(E1146,'Wind ENSPRESO CF Averages'!$C$28:$F$64,2,0)</f>
        <v>0.15189873417721519</v>
      </c>
    </row>
    <row r="1147" spans="2:10">
      <c r="B1147" t="s">
        <v>180</v>
      </c>
      <c r="C1147" t="s">
        <v>181</v>
      </c>
      <c r="D1147" t="s">
        <v>188</v>
      </c>
      <c r="E1147" t="s">
        <v>26</v>
      </c>
      <c r="F1147" t="s">
        <v>132</v>
      </c>
      <c r="G1147">
        <f t="shared" si="35"/>
        <v>0.16387717842323654</v>
      </c>
      <c r="H1147">
        <f t="shared" si="36"/>
        <v>0.20484647302904566</v>
      </c>
      <c r="J1147">
        <f>VLOOKUP(E1147,'Wind ENSPRESO CF Averages'!$H$4:$K$40,3,0)*'Wind ENSPRESO CF'!D255/VLOOKUP(E1147,'Wind ENSPRESO CF Averages'!$C$28:$F$64,2,0)</f>
        <v>0.20484647302904566</v>
      </c>
    </row>
    <row r="1148" spans="2:10">
      <c r="B1148" t="s">
        <v>180</v>
      </c>
      <c r="C1148" t="s">
        <v>181</v>
      </c>
      <c r="D1148" t="s">
        <v>188</v>
      </c>
      <c r="E1148" t="s">
        <v>40</v>
      </c>
      <c r="F1148" t="s">
        <v>132</v>
      </c>
      <c r="G1148">
        <f t="shared" si="35"/>
        <v>0.16200000000000003</v>
      </c>
      <c r="H1148">
        <f t="shared" si="36"/>
        <v>0.20250000000000001</v>
      </c>
      <c r="J1148">
        <f>VLOOKUP(E1148,'Wind ENSPRESO CF Averages'!$H$4:$K$40,3,0)*'Wind ENSPRESO CF'!D256/VLOOKUP(E1148,'Wind ENSPRESO CF Averages'!$C$28:$F$64,2,0)</f>
        <v>0.20250000000000001</v>
      </c>
    </row>
    <row r="1149" spans="2:10">
      <c r="B1149" t="s">
        <v>180</v>
      </c>
      <c r="C1149" t="s">
        <v>181</v>
      </c>
      <c r="D1149" t="s">
        <v>188</v>
      </c>
      <c r="E1149" t="s">
        <v>41</v>
      </c>
      <c r="F1149" t="s">
        <v>132</v>
      </c>
      <c r="G1149">
        <f t="shared" si="35"/>
        <v>0.21103008849557528</v>
      </c>
      <c r="H1149">
        <f t="shared" si="36"/>
        <v>0.26378761061946909</v>
      </c>
      <c r="J1149">
        <f>VLOOKUP(E1149,'Wind ENSPRESO CF Averages'!$H$4:$K$40,3,0)*'Wind ENSPRESO CF'!D257/VLOOKUP(E1149,'Wind ENSPRESO CF Averages'!$C$28:$F$64,2,0)</f>
        <v>0.26378761061946909</v>
      </c>
    </row>
    <row r="1150" spans="2:10">
      <c r="B1150" t="s">
        <v>180</v>
      </c>
      <c r="C1150" t="s">
        <v>181</v>
      </c>
      <c r="D1150" t="s">
        <v>188</v>
      </c>
      <c r="E1150" t="s">
        <v>27</v>
      </c>
      <c r="F1150" t="s">
        <v>132</v>
      </c>
      <c r="G1150">
        <f t="shared" si="35"/>
        <v>0.16481282051282045</v>
      </c>
      <c r="H1150">
        <f t="shared" si="36"/>
        <v>0.20601602564102556</v>
      </c>
      <c r="J1150">
        <f>VLOOKUP(E1150,'Wind ENSPRESO CF Averages'!$H$4:$K$40,3,0)*'Wind ENSPRESO CF'!D258/VLOOKUP(E1150,'Wind ENSPRESO CF Averages'!$C$28:$F$64,2,0)</f>
        <v>0.20601602564102556</v>
      </c>
    </row>
    <row r="1151" spans="2:10">
      <c r="B1151" t="s">
        <v>180</v>
      </c>
      <c r="C1151" t="s">
        <v>181</v>
      </c>
      <c r="D1151" t="s">
        <v>188</v>
      </c>
      <c r="E1151" t="s">
        <v>28</v>
      </c>
      <c r="F1151" t="s">
        <v>132</v>
      </c>
      <c r="G1151">
        <f t="shared" si="35"/>
        <v>0.18628161551930045</v>
      </c>
      <c r="H1151">
        <f t="shared" si="36"/>
        <v>0.23285201939912553</v>
      </c>
      <c r="J1151">
        <f>VLOOKUP(E1151,'Wind ENSPRESO CF Averages'!$H$4:$K$40,3,0)*'Wind ENSPRESO CF'!D259/VLOOKUP(E1151,'Wind ENSPRESO CF Averages'!$C$28:$F$64,2,0)</f>
        <v>0.23285201939912553</v>
      </c>
    </row>
    <row r="1152" spans="2:10">
      <c r="B1152" t="s">
        <v>180</v>
      </c>
      <c r="C1152" t="s">
        <v>181</v>
      </c>
      <c r="D1152" t="s">
        <v>188</v>
      </c>
      <c r="E1152" t="s">
        <v>29</v>
      </c>
      <c r="F1152" t="s">
        <v>132</v>
      </c>
      <c r="G1152">
        <f t="shared" si="35"/>
        <v>0.18426837823812656</v>
      </c>
      <c r="H1152">
        <f t="shared" si="36"/>
        <v>0.23033547279765818</v>
      </c>
      <c r="J1152">
        <f>VLOOKUP(E1152,'Wind ENSPRESO CF Averages'!$H$4:$K$40,3,0)*'Wind ENSPRESO CF'!D260/VLOOKUP(E1152,'Wind ENSPRESO CF Averages'!$C$28:$F$64,2,0)</f>
        <v>0.23033547279765818</v>
      </c>
    </row>
    <row r="1153" spans="2:10">
      <c r="B1153" t="s">
        <v>180</v>
      </c>
      <c r="C1153" t="s">
        <v>181</v>
      </c>
      <c r="D1153" t="s">
        <v>188</v>
      </c>
      <c r="E1153" t="s">
        <v>30</v>
      </c>
      <c r="F1153" t="s">
        <v>132</v>
      </c>
      <c r="G1153">
        <f t="shared" si="35"/>
        <v>0.14829901775492935</v>
      </c>
      <c r="H1153">
        <f t="shared" si="36"/>
        <v>0.18537377219366169</v>
      </c>
      <c r="J1153">
        <f>VLOOKUP(E1153,'Wind ENSPRESO CF Averages'!$H$4:$K$40,3,0)*'Wind ENSPRESO CF'!D261/VLOOKUP(E1153,'Wind ENSPRESO CF Averages'!$C$28:$F$64,2,0)</f>
        <v>0.18537377219366169</v>
      </c>
    </row>
    <row r="1154" spans="2:10">
      <c r="B1154" t="s">
        <v>180</v>
      </c>
      <c r="C1154" t="s">
        <v>181</v>
      </c>
      <c r="D1154" t="s">
        <v>188</v>
      </c>
      <c r="E1154" t="s">
        <v>31</v>
      </c>
      <c r="F1154" t="s">
        <v>132</v>
      </c>
      <c r="G1154">
        <f t="shared" si="35"/>
        <v>0.2575556778065734</v>
      </c>
      <c r="H1154">
        <f t="shared" si="36"/>
        <v>0.32194459725821672</v>
      </c>
      <c r="J1154">
        <f>VLOOKUP(E1154,'Wind ENSPRESO CF Averages'!$H$4:$K$40,3,0)*'Wind ENSPRESO CF'!D262/VLOOKUP(E1154,'Wind ENSPRESO CF Averages'!$C$28:$F$64,2,0)</f>
        <v>0.32194459725821672</v>
      </c>
    </row>
    <row r="1155" spans="2:10">
      <c r="B1155" t="s">
        <v>180</v>
      </c>
      <c r="C1155" t="s">
        <v>181</v>
      </c>
      <c r="D1155" t="s">
        <v>188</v>
      </c>
      <c r="E1155" t="s">
        <v>32</v>
      </c>
      <c r="F1155" t="s">
        <v>132</v>
      </c>
      <c r="G1155">
        <f t="shared" si="35"/>
        <v>0.17076774193548389</v>
      </c>
      <c r="H1155">
        <f t="shared" si="36"/>
        <v>0.21345967741935484</v>
      </c>
      <c r="J1155">
        <f>VLOOKUP(E1155,'Wind ENSPRESO CF Averages'!$H$4:$K$40,3,0)*'Wind ENSPRESO CF'!D263/VLOOKUP(E1155,'Wind ENSPRESO CF Averages'!$C$28:$F$64,2,0)</f>
        <v>0.21345967741935484</v>
      </c>
    </row>
    <row r="1156" spans="2:10">
      <c r="B1156" t="s">
        <v>180</v>
      </c>
      <c r="C1156" t="s">
        <v>181</v>
      </c>
      <c r="D1156" t="s">
        <v>188</v>
      </c>
      <c r="E1156" t="s">
        <v>33</v>
      </c>
      <c r="F1156" t="s">
        <v>132</v>
      </c>
      <c r="G1156">
        <f t="shared" si="35"/>
        <v>0.19582972774852603</v>
      </c>
      <c r="H1156">
        <f t="shared" si="36"/>
        <v>0.24478715968565751</v>
      </c>
      <c r="J1156">
        <f>VLOOKUP(E1156,'Wind ENSPRESO CF Averages'!$H$4:$K$40,3,0)*'Wind ENSPRESO CF'!D264/VLOOKUP(E1156,'Wind ENSPRESO CF Averages'!$C$28:$F$64,2,0)</f>
        <v>0.24478715968565751</v>
      </c>
    </row>
    <row r="1157" spans="2:10">
      <c r="B1157" t="s">
        <v>180</v>
      </c>
      <c r="C1157" t="s">
        <v>181</v>
      </c>
      <c r="D1157" t="s">
        <v>188</v>
      </c>
      <c r="E1157" t="s">
        <v>34</v>
      </c>
      <c r="F1157" t="s">
        <v>132</v>
      </c>
      <c r="G1157">
        <f t="shared" si="35"/>
        <v>0.16747553648068672</v>
      </c>
      <c r="H1157">
        <f t="shared" si="36"/>
        <v>0.20934442060085839</v>
      </c>
      <c r="J1157">
        <f>VLOOKUP(E1157,'Wind ENSPRESO CF Averages'!$H$4:$K$40,3,0)*'Wind ENSPRESO CF'!D265/VLOOKUP(E1157,'Wind ENSPRESO CF Averages'!$C$28:$F$64,2,0)</f>
        <v>0.20934442060085839</v>
      </c>
    </row>
    <row r="1158" spans="2:10">
      <c r="B1158" t="s">
        <v>180</v>
      </c>
      <c r="C1158" t="s">
        <v>181</v>
      </c>
      <c r="D1158" t="s">
        <v>188</v>
      </c>
      <c r="E1158" t="s">
        <v>35</v>
      </c>
      <c r="F1158" t="s">
        <v>132</v>
      </c>
      <c r="G1158">
        <f t="shared" si="35"/>
        <v>0.1856161733238231</v>
      </c>
      <c r="H1158">
        <f t="shared" si="36"/>
        <v>0.23202021665477887</v>
      </c>
      <c r="J1158">
        <f>VLOOKUP(E1158,'Wind ENSPRESO CF Averages'!$H$4:$K$40,3,0)*'Wind ENSPRESO CF'!D266/VLOOKUP(E1158,'Wind ENSPRESO CF Averages'!$C$28:$F$64,2,0)</f>
        <v>0.23202021665477887</v>
      </c>
    </row>
    <row r="1159" spans="2:10">
      <c r="B1159" t="s">
        <v>180</v>
      </c>
      <c r="C1159" t="s">
        <v>181</v>
      </c>
      <c r="D1159" t="s">
        <v>188</v>
      </c>
      <c r="E1159" t="s">
        <v>36</v>
      </c>
      <c r="F1159" t="s">
        <v>132</v>
      </c>
      <c r="G1159">
        <f t="shared" si="35"/>
        <v>0.2094695033910543</v>
      </c>
      <c r="H1159">
        <f t="shared" si="36"/>
        <v>0.26183687923881788</v>
      </c>
      <c r="J1159">
        <f>VLOOKUP(E1159,'Wind ENSPRESO CF Averages'!$H$4:$K$40,3,0)*'Wind ENSPRESO CF'!D267/VLOOKUP(E1159,'Wind ENSPRESO CF Averages'!$C$28:$F$64,2,0)</f>
        <v>0.26183687923881788</v>
      </c>
    </row>
    <row r="1160" spans="2:10">
      <c r="B1160" t="s">
        <v>180</v>
      </c>
      <c r="C1160" t="s">
        <v>181</v>
      </c>
      <c r="D1160" t="s">
        <v>189</v>
      </c>
      <c r="E1160" t="s">
        <v>37</v>
      </c>
      <c r="F1160" t="s">
        <v>132</v>
      </c>
      <c r="G1160">
        <f t="shared" si="35"/>
        <v>0.15595020746887966</v>
      </c>
      <c r="H1160">
        <f t="shared" si="36"/>
        <v>0.19493775933609958</v>
      </c>
      <c r="J1160">
        <f>VLOOKUP(E1160,'Wind ENSPRESO CF Averages'!$H$4:$K$40,3,0)*'Wind ENSPRESO CF'!D268/VLOOKUP(E1160,'Wind ENSPRESO CF Averages'!$C$28:$F$64,2,0)</f>
        <v>0.19493775933609958</v>
      </c>
    </row>
    <row r="1161" spans="2:10">
      <c r="B1161" t="s">
        <v>180</v>
      </c>
      <c r="C1161" t="s">
        <v>181</v>
      </c>
      <c r="D1161" t="s">
        <v>189</v>
      </c>
      <c r="E1161" t="s">
        <v>7</v>
      </c>
      <c r="F1161" t="s">
        <v>132</v>
      </c>
      <c r="G1161">
        <f t="shared" si="35"/>
        <v>0.19938638785517498</v>
      </c>
      <c r="H1161">
        <f t="shared" si="36"/>
        <v>0.24923298481896872</v>
      </c>
      <c r="J1161">
        <f>VLOOKUP(E1161,'Wind ENSPRESO CF Averages'!$H$4:$K$40,3,0)*'Wind ENSPRESO CF'!D269/VLOOKUP(E1161,'Wind ENSPRESO CF Averages'!$C$28:$F$64,2,0)</f>
        <v>0.24923298481896872</v>
      </c>
    </row>
    <row r="1162" spans="2:10">
      <c r="B1162" t="s">
        <v>180</v>
      </c>
      <c r="C1162" t="s">
        <v>181</v>
      </c>
      <c r="D1162" t="s">
        <v>189</v>
      </c>
      <c r="E1162" t="s">
        <v>38</v>
      </c>
      <c r="F1162" t="s">
        <v>132</v>
      </c>
      <c r="G1162">
        <f t="shared" si="35"/>
        <v>0.16556828193832598</v>
      </c>
      <c r="H1162">
        <f t="shared" si="36"/>
        <v>0.20696035242290747</v>
      </c>
      <c r="J1162">
        <f>VLOOKUP(E1162,'Wind ENSPRESO CF Averages'!$H$4:$K$40,3,0)*'Wind ENSPRESO CF'!D270/VLOOKUP(E1162,'Wind ENSPRESO CF Averages'!$C$28:$F$64,2,0)</f>
        <v>0.20696035242290747</v>
      </c>
    </row>
    <row r="1163" spans="2:10">
      <c r="B1163" t="s">
        <v>180</v>
      </c>
      <c r="C1163" t="s">
        <v>181</v>
      </c>
      <c r="D1163" t="s">
        <v>189</v>
      </c>
      <c r="E1163" t="s">
        <v>8</v>
      </c>
      <c r="F1163" t="s">
        <v>132</v>
      </c>
      <c r="G1163">
        <f t="shared" si="35"/>
        <v>0.17275339285748215</v>
      </c>
      <c r="H1163">
        <f t="shared" si="36"/>
        <v>0.21594174107185266</v>
      </c>
      <c r="J1163">
        <f>VLOOKUP(E1163,'Wind ENSPRESO CF Averages'!$H$4:$K$40,3,0)*'Wind ENSPRESO CF'!D271/VLOOKUP(E1163,'Wind ENSPRESO CF Averages'!$C$28:$F$64,2,0)</f>
        <v>0.21594174107185266</v>
      </c>
    </row>
    <row r="1164" spans="2:10">
      <c r="B1164" t="s">
        <v>180</v>
      </c>
      <c r="C1164" t="s">
        <v>181</v>
      </c>
      <c r="D1164" t="s">
        <v>189</v>
      </c>
      <c r="E1164" t="s">
        <v>9</v>
      </c>
      <c r="F1164" t="s">
        <v>132</v>
      </c>
      <c r="G1164">
        <f t="shared" si="35"/>
        <v>0.14969599589303573</v>
      </c>
      <c r="H1164">
        <f t="shared" si="36"/>
        <v>0.18711999486629466</v>
      </c>
      <c r="J1164">
        <f>VLOOKUP(E1164,'Wind ENSPRESO CF Averages'!$H$4:$K$40,3,0)*'Wind ENSPRESO CF'!D272/VLOOKUP(E1164,'Wind ENSPRESO CF Averages'!$C$28:$F$64,2,0)</f>
        <v>0.18711999486629466</v>
      </c>
    </row>
    <row r="1165" spans="2:10">
      <c r="B1165" t="s">
        <v>180</v>
      </c>
      <c r="C1165" t="s">
        <v>181</v>
      </c>
      <c r="D1165" t="s">
        <v>189</v>
      </c>
      <c r="E1165" t="s">
        <v>10</v>
      </c>
      <c r="F1165" t="s">
        <v>132</v>
      </c>
      <c r="G1165">
        <f t="shared" si="35"/>
        <v>0.19234817518274383</v>
      </c>
      <c r="H1165">
        <f t="shared" si="36"/>
        <v>0.24043521897842976</v>
      </c>
      <c r="J1165">
        <f>VLOOKUP(E1165,'Wind ENSPRESO CF Averages'!$H$4:$K$40,3,0)*'Wind ENSPRESO CF'!D273/VLOOKUP(E1165,'Wind ENSPRESO CF Averages'!$C$28:$F$64,2,0)</f>
        <v>0.24043521897842976</v>
      </c>
    </row>
    <row r="1166" spans="2:10">
      <c r="B1166" t="s">
        <v>180</v>
      </c>
      <c r="C1166" t="s">
        <v>181</v>
      </c>
      <c r="D1166" t="s">
        <v>189</v>
      </c>
      <c r="E1166" t="s">
        <v>42</v>
      </c>
      <c r="F1166" t="s">
        <v>132</v>
      </c>
      <c r="G1166">
        <f t="shared" ref="G1166:G1229" si="37">H1166*0.8</f>
        <v>0.13036686390532545</v>
      </c>
      <c r="H1166">
        <f t="shared" si="36"/>
        <v>0.16295857988165682</v>
      </c>
      <c r="J1166">
        <f>VLOOKUP(E1166,'Wind ENSPRESO CF Averages'!$H$4:$K$40,3,0)*'Wind ENSPRESO CF'!D274/VLOOKUP(E1166,'Wind ENSPRESO CF Averages'!$C$28:$F$64,2,0)</f>
        <v>0.16295857988165682</v>
      </c>
    </row>
    <row r="1167" spans="2:10">
      <c r="B1167" t="s">
        <v>180</v>
      </c>
      <c r="C1167" t="s">
        <v>181</v>
      </c>
      <c r="D1167" t="s">
        <v>189</v>
      </c>
      <c r="E1167" t="s">
        <v>11</v>
      </c>
      <c r="F1167" t="s">
        <v>132</v>
      </c>
      <c r="G1167">
        <f t="shared" si="37"/>
        <v>0.12075471698113208</v>
      </c>
      <c r="H1167">
        <f t="shared" si="36"/>
        <v>0.15094339622641509</v>
      </c>
      <c r="J1167">
        <f>VLOOKUP(E1167,'Wind ENSPRESO CF Averages'!$H$4:$K$40,3,0)*'Wind ENSPRESO CF'!D275/VLOOKUP(E1167,'Wind ENSPRESO CF Averages'!$C$28:$F$64,2,0)</f>
        <v>0.15094339622641509</v>
      </c>
    </row>
    <row r="1168" spans="2:10">
      <c r="B1168" t="s">
        <v>180</v>
      </c>
      <c r="C1168" t="s">
        <v>181</v>
      </c>
      <c r="D1168" t="s">
        <v>189</v>
      </c>
      <c r="E1168" t="s">
        <v>12</v>
      </c>
      <c r="F1168" t="s">
        <v>132</v>
      </c>
      <c r="G1168">
        <f t="shared" si="37"/>
        <v>0.15623859028001286</v>
      </c>
      <c r="H1168">
        <f t="shared" si="36"/>
        <v>0.19529823785001607</v>
      </c>
      <c r="J1168">
        <f>VLOOKUP(E1168,'Wind ENSPRESO CF Averages'!$H$4:$K$40,3,0)*'Wind ENSPRESO CF'!D276/VLOOKUP(E1168,'Wind ENSPRESO CF Averages'!$C$28:$F$64,2,0)</f>
        <v>0.19529823785001607</v>
      </c>
    </row>
    <row r="1169" spans="2:10">
      <c r="B1169" t="s">
        <v>180</v>
      </c>
      <c r="C1169" t="s">
        <v>181</v>
      </c>
      <c r="D1169" t="s">
        <v>189</v>
      </c>
      <c r="E1169" t="s">
        <v>13</v>
      </c>
      <c r="F1169" t="s">
        <v>132</v>
      </c>
      <c r="G1169">
        <f t="shared" si="37"/>
        <v>0.15470193486091083</v>
      </c>
      <c r="H1169">
        <f t="shared" si="36"/>
        <v>0.19337741857613852</v>
      </c>
      <c r="J1169">
        <f>VLOOKUP(E1169,'Wind ENSPRESO CF Averages'!$H$4:$K$40,3,0)*'Wind ENSPRESO CF'!D277/VLOOKUP(E1169,'Wind ENSPRESO CF Averages'!$C$28:$F$64,2,0)</f>
        <v>0.19337741857613852</v>
      </c>
    </row>
    <row r="1170" spans="2:10">
      <c r="B1170" t="s">
        <v>180</v>
      </c>
      <c r="C1170" t="s">
        <v>181</v>
      </c>
      <c r="D1170" t="s">
        <v>189</v>
      </c>
      <c r="E1170" t="s">
        <v>14</v>
      </c>
      <c r="F1170" t="s">
        <v>132</v>
      </c>
      <c r="G1170">
        <f t="shared" si="37"/>
        <v>0.2328514285714286</v>
      </c>
      <c r="H1170">
        <f t="shared" si="36"/>
        <v>0.29106428571428572</v>
      </c>
      <c r="J1170">
        <f>VLOOKUP(E1170,'Wind ENSPRESO CF Averages'!$H$4:$K$40,3,0)*'Wind ENSPRESO CF'!D278/VLOOKUP(E1170,'Wind ENSPRESO CF Averages'!$C$28:$F$64,2,0)</f>
        <v>0.29106428571428572</v>
      </c>
    </row>
    <row r="1171" spans="2:10">
      <c r="B1171" t="s">
        <v>180</v>
      </c>
      <c r="C1171" t="s">
        <v>181</v>
      </c>
      <c r="D1171" t="s">
        <v>189</v>
      </c>
      <c r="E1171" t="s">
        <v>15</v>
      </c>
      <c r="F1171" t="s">
        <v>132</v>
      </c>
      <c r="G1171">
        <f t="shared" si="37"/>
        <v>0.15162398286937906</v>
      </c>
      <c r="H1171">
        <f t="shared" si="36"/>
        <v>0.1895299785867238</v>
      </c>
      <c r="J1171">
        <f>VLOOKUP(E1171,'Wind ENSPRESO CF Averages'!$H$4:$K$40,3,0)*'Wind ENSPRESO CF'!D279/VLOOKUP(E1171,'Wind ENSPRESO CF Averages'!$C$28:$F$64,2,0)</f>
        <v>0.1895299785867238</v>
      </c>
    </row>
    <row r="1172" spans="2:10">
      <c r="B1172" t="s">
        <v>180</v>
      </c>
      <c r="C1172" t="s">
        <v>181</v>
      </c>
      <c r="D1172" t="s">
        <v>189</v>
      </c>
      <c r="E1172" t="s">
        <v>19</v>
      </c>
      <c r="F1172" t="s">
        <v>132</v>
      </c>
      <c r="G1172">
        <f t="shared" si="37"/>
        <v>0.22335488642965395</v>
      </c>
      <c r="H1172">
        <f t="shared" si="36"/>
        <v>0.27919360803706744</v>
      </c>
      <c r="J1172">
        <f>VLOOKUP(E1172,'Wind ENSPRESO CF Averages'!$H$4:$K$40,3,0)*'Wind ENSPRESO CF'!D280/VLOOKUP(E1172,'Wind ENSPRESO CF Averages'!$C$28:$F$64,2,0)</f>
        <v>0.27919360803706744</v>
      </c>
    </row>
    <row r="1173" spans="2:10">
      <c r="B1173" t="s">
        <v>180</v>
      </c>
      <c r="C1173" t="s">
        <v>181</v>
      </c>
      <c r="D1173" t="s">
        <v>189</v>
      </c>
      <c r="E1173" t="s">
        <v>16</v>
      </c>
      <c r="F1173" t="s">
        <v>132</v>
      </c>
      <c r="G1173">
        <f t="shared" si="37"/>
        <v>0.17368999386313266</v>
      </c>
      <c r="H1173">
        <f t="shared" si="36"/>
        <v>0.2171124923289158</v>
      </c>
      <c r="J1173">
        <f>VLOOKUP(E1173,'Wind ENSPRESO CF Averages'!$H$4:$K$40,3,0)*'Wind ENSPRESO CF'!D281/VLOOKUP(E1173,'Wind ENSPRESO CF Averages'!$C$28:$F$64,2,0)</f>
        <v>0.2171124923289158</v>
      </c>
    </row>
    <row r="1174" spans="2:10">
      <c r="B1174" t="s">
        <v>180</v>
      </c>
      <c r="C1174" t="s">
        <v>181</v>
      </c>
      <c r="D1174" t="s">
        <v>189</v>
      </c>
      <c r="E1174" t="s">
        <v>17</v>
      </c>
      <c r="F1174" t="s">
        <v>132</v>
      </c>
      <c r="G1174">
        <f t="shared" si="37"/>
        <v>0.17017710747341569</v>
      </c>
      <c r="H1174">
        <f t="shared" si="36"/>
        <v>0.2127213843417696</v>
      </c>
      <c r="J1174">
        <f>VLOOKUP(E1174,'Wind ENSPRESO CF Averages'!$H$4:$K$40,3,0)*'Wind ENSPRESO CF'!D282/VLOOKUP(E1174,'Wind ENSPRESO CF Averages'!$C$28:$F$64,2,0)</f>
        <v>0.2127213843417696</v>
      </c>
    </row>
    <row r="1175" spans="2:10">
      <c r="B1175" t="s">
        <v>180</v>
      </c>
      <c r="C1175" t="s">
        <v>181</v>
      </c>
      <c r="D1175" t="s">
        <v>189</v>
      </c>
      <c r="E1175" t="s">
        <v>18</v>
      </c>
      <c r="F1175" t="s">
        <v>132</v>
      </c>
      <c r="G1175">
        <f t="shared" si="37"/>
        <v>0.17231577285383207</v>
      </c>
      <c r="H1175">
        <f t="shared" si="36"/>
        <v>0.21539471606729008</v>
      </c>
      <c r="J1175">
        <f>VLOOKUP(E1175,'Wind ENSPRESO CF Averages'!$H$4:$K$40,3,0)*'Wind ENSPRESO CF'!D283/VLOOKUP(E1175,'Wind ENSPRESO CF Averages'!$C$28:$F$64,2,0)</f>
        <v>0.21539471606729008</v>
      </c>
    </row>
    <row r="1176" spans="2:10">
      <c r="B1176" t="s">
        <v>180</v>
      </c>
      <c r="C1176" t="s">
        <v>181</v>
      </c>
      <c r="D1176" t="s">
        <v>189</v>
      </c>
      <c r="E1176" t="s">
        <v>39</v>
      </c>
      <c r="F1176" t="s">
        <v>132</v>
      </c>
      <c r="G1176">
        <f t="shared" si="37"/>
        <v>0.20029578947368423</v>
      </c>
      <c r="H1176">
        <f t="shared" ref="H1176:H1239" si="38">IF(D1176="WP",0,J1176)</f>
        <v>0.25036973684210528</v>
      </c>
      <c r="J1176">
        <f>VLOOKUP(E1176,'Wind ENSPRESO CF Averages'!$H$4:$K$40,3,0)*'Wind ENSPRESO CF'!D284/VLOOKUP(E1176,'Wind ENSPRESO CF Averages'!$C$28:$F$64,2,0)</f>
        <v>0.25036973684210528</v>
      </c>
    </row>
    <row r="1177" spans="2:10">
      <c r="B1177" t="s">
        <v>180</v>
      </c>
      <c r="C1177" t="s">
        <v>181</v>
      </c>
      <c r="D1177" t="s">
        <v>189</v>
      </c>
      <c r="E1177" t="s">
        <v>20</v>
      </c>
      <c r="F1177" t="s">
        <v>132</v>
      </c>
      <c r="G1177">
        <f t="shared" si="37"/>
        <v>0.16352352684451146</v>
      </c>
      <c r="H1177">
        <f t="shared" si="38"/>
        <v>0.20440440855563932</v>
      </c>
      <c r="J1177">
        <f>VLOOKUP(E1177,'Wind ENSPRESO CF Averages'!$H$4:$K$40,3,0)*'Wind ENSPRESO CF'!D285/VLOOKUP(E1177,'Wind ENSPRESO CF Averages'!$C$28:$F$64,2,0)</f>
        <v>0.20440440855563932</v>
      </c>
    </row>
    <row r="1178" spans="2:10">
      <c r="B1178" t="s">
        <v>180</v>
      </c>
      <c r="C1178" t="s">
        <v>181</v>
      </c>
      <c r="D1178" t="s">
        <v>189</v>
      </c>
      <c r="E1178" t="s">
        <v>21</v>
      </c>
      <c r="F1178" t="s">
        <v>132</v>
      </c>
      <c r="G1178">
        <f t="shared" si="37"/>
        <v>0.28578700000000001</v>
      </c>
      <c r="H1178">
        <f t="shared" si="38"/>
        <v>0.35723375000000002</v>
      </c>
      <c r="J1178">
        <f>VLOOKUP(E1178,'Wind ENSPRESO CF Averages'!$H$4:$K$40,3,0)*'Wind ENSPRESO CF'!D286/VLOOKUP(E1178,'Wind ENSPRESO CF Averages'!$C$28:$F$64,2,0)</f>
        <v>0.35723375000000002</v>
      </c>
    </row>
    <row r="1179" spans="2:10">
      <c r="B1179" t="s">
        <v>180</v>
      </c>
      <c r="C1179" t="s">
        <v>181</v>
      </c>
      <c r="D1179" t="s">
        <v>189</v>
      </c>
      <c r="E1179" t="s">
        <v>22</v>
      </c>
      <c r="F1179" t="s">
        <v>132</v>
      </c>
      <c r="G1179">
        <f t="shared" si="37"/>
        <v>0</v>
      </c>
      <c r="H1179">
        <f t="shared" si="38"/>
        <v>0</v>
      </c>
      <c r="J1179">
        <f>VLOOKUP(E1179,'Wind ENSPRESO CF Averages'!$H$4:$K$40,3,0)*'Wind ENSPRESO CF'!D287/VLOOKUP(E1179,'Wind ENSPRESO CF Averages'!$C$28:$F$64,2,0)</f>
        <v>0</v>
      </c>
    </row>
    <row r="1180" spans="2:10">
      <c r="B1180" t="s">
        <v>180</v>
      </c>
      <c r="C1180" t="s">
        <v>181</v>
      </c>
      <c r="D1180" t="s">
        <v>189</v>
      </c>
      <c r="E1180" t="s">
        <v>23</v>
      </c>
      <c r="F1180" t="s">
        <v>132</v>
      </c>
      <c r="G1180">
        <f t="shared" si="37"/>
        <v>0.16780823632472225</v>
      </c>
      <c r="H1180">
        <f t="shared" si="38"/>
        <v>0.2097602954059028</v>
      </c>
      <c r="J1180">
        <f>VLOOKUP(E1180,'Wind ENSPRESO CF Averages'!$H$4:$K$40,3,0)*'Wind ENSPRESO CF'!D288/VLOOKUP(E1180,'Wind ENSPRESO CF Averages'!$C$28:$F$64,2,0)</f>
        <v>0.2097602954059028</v>
      </c>
    </row>
    <row r="1181" spans="2:10">
      <c r="B1181" t="s">
        <v>180</v>
      </c>
      <c r="C1181" t="s">
        <v>181</v>
      </c>
      <c r="D1181" t="s">
        <v>189</v>
      </c>
      <c r="E1181" t="s">
        <v>43</v>
      </c>
      <c r="F1181" t="s">
        <v>132</v>
      </c>
      <c r="G1181">
        <f t="shared" si="37"/>
        <v>0.13540298507462689</v>
      </c>
      <c r="H1181">
        <f t="shared" si="38"/>
        <v>0.16925373134328361</v>
      </c>
      <c r="J1181">
        <f>VLOOKUP(E1181,'Wind ENSPRESO CF Averages'!$H$4:$K$40,3,0)*'Wind ENSPRESO CF'!D289/VLOOKUP(E1181,'Wind ENSPRESO CF Averages'!$C$28:$F$64,2,0)</f>
        <v>0.16925373134328361</v>
      </c>
    </row>
    <row r="1182" spans="2:10">
      <c r="B1182" t="s">
        <v>180</v>
      </c>
      <c r="C1182" t="s">
        <v>181</v>
      </c>
      <c r="D1182" t="s">
        <v>189</v>
      </c>
      <c r="E1182" t="s">
        <v>24</v>
      </c>
      <c r="F1182" t="s">
        <v>132</v>
      </c>
      <c r="G1182">
        <f t="shared" si="37"/>
        <v>0.16096208158995812</v>
      </c>
      <c r="H1182">
        <f t="shared" si="38"/>
        <v>0.20120260198744763</v>
      </c>
      <c r="J1182">
        <f>VLOOKUP(E1182,'Wind ENSPRESO CF Averages'!$H$4:$K$40,3,0)*'Wind ENSPRESO CF'!D290/VLOOKUP(E1182,'Wind ENSPRESO CF Averages'!$C$28:$F$64,2,0)</f>
        <v>0.20120260198744763</v>
      </c>
    </row>
    <row r="1183" spans="2:10">
      <c r="B1183" t="s">
        <v>180</v>
      </c>
      <c r="C1183" t="s">
        <v>181</v>
      </c>
      <c r="D1183" t="s">
        <v>189</v>
      </c>
      <c r="E1183" t="s">
        <v>25</v>
      </c>
      <c r="F1183" t="s">
        <v>132</v>
      </c>
      <c r="G1183">
        <f t="shared" si="37"/>
        <v>0.12911392405063293</v>
      </c>
      <c r="H1183">
        <f t="shared" si="38"/>
        <v>0.16139240506329117</v>
      </c>
      <c r="J1183">
        <f>VLOOKUP(E1183,'Wind ENSPRESO CF Averages'!$H$4:$K$40,3,0)*'Wind ENSPRESO CF'!D291/VLOOKUP(E1183,'Wind ENSPRESO CF Averages'!$C$28:$F$64,2,0)</f>
        <v>0.16139240506329117</v>
      </c>
    </row>
    <row r="1184" spans="2:10">
      <c r="B1184" t="s">
        <v>180</v>
      </c>
      <c r="C1184" t="s">
        <v>181</v>
      </c>
      <c r="D1184" t="s">
        <v>189</v>
      </c>
      <c r="E1184" t="s">
        <v>26</v>
      </c>
      <c r="F1184" t="s">
        <v>132</v>
      </c>
      <c r="G1184">
        <f t="shared" si="37"/>
        <v>0.15802442205097811</v>
      </c>
      <c r="H1184">
        <f t="shared" si="38"/>
        <v>0.19753052756372261</v>
      </c>
      <c r="J1184">
        <f>VLOOKUP(E1184,'Wind ENSPRESO CF Averages'!$H$4:$K$40,3,0)*'Wind ENSPRESO CF'!D292/VLOOKUP(E1184,'Wind ENSPRESO CF Averages'!$C$28:$F$64,2,0)</f>
        <v>0.19753052756372261</v>
      </c>
    </row>
    <row r="1185" spans="2:10">
      <c r="B1185" t="s">
        <v>180</v>
      </c>
      <c r="C1185" t="s">
        <v>181</v>
      </c>
      <c r="D1185" t="s">
        <v>189</v>
      </c>
      <c r="E1185" t="s">
        <v>40</v>
      </c>
      <c r="F1185" t="s">
        <v>132</v>
      </c>
      <c r="G1185">
        <f t="shared" si="37"/>
        <v>0.16740000000000005</v>
      </c>
      <c r="H1185">
        <f t="shared" si="38"/>
        <v>0.20925000000000005</v>
      </c>
      <c r="J1185">
        <f>VLOOKUP(E1185,'Wind ENSPRESO CF Averages'!$H$4:$K$40,3,0)*'Wind ENSPRESO CF'!D293/VLOOKUP(E1185,'Wind ENSPRESO CF Averages'!$C$28:$F$64,2,0)</f>
        <v>0.20925000000000005</v>
      </c>
    </row>
    <row r="1186" spans="2:10">
      <c r="B1186" t="s">
        <v>180</v>
      </c>
      <c r="C1186" t="s">
        <v>181</v>
      </c>
      <c r="D1186" t="s">
        <v>189</v>
      </c>
      <c r="E1186" t="s">
        <v>41</v>
      </c>
      <c r="F1186" t="s">
        <v>132</v>
      </c>
      <c r="G1186">
        <f t="shared" si="37"/>
        <v>0.16974159292035401</v>
      </c>
      <c r="H1186">
        <f t="shared" si="38"/>
        <v>0.2121769911504425</v>
      </c>
      <c r="J1186">
        <f>VLOOKUP(E1186,'Wind ENSPRESO CF Averages'!$H$4:$K$40,3,0)*'Wind ENSPRESO CF'!D294/VLOOKUP(E1186,'Wind ENSPRESO CF Averages'!$C$28:$F$64,2,0)</f>
        <v>0.2121769911504425</v>
      </c>
    </row>
    <row r="1187" spans="2:10">
      <c r="B1187" t="s">
        <v>180</v>
      </c>
      <c r="C1187" t="s">
        <v>181</v>
      </c>
      <c r="D1187" t="s">
        <v>189</v>
      </c>
      <c r="E1187" t="s">
        <v>27</v>
      </c>
      <c r="F1187" t="s">
        <v>132</v>
      </c>
      <c r="G1187">
        <f t="shared" si="37"/>
        <v>0.13538195970695963</v>
      </c>
      <c r="H1187">
        <f t="shared" si="38"/>
        <v>0.16922744963369954</v>
      </c>
      <c r="J1187">
        <f>VLOOKUP(E1187,'Wind ENSPRESO CF Averages'!$H$4:$K$40,3,0)*'Wind ENSPRESO CF'!D295/VLOOKUP(E1187,'Wind ENSPRESO CF Averages'!$C$28:$F$64,2,0)</f>
        <v>0.16922744963369954</v>
      </c>
    </row>
    <row r="1188" spans="2:10">
      <c r="B1188" t="s">
        <v>180</v>
      </c>
      <c r="C1188" t="s">
        <v>181</v>
      </c>
      <c r="D1188" t="s">
        <v>189</v>
      </c>
      <c r="E1188" t="s">
        <v>28</v>
      </c>
      <c r="F1188" t="s">
        <v>132</v>
      </c>
      <c r="G1188">
        <f t="shared" si="37"/>
        <v>0.19225856574985983</v>
      </c>
      <c r="H1188">
        <f t="shared" si="38"/>
        <v>0.24032320718732478</v>
      </c>
      <c r="J1188">
        <f>VLOOKUP(E1188,'Wind ENSPRESO CF Averages'!$H$4:$K$40,3,0)*'Wind ENSPRESO CF'!D296/VLOOKUP(E1188,'Wind ENSPRESO CF Averages'!$C$28:$F$64,2,0)</f>
        <v>0.24032320718732478</v>
      </c>
    </row>
    <row r="1189" spans="2:10">
      <c r="B1189" t="s">
        <v>180</v>
      </c>
      <c r="C1189" t="s">
        <v>181</v>
      </c>
      <c r="D1189" t="s">
        <v>189</v>
      </c>
      <c r="E1189" t="s">
        <v>29</v>
      </c>
      <c r="F1189" t="s">
        <v>132</v>
      </c>
      <c r="G1189">
        <f t="shared" si="37"/>
        <v>0.1911440639934206</v>
      </c>
      <c r="H1189">
        <f t="shared" si="38"/>
        <v>0.23893007999177573</v>
      </c>
      <c r="J1189">
        <f>VLOOKUP(E1189,'Wind ENSPRESO CF Averages'!$H$4:$K$40,3,0)*'Wind ENSPRESO CF'!D297/VLOOKUP(E1189,'Wind ENSPRESO CF Averages'!$C$28:$F$64,2,0)</f>
        <v>0.23893007999177573</v>
      </c>
    </row>
    <row r="1190" spans="2:10">
      <c r="B1190" t="s">
        <v>180</v>
      </c>
      <c r="C1190" t="s">
        <v>181</v>
      </c>
      <c r="D1190" t="s">
        <v>189</v>
      </c>
      <c r="E1190" t="s">
        <v>30</v>
      </c>
      <c r="F1190" t="s">
        <v>132</v>
      </c>
      <c r="G1190">
        <f t="shared" si="37"/>
        <v>0.15894814934903337</v>
      </c>
      <c r="H1190">
        <f t="shared" si="38"/>
        <v>0.1986851866862917</v>
      </c>
      <c r="J1190">
        <f>VLOOKUP(E1190,'Wind ENSPRESO CF Averages'!$H$4:$K$40,3,0)*'Wind ENSPRESO CF'!D298/VLOOKUP(E1190,'Wind ENSPRESO CF Averages'!$C$28:$F$64,2,0)</f>
        <v>0.1986851866862917</v>
      </c>
    </row>
    <row r="1191" spans="2:10">
      <c r="B1191" t="s">
        <v>180</v>
      </c>
      <c r="C1191" t="s">
        <v>181</v>
      </c>
      <c r="D1191" t="s">
        <v>189</v>
      </c>
      <c r="E1191" t="s">
        <v>31</v>
      </c>
      <c r="F1191" t="s">
        <v>132</v>
      </c>
      <c r="G1191">
        <f t="shared" si="37"/>
        <v>0.20743673509826721</v>
      </c>
      <c r="H1191">
        <f t="shared" si="38"/>
        <v>0.25929591887283399</v>
      </c>
      <c r="J1191">
        <f>VLOOKUP(E1191,'Wind ENSPRESO CF Averages'!$H$4:$K$40,3,0)*'Wind ENSPRESO CF'!D299/VLOOKUP(E1191,'Wind ENSPRESO CF Averages'!$C$28:$F$64,2,0)</f>
        <v>0.25929591887283399</v>
      </c>
    </row>
    <row r="1192" spans="2:10">
      <c r="B1192" t="s">
        <v>180</v>
      </c>
      <c r="C1192" t="s">
        <v>181</v>
      </c>
      <c r="D1192" t="s">
        <v>189</v>
      </c>
      <c r="E1192" t="s">
        <v>32</v>
      </c>
      <c r="F1192" t="s">
        <v>132</v>
      </c>
      <c r="G1192">
        <f t="shared" si="37"/>
        <v>0.1431290322580645</v>
      </c>
      <c r="H1192">
        <f t="shared" si="38"/>
        <v>0.17891129032258063</v>
      </c>
      <c r="J1192">
        <f>VLOOKUP(E1192,'Wind ENSPRESO CF Averages'!$H$4:$K$40,3,0)*'Wind ENSPRESO CF'!D300/VLOOKUP(E1192,'Wind ENSPRESO CF Averages'!$C$28:$F$64,2,0)</f>
        <v>0.17891129032258063</v>
      </c>
    </row>
    <row r="1193" spans="2:10">
      <c r="B1193" t="s">
        <v>180</v>
      </c>
      <c r="C1193" t="s">
        <v>181</v>
      </c>
      <c r="D1193" t="s">
        <v>189</v>
      </c>
      <c r="E1193" t="s">
        <v>33</v>
      </c>
      <c r="F1193" t="s">
        <v>132</v>
      </c>
      <c r="G1193">
        <f t="shared" si="37"/>
        <v>0.19238202127408016</v>
      </c>
      <c r="H1193">
        <f t="shared" si="38"/>
        <v>0.24047752659260019</v>
      </c>
      <c r="J1193">
        <f>VLOOKUP(E1193,'Wind ENSPRESO CF Averages'!$H$4:$K$40,3,0)*'Wind ENSPRESO CF'!D301/VLOOKUP(E1193,'Wind ENSPRESO CF Averages'!$C$28:$F$64,2,0)</f>
        <v>0.24047752659260019</v>
      </c>
    </row>
    <row r="1194" spans="2:10">
      <c r="B1194" t="s">
        <v>180</v>
      </c>
      <c r="C1194" t="s">
        <v>181</v>
      </c>
      <c r="D1194" t="s">
        <v>189</v>
      </c>
      <c r="E1194" t="s">
        <v>34</v>
      </c>
      <c r="F1194" t="s">
        <v>132</v>
      </c>
      <c r="G1194">
        <f t="shared" si="37"/>
        <v>0.16747553648068672</v>
      </c>
      <c r="H1194">
        <f t="shared" si="38"/>
        <v>0.20934442060085839</v>
      </c>
      <c r="J1194">
        <f>VLOOKUP(E1194,'Wind ENSPRESO CF Averages'!$H$4:$K$40,3,0)*'Wind ENSPRESO CF'!D302/VLOOKUP(E1194,'Wind ENSPRESO CF Averages'!$C$28:$F$64,2,0)</f>
        <v>0.20934442060085839</v>
      </c>
    </row>
    <row r="1195" spans="2:10">
      <c r="B1195" t="s">
        <v>180</v>
      </c>
      <c r="C1195" t="s">
        <v>181</v>
      </c>
      <c r="D1195" t="s">
        <v>189</v>
      </c>
      <c r="E1195" t="s">
        <v>35</v>
      </c>
      <c r="F1195" t="s">
        <v>132</v>
      </c>
      <c r="G1195">
        <f t="shared" si="37"/>
        <v>0.161242332382311</v>
      </c>
      <c r="H1195">
        <f t="shared" si="38"/>
        <v>0.20155291547788876</v>
      </c>
      <c r="J1195">
        <f>VLOOKUP(E1195,'Wind ENSPRESO CF Averages'!$H$4:$K$40,3,0)*'Wind ENSPRESO CF'!D303/VLOOKUP(E1195,'Wind ENSPRESO CF Averages'!$C$28:$F$64,2,0)</f>
        <v>0.20155291547788876</v>
      </c>
    </row>
    <row r="1196" spans="2:10">
      <c r="B1196" t="s">
        <v>180</v>
      </c>
      <c r="C1196" t="s">
        <v>181</v>
      </c>
      <c r="D1196" t="s">
        <v>189</v>
      </c>
      <c r="E1196" t="s">
        <v>36</v>
      </c>
      <c r="F1196" t="s">
        <v>132</v>
      </c>
      <c r="G1196">
        <f t="shared" si="37"/>
        <v>0.20105331798728676</v>
      </c>
      <c r="H1196">
        <f t="shared" si="38"/>
        <v>0.25131664748410842</v>
      </c>
      <c r="J1196">
        <f>VLOOKUP(E1196,'Wind ENSPRESO CF Averages'!$H$4:$K$40,3,0)*'Wind ENSPRESO CF'!D304/VLOOKUP(E1196,'Wind ENSPRESO CF Averages'!$C$28:$F$64,2,0)</f>
        <v>0.25131664748410842</v>
      </c>
    </row>
    <row r="1197" spans="2:10">
      <c r="B1197" t="s">
        <v>180</v>
      </c>
      <c r="C1197" t="s">
        <v>181</v>
      </c>
      <c r="D1197" t="s">
        <v>190</v>
      </c>
      <c r="E1197" t="s">
        <v>37</v>
      </c>
      <c r="F1197" t="s">
        <v>132</v>
      </c>
      <c r="G1197">
        <f t="shared" si="37"/>
        <v>0.17208298755186724</v>
      </c>
      <c r="H1197">
        <f t="shared" si="38"/>
        <v>0.21510373443983402</v>
      </c>
      <c r="J1197">
        <f>VLOOKUP(E1197,'Wind ENSPRESO CF Averages'!$H$4:$K$40,3,0)*'Wind ENSPRESO CF'!D305/VLOOKUP(E1197,'Wind ENSPRESO CF Averages'!$C$28:$F$64,2,0)</f>
        <v>0.21510373443983402</v>
      </c>
    </row>
    <row r="1198" spans="2:10">
      <c r="B1198" t="s">
        <v>180</v>
      </c>
      <c r="C1198" t="s">
        <v>181</v>
      </c>
      <c r="D1198" t="s">
        <v>190</v>
      </c>
      <c r="E1198" t="s">
        <v>7</v>
      </c>
      <c r="F1198" t="s">
        <v>132</v>
      </c>
      <c r="G1198">
        <f t="shared" si="37"/>
        <v>0.1686129260636775</v>
      </c>
      <c r="H1198">
        <f t="shared" si="38"/>
        <v>0.21076615757959688</v>
      </c>
      <c r="J1198">
        <f>VLOOKUP(E1198,'Wind ENSPRESO CF Averages'!$H$4:$K$40,3,0)*'Wind ENSPRESO CF'!D306/VLOOKUP(E1198,'Wind ENSPRESO CF Averages'!$C$28:$F$64,2,0)</f>
        <v>0.21076615757959688</v>
      </c>
    </row>
    <row r="1199" spans="2:10">
      <c r="B1199" t="s">
        <v>180</v>
      </c>
      <c r="C1199" t="s">
        <v>181</v>
      </c>
      <c r="D1199" t="s">
        <v>190</v>
      </c>
      <c r="E1199" t="s">
        <v>38</v>
      </c>
      <c r="F1199" t="s">
        <v>132</v>
      </c>
      <c r="G1199">
        <f t="shared" si="37"/>
        <v>0.12560352422907489</v>
      </c>
      <c r="H1199">
        <f t="shared" si="38"/>
        <v>0.1570044052863436</v>
      </c>
      <c r="J1199">
        <f>VLOOKUP(E1199,'Wind ENSPRESO CF Averages'!$H$4:$K$40,3,0)*'Wind ENSPRESO CF'!D307/VLOOKUP(E1199,'Wind ENSPRESO CF Averages'!$C$28:$F$64,2,0)</f>
        <v>0.1570044052863436</v>
      </c>
    </row>
    <row r="1200" spans="2:10">
      <c r="B1200" t="s">
        <v>180</v>
      </c>
      <c r="C1200" t="s">
        <v>181</v>
      </c>
      <c r="D1200" t="s">
        <v>190</v>
      </c>
      <c r="E1200" t="s">
        <v>8</v>
      </c>
      <c r="F1200" t="s">
        <v>132</v>
      </c>
      <c r="G1200">
        <f t="shared" si="37"/>
        <v>0.15307262658218324</v>
      </c>
      <c r="H1200">
        <f t="shared" si="38"/>
        <v>0.19134078322772904</v>
      </c>
      <c r="J1200">
        <f>VLOOKUP(E1200,'Wind ENSPRESO CF Averages'!$H$4:$K$40,3,0)*'Wind ENSPRESO CF'!D308/VLOOKUP(E1200,'Wind ENSPRESO CF Averages'!$C$28:$F$64,2,0)</f>
        <v>0.19134078322772904</v>
      </c>
    </row>
    <row r="1201" spans="2:10">
      <c r="B1201" t="s">
        <v>180</v>
      </c>
      <c r="C1201" t="s">
        <v>181</v>
      </c>
      <c r="D1201" t="s">
        <v>190</v>
      </c>
      <c r="E1201" t="s">
        <v>9</v>
      </c>
      <c r="F1201" t="s">
        <v>132</v>
      </c>
      <c r="G1201">
        <f t="shared" si="37"/>
        <v>0.13644856262867175</v>
      </c>
      <c r="H1201">
        <f t="shared" si="38"/>
        <v>0.17056070328583969</v>
      </c>
      <c r="J1201">
        <f>VLOOKUP(E1201,'Wind ENSPRESO CF Averages'!$H$4:$K$40,3,0)*'Wind ENSPRESO CF'!D309/VLOOKUP(E1201,'Wind ENSPRESO CF Averages'!$C$28:$F$64,2,0)</f>
        <v>0.17056070328583969</v>
      </c>
    </row>
    <row r="1202" spans="2:10">
      <c r="B1202" t="s">
        <v>180</v>
      </c>
      <c r="C1202" t="s">
        <v>181</v>
      </c>
      <c r="D1202" t="s">
        <v>190</v>
      </c>
      <c r="E1202" t="s">
        <v>10</v>
      </c>
      <c r="F1202" t="s">
        <v>132</v>
      </c>
      <c r="G1202">
        <f t="shared" si="37"/>
        <v>0.18294448661783921</v>
      </c>
      <c r="H1202">
        <f t="shared" si="38"/>
        <v>0.228680608272299</v>
      </c>
      <c r="J1202">
        <f>VLOOKUP(E1202,'Wind ENSPRESO CF Averages'!$H$4:$K$40,3,0)*'Wind ENSPRESO CF'!D310/VLOOKUP(E1202,'Wind ENSPRESO CF Averages'!$C$28:$F$64,2,0)</f>
        <v>0.228680608272299</v>
      </c>
    </row>
    <row r="1203" spans="2:10">
      <c r="B1203" t="s">
        <v>180</v>
      </c>
      <c r="C1203" t="s">
        <v>181</v>
      </c>
      <c r="D1203" t="s">
        <v>190</v>
      </c>
      <c r="E1203" t="s">
        <v>42</v>
      </c>
      <c r="F1203" t="s">
        <v>132</v>
      </c>
      <c r="G1203">
        <f t="shared" si="37"/>
        <v>0.13036686390532545</v>
      </c>
      <c r="H1203">
        <f t="shared" si="38"/>
        <v>0.16295857988165682</v>
      </c>
      <c r="J1203">
        <f>VLOOKUP(E1203,'Wind ENSPRESO CF Averages'!$H$4:$K$40,3,0)*'Wind ENSPRESO CF'!D311/VLOOKUP(E1203,'Wind ENSPRESO CF Averages'!$C$28:$F$64,2,0)</f>
        <v>0.16295857988165682</v>
      </c>
    </row>
    <row r="1204" spans="2:10">
      <c r="B1204" t="s">
        <v>180</v>
      </c>
      <c r="C1204" t="s">
        <v>181</v>
      </c>
      <c r="D1204" t="s">
        <v>190</v>
      </c>
      <c r="E1204" t="s">
        <v>11</v>
      </c>
      <c r="F1204" t="s">
        <v>132</v>
      </c>
      <c r="G1204">
        <f t="shared" si="37"/>
        <v>0.14339622641509434</v>
      </c>
      <c r="H1204">
        <f t="shared" si="38"/>
        <v>0.17924528301886791</v>
      </c>
      <c r="J1204">
        <f>VLOOKUP(E1204,'Wind ENSPRESO CF Averages'!$H$4:$K$40,3,0)*'Wind ENSPRESO CF'!D312/VLOOKUP(E1204,'Wind ENSPRESO CF Averages'!$C$28:$F$64,2,0)</f>
        <v>0.17924528301886791</v>
      </c>
    </row>
    <row r="1205" spans="2:10">
      <c r="B1205" t="s">
        <v>180</v>
      </c>
      <c r="C1205" t="s">
        <v>181</v>
      </c>
      <c r="D1205" t="s">
        <v>190</v>
      </c>
      <c r="E1205" t="s">
        <v>12</v>
      </c>
      <c r="F1205" t="s">
        <v>132</v>
      </c>
      <c r="G1205">
        <f t="shared" si="37"/>
        <v>0.13952858062439652</v>
      </c>
      <c r="H1205">
        <f t="shared" si="38"/>
        <v>0.17441072578049563</v>
      </c>
      <c r="J1205">
        <f>VLOOKUP(E1205,'Wind ENSPRESO CF Averages'!$H$4:$K$40,3,0)*'Wind ENSPRESO CF'!D313/VLOOKUP(E1205,'Wind ENSPRESO CF Averages'!$C$28:$F$64,2,0)</f>
        <v>0.17441072578049563</v>
      </c>
    </row>
    <row r="1206" spans="2:10">
      <c r="B1206" t="s">
        <v>180</v>
      </c>
      <c r="C1206" t="s">
        <v>181</v>
      </c>
      <c r="D1206" t="s">
        <v>190</v>
      </c>
      <c r="E1206" t="s">
        <v>13</v>
      </c>
      <c r="F1206" t="s">
        <v>132</v>
      </c>
      <c r="G1206">
        <f t="shared" si="37"/>
        <v>0.14860821188660506</v>
      </c>
      <c r="H1206">
        <f t="shared" si="38"/>
        <v>0.18576026485825631</v>
      </c>
      <c r="J1206">
        <f>VLOOKUP(E1206,'Wind ENSPRESO CF Averages'!$H$4:$K$40,3,0)*'Wind ENSPRESO CF'!D314/VLOOKUP(E1206,'Wind ENSPRESO CF Averages'!$C$28:$F$64,2,0)</f>
        <v>0.18576026485825631</v>
      </c>
    </row>
    <row r="1207" spans="2:10">
      <c r="B1207" t="s">
        <v>180</v>
      </c>
      <c r="C1207" t="s">
        <v>181</v>
      </c>
      <c r="D1207" t="s">
        <v>190</v>
      </c>
      <c r="E1207" t="s">
        <v>14</v>
      </c>
      <c r="F1207" t="s">
        <v>132</v>
      </c>
      <c r="G1207">
        <f t="shared" si="37"/>
        <v>0.22942714285714289</v>
      </c>
      <c r="H1207">
        <f t="shared" si="38"/>
        <v>0.28678392857142859</v>
      </c>
      <c r="J1207">
        <f>VLOOKUP(E1207,'Wind ENSPRESO CF Averages'!$H$4:$K$40,3,0)*'Wind ENSPRESO CF'!D315/VLOOKUP(E1207,'Wind ENSPRESO CF Averages'!$C$28:$F$64,2,0)</f>
        <v>0.28678392857142859</v>
      </c>
    </row>
    <row r="1208" spans="2:10">
      <c r="B1208" t="s">
        <v>180</v>
      </c>
      <c r="C1208" t="s">
        <v>181</v>
      </c>
      <c r="D1208" t="s">
        <v>190</v>
      </c>
      <c r="E1208" t="s">
        <v>15</v>
      </c>
      <c r="F1208" t="s">
        <v>132</v>
      </c>
      <c r="G1208">
        <f t="shared" si="37"/>
        <v>0.15745567451820133</v>
      </c>
      <c r="H1208">
        <f t="shared" si="38"/>
        <v>0.19681959314775166</v>
      </c>
      <c r="J1208">
        <f>VLOOKUP(E1208,'Wind ENSPRESO CF Averages'!$H$4:$K$40,3,0)*'Wind ENSPRESO CF'!D316/VLOOKUP(E1208,'Wind ENSPRESO CF Averages'!$C$28:$F$64,2,0)</f>
        <v>0.19681959314775166</v>
      </c>
    </row>
    <row r="1209" spans="2:10">
      <c r="B1209" t="s">
        <v>180</v>
      </c>
      <c r="C1209" t="s">
        <v>181</v>
      </c>
      <c r="D1209" t="s">
        <v>190</v>
      </c>
      <c r="E1209" t="s">
        <v>19</v>
      </c>
      <c r="F1209" t="s">
        <v>132</v>
      </c>
      <c r="G1209">
        <f t="shared" si="37"/>
        <v>0.22941671006969955</v>
      </c>
      <c r="H1209">
        <f t="shared" si="38"/>
        <v>0.28677088758712443</v>
      </c>
      <c r="J1209">
        <f>VLOOKUP(E1209,'Wind ENSPRESO CF Averages'!$H$4:$K$40,3,0)*'Wind ENSPRESO CF'!D317/VLOOKUP(E1209,'Wind ENSPRESO CF Averages'!$C$28:$F$64,2,0)</f>
        <v>0.28677088758712443</v>
      </c>
    </row>
    <row r="1210" spans="2:10">
      <c r="B1210" t="s">
        <v>180</v>
      </c>
      <c r="C1210" t="s">
        <v>181</v>
      </c>
      <c r="D1210" t="s">
        <v>190</v>
      </c>
      <c r="E1210" t="s">
        <v>16</v>
      </c>
      <c r="F1210" t="s">
        <v>132</v>
      </c>
      <c r="G1210">
        <f t="shared" si="37"/>
        <v>0.13442837362871446</v>
      </c>
      <c r="H1210">
        <f t="shared" si="38"/>
        <v>0.16803546703589306</v>
      </c>
      <c r="J1210">
        <f>VLOOKUP(E1210,'Wind ENSPRESO CF Averages'!$H$4:$K$40,3,0)*'Wind ENSPRESO CF'!D318/VLOOKUP(E1210,'Wind ENSPRESO CF Averages'!$C$28:$F$64,2,0)</f>
        <v>0.16803546703589306</v>
      </c>
    </row>
    <row r="1211" spans="2:10">
      <c r="B1211" t="s">
        <v>180</v>
      </c>
      <c r="C1211" t="s">
        <v>181</v>
      </c>
      <c r="D1211" t="s">
        <v>190</v>
      </c>
      <c r="E1211" t="s">
        <v>17</v>
      </c>
      <c r="F1211" t="s">
        <v>132</v>
      </c>
      <c r="G1211">
        <f t="shared" si="37"/>
        <v>0.18045626161610523</v>
      </c>
      <c r="H1211">
        <f t="shared" si="38"/>
        <v>0.22557032702013152</v>
      </c>
      <c r="J1211">
        <f>VLOOKUP(E1211,'Wind ENSPRESO CF Averages'!$H$4:$K$40,3,0)*'Wind ENSPRESO CF'!D319/VLOOKUP(E1211,'Wind ENSPRESO CF Averages'!$C$28:$F$64,2,0)</f>
        <v>0.22557032702013152</v>
      </c>
    </row>
    <row r="1212" spans="2:10">
      <c r="B1212" t="s">
        <v>180</v>
      </c>
      <c r="C1212" t="s">
        <v>181</v>
      </c>
      <c r="D1212" t="s">
        <v>190</v>
      </c>
      <c r="E1212" t="s">
        <v>18</v>
      </c>
      <c r="F1212" t="s">
        <v>132</v>
      </c>
      <c r="G1212">
        <f t="shared" si="37"/>
        <v>0.14415960081862902</v>
      </c>
      <c r="H1212">
        <f t="shared" si="38"/>
        <v>0.18019950102328627</v>
      </c>
      <c r="J1212">
        <f>VLOOKUP(E1212,'Wind ENSPRESO CF Averages'!$H$4:$K$40,3,0)*'Wind ENSPRESO CF'!D320/VLOOKUP(E1212,'Wind ENSPRESO CF Averages'!$C$28:$F$64,2,0)</f>
        <v>0.18019950102328627</v>
      </c>
    </row>
    <row r="1213" spans="2:10">
      <c r="B1213" t="s">
        <v>180</v>
      </c>
      <c r="C1213" t="s">
        <v>181</v>
      </c>
      <c r="D1213" t="s">
        <v>190</v>
      </c>
      <c r="E1213" t="s">
        <v>39</v>
      </c>
      <c r="F1213" t="s">
        <v>132</v>
      </c>
      <c r="G1213">
        <f t="shared" si="37"/>
        <v>0.13096263157894736</v>
      </c>
      <c r="H1213">
        <f t="shared" si="38"/>
        <v>0.1637032894736842</v>
      </c>
      <c r="J1213">
        <f>VLOOKUP(E1213,'Wind ENSPRESO CF Averages'!$H$4:$K$40,3,0)*'Wind ENSPRESO CF'!D321/VLOOKUP(E1213,'Wind ENSPRESO CF Averages'!$C$28:$F$64,2,0)</f>
        <v>0.1637032894736842</v>
      </c>
    </row>
    <row r="1214" spans="2:10">
      <c r="B1214" t="s">
        <v>180</v>
      </c>
      <c r="C1214" t="s">
        <v>181</v>
      </c>
      <c r="D1214" t="s">
        <v>190</v>
      </c>
      <c r="E1214" t="s">
        <v>20</v>
      </c>
      <c r="F1214" t="s">
        <v>132</v>
      </c>
      <c r="G1214">
        <f t="shared" si="37"/>
        <v>0.13369153208195558</v>
      </c>
      <c r="H1214">
        <f t="shared" si="38"/>
        <v>0.16711441510244449</v>
      </c>
      <c r="J1214">
        <f>VLOOKUP(E1214,'Wind ENSPRESO CF Averages'!$H$4:$K$40,3,0)*'Wind ENSPRESO CF'!D322/VLOOKUP(E1214,'Wind ENSPRESO CF Averages'!$C$28:$F$64,2,0)</f>
        <v>0.16711441510244449</v>
      </c>
    </row>
    <row r="1215" spans="2:10">
      <c r="B1215" t="s">
        <v>180</v>
      </c>
      <c r="C1215" t="s">
        <v>181</v>
      </c>
      <c r="D1215" t="s">
        <v>190</v>
      </c>
      <c r="E1215" t="s">
        <v>21</v>
      </c>
      <c r="F1215" t="s">
        <v>132</v>
      </c>
      <c r="G1215">
        <f t="shared" si="37"/>
        <v>0.28277871578947372</v>
      </c>
      <c r="H1215">
        <f t="shared" si="38"/>
        <v>0.35347339473684214</v>
      </c>
      <c r="J1215">
        <f>VLOOKUP(E1215,'Wind ENSPRESO CF Averages'!$H$4:$K$40,3,0)*'Wind ENSPRESO CF'!D323/VLOOKUP(E1215,'Wind ENSPRESO CF Averages'!$C$28:$F$64,2,0)</f>
        <v>0.35347339473684214</v>
      </c>
    </row>
    <row r="1216" spans="2:10">
      <c r="B1216" t="s">
        <v>180</v>
      </c>
      <c r="C1216" t="s">
        <v>181</v>
      </c>
      <c r="D1216" t="s">
        <v>190</v>
      </c>
      <c r="E1216" t="s">
        <v>22</v>
      </c>
      <c r="F1216" t="s">
        <v>132</v>
      </c>
      <c r="G1216">
        <f t="shared" si="37"/>
        <v>0</v>
      </c>
      <c r="H1216">
        <f t="shared" si="38"/>
        <v>0</v>
      </c>
      <c r="J1216">
        <f>VLOOKUP(E1216,'Wind ENSPRESO CF Averages'!$H$4:$K$40,3,0)*'Wind ENSPRESO CF'!D324/VLOOKUP(E1216,'Wind ENSPRESO CF Averages'!$C$28:$F$64,2,0)</f>
        <v>0</v>
      </c>
    </row>
    <row r="1217" spans="2:10">
      <c r="B1217" t="s">
        <v>180</v>
      </c>
      <c r="C1217" t="s">
        <v>181</v>
      </c>
      <c r="D1217" t="s">
        <v>190</v>
      </c>
      <c r="E1217" t="s">
        <v>23</v>
      </c>
      <c r="F1217" t="s">
        <v>132</v>
      </c>
      <c r="G1217">
        <f t="shared" si="37"/>
        <v>0.14196576793115906</v>
      </c>
      <c r="H1217">
        <f t="shared" si="38"/>
        <v>0.17745720991394881</v>
      </c>
      <c r="J1217">
        <f>VLOOKUP(E1217,'Wind ENSPRESO CF Averages'!$H$4:$K$40,3,0)*'Wind ENSPRESO CF'!D325/VLOOKUP(E1217,'Wind ENSPRESO CF Averages'!$C$28:$F$64,2,0)</f>
        <v>0.17745720991394881</v>
      </c>
    </row>
    <row r="1218" spans="2:10">
      <c r="B1218" t="s">
        <v>180</v>
      </c>
      <c r="C1218" t="s">
        <v>181</v>
      </c>
      <c r="D1218" t="s">
        <v>190</v>
      </c>
      <c r="E1218" t="s">
        <v>43</v>
      </c>
      <c r="F1218" t="s">
        <v>132</v>
      </c>
      <c r="G1218">
        <f t="shared" si="37"/>
        <v>0.13540298507462689</v>
      </c>
      <c r="H1218">
        <f t="shared" si="38"/>
        <v>0.16925373134328361</v>
      </c>
      <c r="J1218">
        <f>VLOOKUP(E1218,'Wind ENSPRESO CF Averages'!$H$4:$K$40,3,0)*'Wind ENSPRESO CF'!D326/VLOOKUP(E1218,'Wind ENSPRESO CF Averages'!$C$28:$F$64,2,0)</f>
        <v>0.16925373134328361</v>
      </c>
    </row>
    <row r="1219" spans="2:10">
      <c r="B1219" t="s">
        <v>180</v>
      </c>
      <c r="C1219" t="s">
        <v>181</v>
      </c>
      <c r="D1219" t="s">
        <v>190</v>
      </c>
      <c r="E1219" t="s">
        <v>24</v>
      </c>
      <c r="F1219" t="s">
        <v>132</v>
      </c>
      <c r="G1219">
        <f t="shared" si="37"/>
        <v>0.16096208158995812</v>
      </c>
      <c r="H1219">
        <f t="shared" si="38"/>
        <v>0.20120260198744763</v>
      </c>
      <c r="J1219">
        <f>VLOOKUP(E1219,'Wind ENSPRESO CF Averages'!$H$4:$K$40,3,0)*'Wind ENSPRESO CF'!D327/VLOOKUP(E1219,'Wind ENSPRESO CF Averages'!$C$28:$F$64,2,0)</f>
        <v>0.20120260198744763</v>
      </c>
    </row>
    <row r="1220" spans="2:10">
      <c r="B1220" t="s">
        <v>180</v>
      </c>
      <c r="C1220" t="s">
        <v>181</v>
      </c>
      <c r="D1220" t="s">
        <v>190</v>
      </c>
      <c r="E1220" t="s">
        <v>25</v>
      </c>
      <c r="F1220" t="s">
        <v>132</v>
      </c>
      <c r="G1220">
        <f t="shared" si="37"/>
        <v>0.12911392405063293</v>
      </c>
      <c r="H1220">
        <f t="shared" si="38"/>
        <v>0.16139240506329117</v>
      </c>
      <c r="J1220">
        <f>VLOOKUP(E1220,'Wind ENSPRESO CF Averages'!$H$4:$K$40,3,0)*'Wind ENSPRESO CF'!D328/VLOOKUP(E1220,'Wind ENSPRESO CF Averages'!$C$28:$F$64,2,0)</f>
        <v>0.16139240506329117</v>
      </c>
    </row>
    <row r="1221" spans="2:10">
      <c r="B1221" t="s">
        <v>180</v>
      </c>
      <c r="C1221" t="s">
        <v>181</v>
      </c>
      <c r="D1221" t="s">
        <v>190</v>
      </c>
      <c r="E1221" t="s">
        <v>26</v>
      </c>
      <c r="F1221" t="s">
        <v>132</v>
      </c>
      <c r="G1221">
        <f t="shared" si="37"/>
        <v>0.16972993479549495</v>
      </c>
      <c r="H1221">
        <f t="shared" si="38"/>
        <v>0.21216241849436868</v>
      </c>
      <c r="J1221">
        <f>VLOOKUP(E1221,'Wind ENSPRESO CF Averages'!$H$4:$K$40,3,0)*'Wind ENSPRESO CF'!D329/VLOOKUP(E1221,'Wind ENSPRESO CF Averages'!$C$28:$F$64,2,0)</f>
        <v>0.21216241849436868</v>
      </c>
    </row>
    <row r="1222" spans="2:10">
      <c r="B1222" t="s">
        <v>180</v>
      </c>
      <c r="C1222" t="s">
        <v>181</v>
      </c>
      <c r="D1222" t="s">
        <v>190</v>
      </c>
      <c r="E1222" t="s">
        <v>40</v>
      </c>
      <c r="F1222" t="s">
        <v>132</v>
      </c>
      <c r="G1222">
        <f t="shared" si="37"/>
        <v>0.12960000000000002</v>
      </c>
      <c r="H1222">
        <f t="shared" si="38"/>
        <v>0.16200000000000001</v>
      </c>
      <c r="J1222">
        <f>VLOOKUP(E1222,'Wind ENSPRESO CF Averages'!$H$4:$K$40,3,0)*'Wind ENSPRESO CF'!D330/VLOOKUP(E1222,'Wind ENSPRESO CF Averages'!$C$28:$F$64,2,0)</f>
        <v>0.16200000000000001</v>
      </c>
    </row>
    <row r="1223" spans="2:10">
      <c r="B1223" t="s">
        <v>180</v>
      </c>
      <c r="C1223" t="s">
        <v>181</v>
      </c>
      <c r="D1223" t="s">
        <v>190</v>
      </c>
      <c r="E1223" t="s">
        <v>41</v>
      </c>
      <c r="F1223" t="s">
        <v>132</v>
      </c>
      <c r="G1223">
        <f t="shared" si="37"/>
        <v>0.16056637168141596</v>
      </c>
      <c r="H1223">
        <f t="shared" si="38"/>
        <v>0.20070796460176993</v>
      </c>
      <c r="J1223">
        <f>VLOOKUP(E1223,'Wind ENSPRESO CF Averages'!$H$4:$K$40,3,0)*'Wind ENSPRESO CF'!D331/VLOOKUP(E1223,'Wind ENSPRESO CF Averages'!$C$28:$F$64,2,0)</f>
        <v>0.20070796460176993</v>
      </c>
    </row>
    <row r="1224" spans="2:10">
      <c r="B1224" t="s">
        <v>180</v>
      </c>
      <c r="C1224" t="s">
        <v>181</v>
      </c>
      <c r="D1224" t="s">
        <v>190</v>
      </c>
      <c r="E1224" t="s">
        <v>27</v>
      </c>
      <c r="F1224" t="s">
        <v>132</v>
      </c>
      <c r="G1224">
        <f t="shared" si="37"/>
        <v>0.12360961538461533</v>
      </c>
      <c r="H1224">
        <f t="shared" si="38"/>
        <v>0.15451201923076915</v>
      </c>
      <c r="J1224">
        <f>VLOOKUP(E1224,'Wind ENSPRESO CF Averages'!$H$4:$K$40,3,0)*'Wind ENSPRESO CF'!D332/VLOOKUP(E1224,'Wind ENSPRESO CF Averages'!$C$28:$F$64,2,0)</f>
        <v>0.15451201923076915</v>
      </c>
    </row>
    <row r="1225" spans="2:10">
      <c r="B1225" t="s">
        <v>180</v>
      </c>
      <c r="C1225" t="s">
        <v>181</v>
      </c>
      <c r="D1225" t="s">
        <v>190</v>
      </c>
      <c r="E1225" t="s">
        <v>28</v>
      </c>
      <c r="F1225" t="s">
        <v>132</v>
      </c>
      <c r="G1225">
        <f t="shared" si="37"/>
        <v>0.17731619017346134</v>
      </c>
      <c r="H1225">
        <f t="shared" si="38"/>
        <v>0.22164523771682665</v>
      </c>
      <c r="J1225">
        <f>VLOOKUP(E1225,'Wind ENSPRESO CF Averages'!$H$4:$K$40,3,0)*'Wind ENSPRESO CF'!D333/VLOOKUP(E1225,'Wind ENSPRESO CF Averages'!$C$28:$F$64,2,0)</f>
        <v>0.22164523771682665</v>
      </c>
    </row>
    <row r="1226" spans="2:10">
      <c r="B1226" t="s">
        <v>180</v>
      </c>
      <c r="C1226" t="s">
        <v>181</v>
      </c>
      <c r="D1226" t="s">
        <v>190</v>
      </c>
      <c r="E1226" t="s">
        <v>29</v>
      </c>
      <c r="F1226" t="s">
        <v>132</v>
      </c>
      <c r="G1226">
        <f t="shared" si="37"/>
        <v>0.18426837823812656</v>
      </c>
      <c r="H1226">
        <f t="shared" si="38"/>
        <v>0.23033547279765818</v>
      </c>
      <c r="J1226">
        <f>VLOOKUP(E1226,'Wind ENSPRESO CF Averages'!$H$4:$K$40,3,0)*'Wind ENSPRESO CF'!D334/VLOOKUP(E1226,'Wind ENSPRESO CF Averages'!$C$28:$F$64,2,0)</f>
        <v>0.23033547279765818</v>
      </c>
    </row>
    <row r="1227" spans="2:10">
      <c r="B1227" t="s">
        <v>180</v>
      </c>
      <c r="C1227" t="s">
        <v>181</v>
      </c>
      <c r="D1227" t="s">
        <v>190</v>
      </c>
      <c r="E1227" t="s">
        <v>30</v>
      </c>
      <c r="F1227" t="s">
        <v>132</v>
      </c>
      <c r="G1227">
        <f t="shared" si="37"/>
        <v>0.14948225459871872</v>
      </c>
      <c r="H1227">
        <f t="shared" si="38"/>
        <v>0.18685281824839839</v>
      </c>
      <c r="J1227">
        <f>VLOOKUP(E1227,'Wind ENSPRESO CF Averages'!$H$4:$K$40,3,0)*'Wind ENSPRESO CF'!D335/VLOOKUP(E1227,'Wind ENSPRESO CF Averages'!$C$28:$F$64,2,0)</f>
        <v>0.18685281824839839</v>
      </c>
    </row>
    <row r="1228" spans="2:10">
      <c r="B1228" t="s">
        <v>180</v>
      </c>
      <c r="C1228" t="s">
        <v>181</v>
      </c>
      <c r="D1228" t="s">
        <v>190</v>
      </c>
      <c r="E1228" t="s">
        <v>31</v>
      </c>
      <c r="F1228" t="s">
        <v>132</v>
      </c>
      <c r="G1228">
        <f t="shared" si="37"/>
        <v>0.12668954962377393</v>
      </c>
      <c r="H1228">
        <f t="shared" si="38"/>
        <v>0.1583619370297174</v>
      </c>
      <c r="J1228">
        <f>VLOOKUP(E1228,'Wind ENSPRESO CF Averages'!$H$4:$K$40,3,0)*'Wind ENSPRESO CF'!D336/VLOOKUP(E1228,'Wind ENSPRESO CF Averages'!$C$28:$F$64,2,0)</f>
        <v>0.1583619370297174</v>
      </c>
    </row>
    <row r="1229" spans="2:10">
      <c r="B1229" t="s">
        <v>180</v>
      </c>
      <c r="C1229" t="s">
        <v>181</v>
      </c>
      <c r="D1229" t="s">
        <v>190</v>
      </c>
      <c r="E1229" t="s">
        <v>32</v>
      </c>
      <c r="F1229" t="s">
        <v>132</v>
      </c>
      <c r="G1229">
        <f t="shared" si="37"/>
        <v>0.13720645161290321</v>
      </c>
      <c r="H1229">
        <f t="shared" si="38"/>
        <v>0.17150806451612902</v>
      </c>
      <c r="J1229">
        <f>VLOOKUP(E1229,'Wind ENSPRESO CF Averages'!$H$4:$K$40,3,0)*'Wind ENSPRESO CF'!D337/VLOOKUP(E1229,'Wind ENSPRESO CF Averages'!$C$28:$F$64,2,0)</f>
        <v>0.17150806451612902</v>
      </c>
    </row>
    <row r="1230" spans="2:10">
      <c r="B1230" t="s">
        <v>180</v>
      </c>
      <c r="C1230" t="s">
        <v>181</v>
      </c>
      <c r="D1230" t="s">
        <v>190</v>
      </c>
      <c r="E1230" t="s">
        <v>33</v>
      </c>
      <c r="F1230" t="s">
        <v>132</v>
      </c>
      <c r="G1230">
        <f t="shared" ref="G1230:G1293" si="39">H1230*0.8</f>
        <v>0.19238202127408016</v>
      </c>
      <c r="H1230">
        <f t="shared" si="38"/>
        <v>0.24047752659260019</v>
      </c>
      <c r="J1230">
        <f>VLOOKUP(E1230,'Wind ENSPRESO CF Averages'!$H$4:$K$40,3,0)*'Wind ENSPRESO CF'!D338/VLOOKUP(E1230,'Wind ENSPRESO CF Averages'!$C$28:$F$64,2,0)</f>
        <v>0.24047752659260019</v>
      </c>
    </row>
    <row r="1231" spans="2:10">
      <c r="B1231" t="s">
        <v>180</v>
      </c>
      <c r="C1231" t="s">
        <v>181</v>
      </c>
      <c r="D1231" t="s">
        <v>190</v>
      </c>
      <c r="E1231" t="s">
        <v>34</v>
      </c>
      <c r="F1231" t="s">
        <v>132</v>
      </c>
      <c r="G1231">
        <f t="shared" si="39"/>
        <v>0.12378626609442063</v>
      </c>
      <c r="H1231">
        <f t="shared" si="38"/>
        <v>0.15473283261802578</v>
      </c>
      <c r="J1231">
        <f>VLOOKUP(E1231,'Wind ENSPRESO CF Averages'!$H$4:$K$40,3,0)*'Wind ENSPRESO CF'!D339/VLOOKUP(E1231,'Wind ENSPRESO CF Averages'!$C$28:$F$64,2,0)</f>
        <v>0.15473283261802578</v>
      </c>
    </row>
    <row r="1232" spans="2:10">
      <c r="B1232" t="s">
        <v>180</v>
      </c>
      <c r="C1232" t="s">
        <v>181</v>
      </c>
      <c r="D1232" t="s">
        <v>190</v>
      </c>
      <c r="E1232" t="s">
        <v>35</v>
      </c>
      <c r="F1232" t="s">
        <v>132</v>
      </c>
      <c r="G1232">
        <f t="shared" si="39"/>
        <v>0.14624304564907278</v>
      </c>
      <c r="H1232">
        <f t="shared" si="38"/>
        <v>0.18280380706134097</v>
      </c>
      <c r="J1232">
        <f>VLOOKUP(E1232,'Wind ENSPRESO CF Averages'!$H$4:$K$40,3,0)*'Wind ENSPRESO CF'!D340/VLOOKUP(E1232,'Wind ENSPRESO CF Averages'!$C$28:$F$64,2,0)</f>
        <v>0.18280380706134097</v>
      </c>
    </row>
    <row r="1233" spans="2:10">
      <c r="B1233" t="s">
        <v>180</v>
      </c>
      <c r="C1233" t="s">
        <v>181</v>
      </c>
      <c r="D1233" t="s">
        <v>190</v>
      </c>
      <c r="E1233" t="s">
        <v>36</v>
      </c>
      <c r="F1233" t="s">
        <v>132</v>
      </c>
      <c r="G1233">
        <f t="shared" si="39"/>
        <v>0.19746864642582471</v>
      </c>
      <c r="H1233">
        <f t="shared" si="38"/>
        <v>0.24683580803228086</v>
      </c>
      <c r="J1233">
        <f>VLOOKUP(E1233,'Wind ENSPRESO CF Averages'!$H$4:$K$40,3,0)*'Wind ENSPRESO CF'!D341/VLOOKUP(E1233,'Wind ENSPRESO CF Averages'!$C$28:$F$64,2,0)</f>
        <v>0.24683580803228086</v>
      </c>
    </row>
    <row r="1234" spans="2:10">
      <c r="B1234" t="s">
        <v>180</v>
      </c>
      <c r="C1234" t="s">
        <v>181</v>
      </c>
      <c r="D1234" t="s">
        <v>191</v>
      </c>
      <c r="E1234" t="s">
        <v>37</v>
      </c>
      <c r="F1234" t="s">
        <v>132</v>
      </c>
      <c r="G1234">
        <f t="shared" si="39"/>
        <v>0.24736929460580917</v>
      </c>
      <c r="H1234">
        <f t="shared" si="38"/>
        <v>0.30921161825726146</v>
      </c>
      <c r="J1234">
        <f>VLOOKUP(E1234,'Wind ENSPRESO CF Averages'!$H$4:$K$40,3,0)*'Wind ENSPRESO CF'!D342/VLOOKUP(E1234,'Wind ENSPRESO CF Averages'!$C$28:$F$64,2,0)</f>
        <v>0.30921161825726146</v>
      </c>
    </row>
    <row r="1235" spans="2:10">
      <c r="B1235" t="s">
        <v>180</v>
      </c>
      <c r="C1235" t="s">
        <v>181</v>
      </c>
      <c r="D1235" t="s">
        <v>191</v>
      </c>
      <c r="E1235" t="s">
        <v>7</v>
      </c>
      <c r="F1235" t="s">
        <v>132</v>
      </c>
      <c r="G1235">
        <f t="shared" si="39"/>
        <v>0.27824338369451701</v>
      </c>
      <c r="H1235">
        <f t="shared" si="38"/>
        <v>0.34780422961814622</v>
      </c>
      <c r="J1235">
        <f>VLOOKUP(E1235,'Wind ENSPRESO CF Averages'!$H$4:$K$40,3,0)*'Wind ENSPRESO CF'!D343/VLOOKUP(E1235,'Wind ENSPRESO CF Averages'!$C$28:$F$64,2,0)</f>
        <v>0.34780422961814622</v>
      </c>
    </row>
    <row r="1236" spans="2:10">
      <c r="B1236" t="s">
        <v>180</v>
      </c>
      <c r="C1236" t="s">
        <v>181</v>
      </c>
      <c r="D1236" t="s">
        <v>191</v>
      </c>
      <c r="E1236" t="s">
        <v>38</v>
      </c>
      <c r="F1236" t="s">
        <v>132</v>
      </c>
      <c r="G1236">
        <f t="shared" si="39"/>
        <v>0.26833480176211455</v>
      </c>
      <c r="H1236">
        <f t="shared" si="38"/>
        <v>0.33541850220264319</v>
      </c>
      <c r="J1236">
        <f>VLOOKUP(E1236,'Wind ENSPRESO CF Averages'!$H$4:$K$40,3,0)*'Wind ENSPRESO CF'!D344/VLOOKUP(E1236,'Wind ENSPRESO CF Averages'!$C$28:$F$64,2,0)</f>
        <v>0.33541850220264319</v>
      </c>
    </row>
    <row r="1237" spans="2:10">
      <c r="B1237" t="s">
        <v>180</v>
      </c>
      <c r="C1237" t="s">
        <v>181</v>
      </c>
      <c r="D1237" t="s">
        <v>191</v>
      </c>
      <c r="E1237" t="s">
        <v>8</v>
      </c>
      <c r="F1237" t="s">
        <v>132</v>
      </c>
      <c r="G1237">
        <f t="shared" si="39"/>
        <v>0.32072359855329863</v>
      </c>
      <c r="H1237">
        <f t="shared" si="38"/>
        <v>0.40090449819162327</v>
      </c>
      <c r="J1237">
        <f>VLOOKUP(E1237,'Wind ENSPRESO CF Averages'!$H$4:$K$40,3,0)*'Wind ENSPRESO CF'!D345/VLOOKUP(E1237,'Wind ENSPRESO CF Averages'!$C$28:$F$64,2,0)</f>
        <v>0.40090449819162327</v>
      </c>
    </row>
    <row r="1238" spans="2:10">
      <c r="B1238" t="s">
        <v>180</v>
      </c>
      <c r="C1238" t="s">
        <v>181</v>
      </c>
      <c r="D1238" t="s">
        <v>191</v>
      </c>
      <c r="E1238" t="s">
        <v>9</v>
      </c>
      <c r="F1238" t="s">
        <v>132</v>
      </c>
      <c r="G1238">
        <f t="shared" si="39"/>
        <v>0.23315482546186705</v>
      </c>
      <c r="H1238">
        <f t="shared" si="38"/>
        <v>0.29144353182733379</v>
      </c>
      <c r="J1238">
        <f>VLOOKUP(E1238,'Wind ENSPRESO CF Averages'!$H$4:$K$40,3,0)*'Wind ENSPRESO CF'!D346/VLOOKUP(E1238,'Wind ENSPRESO CF Averages'!$C$28:$F$64,2,0)</f>
        <v>0.29144353182733379</v>
      </c>
    </row>
    <row r="1239" spans="2:10">
      <c r="B1239" t="s">
        <v>180</v>
      </c>
      <c r="C1239" t="s">
        <v>181</v>
      </c>
      <c r="D1239" t="s">
        <v>191</v>
      </c>
      <c r="E1239" t="s">
        <v>10</v>
      </c>
      <c r="F1239" t="s">
        <v>132</v>
      </c>
      <c r="G1239">
        <f t="shared" si="39"/>
        <v>0.27869113381978844</v>
      </c>
      <c r="H1239">
        <f t="shared" si="38"/>
        <v>0.34836391727473554</v>
      </c>
      <c r="J1239">
        <f>VLOOKUP(E1239,'Wind ENSPRESO CF Averages'!$H$4:$K$40,3,0)*'Wind ENSPRESO CF'!D347/VLOOKUP(E1239,'Wind ENSPRESO CF Averages'!$C$28:$F$64,2,0)</f>
        <v>0.34836391727473554</v>
      </c>
    </row>
    <row r="1240" spans="2:10">
      <c r="B1240" t="s">
        <v>180</v>
      </c>
      <c r="C1240" t="s">
        <v>181</v>
      </c>
      <c r="D1240" t="s">
        <v>191</v>
      </c>
      <c r="E1240" t="s">
        <v>42</v>
      </c>
      <c r="F1240" t="s">
        <v>132</v>
      </c>
      <c r="G1240">
        <f t="shared" si="39"/>
        <v>0.24539644970414201</v>
      </c>
      <c r="H1240">
        <f t="shared" ref="H1240:H1303" si="40">IF(D1240="WP",0,J1240)</f>
        <v>0.30674556213017751</v>
      </c>
      <c r="J1240">
        <f>VLOOKUP(E1240,'Wind ENSPRESO CF Averages'!$H$4:$K$40,3,0)*'Wind ENSPRESO CF'!D348/VLOOKUP(E1240,'Wind ENSPRESO CF Averages'!$C$28:$F$64,2,0)</f>
        <v>0.30674556213017751</v>
      </c>
    </row>
    <row r="1241" spans="2:10">
      <c r="B1241" t="s">
        <v>180</v>
      </c>
      <c r="C1241" t="s">
        <v>181</v>
      </c>
      <c r="D1241" t="s">
        <v>191</v>
      </c>
      <c r="E1241" t="s">
        <v>11</v>
      </c>
      <c r="F1241" t="s">
        <v>132</v>
      </c>
      <c r="G1241">
        <f t="shared" si="39"/>
        <v>0.21886792452830189</v>
      </c>
      <c r="H1241">
        <f t="shared" si="40"/>
        <v>0.27358490566037735</v>
      </c>
      <c r="J1241">
        <f>VLOOKUP(E1241,'Wind ENSPRESO CF Averages'!$H$4:$K$40,3,0)*'Wind ENSPRESO CF'!D349/VLOOKUP(E1241,'Wind ENSPRESO CF Averages'!$C$28:$F$64,2,0)</f>
        <v>0.27358490566037735</v>
      </c>
    </row>
    <row r="1242" spans="2:10">
      <c r="B1242" t="s">
        <v>180</v>
      </c>
      <c r="C1242" t="s">
        <v>181</v>
      </c>
      <c r="D1242" t="s">
        <v>191</v>
      </c>
      <c r="E1242" t="s">
        <v>12</v>
      </c>
      <c r="F1242" t="s">
        <v>132</v>
      </c>
      <c r="G1242">
        <f t="shared" si="39"/>
        <v>0.27070215642098494</v>
      </c>
      <c r="H1242">
        <f t="shared" si="40"/>
        <v>0.33837769552623115</v>
      </c>
      <c r="J1242">
        <f>VLOOKUP(E1242,'Wind ENSPRESO CF Averages'!$H$4:$K$40,3,0)*'Wind ENSPRESO CF'!D350/VLOOKUP(E1242,'Wind ENSPRESO CF Averages'!$C$28:$F$64,2,0)</f>
        <v>0.33837769552623115</v>
      </c>
    </row>
    <row r="1243" spans="2:10">
      <c r="B1243" t="s">
        <v>180</v>
      </c>
      <c r="C1243" t="s">
        <v>181</v>
      </c>
      <c r="D1243" t="s">
        <v>191</v>
      </c>
      <c r="E1243" t="s">
        <v>13</v>
      </c>
      <c r="F1243" t="s">
        <v>132</v>
      </c>
      <c r="G1243">
        <f t="shared" si="39"/>
        <v>0.29249870276069984</v>
      </c>
      <c r="H1243">
        <f t="shared" si="40"/>
        <v>0.36562337845087478</v>
      </c>
      <c r="J1243">
        <f>VLOOKUP(E1243,'Wind ENSPRESO CF Averages'!$H$4:$K$40,3,0)*'Wind ENSPRESO CF'!D351/VLOOKUP(E1243,'Wind ENSPRESO CF Averages'!$C$28:$F$64,2,0)</f>
        <v>0.36562337845087478</v>
      </c>
    </row>
    <row r="1244" spans="2:10">
      <c r="B1244" t="s">
        <v>180</v>
      </c>
      <c r="C1244" t="s">
        <v>181</v>
      </c>
      <c r="D1244" t="s">
        <v>191</v>
      </c>
      <c r="E1244" t="s">
        <v>14</v>
      </c>
      <c r="F1244" t="s">
        <v>132</v>
      </c>
      <c r="G1244">
        <f t="shared" si="39"/>
        <v>0.35384285714285718</v>
      </c>
      <c r="H1244">
        <f t="shared" si="40"/>
        <v>0.44230357142857146</v>
      </c>
      <c r="J1244">
        <f>VLOOKUP(E1244,'Wind ENSPRESO CF Averages'!$H$4:$K$40,3,0)*'Wind ENSPRESO CF'!D352/VLOOKUP(E1244,'Wind ENSPRESO CF Averages'!$C$28:$F$64,2,0)</f>
        <v>0.44230357142857146</v>
      </c>
    </row>
    <row r="1245" spans="2:10">
      <c r="B1245" t="s">
        <v>180</v>
      </c>
      <c r="C1245" t="s">
        <v>181</v>
      </c>
      <c r="D1245" t="s">
        <v>191</v>
      </c>
      <c r="E1245" t="s">
        <v>15</v>
      </c>
      <c r="F1245" t="s">
        <v>132</v>
      </c>
      <c r="G1245">
        <f t="shared" si="39"/>
        <v>0.29158458244111357</v>
      </c>
      <c r="H1245">
        <f t="shared" si="40"/>
        <v>0.36448072805139192</v>
      </c>
      <c r="J1245">
        <f>VLOOKUP(E1245,'Wind ENSPRESO CF Averages'!$H$4:$K$40,3,0)*'Wind ENSPRESO CF'!D353/VLOOKUP(E1245,'Wind ENSPRESO CF Averages'!$C$28:$F$64,2,0)</f>
        <v>0.36448072805139192</v>
      </c>
    </row>
    <row r="1246" spans="2:10">
      <c r="B1246" t="s">
        <v>180</v>
      </c>
      <c r="C1246" t="s">
        <v>181</v>
      </c>
      <c r="D1246" t="s">
        <v>191</v>
      </c>
      <c r="E1246" t="s">
        <v>19</v>
      </c>
      <c r="F1246" t="s">
        <v>132</v>
      </c>
      <c r="G1246">
        <f t="shared" si="39"/>
        <v>0.27091688729737801</v>
      </c>
      <c r="H1246">
        <f t="shared" si="40"/>
        <v>0.33864610912172249</v>
      </c>
      <c r="J1246">
        <f>VLOOKUP(E1246,'Wind ENSPRESO CF Averages'!$H$4:$K$40,3,0)*'Wind ENSPRESO CF'!D354/VLOOKUP(E1246,'Wind ENSPRESO CF Averages'!$C$28:$F$64,2,0)</f>
        <v>0.33864610912172249</v>
      </c>
    </row>
    <row r="1247" spans="2:10">
      <c r="B1247" t="s">
        <v>180</v>
      </c>
      <c r="C1247" t="s">
        <v>181</v>
      </c>
      <c r="D1247" t="s">
        <v>191</v>
      </c>
      <c r="E1247" t="s">
        <v>16</v>
      </c>
      <c r="F1247" t="s">
        <v>132</v>
      </c>
      <c r="G1247">
        <f t="shared" si="39"/>
        <v>0.27192086066268029</v>
      </c>
      <c r="H1247">
        <f t="shared" si="40"/>
        <v>0.33990107582835033</v>
      </c>
      <c r="J1247">
        <f>VLOOKUP(E1247,'Wind ENSPRESO CF Averages'!$H$4:$K$40,3,0)*'Wind ENSPRESO CF'!D355/VLOOKUP(E1247,'Wind ENSPRESO CF Averages'!$C$28:$F$64,2,0)</f>
        <v>0.33990107582835033</v>
      </c>
    </row>
    <row r="1248" spans="2:10">
      <c r="B1248" t="s">
        <v>180</v>
      </c>
      <c r="C1248" t="s">
        <v>181</v>
      </c>
      <c r="D1248" t="s">
        <v>191</v>
      </c>
      <c r="E1248" t="s">
        <v>17</v>
      </c>
      <c r="F1248" t="s">
        <v>132</v>
      </c>
      <c r="G1248">
        <f t="shared" si="39"/>
        <v>0.30266398309030307</v>
      </c>
      <c r="H1248">
        <f t="shared" si="40"/>
        <v>0.37832997886287884</v>
      </c>
      <c r="J1248">
        <f>VLOOKUP(E1248,'Wind ENSPRESO CF Averages'!$H$4:$K$40,3,0)*'Wind ENSPRESO CF'!D356/VLOOKUP(E1248,'Wind ENSPRESO CF Averages'!$C$28:$F$64,2,0)</f>
        <v>0.37832997886287884</v>
      </c>
    </row>
    <row r="1249" spans="2:10">
      <c r="B1249" t="s">
        <v>180</v>
      </c>
      <c r="C1249" t="s">
        <v>181</v>
      </c>
      <c r="D1249" t="s">
        <v>191</v>
      </c>
      <c r="E1249" t="s">
        <v>18</v>
      </c>
      <c r="F1249" t="s">
        <v>132</v>
      </c>
      <c r="G1249">
        <f t="shared" si="39"/>
        <v>0.27198862185739781</v>
      </c>
      <c r="H1249">
        <f t="shared" si="40"/>
        <v>0.33998577732174723</v>
      </c>
      <c r="J1249">
        <f>VLOOKUP(E1249,'Wind ENSPRESO CF Averages'!$H$4:$K$40,3,0)*'Wind ENSPRESO CF'!D357/VLOOKUP(E1249,'Wind ENSPRESO CF Averages'!$C$28:$F$64,2,0)</f>
        <v>0.33998577732174723</v>
      </c>
    </row>
    <row r="1250" spans="2:10">
      <c r="B1250" t="s">
        <v>180</v>
      </c>
      <c r="C1250" t="s">
        <v>181</v>
      </c>
      <c r="D1250" t="s">
        <v>191</v>
      </c>
      <c r="E1250" t="s">
        <v>39</v>
      </c>
      <c r="F1250" t="s">
        <v>132</v>
      </c>
      <c r="G1250">
        <f t="shared" si="39"/>
        <v>0.28888815789473682</v>
      </c>
      <c r="H1250">
        <f t="shared" si="40"/>
        <v>0.36111019736842104</v>
      </c>
      <c r="J1250">
        <f>VLOOKUP(E1250,'Wind ENSPRESO CF Averages'!$H$4:$K$40,3,0)*'Wind ENSPRESO CF'!D358/VLOOKUP(E1250,'Wind ENSPRESO CF Averages'!$C$28:$F$64,2,0)</f>
        <v>0.36111019736842104</v>
      </c>
    </row>
    <row r="1251" spans="2:10">
      <c r="B1251" t="s">
        <v>180</v>
      </c>
      <c r="C1251" t="s">
        <v>181</v>
      </c>
      <c r="D1251" t="s">
        <v>191</v>
      </c>
      <c r="E1251" t="s">
        <v>20</v>
      </c>
      <c r="F1251" t="s">
        <v>132</v>
      </c>
      <c r="G1251">
        <f t="shared" si="39"/>
        <v>0.23313151462277726</v>
      </c>
      <c r="H1251">
        <f t="shared" si="40"/>
        <v>0.29141439327847157</v>
      </c>
      <c r="J1251">
        <f>VLOOKUP(E1251,'Wind ENSPRESO CF Averages'!$H$4:$K$40,3,0)*'Wind ENSPRESO CF'!D359/VLOOKUP(E1251,'Wind ENSPRESO CF Averages'!$C$28:$F$64,2,0)</f>
        <v>0.29141439327847157</v>
      </c>
    </row>
    <row r="1252" spans="2:10">
      <c r="B1252" t="s">
        <v>180</v>
      </c>
      <c r="C1252" t="s">
        <v>181</v>
      </c>
      <c r="D1252" t="s">
        <v>191</v>
      </c>
      <c r="E1252" t="s">
        <v>21</v>
      </c>
      <c r="F1252" t="s">
        <v>132</v>
      </c>
      <c r="G1252">
        <f t="shared" si="39"/>
        <v>0.43018464210526325</v>
      </c>
      <c r="H1252">
        <f t="shared" si="40"/>
        <v>0.53773080263157902</v>
      </c>
      <c r="J1252">
        <f>VLOOKUP(E1252,'Wind ENSPRESO CF Averages'!$H$4:$K$40,3,0)*'Wind ENSPRESO CF'!D360/VLOOKUP(E1252,'Wind ENSPRESO CF Averages'!$C$28:$F$64,2,0)</f>
        <v>0.53773080263157902</v>
      </c>
    </row>
    <row r="1253" spans="2:10">
      <c r="B1253" t="s">
        <v>180</v>
      </c>
      <c r="C1253" t="s">
        <v>181</v>
      </c>
      <c r="D1253" t="s">
        <v>191</v>
      </c>
      <c r="E1253" t="s">
        <v>22</v>
      </c>
      <c r="F1253" t="s">
        <v>132</v>
      </c>
      <c r="G1253">
        <f t="shared" si="39"/>
        <v>0</v>
      </c>
      <c r="H1253">
        <f t="shared" si="40"/>
        <v>0</v>
      </c>
      <c r="J1253">
        <f>VLOOKUP(E1253,'Wind ENSPRESO CF Averages'!$H$4:$K$40,3,0)*'Wind ENSPRESO CF'!D361/VLOOKUP(E1253,'Wind ENSPRESO CF Averages'!$C$28:$F$64,2,0)</f>
        <v>0</v>
      </c>
    </row>
    <row r="1254" spans="2:10">
      <c r="B1254" t="s">
        <v>180</v>
      </c>
      <c r="C1254" t="s">
        <v>181</v>
      </c>
      <c r="D1254" t="s">
        <v>191</v>
      </c>
      <c r="E1254" t="s">
        <v>23</v>
      </c>
      <c r="F1254" t="s">
        <v>132</v>
      </c>
      <c r="G1254">
        <f t="shared" si="39"/>
        <v>0.2601027663038481</v>
      </c>
      <c r="H1254">
        <f t="shared" si="40"/>
        <v>0.3251284578798101</v>
      </c>
      <c r="J1254">
        <f>VLOOKUP(E1254,'Wind ENSPRESO CF Averages'!$H$4:$K$40,3,0)*'Wind ENSPRESO CF'!D362/VLOOKUP(E1254,'Wind ENSPRESO CF Averages'!$C$28:$F$64,2,0)</f>
        <v>0.3251284578798101</v>
      </c>
    </row>
    <row r="1255" spans="2:10">
      <c r="B1255" t="s">
        <v>180</v>
      </c>
      <c r="C1255" t="s">
        <v>181</v>
      </c>
      <c r="D1255" t="s">
        <v>191</v>
      </c>
      <c r="E1255" t="s">
        <v>43</v>
      </c>
      <c r="F1255" t="s">
        <v>132</v>
      </c>
      <c r="G1255">
        <f t="shared" si="39"/>
        <v>0.24501492537313438</v>
      </c>
      <c r="H1255">
        <f t="shared" si="40"/>
        <v>0.30626865671641795</v>
      </c>
      <c r="J1255">
        <f>VLOOKUP(E1255,'Wind ENSPRESO CF Averages'!$H$4:$K$40,3,0)*'Wind ENSPRESO CF'!D363/VLOOKUP(E1255,'Wind ENSPRESO CF Averages'!$C$28:$F$64,2,0)</f>
        <v>0.30626865671641795</v>
      </c>
    </row>
    <row r="1256" spans="2:10">
      <c r="B1256" t="s">
        <v>180</v>
      </c>
      <c r="C1256" t="s">
        <v>181</v>
      </c>
      <c r="D1256" t="s">
        <v>191</v>
      </c>
      <c r="E1256" t="s">
        <v>24</v>
      </c>
      <c r="F1256" t="s">
        <v>132</v>
      </c>
      <c r="G1256">
        <f t="shared" si="39"/>
        <v>0.29807792887029277</v>
      </c>
      <c r="H1256">
        <f t="shared" si="40"/>
        <v>0.37259741108786598</v>
      </c>
      <c r="J1256">
        <f>VLOOKUP(E1256,'Wind ENSPRESO CF Averages'!$H$4:$K$40,3,0)*'Wind ENSPRESO CF'!D364/VLOOKUP(E1256,'Wind ENSPRESO CF Averages'!$C$28:$F$64,2,0)</f>
        <v>0.37259741108786598</v>
      </c>
    </row>
    <row r="1257" spans="2:10">
      <c r="B1257" t="s">
        <v>180</v>
      </c>
      <c r="C1257" t="s">
        <v>181</v>
      </c>
      <c r="D1257" t="s">
        <v>191</v>
      </c>
      <c r="E1257" t="s">
        <v>25</v>
      </c>
      <c r="F1257" t="s">
        <v>132</v>
      </c>
      <c r="G1257">
        <f t="shared" si="39"/>
        <v>0.26582278481012661</v>
      </c>
      <c r="H1257">
        <f t="shared" si="40"/>
        <v>0.33227848101265822</v>
      </c>
      <c r="J1257">
        <f>VLOOKUP(E1257,'Wind ENSPRESO CF Averages'!$H$4:$K$40,3,0)*'Wind ENSPRESO CF'!D365/VLOOKUP(E1257,'Wind ENSPRESO CF Averages'!$C$28:$F$64,2,0)</f>
        <v>0.33227848101265822</v>
      </c>
    </row>
    <row r="1258" spans="2:10">
      <c r="B1258" t="s">
        <v>180</v>
      </c>
      <c r="C1258" t="s">
        <v>181</v>
      </c>
      <c r="D1258" t="s">
        <v>191</v>
      </c>
      <c r="E1258" t="s">
        <v>26</v>
      </c>
      <c r="F1258" t="s">
        <v>132</v>
      </c>
      <c r="G1258">
        <f t="shared" si="39"/>
        <v>0.29849057498518083</v>
      </c>
      <c r="H1258">
        <f t="shared" si="40"/>
        <v>0.37311321873147602</v>
      </c>
      <c r="J1258">
        <f>VLOOKUP(E1258,'Wind ENSPRESO CF Averages'!$H$4:$K$40,3,0)*'Wind ENSPRESO CF'!D366/VLOOKUP(E1258,'Wind ENSPRESO CF Averages'!$C$28:$F$64,2,0)</f>
        <v>0.37311321873147602</v>
      </c>
    </row>
    <row r="1259" spans="2:10">
      <c r="B1259" t="s">
        <v>180</v>
      </c>
      <c r="C1259" t="s">
        <v>181</v>
      </c>
      <c r="D1259" t="s">
        <v>191</v>
      </c>
      <c r="E1259" t="s">
        <v>40</v>
      </c>
      <c r="F1259" t="s">
        <v>132</v>
      </c>
      <c r="G1259">
        <f t="shared" si="39"/>
        <v>0.25920000000000004</v>
      </c>
      <c r="H1259">
        <f t="shared" si="40"/>
        <v>0.32400000000000001</v>
      </c>
      <c r="J1259">
        <f>VLOOKUP(E1259,'Wind ENSPRESO CF Averages'!$H$4:$K$40,3,0)*'Wind ENSPRESO CF'!D367/VLOOKUP(E1259,'Wind ENSPRESO CF Averages'!$C$28:$F$64,2,0)</f>
        <v>0.32400000000000001</v>
      </c>
    </row>
    <row r="1260" spans="2:10">
      <c r="B1260" t="s">
        <v>180</v>
      </c>
      <c r="C1260" t="s">
        <v>181</v>
      </c>
      <c r="D1260" t="s">
        <v>191</v>
      </c>
      <c r="E1260" t="s">
        <v>41</v>
      </c>
      <c r="F1260" t="s">
        <v>132</v>
      </c>
      <c r="G1260">
        <f t="shared" si="39"/>
        <v>0.23396814159292043</v>
      </c>
      <c r="H1260">
        <f t="shared" si="40"/>
        <v>0.29246017699115051</v>
      </c>
      <c r="J1260">
        <f>VLOOKUP(E1260,'Wind ENSPRESO CF Averages'!$H$4:$K$40,3,0)*'Wind ENSPRESO CF'!D368/VLOOKUP(E1260,'Wind ENSPRESO CF Averages'!$C$28:$F$64,2,0)</f>
        <v>0.29246017699115051</v>
      </c>
    </row>
    <row r="1261" spans="2:10">
      <c r="B1261" t="s">
        <v>180</v>
      </c>
      <c r="C1261" t="s">
        <v>181</v>
      </c>
      <c r="D1261" t="s">
        <v>191</v>
      </c>
      <c r="E1261" t="s">
        <v>27</v>
      </c>
      <c r="F1261" t="s">
        <v>132</v>
      </c>
      <c r="G1261">
        <f t="shared" si="39"/>
        <v>0.30608095238095223</v>
      </c>
      <c r="H1261">
        <f t="shared" si="40"/>
        <v>0.38260119047619029</v>
      </c>
      <c r="J1261">
        <f>VLOOKUP(E1261,'Wind ENSPRESO CF Averages'!$H$4:$K$40,3,0)*'Wind ENSPRESO CF'!D369/VLOOKUP(E1261,'Wind ENSPRESO CF Averages'!$C$28:$F$64,2,0)</f>
        <v>0.38260119047619029</v>
      </c>
    </row>
    <row r="1262" spans="2:10">
      <c r="B1262" t="s">
        <v>180</v>
      </c>
      <c r="C1262" t="s">
        <v>181</v>
      </c>
      <c r="D1262" t="s">
        <v>191</v>
      </c>
      <c r="E1262" t="s">
        <v>28</v>
      </c>
      <c r="F1262" t="s">
        <v>132</v>
      </c>
      <c r="G1262">
        <f t="shared" si="39"/>
        <v>0.32524570837980638</v>
      </c>
      <c r="H1262">
        <f t="shared" si="40"/>
        <v>0.40655713547475797</v>
      </c>
      <c r="J1262">
        <f>VLOOKUP(E1262,'Wind ENSPRESO CF Averages'!$H$4:$K$40,3,0)*'Wind ENSPRESO CF'!D370/VLOOKUP(E1262,'Wind ENSPRESO CF Averages'!$C$28:$F$64,2,0)</f>
        <v>0.40655713547475797</v>
      </c>
    </row>
    <row r="1263" spans="2:10">
      <c r="B1263" t="s">
        <v>180</v>
      </c>
      <c r="C1263" t="s">
        <v>181</v>
      </c>
      <c r="D1263" t="s">
        <v>191</v>
      </c>
      <c r="E1263" t="s">
        <v>29</v>
      </c>
      <c r="F1263" t="s">
        <v>132</v>
      </c>
      <c r="G1263">
        <f t="shared" si="39"/>
        <v>0.31284370185962262</v>
      </c>
      <c r="H1263">
        <f t="shared" si="40"/>
        <v>0.39105462732452828</v>
      </c>
      <c r="J1263">
        <f>VLOOKUP(E1263,'Wind ENSPRESO CF Averages'!$H$4:$K$40,3,0)*'Wind ENSPRESO CF'!D371/VLOOKUP(E1263,'Wind ENSPRESO CF Averages'!$C$28:$F$64,2,0)</f>
        <v>0.39105462732452828</v>
      </c>
    </row>
    <row r="1264" spans="2:10">
      <c r="B1264" t="s">
        <v>180</v>
      </c>
      <c r="C1264" t="s">
        <v>181</v>
      </c>
      <c r="D1264" t="s">
        <v>191</v>
      </c>
      <c r="E1264" t="s">
        <v>30</v>
      </c>
      <c r="F1264" t="s">
        <v>132</v>
      </c>
      <c r="G1264">
        <f t="shared" si="39"/>
        <v>0.27766624600922946</v>
      </c>
      <c r="H1264">
        <f t="shared" si="40"/>
        <v>0.34708280751153681</v>
      </c>
      <c r="J1264">
        <f>VLOOKUP(E1264,'Wind ENSPRESO CF Averages'!$H$4:$K$40,3,0)*'Wind ENSPRESO CF'!D372/VLOOKUP(E1264,'Wind ENSPRESO CF Averages'!$C$28:$F$64,2,0)</f>
        <v>0.34708280751153681</v>
      </c>
    </row>
    <row r="1265" spans="2:10">
      <c r="B1265" t="s">
        <v>180</v>
      </c>
      <c r="C1265" t="s">
        <v>181</v>
      </c>
      <c r="D1265" t="s">
        <v>191</v>
      </c>
      <c r="E1265" t="s">
        <v>31</v>
      </c>
      <c r="F1265" t="s">
        <v>132</v>
      </c>
      <c r="G1265">
        <f t="shared" si="39"/>
        <v>0.23025477595907662</v>
      </c>
      <c r="H1265">
        <f t="shared" si="40"/>
        <v>0.28781846994884575</v>
      </c>
      <c r="J1265">
        <f>VLOOKUP(E1265,'Wind ENSPRESO CF Averages'!$H$4:$K$40,3,0)*'Wind ENSPRESO CF'!D373/VLOOKUP(E1265,'Wind ENSPRESO CF Averages'!$C$28:$F$64,2,0)</f>
        <v>0.28781846994884575</v>
      </c>
    </row>
    <row r="1266" spans="2:10">
      <c r="B1266" t="s">
        <v>180</v>
      </c>
      <c r="C1266" t="s">
        <v>181</v>
      </c>
      <c r="D1266" t="s">
        <v>191</v>
      </c>
      <c r="E1266" t="s">
        <v>32</v>
      </c>
      <c r="F1266" t="s">
        <v>132</v>
      </c>
      <c r="G1266">
        <f t="shared" si="39"/>
        <v>0.24183870967741938</v>
      </c>
      <c r="H1266">
        <f t="shared" si="40"/>
        <v>0.3022983870967742</v>
      </c>
      <c r="J1266">
        <f>VLOOKUP(E1266,'Wind ENSPRESO CF Averages'!$H$4:$K$40,3,0)*'Wind ENSPRESO CF'!D374/VLOOKUP(E1266,'Wind ENSPRESO CF Averages'!$C$28:$F$64,2,0)</f>
        <v>0.3022983870967742</v>
      </c>
    </row>
    <row r="1267" spans="2:10">
      <c r="B1267" t="s">
        <v>180</v>
      </c>
      <c r="C1267" t="s">
        <v>181</v>
      </c>
      <c r="D1267" t="s">
        <v>191</v>
      </c>
      <c r="E1267" t="s">
        <v>33</v>
      </c>
      <c r="F1267" t="s">
        <v>132</v>
      </c>
      <c r="G1267">
        <f t="shared" si="39"/>
        <v>0.31374128917457511</v>
      </c>
      <c r="H1267">
        <f t="shared" si="40"/>
        <v>0.39217661146821886</v>
      </c>
      <c r="J1267">
        <f>VLOOKUP(E1267,'Wind ENSPRESO CF Averages'!$H$4:$K$40,3,0)*'Wind ENSPRESO CF'!D375/VLOOKUP(E1267,'Wind ENSPRESO CF Averages'!$C$28:$F$64,2,0)</f>
        <v>0.39217661146821886</v>
      </c>
    </row>
    <row r="1268" spans="2:10">
      <c r="B1268" t="s">
        <v>180</v>
      </c>
      <c r="C1268" t="s">
        <v>181</v>
      </c>
      <c r="D1268" t="s">
        <v>191</v>
      </c>
      <c r="E1268" t="s">
        <v>34</v>
      </c>
      <c r="F1268" t="s">
        <v>132</v>
      </c>
      <c r="G1268">
        <f t="shared" si="39"/>
        <v>0.22572789699570817</v>
      </c>
      <c r="H1268">
        <f t="shared" si="40"/>
        <v>0.28215987124463521</v>
      </c>
      <c r="J1268">
        <f>VLOOKUP(E1268,'Wind ENSPRESO CF Averages'!$H$4:$K$40,3,0)*'Wind ENSPRESO CF'!D376/VLOOKUP(E1268,'Wind ENSPRESO CF Averages'!$C$28:$F$64,2,0)</f>
        <v>0.28215987124463521</v>
      </c>
    </row>
    <row r="1269" spans="2:10">
      <c r="B1269" t="s">
        <v>180</v>
      </c>
      <c r="C1269" t="s">
        <v>181</v>
      </c>
      <c r="D1269" t="s">
        <v>191</v>
      </c>
      <c r="E1269" t="s">
        <v>35</v>
      </c>
      <c r="F1269" t="s">
        <v>132</v>
      </c>
      <c r="G1269">
        <f t="shared" si="39"/>
        <v>0.23811367689015697</v>
      </c>
      <c r="H1269">
        <f t="shared" si="40"/>
        <v>0.29764209611269621</v>
      </c>
      <c r="J1269">
        <f>VLOOKUP(E1269,'Wind ENSPRESO CF Averages'!$H$4:$K$40,3,0)*'Wind ENSPRESO CF'!D377/VLOOKUP(E1269,'Wind ENSPRESO CF Averages'!$C$28:$F$64,2,0)</f>
        <v>0.29764209611269621</v>
      </c>
    </row>
    <row r="1270" spans="2:10">
      <c r="B1270" t="s">
        <v>180</v>
      </c>
      <c r="C1270" t="s">
        <v>181</v>
      </c>
      <c r="D1270" t="s">
        <v>191</v>
      </c>
      <c r="E1270" t="s">
        <v>36</v>
      </c>
      <c r="F1270" t="s">
        <v>132</v>
      </c>
      <c r="G1270">
        <f t="shared" si="39"/>
        <v>0.34444018042731372</v>
      </c>
      <c r="H1270">
        <f t="shared" si="40"/>
        <v>0.43055022553414213</v>
      </c>
      <c r="J1270">
        <f>VLOOKUP(E1270,'Wind ENSPRESO CF Averages'!$H$4:$K$40,3,0)*'Wind ENSPRESO CF'!D378/VLOOKUP(E1270,'Wind ENSPRESO CF Averages'!$C$28:$F$64,2,0)</f>
        <v>0.43055022553414213</v>
      </c>
    </row>
    <row r="1271" spans="2:10">
      <c r="B1271" t="s">
        <v>180</v>
      </c>
      <c r="C1271" t="s">
        <v>181</v>
      </c>
      <c r="D1271" t="s">
        <v>192</v>
      </c>
      <c r="E1271" t="s">
        <v>37</v>
      </c>
      <c r="F1271" t="s">
        <v>132</v>
      </c>
      <c r="G1271">
        <f t="shared" si="39"/>
        <v>0.29576763485477187</v>
      </c>
      <c r="H1271">
        <f t="shared" si="40"/>
        <v>0.3697095435684648</v>
      </c>
      <c r="J1271">
        <f>VLOOKUP(E1271,'Wind ENSPRESO CF Averages'!$H$4:$K$40,3,0)*'Wind ENSPRESO CF'!D379/VLOOKUP(E1271,'Wind ENSPRESO CF Averages'!$C$28:$F$64,2,0)</f>
        <v>0.3697095435684648</v>
      </c>
    </row>
    <row r="1272" spans="2:10">
      <c r="B1272" t="s">
        <v>180</v>
      </c>
      <c r="C1272" t="s">
        <v>181</v>
      </c>
      <c r="D1272" t="s">
        <v>192</v>
      </c>
      <c r="E1272" t="s">
        <v>7</v>
      </c>
      <c r="F1272" t="s">
        <v>132</v>
      </c>
      <c r="G1272">
        <f t="shared" si="39"/>
        <v>0.31414575578402038</v>
      </c>
      <c r="H1272">
        <f t="shared" si="40"/>
        <v>0.39268219473002541</v>
      </c>
      <c r="J1272">
        <f>VLOOKUP(E1272,'Wind ENSPRESO CF Averages'!$H$4:$K$40,3,0)*'Wind ENSPRESO CF'!D380/VLOOKUP(E1272,'Wind ENSPRESO CF Averages'!$C$28:$F$64,2,0)</f>
        <v>0.39268219473002541</v>
      </c>
    </row>
    <row r="1273" spans="2:10">
      <c r="B1273" t="s">
        <v>180</v>
      </c>
      <c r="C1273" t="s">
        <v>181</v>
      </c>
      <c r="D1273" t="s">
        <v>192</v>
      </c>
      <c r="E1273" t="s">
        <v>38</v>
      </c>
      <c r="F1273" t="s">
        <v>132</v>
      </c>
      <c r="G1273">
        <f t="shared" si="39"/>
        <v>0.30829955947136567</v>
      </c>
      <c r="H1273">
        <f t="shared" si="40"/>
        <v>0.38537444933920706</v>
      </c>
      <c r="J1273">
        <f>VLOOKUP(E1273,'Wind ENSPRESO CF Averages'!$H$4:$K$40,3,0)*'Wind ENSPRESO CF'!D381/VLOOKUP(E1273,'Wind ENSPRESO CF Averages'!$C$28:$F$64,2,0)</f>
        <v>0.38537444933920706</v>
      </c>
    </row>
    <row r="1274" spans="2:10">
      <c r="B1274" t="s">
        <v>180</v>
      </c>
      <c r="C1274" t="s">
        <v>181</v>
      </c>
      <c r="D1274" t="s">
        <v>192</v>
      </c>
      <c r="E1274" t="s">
        <v>8</v>
      </c>
      <c r="F1274" t="s">
        <v>132</v>
      </c>
      <c r="G1274">
        <f t="shared" si="39"/>
        <v>0.35352487567799484</v>
      </c>
      <c r="H1274">
        <f t="shared" si="40"/>
        <v>0.44190609459749353</v>
      </c>
      <c r="J1274">
        <f>VLOOKUP(E1274,'Wind ENSPRESO CF Averages'!$H$4:$K$40,3,0)*'Wind ENSPRESO CF'!D382/VLOOKUP(E1274,'Wind ENSPRESO CF Averages'!$C$28:$F$64,2,0)</f>
        <v>0.44190609459749353</v>
      </c>
    </row>
    <row r="1275" spans="2:10">
      <c r="B1275" t="s">
        <v>180</v>
      </c>
      <c r="C1275" t="s">
        <v>181</v>
      </c>
      <c r="D1275" t="s">
        <v>192</v>
      </c>
      <c r="E1275" t="s">
        <v>9</v>
      </c>
      <c r="F1275" t="s">
        <v>132</v>
      </c>
      <c r="G1275">
        <f t="shared" si="39"/>
        <v>0.29674250513335765</v>
      </c>
      <c r="H1275">
        <f t="shared" si="40"/>
        <v>0.37092813141669706</v>
      </c>
      <c r="J1275">
        <f>VLOOKUP(E1275,'Wind ENSPRESO CF Averages'!$H$4:$K$40,3,0)*'Wind ENSPRESO CF'!D383/VLOOKUP(E1275,'Wind ENSPRESO CF Averages'!$C$28:$F$64,2,0)</f>
        <v>0.37092813141669706</v>
      </c>
    </row>
    <row r="1276" spans="2:10">
      <c r="B1276" t="s">
        <v>180</v>
      </c>
      <c r="C1276" t="s">
        <v>181</v>
      </c>
      <c r="D1276" t="s">
        <v>192</v>
      </c>
      <c r="E1276" t="s">
        <v>10</v>
      </c>
      <c r="F1276" t="s">
        <v>132</v>
      </c>
      <c r="G1276">
        <f t="shared" si="39"/>
        <v>0.31288636496342731</v>
      </c>
      <c r="H1276">
        <f t="shared" si="40"/>
        <v>0.39110795620428412</v>
      </c>
      <c r="J1276">
        <f>VLOOKUP(E1276,'Wind ENSPRESO CF Averages'!$H$4:$K$40,3,0)*'Wind ENSPRESO CF'!D384/VLOOKUP(E1276,'Wind ENSPRESO CF Averages'!$C$28:$F$64,2,0)</f>
        <v>0.39110795620428412</v>
      </c>
    </row>
    <row r="1277" spans="2:10">
      <c r="B1277" t="s">
        <v>180</v>
      </c>
      <c r="C1277" t="s">
        <v>181</v>
      </c>
      <c r="D1277" t="s">
        <v>192</v>
      </c>
      <c r="E1277" t="s">
        <v>42</v>
      </c>
      <c r="F1277" t="s">
        <v>132</v>
      </c>
      <c r="G1277">
        <f t="shared" si="39"/>
        <v>0.29140828402366864</v>
      </c>
      <c r="H1277">
        <f t="shared" si="40"/>
        <v>0.36426035502958581</v>
      </c>
      <c r="J1277">
        <f>VLOOKUP(E1277,'Wind ENSPRESO CF Averages'!$H$4:$K$40,3,0)*'Wind ENSPRESO CF'!D385/VLOOKUP(E1277,'Wind ENSPRESO CF Averages'!$C$28:$F$64,2,0)</f>
        <v>0.36426035502958581</v>
      </c>
    </row>
    <row r="1278" spans="2:10">
      <c r="B1278" t="s">
        <v>180</v>
      </c>
      <c r="C1278" t="s">
        <v>181</v>
      </c>
      <c r="D1278" t="s">
        <v>192</v>
      </c>
      <c r="E1278" t="s">
        <v>11</v>
      </c>
      <c r="F1278" t="s">
        <v>132</v>
      </c>
      <c r="G1278">
        <f t="shared" si="39"/>
        <v>0.27924528301886792</v>
      </c>
      <c r="H1278">
        <f t="shared" si="40"/>
        <v>0.34905660377358488</v>
      </c>
      <c r="J1278">
        <f>VLOOKUP(E1278,'Wind ENSPRESO CF Averages'!$H$4:$K$40,3,0)*'Wind ENSPRESO CF'!D386/VLOOKUP(E1278,'Wind ENSPRESO CF Averages'!$C$28:$F$64,2,0)</f>
        <v>0.34905660377358488</v>
      </c>
    </row>
    <row r="1279" spans="2:10">
      <c r="B1279" t="s">
        <v>180</v>
      </c>
      <c r="C1279" t="s">
        <v>181</v>
      </c>
      <c r="D1279" t="s">
        <v>192</v>
      </c>
      <c r="E1279" t="s">
        <v>12</v>
      </c>
      <c r="F1279" t="s">
        <v>132</v>
      </c>
      <c r="G1279">
        <f t="shared" si="39"/>
        <v>0.3091351786289025</v>
      </c>
      <c r="H1279">
        <f t="shared" si="40"/>
        <v>0.38641897328612806</v>
      </c>
      <c r="J1279">
        <f>VLOOKUP(E1279,'Wind ENSPRESO CF Averages'!$H$4:$K$40,3,0)*'Wind ENSPRESO CF'!D387/VLOOKUP(E1279,'Wind ENSPRESO CF Averages'!$C$28:$F$64,2,0)</f>
        <v>0.38641897328612806</v>
      </c>
    </row>
    <row r="1280" spans="2:10">
      <c r="B1280" t="s">
        <v>180</v>
      </c>
      <c r="C1280" t="s">
        <v>181</v>
      </c>
      <c r="D1280" t="s">
        <v>192</v>
      </c>
      <c r="E1280" t="s">
        <v>13</v>
      </c>
      <c r="F1280" t="s">
        <v>132</v>
      </c>
      <c r="G1280">
        <f t="shared" si="39"/>
        <v>0.30999358484819867</v>
      </c>
      <c r="H1280">
        <f t="shared" si="40"/>
        <v>0.38749198106024829</v>
      </c>
      <c r="J1280">
        <f>VLOOKUP(E1280,'Wind ENSPRESO CF Averages'!$H$4:$K$40,3,0)*'Wind ENSPRESO CF'!D388/VLOOKUP(E1280,'Wind ENSPRESO CF Averages'!$C$28:$F$64,2,0)</f>
        <v>0.38749198106024829</v>
      </c>
    </row>
    <row r="1281" spans="2:10">
      <c r="B1281" t="s">
        <v>180</v>
      </c>
      <c r="C1281" t="s">
        <v>181</v>
      </c>
      <c r="D1281" t="s">
        <v>192</v>
      </c>
      <c r="E1281" t="s">
        <v>14</v>
      </c>
      <c r="F1281" t="s">
        <v>132</v>
      </c>
      <c r="G1281">
        <f t="shared" si="39"/>
        <v>0.35840857142857147</v>
      </c>
      <c r="H1281">
        <f t="shared" si="40"/>
        <v>0.44801071428571432</v>
      </c>
      <c r="J1281">
        <f>VLOOKUP(E1281,'Wind ENSPRESO CF Averages'!$H$4:$K$40,3,0)*'Wind ENSPRESO CF'!D389/VLOOKUP(E1281,'Wind ENSPRESO CF Averages'!$C$28:$F$64,2,0)</f>
        <v>0.44801071428571432</v>
      </c>
    </row>
    <row r="1282" spans="2:10">
      <c r="B1282" t="s">
        <v>180</v>
      </c>
      <c r="C1282" t="s">
        <v>181</v>
      </c>
      <c r="D1282" t="s">
        <v>192</v>
      </c>
      <c r="E1282" t="s">
        <v>15</v>
      </c>
      <c r="F1282" t="s">
        <v>132</v>
      </c>
      <c r="G1282">
        <f t="shared" si="39"/>
        <v>0.30324796573875812</v>
      </c>
      <c r="H1282">
        <f t="shared" si="40"/>
        <v>0.37905995717344759</v>
      </c>
      <c r="J1282">
        <f>VLOOKUP(E1282,'Wind ENSPRESO CF Averages'!$H$4:$K$40,3,0)*'Wind ENSPRESO CF'!D390/VLOOKUP(E1282,'Wind ENSPRESO CF Averages'!$C$28:$F$64,2,0)</f>
        <v>0.37905995717344759</v>
      </c>
    </row>
    <row r="1283" spans="2:10">
      <c r="B1283" t="s">
        <v>180</v>
      </c>
      <c r="C1283" t="s">
        <v>181</v>
      </c>
      <c r="D1283" t="s">
        <v>192</v>
      </c>
      <c r="E1283" t="s">
        <v>19</v>
      </c>
      <c r="F1283" t="s">
        <v>132</v>
      </c>
      <c r="G1283">
        <f t="shared" si="39"/>
        <v>0.30682153501163439</v>
      </c>
      <c r="H1283">
        <f t="shared" si="40"/>
        <v>0.38352691876454298</v>
      </c>
      <c r="J1283">
        <f>VLOOKUP(E1283,'Wind ENSPRESO CF Averages'!$H$4:$K$40,3,0)*'Wind ENSPRESO CF'!D391/VLOOKUP(E1283,'Wind ENSPRESO CF Averages'!$C$28:$F$64,2,0)</f>
        <v>0.38352691876454298</v>
      </c>
    </row>
    <row r="1284" spans="2:10">
      <c r="B1284" t="s">
        <v>180</v>
      </c>
      <c r="C1284" t="s">
        <v>181</v>
      </c>
      <c r="D1284" t="s">
        <v>192</v>
      </c>
      <c r="E1284" t="s">
        <v>16</v>
      </c>
      <c r="F1284" t="s">
        <v>132</v>
      </c>
      <c r="G1284">
        <f t="shared" si="39"/>
        <v>0.32134782648387933</v>
      </c>
      <c r="H1284">
        <f t="shared" si="40"/>
        <v>0.40168478310484912</v>
      </c>
      <c r="J1284">
        <f>VLOOKUP(E1284,'Wind ENSPRESO CF Averages'!$H$4:$K$40,3,0)*'Wind ENSPRESO CF'!D392/VLOOKUP(E1284,'Wind ENSPRESO CF Averages'!$C$28:$F$64,2,0)</f>
        <v>0.40168478310484912</v>
      </c>
    </row>
    <row r="1285" spans="2:10">
      <c r="B1285" t="s">
        <v>180</v>
      </c>
      <c r="C1285" t="s">
        <v>181</v>
      </c>
      <c r="D1285" t="s">
        <v>192</v>
      </c>
      <c r="E1285" t="s">
        <v>17</v>
      </c>
      <c r="F1285" t="s">
        <v>132</v>
      </c>
      <c r="G1285">
        <f t="shared" si="39"/>
        <v>0.30951675251876282</v>
      </c>
      <c r="H1285">
        <f t="shared" si="40"/>
        <v>0.38689594064845351</v>
      </c>
      <c r="J1285">
        <f>VLOOKUP(E1285,'Wind ENSPRESO CF Averages'!$H$4:$K$40,3,0)*'Wind ENSPRESO CF'!D393/VLOOKUP(E1285,'Wind ENSPRESO CF Averages'!$C$28:$F$64,2,0)</f>
        <v>0.38689594064845351</v>
      </c>
    </row>
    <row r="1286" spans="2:10">
      <c r="B1286" t="s">
        <v>180</v>
      </c>
      <c r="C1286" t="s">
        <v>181</v>
      </c>
      <c r="D1286" t="s">
        <v>192</v>
      </c>
      <c r="E1286" t="s">
        <v>18</v>
      </c>
      <c r="F1286" t="s">
        <v>132</v>
      </c>
      <c r="G1286">
        <f t="shared" si="39"/>
        <v>0.30493134313836856</v>
      </c>
      <c r="H1286">
        <f t="shared" si="40"/>
        <v>0.38116417892296067</v>
      </c>
      <c r="J1286">
        <f>VLOOKUP(E1286,'Wind ENSPRESO CF Averages'!$H$4:$K$40,3,0)*'Wind ENSPRESO CF'!D394/VLOOKUP(E1286,'Wind ENSPRESO CF Averages'!$C$28:$F$64,2,0)</f>
        <v>0.38116417892296067</v>
      </c>
    </row>
    <row r="1287" spans="2:10">
      <c r="B1287" t="s">
        <v>180</v>
      </c>
      <c r="C1287" t="s">
        <v>181</v>
      </c>
      <c r="D1287" t="s">
        <v>192</v>
      </c>
      <c r="E1287" t="s">
        <v>39</v>
      </c>
      <c r="F1287" t="s">
        <v>132</v>
      </c>
      <c r="G1287">
        <f t="shared" si="39"/>
        <v>0.33511026315789477</v>
      </c>
      <c r="H1287">
        <f t="shared" si="40"/>
        <v>0.41888782894736842</v>
      </c>
      <c r="J1287">
        <f>VLOOKUP(E1287,'Wind ENSPRESO CF Averages'!$H$4:$K$40,3,0)*'Wind ENSPRESO CF'!D395/VLOOKUP(E1287,'Wind ENSPRESO CF Averages'!$C$28:$F$64,2,0)</f>
        <v>0.41888782894736842</v>
      </c>
    </row>
    <row r="1288" spans="2:10">
      <c r="B1288" t="s">
        <v>180</v>
      </c>
      <c r="C1288" t="s">
        <v>181</v>
      </c>
      <c r="D1288" t="s">
        <v>192</v>
      </c>
      <c r="E1288" t="s">
        <v>20</v>
      </c>
      <c r="F1288" t="s">
        <v>132</v>
      </c>
      <c r="G1288">
        <f t="shared" si="39"/>
        <v>0.26517328677423541</v>
      </c>
      <c r="H1288">
        <f t="shared" si="40"/>
        <v>0.33146660846779424</v>
      </c>
      <c r="J1288">
        <f>VLOOKUP(E1288,'Wind ENSPRESO CF Averages'!$H$4:$K$40,3,0)*'Wind ENSPRESO CF'!D396/VLOOKUP(E1288,'Wind ENSPRESO CF Averages'!$C$28:$F$64,2,0)</f>
        <v>0.33146660846779424</v>
      </c>
    </row>
    <row r="1289" spans="2:10">
      <c r="B1289" t="s">
        <v>180</v>
      </c>
      <c r="C1289" t="s">
        <v>181</v>
      </c>
      <c r="D1289" t="s">
        <v>192</v>
      </c>
      <c r="E1289" t="s">
        <v>21</v>
      </c>
      <c r="F1289" t="s">
        <v>132</v>
      </c>
      <c r="G1289">
        <f t="shared" si="39"/>
        <v>0.43620121052631583</v>
      </c>
      <c r="H1289">
        <f t="shared" si="40"/>
        <v>0.54525151315789477</v>
      </c>
      <c r="J1289">
        <f>VLOOKUP(E1289,'Wind ENSPRESO CF Averages'!$H$4:$K$40,3,0)*'Wind ENSPRESO CF'!D397/VLOOKUP(E1289,'Wind ENSPRESO CF Averages'!$C$28:$F$64,2,0)</f>
        <v>0.54525151315789477</v>
      </c>
    </row>
    <row r="1290" spans="2:10">
      <c r="B1290" t="s">
        <v>180</v>
      </c>
      <c r="C1290" t="s">
        <v>181</v>
      </c>
      <c r="D1290" t="s">
        <v>192</v>
      </c>
      <c r="E1290" t="s">
        <v>22</v>
      </c>
      <c r="F1290" t="s">
        <v>132</v>
      </c>
      <c r="G1290">
        <f t="shared" si="39"/>
        <v>0</v>
      </c>
      <c r="H1290">
        <f t="shared" si="40"/>
        <v>0</v>
      </c>
      <c r="J1290">
        <f>VLOOKUP(E1290,'Wind ENSPRESO CF Averages'!$H$4:$K$40,3,0)*'Wind ENSPRESO CF'!D398/VLOOKUP(E1290,'Wind ENSPRESO CF Averages'!$C$28:$F$64,2,0)</f>
        <v>0</v>
      </c>
    </row>
    <row r="1291" spans="2:10">
      <c r="B1291" t="s">
        <v>180</v>
      </c>
      <c r="C1291" t="s">
        <v>181</v>
      </c>
      <c r="D1291" t="s">
        <v>192</v>
      </c>
      <c r="E1291" t="s">
        <v>23</v>
      </c>
      <c r="F1291" t="s">
        <v>132</v>
      </c>
      <c r="G1291">
        <f t="shared" si="39"/>
        <v>0.31010962072839687</v>
      </c>
      <c r="H1291">
        <f t="shared" si="40"/>
        <v>0.38763702591049604</v>
      </c>
      <c r="J1291">
        <f>VLOOKUP(E1291,'Wind ENSPRESO CF Averages'!$H$4:$K$40,3,0)*'Wind ENSPRESO CF'!D399/VLOOKUP(E1291,'Wind ENSPRESO CF Averages'!$C$28:$F$64,2,0)</f>
        <v>0.38763702591049604</v>
      </c>
    </row>
    <row r="1292" spans="2:10">
      <c r="B1292" t="s">
        <v>180</v>
      </c>
      <c r="C1292" t="s">
        <v>181</v>
      </c>
      <c r="D1292" t="s">
        <v>192</v>
      </c>
      <c r="E1292" t="s">
        <v>43</v>
      </c>
      <c r="F1292" t="s">
        <v>132</v>
      </c>
      <c r="G1292">
        <f t="shared" si="39"/>
        <v>0.29659701492537321</v>
      </c>
      <c r="H1292">
        <f t="shared" si="40"/>
        <v>0.3707462686567165</v>
      </c>
      <c r="J1292">
        <f>VLOOKUP(E1292,'Wind ENSPRESO CF Averages'!$H$4:$K$40,3,0)*'Wind ENSPRESO CF'!D400/VLOOKUP(E1292,'Wind ENSPRESO CF Averages'!$C$28:$F$64,2,0)</f>
        <v>0.3707462686567165</v>
      </c>
    </row>
    <row r="1293" spans="2:10">
      <c r="B1293" t="s">
        <v>180</v>
      </c>
      <c r="C1293" t="s">
        <v>181</v>
      </c>
      <c r="D1293" t="s">
        <v>192</v>
      </c>
      <c r="E1293" t="s">
        <v>24</v>
      </c>
      <c r="F1293" t="s">
        <v>132</v>
      </c>
      <c r="G1293">
        <f t="shared" si="39"/>
        <v>0.32192416317991623</v>
      </c>
      <c r="H1293">
        <f t="shared" si="40"/>
        <v>0.40240520397489526</v>
      </c>
      <c r="J1293">
        <f>VLOOKUP(E1293,'Wind ENSPRESO CF Averages'!$H$4:$K$40,3,0)*'Wind ENSPRESO CF'!D401/VLOOKUP(E1293,'Wind ENSPRESO CF Averages'!$C$28:$F$64,2,0)</f>
        <v>0.40240520397489526</v>
      </c>
    </row>
    <row r="1294" spans="2:10">
      <c r="B1294" t="s">
        <v>180</v>
      </c>
      <c r="C1294" t="s">
        <v>181</v>
      </c>
      <c r="D1294" t="s">
        <v>192</v>
      </c>
      <c r="E1294" t="s">
        <v>25</v>
      </c>
      <c r="F1294" t="s">
        <v>132</v>
      </c>
      <c r="G1294">
        <f t="shared" ref="G1294:G1357" si="41">H1294*0.8</f>
        <v>0.2886075949367089</v>
      </c>
      <c r="H1294">
        <f t="shared" si="40"/>
        <v>0.36075949367088611</v>
      </c>
      <c r="J1294">
        <f>VLOOKUP(E1294,'Wind ENSPRESO CF Averages'!$H$4:$K$40,3,0)*'Wind ENSPRESO CF'!D402/VLOOKUP(E1294,'Wind ENSPRESO CF Averages'!$C$28:$F$64,2,0)</f>
        <v>0.36075949367088611</v>
      </c>
    </row>
    <row r="1295" spans="2:10">
      <c r="B1295" t="s">
        <v>180</v>
      </c>
      <c r="C1295" t="s">
        <v>181</v>
      </c>
      <c r="D1295" t="s">
        <v>192</v>
      </c>
      <c r="E1295" t="s">
        <v>26</v>
      </c>
      <c r="F1295" t="s">
        <v>132</v>
      </c>
      <c r="G1295">
        <f t="shared" si="41"/>
        <v>0.31604884410195622</v>
      </c>
      <c r="H1295">
        <f t="shared" si="40"/>
        <v>0.39506105512744522</v>
      </c>
      <c r="J1295">
        <f>VLOOKUP(E1295,'Wind ENSPRESO CF Averages'!$H$4:$K$40,3,0)*'Wind ENSPRESO CF'!D403/VLOOKUP(E1295,'Wind ENSPRESO CF Averages'!$C$28:$F$64,2,0)</f>
        <v>0.39506105512744522</v>
      </c>
    </row>
    <row r="1296" spans="2:10">
      <c r="B1296" t="s">
        <v>180</v>
      </c>
      <c r="C1296" t="s">
        <v>181</v>
      </c>
      <c r="D1296" t="s">
        <v>192</v>
      </c>
      <c r="E1296" t="s">
        <v>40</v>
      </c>
      <c r="F1296" t="s">
        <v>132</v>
      </c>
      <c r="G1296">
        <f t="shared" si="41"/>
        <v>0.31320000000000003</v>
      </c>
      <c r="H1296">
        <f t="shared" si="40"/>
        <v>0.39150000000000001</v>
      </c>
      <c r="J1296">
        <f>VLOOKUP(E1296,'Wind ENSPRESO CF Averages'!$H$4:$K$40,3,0)*'Wind ENSPRESO CF'!D404/VLOOKUP(E1296,'Wind ENSPRESO CF Averages'!$C$28:$F$64,2,0)</f>
        <v>0.39150000000000001</v>
      </c>
    </row>
    <row r="1297" spans="2:10">
      <c r="B1297" t="s">
        <v>180</v>
      </c>
      <c r="C1297" t="s">
        <v>181</v>
      </c>
      <c r="D1297" t="s">
        <v>192</v>
      </c>
      <c r="E1297" t="s">
        <v>41</v>
      </c>
      <c r="F1297" t="s">
        <v>132</v>
      </c>
      <c r="G1297">
        <f t="shared" si="41"/>
        <v>0.27525663716814169</v>
      </c>
      <c r="H1297">
        <f t="shared" si="40"/>
        <v>0.34407079646017708</v>
      </c>
      <c r="J1297">
        <f>VLOOKUP(E1297,'Wind ENSPRESO CF Averages'!$H$4:$K$40,3,0)*'Wind ENSPRESO CF'!D405/VLOOKUP(E1297,'Wind ENSPRESO CF Averages'!$C$28:$F$64,2,0)</f>
        <v>0.34407079646017708</v>
      </c>
    </row>
    <row r="1298" spans="2:10">
      <c r="B1298" t="s">
        <v>180</v>
      </c>
      <c r="C1298" t="s">
        <v>181</v>
      </c>
      <c r="D1298" t="s">
        <v>192</v>
      </c>
      <c r="E1298" t="s">
        <v>27</v>
      </c>
      <c r="F1298" t="s">
        <v>132</v>
      </c>
      <c r="G1298">
        <f t="shared" si="41"/>
        <v>0.31785329670329654</v>
      </c>
      <c r="H1298">
        <f t="shared" si="40"/>
        <v>0.39731662087912067</v>
      </c>
      <c r="J1298">
        <f>VLOOKUP(E1298,'Wind ENSPRESO CF Averages'!$H$4:$K$40,3,0)*'Wind ENSPRESO CF'!D406/VLOOKUP(E1298,'Wind ENSPRESO CF Averages'!$C$28:$F$64,2,0)</f>
        <v>0.39731662087912067</v>
      </c>
    </row>
    <row r="1299" spans="2:10">
      <c r="B1299" t="s">
        <v>180</v>
      </c>
      <c r="C1299" t="s">
        <v>181</v>
      </c>
      <c r="D1299" t="s">
        <v>192</v>
      </c>
      <c r="E1299" t="s">
        <v>28</v>
      </c>
      <c r="F1299" t="s">
        <v>132</v>
      </c>
      <c r="G1299">
        <f t="shared" si="41"/>
        <v>0.35064774685968381</v>
      </c>
      <c r="H1299">
        <f t="shared" si="40"/>
        <v>0.43830968357460476</v>
      </c>
      <c r="J1299">
        <f>VLOOKUP(E1299,'Wind ENSPRESO CF Averages'!$H$4:$K$40,3,0)*'Wind ENSPRESO CF'!D407/VLOOKUP(E1299,'Wind ENSPRESO CF Averages'!$C$28:$F$64,2,0)</f>
        <v>0.43830968357460476</v>
      </c>
    </row>
    <row r="1300" spans="2:10">
      <c r="B1300" t="s">
        <v>180</v>
      </c>
      <c r="C1300" t="s">
        <v>181</v>
      </c>
      <c r="D1300" t="s">
        <v>192</v>
      </c>
      <c r="E1300" t="s">
        <v>29</v>
      </c>
      <c r="F1300" t="s">
        <v>132</v>
      </c>
      <c r="G1300">
        <f t="shared" si="41"/>
        <v>0.33003291624737641</v>
      </c>
      <c r="H1300">
        <f t="shared" si="40"/>
        <v>0.41254114530922048</v>
      </c>
      <c r="J1300">
        <f>VLOOKUP(E1300,'Wind ENSPRESO CF Averages'!$H$4:$K$40,3,0)*'Wind ENSPRESO CF'!D408/VLOOKUP(E1300,'Wind ENSPRESO CF Averages'!$C$28:$F$64,2,0)</f>
        <v>0.41254114530922048</v>
      </c>
    </row>
    <row r="1301" spans="2:10">
      <c r="B1301" t="s">
        <v>180</v>
      </c>
      <c r="C1301" t="s">
        <v>181</v>
      </c>
      <c r="D1301" t="s">
        <v>192</v>
      </c>
      <c r="E1301" t="s">
        <v>30</v>
      </c>
      <c r="F1301" t="s">
        <v>132</v>
      </c>
      <c r="G1301">
        <f t="shared" si="41"/>
        <v>0.3064583425414365</v>
      </c>
      <c r="H1301">
        <f t="shared" si="40"/>
        <v>0.38307292817679561</v>
      </c>
      <c r="J1301">
        <f>VLOOKUP(E1301,'Wind ENSPRESO CF Averages'!$H$4:$K$40,3,0)*'Wind ENSPRESO CF'!D409/VLOOKUP(E1301,'Wind ENSPRESO CF Averages'!$C$28:$F$64,2,0)</f>
        <v>0.38307292817679561</v>
      </c>
    </row>
    <row r="1302" spans="2:10">
      <c r="B1302" t="s">
        <v>180</v>
      </c>
      <c r="C1302" t="s">
        <v>181</v>
      </c>
      <c r="D1302" t="s">
        <v>192</v>
      </c>
      <c r="E1302" t="s">
        <v>31</v>
      </c>
      <c r="F1302" t="s">
        <v>132</v>
      </c>
      <c r="G1302">
        <f t="shared" si="41"/>
        <v>0.27280018954701651</v>
      </c>
      <c r="H1302">
        <f t="shared" si="40"/>
        <v>0.34100023693377063</v>
      </c>
      <c r="J1302">
        <f>VLOOKUP(E1302,'Wind ENSPRESO CF Averages'!$H$4:$K$40,3,0)*'Wind ENSPRESO CF'!D410/VLOOKUP(E1302,'Wind ENSPRESO CF Averages'!$C$28:$F$64,2,0)</f>
        <v>0.34100023693377063</v>
      </c>
    </row>
    <row r="1303" spans="2:10">
      <c r="B1303" t="s">
        <v>180</v>
      </c>
      <c r="C1303" t="s">
        <v>181</v>
      </c>
      <c r="D1303" t="s">
        <v>192</v>
      </c>
      <c r="E1303" t="s">
        <v>32</v>
      </c>
      <c r="F1303" t="s">
        <v>132</v>
      </c>
      <c r="G1303">
        <f t="shared" si="41"/>
        <v>0.28033548387096774</v>
      </c>
      <c r="H1303">
        <f t="shared" si="40"/>
        <v>0.35041935483870967</v>
      </c>
      <c r="J1303">
        <f>VLOOKUP(E1303,'Wind ENSPRESO CF Averages'!$H$4:$K$40,3,0)*'Wind ENSPRESO CF'!D411/VLOOKUP(E1303,'Wind ENSPRESO CF Averages'!$C$28:$F$64,2,0)</f>
        <v>0.35041935483870967</v>
      </c>
    </row>
    <row r="1304" spans="2:10">
      <c r="B1304" t="s">
        <v>180</v>
      </c>
      <c r="C1304" t="s">
        <v>181</v>
      </c>
      <c r="D1304" t="s">
        <v>192</v>
      </c>
      <c r="E1304" t="s">
        <v>33</v>
      </c>
      <c r="F1304" t="s">
        <v>132</v>
      </c>
      <c r="G1304">
        <f t="shared" si="41"/>
        <v>0.33166936284169368</v>
      </c>
      <c r="H1304">
        <f t="shared" ref="H1304:H1367" si="42">IF(D1304="WP",0,J1304)</f>
        <v>0.41458670355211708</v>
      </c>
      <c r="J1304">
        <f>VLOOKUP(E1304,'Wind ENSPRESO CF Averages'!$H$4:$K$40,3,0)*'Wind ENSPRESO CF'!D412/VLOOKUP(E1304,'Wind ENSPRESO CF Averages'!$C$28:$F$64,2,0)</f>
        <v>0.41458670355211708</v>
      </c>
    </row>
    <row r="1305" spans="2:10">
      <c r="B1305" t="s">
        <v>180</v>
      </c>
      <c r="C1305" t="s">
        <v>181</v>
      </c>
      <c r="D1305" t="s">
        <v>192</v>
      </c>
      <c r="E1305" t="s">
        <v>34</v>
      </c>
      <c r="F1305" t="s">
        <v>132</v>
      </c>
      <c r="G1305">
        <f t="shared" si="41"/>
        <v>0.28033948497854078</v>
      </c>
      <c r="H1305">
        <f t="shared" si="42"/>
        <v>0.35042435622317597</v>
      </c>
      <c r="J1305">
        <f>VLOOKUP(E1305,'Wind ENSPRESO CF Averages'!$H$4:$K$40,3,0)*'Wind ENSPRESO CF'!D413/VLOOKUP(E1305,'Wind ENSPRESO CF Averages'!$C$28:$F$64,2,0)</f>
        <v>0.35042435622317597</v>
      </c>
    </row>
    <row r="1306" spans="2:10">
      <c r="B1306" t="s">
        <v>180</v>
      </c>
      <c r="C1306" t="s">
        <v>181</v>
      </c>
      <c r="D1306" t="s">
        <v>192</v>
      </c>
      <c r="E1306" t="s">
        <v>35</v>
      </c>
      <c r="F1306" t="s">
        <v>132</v>
      </c>
      <c r="G1306">
        <f t="shared" si="41"/>
        <v>0.27748680456490732</v>
      </c>
      <c r="H1306">
        <f t="shared" si="42"/>
        <v>0.34685850570613413</v>
      </c>
      <c r="J1306">
        <f>VLOOKUP(E1306,'Wind ENSPRESO CF Averages'!$H$4:$K$40,3,0)*'Wind ENSPRESO CF'!D414/VLOOKUP(E1306,'Wind ENSPRESO CF Averages'!$C$28:$F$64,2,0)</f>
        <v>0.34685850570613413</v>
      </c>
    </row>
    <row r="1307" spans="2:10">
      <c r="B1307" t="s">
        <v>180</v>
      </c>
      <c r="C1307" t="s">
        <v>181</v>
      </c>
      <c r="D1307" t="s">
        <v>192</v>
      </c>
      <c r="E1307" t="s">
        <v>36</v>
      </c>
      <c r="F1307" t="s">
        <v>132</v>
      </c>
      <c r="G1307">
        <f t="shared" si="41"/>
        <v>0.3620518276621062</v>
      </c>
      <c r="H1307">
        <f t="shared" si="42"/>
        <v>0.45256478457763272</v>
      </c>
      <c r="J1307">
        <f>VLOOKUP(E1307,'Wind ENSPRESO CF Averages'!$H$4:$K$40,3,0)*'Wind ENSPRESO CF'!D415/VLOOKUP(E1307,'Wind ENSPRESO CF Averages'!$C$28:$F$64,2,0)</f>
        <v>0.45256478457763272</v>
      </c>
    </row>
    <row r="1308" spans="2:10">
      <c r="B1308" t="s">
        <v>180</v>
      </c>
      <c r="C1308" t="s">
        <v>181</v>
      </c>
      <c r="D1308" t="s">
        <v>193</v>
      </c>
      <c r="E1308" t="s">
        <v>37</v>
      </c>
      <c r="F1308" t="s">
        <v>132</v>
      </c>
      <c r="G1308">
        <f t="shared" si="41"/>
        <v>0</v>
      </c>
      <c r="H1308">
        <f t="shared" si="42"/>
        <v>0</v>
      </c>
      <c r="J1308">
        <f>VLOOKUP(E1308,'Wind ENSPRESO CF Averages'!$H$4:$K$40,3,0)*'Wind ENSPRESO CF'!D416/VLOOKUP(E1308,'Wind ENSPRESO CF Averages'!$C$28:$F$64,2,0)</f>
        <v>0.38315352697095439</v>
      </c>
    </row>
    <row r="1309" spans="2:10">
      <c r="B1309" t="s">
        <v>180</v>
      </c>
      <c r="C1309" t="s">
        <v>181</v>
      </c>
      <c r="D1309" t="s">
        <v>193</v>
      </c>
      <c r="E1309" t="s">
        <v>7</v>
      </c>
      <c r="F1309" t="s">
        <v>132</v>
      </c>
      <c r="G1309">
        <f t="shared" si="41"/>
        <v>0</v>
      </c>
      <c r="H1309">
        <f t="shared" si="42"/>
        <v>0</v>
      </c>
      <c r="J1309">
        <f>VLOOKUP(E1309,'Wind ENSPRESO CF Averages'!$H$4:$K$40,3,0)*'Wind ENSPRESO CF'!D417/VLOOKUP(E1309,'Wind ENSPRESO CF Averages'!$C$28:$F$64,2,0)</f>
        <v>0.38146270345241629</v>
      </c>
    </row>
    <row r="1310" spans="2:10">
      <c r="B1310" t="s">
        <v>180</v>
      </c>
      <c r="C1310" t="s">
        <v>181</v>
      </c>
      <c r="D1310" t="s">
        <v>193</v>
      </c>
      <c r="E1310" t="s">
        <v>38</v>
      </c>
      <c r="F1310" t="s">
        <v>132</v>
      </c>
      <c r="G1310">
        <f t="shared" si="41"/>
        <v>0</v>
      </c>
      <c r="H1310">
        <f t="shared" si="42"/>
        <v>0</v>
      </c>
      <c r="J1310">
        <f>VLOOKUP(E1310,'Wind ENSPRESO CF Averages'!$H$4:$K$40,3,0)*'Wind ENSPRESO CF'!D418/VLOOKUP(E1310,'Wind ENSPRESO CF Averages'!$C$28:$F$64,2,0)</f>
        <v>0.37823788546255505</v>
      </c>
    </row>
    <row r="1311" spans="2:10">
      <c r="B1311" t="s">
        <v>180</v>
      </c>
      <c r="C1311" t="s">
        <v>181</v>
      </c>
      <c r="D1311" t="s">
        <v>193</v>
      </c>
      <c r="E1311" t="s">
        <v>8</v>
      </c>
      <c r="F1311" t="s">
        <v>132</v>
      </c>
      <c r="G1311">
        <f t="shared" si="41"/>
        <v>0</v>
      </c>
      <c r="H1311">
        <f t="shared" si="42"/>
        <v>0</v>
      </c>
      <c r="J1311">
        <f>VLOOKUP(E1311,'Wind ENSPRESO CF Averages'!$H$4:$K$40,3,0)*'Wind ENSPRESO CF'!D419/VLOOKUP(E1311,'Wind ENSPRESO CF Averages'!$C$28:$F$64,2,0)</f>
        <v>0.45648443998682658</v>
      </c>
    </row>
    <row r="1312" spans="2:10">
      <c r="B1312" t="s">
        <v>180</v>
      </c>
      <c r="C1312" t="s">
        <v>181</v>
      </c>
      <c r="D1312" t="s">
        <v>193</v>
      </c>
      <c r="E1312" t="s">
        <v>9</v>
      </c>
      <c r="F1312" t="s">
        <v>132</v>
      </c>
      <c r="G1312">
        <f t="shared" si="41"/>
        <v>0</v>
      </c>
      <c r="H1312">
        <f t="shared" si="42"/>
        <v>0</v>
      </c>
      <c r="J1312">
        <f>VLOOKUP(E1312,'Wind ENSPRESO CF Averages'!$H$4:$K$40,3,0)*'Wind ENSPRESO CF'!D420/VLOOKUP(E1312,'Wind ENSPRESO CF Averages'!$C$28:$F$64,2,0)</f>
        <v>0.41067043121137864</v>
      </c>
    </row>
    <row r="1313" spans="2:10">
      <c r="B1313" t="s">
        <v>180</v>
      </c>
      <c r="C1313" t="s">
        <v>181</v>
      </c>
      <c r="D1313" t="s">
        <v>193</v>
      </c>
      <c r="E1313" t="s">
        <v>10</v>
      </c>
      <c r="F1313" t="s">
        <v>132</v>
      </c>
      <c r="G1313">
        <f t="shared" si="41"/>
        <v>0</v>
      </c>
      <c r="H1313">
        <f t="shared" si="42"/>
        <v>0</v>
      </c>
      <c r="J1313">
        <f>VLOOKUP(E1313,'Wind ENSPRESO CF Averages'!$H$4:$K$40,3,0)*'Wind ENSPRESO CF'!D421/VLOOKUP(E1313,'Wind ENSPRESO CF Averages'!$C$28:$F$64,2,0)</f>
        <v>0.38576495133799704</v>
      </c>
    </row>
    <row r="1314" spans="2:10">
      <c r="B1314" t="s">
        <v>180</v>
      </c>
      <c r="C1314" t="s">
        <v>181</v>
      </c>
      <c r="D1314" t="s">
        <v>193</v>
      </c>
      <c r="E1314" t="s">
        <v>42</v>
      </c>
      <c r="F1314" t="s">
        <v>132</v>
      </c>
      <c r="G1314">
        <f t="shared" si="41"/>
        <v>0</v>
      </c>
      <c r="H1314">
        <f t="shared" si="42"/>
        <v>0</v>
      </c>
      <c r="J1314">
        <f>VLOOKUP(E1314,'Wind ENSPRESO CF Averages'!$H$4:$K$40,3,0)*'Wind ENSPRESO CF'!D422/VLOOKUP(E1314,'Wind ENSPRESO CF Averages'!$C$28:$F$64,2,0)</f>
        <v>0.42177514792899407</v>
      </c>
    </row>
    <row r="1315" spans="2:10">
      <c r="B1315" t="s">
        <v>180</v>
      </c>
      <c r="C1315" t="s">
        <v>181</v>
      </c>
      <c r="D1315" t="s">
        <v>193</v>
      </c>
      <c r="E1315" t="s">
        <v>11</v>
      </c>
      <c r="F1315" t="s">
        <v>132</v>
      </c>
      <c r="G1315">
        <f t="shared" si="41"/>
        <v>0</v>
      </c>
      <c r="H1315">
        <f t="shared" si="42"/>
        <v>0</v>
      </c>
      <c r="J1315">
        <f>VLOOKUP(E1315,'Wind ENSPRESO CF Averages'!$H$4:$K$40,3,0)*'Wind ENSPRESO CF'!D423/VLOOKUP(E1315,'Wind ENSPRESO CF Averages'!$C$28:$F$64,2,0)</f>
        <v>0.38679245283018865</v>
      </c>
    </row>
    <row r="1316" spans="2:10">
      <c r="B1316" t="s">
        <v>180</v>
      </c>
      <c r="C1316" t="s">
        <v>181</v>
      </c>
      <c r="D1316" t="s">
        <v>193</v>
      </c>
      <c r="E1316" t="s">
        <v>12</v>
      </c>
      <c r="F1316" t="s">
        <v>132</v>
      </c>
      <c r="G1316">
        <f t="shared" si="41"/>
        <v>0</v>
      </c>
      <c r="H1316">
        <f t="shared" si="42"/>
        <v>0</v>
      </c>
      <c r="J1316">
        <f>VLOOKUP(E1316,'Wind ENSPRESO CF Averages'!$H$4:$K$40,3,0)*'Wind ENSPRESO CF'!D424/VLOOKUP(E1316,'Wind ENSPRESO CF Averages'!$C$28:$F$64,2,0)</f>
        <v>0.37075333923398779</v>
      </c>
    </row>
    <row r="1317" spans="2:10">
      <c r="B1317" t="s">
        <v>180</v>
      </c>
      <c r="C1317" t="s">
        <v>181</v>
      </c>
      <c r="D1317" t="s">
        <v>193</v>
      </c>
      <c r="E1317" t="s">
        <v>13</v>
      </c>
      <c r="F1317" t="s">
        <v>132</v>
      </c>
      <c r="G1317">
        <f t="shared" si="41"/>
        <v>0</v>
      </c>
      <c r="H1317">
        <f t="shared" si="42"/>
        <v>0</v>
      </c>
      <c r="J1317">
        <f>VLOOKUP(E1317,'Wind ENSPRESO CF Averages'!$H$4:$K$40,3,0)*'Wind ENSPRESO CF'!D425/VLOOKUP(E1317,'Wind ENSPRESO CF Averages'!$C$28:$F$64,2,0)</f>
        <v>0.38356054688315638</v>
      </c>
    </row>
    <row r="1318" spans="2:10">
      <c r="B1318" t="s">
        <v>180</v>
      </c>
      <c r="C1318" t="s">
        <v>181</v>
      </c>
      <c r="D1318" t="s">
        <v>193</v>
      </c>
      <c r="E1318" t="s">
        <v>14</v>
      </c>
      <c r="F1318" t="s">
        <v>132</v>
      </c>
      <c r="G1318">
        <f t="shared" si="41"/>
        <v>0</v>
      </c>
      <c r="H1318">
        <f t="shared" si="42"/>
        <v>0</v>
      </c>
      <c r="J1318">
        <f>VLOOKUP(E1318,'Wind ENSPRESO CF Averages'!$H$4:$K$40,3,0)*'Wind ENSPRESO CF'!D426/VLOOKUP(E1318,'Wind ENSPRESO CF Averages'!$C$28:$F$64,2,0)</f>
        <v>0.45514464285714284</v>
      </c>
    </row>
    <row r="1319" spans="2:10">
      <c r="B1319" t="s">
        <v>180</v>
      </c>
      <c r="C1319" t="s">
        <v>181</v>
      </c>
      <c r="D1319" t="s">
        <v>193</v>
      </c>
      <c r="E1319" t="s">
        <v>15</v>
      </c>
      <c r="F1319" t="s">
        <v>132</v>
      </c>
      <c r="G1319">
        <f t="shared" si="41"/>
        <v>0</v>
      </c>
      <c r="H1319">
        <f t="shared" si="42"/>
        <v>0</v>
      </c>
      <c r="J1319">
        <f>VLOOKUP(E1319,'Wind ENSPRESO CF Averages'!$H$4:$K$40,3,0)*'Wind ENSPRESO CF'!D427/VLOOKUP(E1319,'Wind ENSPRESO CF Averages'!$C$28:$F$64,2,0)</f>
        <v>0.39363918629550332</v>
      </c>
    </row>
    <row r="1320" spans="2:10">
      <c r="B1320" t="s">
        <v>180</v>
      </c>
      <c r="C1320" t="s">
        <v>181</v>
      </c>
      <c r="D1320" t="s">
        <v>193</v>
      </c>
      <c r="E1320" t="s">
        <v>19</v>
      </c>
      <c r="F1320" t="s">
        <v>132</v>
      </c>
      <c r="G1320">
        <f t="shared" si="41"/>
        <v>0</v>
      </c>
      <c r="H1320">
        <f t="shared" si="42"/>
        <v>0</v>
      </c>
      <c r="J1320">
        <f>VLOOKUP(E1320,'Wind ENSPRESO CF Averages'!$H$4:$K$40,3,0)*'Wind ENSPRESO CF'!D428/VLOOKUP(E1320,'Wind ENSPRESO CF Averages'!$C$28:$F$64,2,0)</f>
        <v>0.40451015444139088</v>
      </c>
    </row>
    <row r="1321" spans="2:10">
      <c r="B1321" t="s">
        <v>180</v>
      </c>
      <c r="C1321" t="s">
        <v>181</v>
      </c>
      <c r="D1321" t="s">
        <v>193</v>
      </c>
      <c r="E1321" t="s">
        <v>16</v>
      </c>
      <c r="F1321" t="s">
        <v>132</v>
      </c>
      <c r="G1321">
        <f t="shared" si="41"/>
        <v>0</v>
      </c>
      <c r="H1321">
        <f t="shared" si="42"/>
        <v>0</v>
      </c>
      <c r="J1321">
        <f>VLOOKUP(E1321,'Wind ENSPRESO CF Averages'!$H$4:$K$40,3,0)*'Wind ENSPRESO CF'!D429/VLOOKUP(E1321,'Wind ENSPRESO CF Averages'!$C$28:$F$64,2,0)</f>
        <v>0.37792510151190095</v>
      </c>
    </row>
    <row r="1322" spans="2:10">
      <c r="B1322" t="s">
        <v>180</v>
      </c>
      <c r="C1322" t="s">
        <v>181</v>
      </c>
      <c r="D1322" t="s">
        <v>193</v>
      </c>
      <c r="E1322" t="s">
        <v>17</v>
      </c>
      <c r="F1322" t="s">
        <v>132</v>
      </c>
      <c r="G1322">
        <f t="shared" si="41"/>
        <v>0</v>
      </c>
      <c r="H1322">
        <f t="shared" si="42"/>
        <v>0</v>
      </c>
      <c r="J1322">
        <f>VLOOKUP(E1322,'Wind ENSPRESO CF Averages'!$H$4:$K$40,3,0)*'Wind ENSPRESO CF'!D430/VLOOKUP(E1322,'Wind ENSPRESO CF Averages'!$C$28:$F$64,2,0)</f>
        <v>0.39403424213643234</v>
      </c>
    </row>
    <row r="1323" spans="2:10">
      <c r="B1323" t="s">
        <v>180</v>
      </c>
      <c r="C1323" t="s">
        <v>181</v>
      </c>
      <c r="D1323" t="s">
        <v>193</v>
      </c>
      <c r="E1323" t="s">
        <v>18</v>
      </c>
      <c r="F1323" t="s">
        <v>132</v>
      </c>
      <c r="G1323">
        <f t="shared" si="41"/>
        <v>0</v>
      </c>
      <c r="H1323">
        <f t="shared" si="42"/>
        <v>0</v>
      </c>
      <c r="J1323">
        <f>VLOOKUP(E1323,'Wind ENSPRESO CF Averages'!$H$4:$K$40,3,0)*'Wind ENSPRESO CF'!D431/VLOOKUP(E1323,'Wind ENSPRESO CF Averages'!$C$28:$F$64,2,0)</f>
        <v>0.38679541332938183</v>
      </c>
    </row>
    <row r="1324" spans="2:10">
      <c r="B1324" t="s">
        <v>180</v>
      </c>
      <c r="C1324" t="s">
        <v>181</v>
      </c>
      <c r="D1324" t="s">
        <v>193</v>
      </c>
      <c r="E1324" t="s">
        <v>39</v>
      </c>
      <c r="F1324" t="s">
        <v>132</v>
      </c>
      <c r="G1324">
        <f t="shared" si="41"/>
        <v>0</v>
      </c>
      <c r="H1324">
        <f t="shared" si="42"/>
        <v>0</v>
      </c>
      <c r="J1324">
        <f>VLOOKUP(E1324,'Wind ENSPRESO CF Averages'!$H$4:$K$40,3,0)*'Wind ENSPRESO CF'!D432/VLOOKUP(E1324,'Wind ENSPRESO CF Averages'!$C$28:$F$64,2,0)</f>
        <v>0.41888782894736842</v>
      </c>
    </row>
    <row r="1325" spans="2:10">
      <c r="B1325" t="s">
        <v>180</v>
      </c>
      <c r="C1325" t="s">
        <v>181</v>
      </c>
      <c r="D1325" t="s">
        <v>193</v>
      </c>
      <c r="E1325" t="s">
        <v>20</v>
      </c>
      <c r="F1325" t="s">
        <v>132</v>
      </c>
      <c r="G1325">
        <f t="shared" si="41"/>
        <v>0</v>
      </c>
      <c r="H1325">
        <f t="shared" si="42"/>
        <v>0</v>
      </c>
      <c r="J1325">
        <f>VLOOKUP(E1325,'Wind ENSPRESO CF Averages'!$H$4:$K$40,3,0)*'Wind ENSPRESO CF'!D433/VLOOKUP(E1325,'Wind ENSPRESO CF Averages'!$C$28:$F$64,2,0)</f>
        <v>0.348039938891329</v>
      </c>
    </row>
    <row r="1326" spans="2:10">
      <c r="B1326" t="s">
        <v>180</v>
      </c>
      <c r="C1326" t="s">
        <v>181</v>
      </c>
      <c r="D1326" t="s">
        <v>193</v>
      </c>
      <c r="E1326" t="s">
        <v>21</v>
      </c>
      <c r="F1326" t="s">
        <v>132</v>
      </c>
      <c r="G1326">
        <f t="shared" si="41"/>
        <v>0</v>
      </c>
      <c r="H1326">
        <f t="shared" si="42"/>
        <v>0</v>
      </c>
      <c r="J1326">
        <f>VLOOKUP(E1326,'Wind ENSPRESO CF Averages'!$H$4:$K$40,3,0)*'Wind ENSPRESO CF'!D434/VLOOKUP(E1326,'Wind ENSPRESO CF Averages'!$C$28:$F$64,2,0)</f>
        <v>0.54525151315789477</v>
      </c>
    </row>
    <row r="1327" spans="2:10">
      <c r="B1327" t="s">
        <v>180</v>
      </c>
      <c r="C1327" t="s">
        <v>181</v>
      </c>
      <c r="D1327" t="s">
        <v>193</v>
      </c>
      <c r="E1327" t="s">
        <v>22</v>
      </c>
      <c r="F1327" t="s">
        <v>132</v>
      </c>
      <c r="G1327">
        <f t="shared" si="41"/>
        <v>0</v>
      </c>
      <c r="H1327">
        <f t="shared" si="42"/>
        <v>0</v>
      </c>
      <c r="J1327">
        <f>VLOOKUP(E1327,'Wind ENSPRESO CF Averages'!$H$4:$K$40,3,0)*'Wind ENSPRESO CF'!D435/VLOOKUP(E1327,'Wind ENSPRESO CF Averages'!$C$28:$F$64,2,0)</f>
        <v>0</v>
      </c>
    </row>
    <row r="1328" spans="2:10">
      <c r="B1328" t="s">
        <v>180</v>
      </c>
      <c r="C1328" t="s">
        <v>181</v>
      </c>
      <c r="D1328" t="s">
        <v>193</v>
      </c>
      <c r="E1328" t="s">
        <v>23</v>
      </c>
      <c r="F1328" t="s">
        <v>132</v>
      </c>
      <c r="G1328">
        <f t="shared" si="41"/>
        <v>0</v>
      </c>
      <c r="H1328">
        <f t="shared" si="42"/>
        <v>0</v>
      </c>
      <c r="J1328">
        <f>VLOOKUP(E1328,'Wind ENSPRESO CF Averages'!$H$4:$K$40,3,0)*'Wind ENSPRESO CF'!D436/VLOOKUP(E1328,'Wind ENSPRESO CF Averages'!$C$28:$F$64,2,0)</f>
        <v>0.37463188759523319</v>
      </c>
    </row>
    <row r="1329" spans="2:10">
      <c r="B1329" t="s">
        <v>180</v>
      </c>
      <c r="C1329" t="s">
        <v>181</v>
      </c>
      <c r="D1329" t="s">
        <v>193</v>
      </c>
      <c r="E1329" t="s">
        <v>43</v>
      </c>
      <c r="F1329" t="s">
        <v>132</v>
      </c>
      <c r="G1329">
        <f t="shared" si="41"/>
        <v>0</v>
      </c>
      <c r="H1329">
        <f t="shared" si="42"/>
        <v>0</v>
      </c>
      <c r="J1329">
        <f>VLOOKUP(E1329,'Wind ENSPRESO CF Averages'!$H$4:$K$40,3,0)*'Wind ENSPRESO CF'!D437/VLOOKUP(E1329,'Wind ENSPRESO CF Averages'!$C$28:$F$64,2,0)</f>
        <v>0.41910447761194042</v>
      </c>
    </row>
    <row r="1330" spans="2:10">
      <c r="B1330" t="s">
        <v>180</v>
      </c>
      <c r="C1330" t="s">
        <v>181</v>
      </c>
      <c r="D1330" t="s">
        <v>193</v>
      </c>
      <c r="E1330" t="s">
        <v>24</v>
      </c>
      <c r="F1330" t="s">
        <v>132</v>
      </c>
      <c r="G1330">
        <f t="shared" si="41"/>
        <v>0</v>
      </c>
      <c r="H1330">
        <f t="shared" si="42"/>
        <v>0</v>
      </c>
      <c r="J1330">
        <f>VLOOKUP(E1330,'Wind ENSPRESO CF Averages'!$H$4:$K$40,3,0)*'Wind ENSPRESO CF'!D438/VLOOKUP(E1330,'Wind ENSPRESO CF Averages'!$C$28:$F$64,2,0)</f>
        <v>0.40985715219665259</v>
      </c>
    </row>
    <row r="1331" spans="2:10">
      <c r="B1331" t="s">
        <v>180</v>
      </c>
      <c r="C1331" t="s">
        <v>181</v>
      </c>
      <c r="D1331" t="s">
        <v>193</v>
      </c>
      <c r="E1331" t="s">
        <v>25</v>
      </c>
      <c r="F1331" t="s">
        <v>132</v>
      </c>
      <c r="G1331">
        <f t="shared" si="41"/>
        <v>0</v>
      </c>
      <c r="H1331">
        <f t="shared" si="42"/>
        <v>0</v>
      </c>
      <c r="J1331">
        <f>VLOOKUP(E1331,'Wind ENSPRESO CF Averages'!$H$4:$K$40,3,0)*'Wind ENSPRESO CF'!D439/VLOOKUP(E1331,'Wind ENSPRESO CF Averages'!$C$28:$F$64,2,0)</f>
        <v>0.36075949367088611</v>
      </c>
    </row>
    <row r="1332" spans="2:10">
      <c r="B1332" t="s">
        <v>180</v>
      </c>
      <c r="C1332" t="s">
        <v>181</v>
      </c>
      <c r="D1332" t="s">
        <v>193</v>
      </c>
      <c r="E1332" t="s">
        <v>26</v>
      </c>
      <c r="F1332" t="s">
        <v>132</v>
      </c>
      <c r="G1332">
        <f t="shared" si="41"/>
        <v>0</v>
      </c>
      <c r="H1332">
        <f t="shared" si="42"/>
        <v>0</v>
      </c>
      <c r="J1332">
        <f>VLOOKUP(E1332,'Wind ENSPRESO CF Averages'!$H$4:$K$40,3,0)*'Wind ENSPRESO CF'!D440/VLOOKUP(E1332,'Wind ENSPRESO CF Averages'!$C$28:$F$64,2,0)</f>
        <v>0.40969294605809131</v>
      </c>
    </row>
    <row r="1333" spans="2:10">
      <c r="B1333" t="s">
        <v>180</v>
      </c>
      <c r="C1333" t="s">
        <v>181</v>
      </c>
      <c r="D1333" t="s">
        <v>193</v>
      </c>
      <c r="E1333" t="s">
        <v>40</v>
      </c>
      <c r="F1333" t="s">
        <v>132</v>
      </c>
      <c r="G1333">
        <f t="shared" si="41"/>
        <v>0</v>
      </c>
      <c r="H1333">
        <f t="shared" si="42"/>
        <v>0</v>
      </c>
      <c r="J1333">
        <f>VLOOKUP(E1333,'Wind ENSPRESO CF Averages'!$H$4:$K$40,3,0)*'Wind ENSPRESO CF'!D441/VLOOKUP(E1333,'Wind ENSPRESO CF Averages'!$C$28:$F$64,2,0)</f>
        <v>0.39150000000000001</v>
      </c>
    </row>
    <row r="1334" spans="2:10">
      <c r="B1334" t="s">
        <v>180</v>
      </c>
      <c r="C1334" t="s">
        <v>181</v>
      </c>
      <c r="D1334" t="s">
        <v>193</v>
      </c>
      <c r="E1334" t="s">
        <v>41</v>
      </c>
      <c r="F1334" t="s">
        <v>132</v>
      </c>
      <c r="G1334">
        <f t="shared" si="41"/>
        <v>0</v>
      </c>
      <c r="H1334">
        <f t="shared" si="42"/>
        <v>0</v>
      </c>
      <c r="J1334">
        <f>VLOOKUP(E1334,'Wind ENSPRESO CF Averages'!$H$4:$K$40,3,0)*'Wind ENSPRESO CF'!D442/VLOOKUP(E1334,'Wind ENSPRESO CF Averages'!$C$28:$F$64,2,0)</f>
        <v>0.36700884955752217</v>
      </c>
    </row>
    <row r="1335" spans="2:10">
      <c r="B1335" t="s">
        <v>180</v>
      </c>
      <c r="C1335" t="s">
        <v>181</v>
      </c>
      <c r="D1335" t="s">
        <v>193</v>
      </c>
      <c r="E1335" t="s">
        <v>27</v>
      </c>
      <c r="F1335" t="s">
        <v>132</v>
      </c>
      <c r="G1335">
        <f t="shared" si="41"/>
        <v>0</v>
      </c>
      <c r="H1335">
        <f t="shared" si="42"/>
        <v>0</v>
      </c>
      <c r="J1335">
        <f>VLOOKUP(E1335,'Wind ENSPRESO CF Averages'!$H$4:$K$40,3,0)*'Wind ENSPRESO CF'!D443/VLOOKUP(E1335,'Wind ENSPRESO CF Averages'!$C$28:$F$64,2,0)</f>
        <v>0.41938976648351628</v>
      </c>
    </row>
    <row r="1336" spans="2:10">
      <c r="B1336" t="s">
        <v>180</v>
      </c>
      <c r="C1336" t="s">
        <v>181</v>
      </c>
      <c r="D1336" t="s">
        <v>193</v>
      </c>
      <c r="E1336" t="s">
        <v>28</v>
      </c>
      <c r="F1336" t="s">
        <v>132</v>
      </c>
      <c r="G1336">
        <f t="shared" si="41"/>
        <v>0</v>
      </c>
      <c r="H1336">
        <f t="shared" si="42"/>
        <v>0</v>
      </c>
      <c r="J1336">
        <f>VLOOKUP(E1336,'Wind ENSPRESO CF Averages'!$H$4:$K$40,3,0)*'Wind ENSPRESO CF'!D444/VLOOKUP(E1336,'Wind ENSPRESO CF Averages'!$C$28:$F$64,2,0)</f>
        <v>0.44142267848585648</v>
      </c>
    </row>
    <row r="1337" spans="2:10">
      <c r="B1337" t="s">
        <v>180</v>
      </c>
      <c r="C1337" t="s">
        <v>181</v>
      </c>
      <c r="D1337" t="s">
        <v>193</v>
      </c>
      <c r="E1337" t="s">
        <v>29</v>
      </c>
      <c r="F1337" t="s">
        <v>132</v>
      </c>
      <c r="G1337">
        <f t="shared" si="41"/>
        <v>0</v>
      </c>
      <c r="H1337">
        <f t="shared" si="42"/>
        <v>0</v>
      </c>
      <c r="J1337">
        <f>VLOOKUP(E1337,'Wind ENSPRESO CF Averages'!$H$4:$K$40,3,0)*'Wind ENSPRESO CF'!D445/VLOOKUP(E1337,'Wind ENSPRESO CF Averages'!$C$28:$F$64,2,0)</f>
        <v>0.4091033024318142</v>
      </c>
    </row>
    <row r="1338" spans="2:10">
      <c r="B1338" t="s">
        <v>180</v>
      </c>
      <c r="C1338" t="s">
        <v>181</v>
      </c>
      <c r="D1338" t="s">
        <v>193</v>
      </c>
      <c r="E1338" t="s">
        <v>30</v>
      </c>
      <c r="F1338" t="s">
        <v>132</v>
      </c>
      <c r="G1338">
        <f t="shared" si="41"/>
        <v>0</v>
      </c>
      <c r="H1338">
        <f t="shared" si="42"/>
        <v>0</v>
      </c>
      <c r="J1338">
        <f>VLOOKUP(E1338,'Wind ENSPRESO CF Averages'!$H$4:$K$40,3,0)*'Wind ENSPRESO CF'!D446/VLOOKUP(E1338,'Wind ENSPRESO CF Averages'!$C$28:$F$64,2,0)</f>
        <v>0.38504498958311117</v>
      </c>
    </row>
    <row r="1339" spans="2:10">
      <c r="B1339" t="s">
        <v>180</v>
      </c>
      <c r="C1339" t="s">
        <v>181</v>
      </c>
      <c r="D1339" t="s">
        <v>193</v>
      </c>
      <c r="E1339" t="s">
        <v>31</v>
      </c>
      <c r="F1339" t="s">
        <v>132</v>
      </c>
      <c r="G1339">
        <f t="shared" si="41"/>
        <v>0</v>
      </c>
      <c r="H1339">
        <f t="shared" si="42"/>
        <v>0</v>
      </c>
      <c r="J1339">
        <f>VLOOKUP(E1339,'Wind ENSPRESO CF Averages'!$H$4:$K$40,3,0)*'Wind ENSPRESO CF'!D447/VLOOKUP(E1339,'Wind ENSPRESO CF Averages'!$C$28:$F$64,2,0)</f>
        <v>0.33139410624801191</v>
      </c>
    </row>
    <row r="1340" spans="2:10">
      <c r="B1340" t="s">
        <v>180</v>
      </c>
      <c r="C1340" t="s">
        <v>181</v>
      </c>
      <c r="D1340" t="s">
        <v>193</v>
      </c>
      <c r="E1340" t="s">
        <v>32</v>
      </c>
      <c r="F1340" t="s">
        <v>132</v>
      </c>
      <c r="G1340">
        <f t="shared" si="41"/>
        <v>0</v>
      </c>
      <c r="H1340">
        <f t="shared" si="42"/>
        <v>0</v>
      </c>
      <c r="J1340">
        <f>VLOOKUP(E1340,'Wind ENSPRESO CF Averages'!$H$4:$K$40,3,0)*'Wind ENSPRESO CF'!D448/VLOOKUP(E1340,'Wind ENSPRESO CF Averages'!$C$28:$F$64,2,0)</f>
        <v>0.38496774193548383</v>
      </c>
    </row>
    <row r="1341" spans="2:10">
      <c r="B1341" t="s">
        <v>180</v>
      </c>
      <c r="C1341" t="s">
        <v>181</v>
      </c>
      <c r="D1341" t="s">
        <v>193</v>
      </c>
      <c r="E1341" t="s">
        <v>33</v>
      </c>
      <c r="F1341" t="s">
        <v>132</v>
      </c>
      <c r="G1341">
        <f t="shared" si="41"/>
        <v>0</v>
      </c>
      <c r="H1341">
        <f t="shared" si="42"/>
        <v>0</v>
      </c>
      <c r="J1341">
        <f>VLOOKUP(E1341,'Wind ENSPRESO CF Averages'!$H$4:$K$40,3,0)*'Wind ENSPRESO CF'!D449/VLOOKUP(E1341,'Wind ENSPRESO CF Averages'!$C$28:$F$64,2,0)</f>
        <v>0.42062018988239741</v>
      </c>
    </row>
    <row r="1342" spans="2:10">
      <c r="B1342" t="s">
        <v>180</v>
      </c>
      <c r="C1342" t="s">
        <v>181</v>
      </c>
      <c r="D1342" t="s">
        <v>193</v>
      </c>
      <c r="E1342" t="s">
        <v>34</v>
      </c>
      <c r="F1342" t="s">
        <v>132</v>
      </c>
      <c r="G1342">
        <f t="shared" si="41"/>
        <v>0</v>
      </c>
      <c r="H1342">
        <f t="shared" si="42"/>
        <v>0</v>
      </c>
      <c r="J1342">
        <f>VLOOKUP(E1342,'Wind ENSPRESO CF Averages'!$H$4:$K$40,3,0)*'Wind ENSPRESO CF'!D450/VLOOKUP(E1342,'Wind ENSPRESO CF Averages'!$C$28:$F$64,2,0)</f>
        <v>0.34132242489270387</v>
      </c>
    </row>
    <row r="1343" spans="2:10">
      <c r="B1343" t="s">
        <v>180</v>
      </c>
      <c r="C1343" t="s">
        <v>181</v>
      </c>
      <c r="D1343" t="s">
        <v>193</v>
      </c>
      <c r="E1343" t="s">
        <v>35</v>
      </c>
      <c r="F1343" t="s">
        <v>132</v>
      </c>
      <c r="G1343">
        <f t="shared" si="41"/>
        <v>0</v>
      </c>
      <c r="H1343">
        <f t="shared" si="42"/>
        <v>0</v>
      </c>
      <c r="J1343">
        <f>VLOOKUP(E1343,'Wind ENSPRESO CF Averages'!$H$4:$K$40,3,0)*'Wind ENSPRESO CF'!D451/VLOOKUP(E1343,'Wind ENSPRESO CF Averages'!$C$28:$F$64,2,0)</f>
        <v>0.37029489122681886</v>
      </c>
    </row>
    <row r="1344" spans="2:10">
      <c r="B1344" t="s">
        <v>180</v>
      </c>
      <c r="C1344" t="s">
        <v>181</v>
      </c>
      <c r="D1344" t="s">
        <v>193</v>
      </c>
      <c r="E1344" t="s">
        <v>36</v>
      </c>
      <c r="F1344" t="s">
        <v>132</v>
      </c>
      <c r="G1344">
        <f t="shared" si="41"/>
        <v>0</v>
      </c>
      <c r="H1344">
        <f t="shared" si="42"/>
        <v>0</v>
      </c>
      <c r="J1344">
        <f>VLOOKUP(E1344,'Wind ENSPRESO CF Averages'!$H$4:$K$40,3,0)*'Wind ENSPRESO CF'!D452/VLOOKUP(E1344,'Wind ENSPRESO CF Averages'!$C$28:$F$64,2,0)</f>
        <v>0.44652539227330906</v>
      </c>
    </row>
    <row r="1345" spans="2:10">
      <c r="B1345" t="s">
        <v>180</v>
      </c>
      <c r="C1345" t="s">
        <v>181</v>
      </c>
      <c r="D1345" t="s">
        <v>179</v>
      </c>
      <c r="E1345" t="s">
        <v>37</v>
      </c>
      <c r="F1345" t="s">
        <v>130</v>
      </c>
      <c r="G1345">
        <f t="shared" si="41"/>
        <v>0.18700000000000003</v>
      </c>
      <c r="H1345">
        <f t="shared" si="42"/>
        <v>0.23375000000000001</v>
      </c>
      <c r="J1345">
        <f>0.85*'Wind ENSPRESO CF'!E453</f>
        <v>0.23375000000000001</v>
      </c>
    </row>
    <row r="1346" spans="2:10">
      <c r="B1346" t="s">
        <v>180</v>
      </c>
      <c r="C1346" t="s">
        <v>181</v>
      </c>
      <c r="D1346" t="s">
        <v>179</v>
      </c>
      <c r="E1346" t="s">
        <v>8</v>
      </c>
      <c r="F1346" t="s">
        <v>130</v>
      </c>
      <c r="G1346">
        <f t="shared" si="41"/>
        <v>0.3468</v>
      </c>
      <c r="H1346">
        <f t="shared" si="42"/>
        <v>0.4335</v>
      </c>
      <c r="J1346">
        <f>0.85*'Wind ENSPRESO CF'!E454</f>
        <v>0.4335</v>
      </c>
    </row>
    <row r="1347" spans="2:10">
      <c r="B1347" t="s">
        <v>180</v>
      </c>
      <c r="C1347" t="s">
        <v>181</v>
      </c>
      <c r="D1347" t="s">
        <v>179</v>
      </c>
      <c r="E1347" t="s">
        <v>9</v>
      </c>
      <c r="F1347" t="s">
        <v>130</v>
      </c>
      <c r="G1347">
        <f t="shared" si="41"/>
        <v>0.22780000000000006</v>
      </c>
      <c r="H1347">
        <f t="shared" si="42"/>
        <v>0.28475000000000006</v>
      </c>
      <c r="J1347">
        <f>0.85*'Wind ENSPRESO CF'!E455</f>
        <v>0.28475000000000006</v>
      </c>
    </row>
    <row r="1348" spans="2:10">
      <c r="B1348" t="s">
        <v>180</v>
      </c>
      <c r="C1348" t="s">
        <v>181</v>
      </c>
      <c r="D1348" t="s">
        <v>179</v>
      </c>
      <c r="E1348" t="s">
        <v>11</v>
      </c>
      <c r="F1348" t="s">
        <v>130</v>
      </c>
      <c r="G1348">
        <f t="shared" si="41"/>
        <v>0.12069999999999999</v>
      </c>
      <c r="H1348">
        <f t="shared" si="42"/>
        <v>0.15087499999999998</v>
      </c>
      <c r="J1348">
        <f>0.85*'Wind ENSPRESO CF'!E456</f>
        <v>0.15087499999999998</v>
      </c>
    </row>
    <row r="1349" spans="2:10">
      <c r="B1349" t="s">
        <v>180</v>
      </c>
      <c r="C1349" t="s">
        <v>181</v>
      </c>
      <c r="D1349" t="s">
        <v>179</v>
      </c>
      <c r="E1349" t="s">
        <v>13</v>
      </c>
      <c r="F1349" t="s">
        <v>130</v>
      </c>
      <c r="G1349">
        <f t="shared" si="41"/>
        <v>0.45389999999999997</v>
      </c>
      <c r="H1349">
        <f t="shared" si="42"/>
        <v>0.56737499999999996</v>
      </c>
      <c r="J1349">
        <f>0.85*'Wind ENSPRESO CF'!E457</f>
        <v>0.56737499999999996</v>
      </c>
    </row>
    <row r="1350" spans="2:10">
      <c r="B1350" t="s">
        <v>180</v>
      </c>
      <c r="C1350" t="s">
        <v>181</v>
      </c>
      <c r="D1350" t="s">
        <v>179</v>
      </c>
      <c r="E1350" t="s">
        <v>14</v>
      </c>
      <c r="F1350" t="s">
        <v>130</v>
      </c>
      <c r="G1350">
        <f t="shared" si="41"/>
        <v>0.4199</v>
      </c>
      <c r="H1350">
        <f t="shared" si="42"/>
        <v>0.52487499999999998</v>
      </c>
      <c r="J1350">
        <f>0.85*'Wind ENSPRESO CF'!E458</f>
        <v>0.52487499999999998</v>
      </c>
    </row>
    <row r="1351" spans="2:10">
      <c r="B1351" t="s">
        <v>180</v>
      </c>
      <c r="C1351" t="s">
        <v>181</v>
      </c>
      <c r="D1351" t="s">
        <v>179</v>
      </c>
      <c r="E1351" t="s">
        <v>15</v>
      </c>
      <c r="F1351" t="s">
        <v>130</v>
      </c>
      <c r="G1351">
        <f t="shared" si="41"/>
        <v>0.41139999999999999</v>
      </c>
      <c r="H1351">
        <f t="shared" si="42"/>
        <v>0.51424999999999998</v>
      </c>
      <c r="J1351">
        <f>0.85*'Wind ENSPRESO CF'!E459</f>
        <v>0.51424999999999998</v>
      </c>
    </row>
    <row r="1352" spans="2:10">
      <c r="B1352" t="s">
        <v>180</v>
      </c>
      <c r="C1352" t="s">
        <v>181</v>
      </c>
      <c r="D1352" t="s">
        <v>179</v>
      </c>
      <c r="E1352" t="s">
        <v>16</v>
      </c>
      <c r="F1352" t="s">
        <v>130</v>
      </c>
      <c r="G1352">
        <f t="shared" si="41"/>
        <v>0.21760000000000002</v>
      </c>
      <c r="H1352">
        <f t="shared" si="42"/>
        <v>0.27200000000000002</v>
      </c>
      <c r="J1352">
        <f>0.85*'Wind ENSPRESO CF'!E460</f>
        <v>0.27200000000000002</v>
      </c>
    </row>
    <row r="1353" spans="2:10">
      <c r="B1353" t="s">
        <v>180</v>
      </c>
      <c r="C1353" t="s">
        <v>181</v>
      </c>
      <c r="D1353" t="s">
        <v>179</v>
      </c>
      <c r="E1353" t="s">
        <v>17</v>
      </c>
      <c r="F1353" t="s">
        <v>130</v>
      </c>
      <c r="G1353">
        <f t="shared" si="41"/>
        <v>0.39609999999999995</v>
      </c>
      <c r="H1353">
        <f t="shared" si="42"/>
        <v>0.49512499999999993</v>
      </c>
      <c r="J1353">
        <f>0.85*'Wind ENSPRESO CF'!E461</f>
        <v>0.49512499999999993</v>
      </c>
    </row>
    <row r="1354" spans="2:10">
      <c r="B1354" t="s">
        <v>180</v>
      </c>
      <c r="C1354" t="s">
        <v>181</v>
      </c>
      <c r="D1354" t="s">
        <v>179</v>
      </c>
      <c r="E1354" t="s">
        <v>18</v>
      </c>
      <c r="F1354" t="s">
        <v>130</v>
      </c>
      <c r="G1354">
        <f t="shared" si="41"/>
        <v>0.34849999999999998</v>
      </c>
      <c r="H1354">
        <f t="shared" si="42"/>
        <v>0.43562499999999993</v>
      </c>
      <c r="J1354">
        <f>0.85*'Wind ENSPRESO CF'!E462</f>
        <v>0.43562499999999993</v>
      </c>
    </row>
    <row r="1355" spans="2:10">
      <c r="B1355" t="s">
        <v>180</v>
      </c>
      <c r="C1355" t="s">
        <v>181</v>
      </c>
      <c r="D1355" t="s">
        <v>179</v>
      </c>
      <c r="E1355" t="s">
        <v>19</v>
      </c>
      <c r="F1355" t="s">
        <v>130</v>
      </c>
      <c r="G1355">
        <f t="shared" si="41"/>
        <v>0.23799999999999999</v>
      </c>
      <c r="H1355">
        <f t="shared" si="42"/>
        <v>0.29749999999999999</v>
      </c>
      <c r="J1355">
        <f>0.85*'Wind ENSPRESO CF'!E463</f>
        <v>0.29749999999999999</v>
      </c>
    </row>
    <row r="1356" spans="2:10">
      <c r="B1356" t="s">
        <v>180</v>
      </c>
      <c r="C1356" t="s">
        <v>181</v>
      </c>
      <c r="D1356" t="s">
        <v>179</v>
      </c>
      <c r="E1356" t="s">
        <v>39</v>
      </c>
      <c r="F1356" t="s">
        <v>130</v>
      </c>
      <c r="G1356">
        <f t="shared" si="41"/>
        <v>0.1666</v>
      </c>
      <c r="H1356">
        <f t="shared" si="42"/>
        <v>0.20824999999999999</v>
      </c>
      <c r="J1356">
        <f>0.85*'Wind ENSPRESO CF'!E464</f>
        <v>0.20824999999999999</v>
      </c>
    </row>
    <row r="1357" spans="2:10">
      <c r="B1357" t="s">
        <v>180</v>
      </c>
      <c r="C1357" t="s">
        <v>181</v>
      </c>
      <c r="D1357" t="s">
        <v>179</v>
      </c>
      <c r="E1357" t="s">
        <v>21</v>
      </c>
      <c r="F1357" t="s">
        <v>130</v>
      </c>
      <c r="G1357">
        <f t="shared" si="41"/>
        <v>0.44370000000000004</v>
      </c>
      <c r="H1357">
        <f t="shared" si="42"/>
        <v>0.55462500000000003</v>
      </c>
      <c r="J1357">
        <f>0.85*'Wind ENSPRESO CF'!E465</f>
        <v>0.55462500000000003</v>
      </c>
    </row>
    <row r="1358" spans="2:10">
      <c r="B1358" t="s">
        <v>180</v>
      </c>
      <c r="C1358" t="s">
        <v>181</v>
      </c>
      <c r="D1358" t="s">
        <v>179</v>
      </c>
      <c r="E1358" t="s">
        <v>22</v>
      </c>
      <c r="F1358" t="s">
        <v>130</v>
      </c>
      <c r="G1358">
        <f t="shared" ref="G1358:G1421" si="43">H1358*0.8</f>
        <v>0</v>
      </c>
      <c r="H1358">
        <f t="shared" si="42"/>
        <v>0</v>
      </c>
      <c r="J1358">
        <f>0.85*'Wind ENSPRESO CF'!E466</f>
        <v>0</v>
      </c>
    </row>
    <row r="1359" spans="2:10">
      <c r="B1359" t="s">
        <v>180</v>
      </c>
      <c r="C1359" t="s">
        <v>181</v>
      </c>
      <c r="D1359" t="s">
        <v>179</v>
      </c>
      <c r="E1359" t="s">
        <v>23</v>
      </c>
      <c r="F1359" t="s">
        <v>130</v>
      </c>
      <c r="G1359">
        <f t="shared" si="43"/>
        <v>0.18190000000000001</v>
      </c>
      <c r="H1359">
        <f t="shared" si="42"/>
        <v>0.22737499999999999</v>
      </c>
      <c r="J1359">
        <f>0.85*'Wind ENSPRESO CF'!E467</f>
        <v>0.22737499999999999</v>
      </c>
    </row>
    <row r="1360" spans="2:10">
      <c r="B1360" t="s">
        <v>180</v>
      </c>
      <c r="C1360" t="s">
        <v>181</v>
      </c>
      <c r="D1360" t="s">
        <v>179</v>
      </c>
      <c r="E1360" t="s">
        <v>24</v>
      </c>
      <c r="F1360" t="s">
        <v>130</v>
      </c>
      <c r="G1360">
        <f t="shared" si="43"/>
        <v>0.40629999999999999</v>
      </c>
      <c r="H1360">
        <f t="shared" si="42"/>
        <v>0.50787499999999997</v>
      </c>
      <c r="J1360">
        <f>0.85*'Wind ENSPRESO CF'!E468</f>
        <v>0.50787499999999997</v>
      </c>
    </row>
    <row r="1361" spans="2:10">
      <c r="B1361" t="s">
        <v>180</v>
      </c>
      <c r="C1361" t="s">
        <v>181</v>
      </c>
      <c r="D1361" t="s">
        <v>179</v>
      </c>
      <c r="E1361" t="s">
        <v>26</v>
      </c>
      <c r="F1361" t="s">
        <v>130</v>
      </c>
      <c r="G1361">
        <f t="shared" si="43"/>
        <v>0.42669999999999997</v>
      </c>
      <c r="H1361">
        <f t="shared" si="42"/>
        <v>0.53337499999999993</v>
      </c>
      <c r="J1361">
        <f>0.85*'Wind ENSPRESO CF'!E469</f>
        <v>0.53337499999999993</v>
      </c>
    </row>
    <row r="1362" spans="2:10">
      <c r="B1362" t="s">
        <v>180</v>
      </c>
      <c r="C1362" t="s">
        <v>181</v>
      </c>
      <c r="D1362" t="s">
        <v>179</v>
      </c>
      <c r="E1362" t="s">
        <v>40</v>
      </c>
      <c r="F1362" t="s">
        <v>130</v>
      </c>
      <c r="G1362">
        <f t="shared" si="43"/>
        <v>0.1411</v>
      </c>
      <c r="H1362">
        <f t="shared" si="42"/>
        <v>0.176375</v>
      </c>
      <c r="J1362">
        <f>0.85*'Wind ENSPRESO CF'!E470</f>
        <v>0.176375</v>
      </c>
    </row>
    <row r="1363" spans="2:10">
      <c r="B1363" t="s">
        <v>180</v>
      </c>
      <c r="C1363" t="s">
        <v>181</v>
      </c>
      <c r="D1363" t="s">
        <v>179</v>
      </c>
      <c r="E1363" t="s">
        <v>27</v>
      </c>
      <c r="F1363" t="s">
        <v>130</v>
      </c>
      <c r="G1363">
        <f t="shared" si="43"/>
        <v>0.18190000000000001</v>
      </c>
      <c r="H1363">
        <f t="shared" si="42"/>
        <v>0.22737499999999999</v>
      </c>
      <c r="J1363">
        <f>0.85*'Wind ENSPRESO CF'!E471</f>
        <v>0.22737499999999999</v>
      </c>
    </row>
    <row r="1364" spans="2:10">
      <c r="B1364" t="s">
        <v>180</v>
      </c>
      <c r="C1364" t="s">
        <v>181</v>
      </c>
      <c r="D1364" t="s">
        <v>179</v>
      </c>
      <c r="E1364" t="s">
        <v>28</v>
      </c>
      <c r="F1364" t="s">
        <v>130</v>
      </c>
      <c r="G1364">
        <f t="shared" si="43"/>
        <v>0.39439999999999997</v>
      </c>
      <c r="H1364">
        <f t="shared" si="42"/>
        <v>0.49299999999999994</v>
      </c>
      <c r="J1364">
        <f>0.85*'Wind ENSPRESO CF'!E472</f>
        <v>0.49299999999999994</v>
      </c>
    </row>
    <row r="1365" spans="2:10">
      <c r="B1365" t="s">
        <v>180</v>
      </c>
      <c r="C1365" t="s">
        <v>181</v>
      </c>
      <c r="D1365" t="s">
        <v>179</v>
      </c>
      <c r="E1365" t="s">
        <v>29</v>
      </c>
      <c r="F1365" t="s">
        <v>130</v>
      </c>
      <c r="G1365">
        <f t="shared" si="43"/>
        <v>0.39270000000000005</v>
      </c>
      <c r="H1365">
        <f t="shared" si="42"/>
        <v>0.49087500000000001</v>
      </c>
      <c r="J1365">
        <f>0.85*'Wind ENSPRESO CF'!E473</f>
        <v>0.49087500000000001</v>
      </c>
    </row>
    <row r="1366" spans="2:10">
      <c r="B1366" t="s">
        <v>180</v>
      </c>
      <c r="C1366" t="s">
        <v>181</v>
      </c>
      <c r="D1366" t="s">
        <v>179</v>
      </c>
      <c r="E1366" t="s">
        <v>30</v>
      </c>
      <c r="F1366" t="s">
        <v>130</v>
      </c>
      <c r="G1366">
        <f t="shared" si="43"/>
        <v>0.39100000000000001</v>
      </c>
      <c r="H1366">
        <f t="shared" si="42"/>
        <v>0.48874999999999996</v>
      </c>
      <c r="J1366">
        <f>0.85*'Wind ENSPRESO CF'!E474</f>
        <v>0.48874999999999996</v>
      </c>
    </row>
    <row r="1367" spans="2:10">
      <c r="B1367" t="s">
        <v>180</v>
      </c>
      <c r="C1367" t="s">
        <v>181</v>
      </c>
      <c r="D1367" t="s">
        <v>179</v>
      </c>
      <c r="E1367" t="s">
        <v>31</v>
      </c>
      <c r="F1367" t="s">
        <v>130</v>
      </c>
      <c r="G1367">
        <f t="shared" si="43"/>
        <v>0.2142</v>
      </c>
      <c r="H1367">
        <f t="shared" si="42"/>
        <v>0.26774999999999999</v>
      </c>
      <c r="J1367">
        <f>0.85*'Wind ENSPRESO CF'!E475</f>
        <v>0.26774999999999999</v>
      </c>
    </row>
    <row r="1368" spans="2:10">
      <c r="B1368" t="s">
        <v>180</v>
      </c>
      <c r="C1368" t="s">
        <v>181</v>
      </c>
      <c r="D1368" t="s">
        <v>179</v>
      </c>
      <c r="E1368" t="s">
        <v>32</v>
      </c>
      <c r="F1368" t="s">
        <v>130</v>
      </c>
      <c r="G1368">
        <f t="shared" si="43"/>
        <v>0.28389999999999999</v>
      </c>
      <c r="H1368">
        <f t="shared" ref="H1368:H1431" si="44">IF(D1368="WP",0,J1368)</f>
        <v>0.354875</v>
      </c>
      <c r="J1368">
        <f>0.85*'Wind ENSPRESO CF'!E476</f>
        <v>0.354875</v>
      </c>
    </row>
    <row r="1369" spans="2:10">
      <c r="B1369" t="s">
        <v>180</v>
      </c>
      <c r="C1369" t="s">
        <v>181</v>
      </c>
      <c r="D1369" t="s">
        <v>179</v>
      </c>
      <c r="E1369" t="s">
        <v>33</v>
      </c>
      <c r="F1369" t="s">
        <v>130</v>
      </c>
      <c r="G1369">
        <f t="shared" si="43"/>
        <v>0.39439999999999997</v>
      </c>
      <c r="H1369">
        <f t="shared" si="44"/>
        <v>0.49299999999999994</v>
      </c>
      <c r="J1369">
        <f>0.85*'Wind ENSPRESO CF'!E477</f>
        <v>0.49299999999999994</v>
      </c>
    </row>
    <row r="1370" spans="2:10">
      <c r="B1370" t="s">
        <v>180</v>
      </c>
      <c r="C1370" t="s">
        <v>181</v>
      </c>
      <c r="D1370" t="s">
        <v>179</v>
      </c>
      <c r="E1370" t="s">
        <v>36</v>
      </c>
      <c r="F1370" t="s">
        <v>130</v>
      </c>
      <c r="G1370">
        <f t="shared" si="43"/>
        <v>0.46579999999999999</v>
      </c>
      <c r="H1370">
        <f t="shared" si="44"/>
        <v>0.58224999999999993</v>
      </c>
      <c r="J1370">
        <f>0.85*'Wind ENSPRESO CF'!E478</f>
        <v>0.58224999999999993</v>
      </c>
    </row>
    <row r="1371" spans="2:10">
      <c r="B1371" t="s">
        <v>180</v>
      </c>
      <c r="C1371" t="s">
        <v>181</v>
      </c>
      <c r="D1371" t="s">
        <v>183</v>
      </c>
      <c r="E1371" t="s">
        <v>37</v>
      </c>
      <c r="F1371" t="s">
        <v>130</v>
      </c>
      <c r="G1371">
        <f t="shared" si="43"/>
        <v>0.2142</v>
      </c>
      <c r="H1371">
        <f t="shared" si="44"/>
        <v>0.26774999999999999</v>
      </c>
      <c r="J1371">
        <f>0.85*'Wind ENSPRESO CF'!E479</f>
        <v>0.26774999999999999</v>
      </c>
    </row>
    <row r="1372" spans="2:10">
      <c r="B1372" t="s">
        <v>180</v>
      </c>
      <c r="C1372" t="s">
        <v>181</v>
      </c>
      <c r="D1372" t="s">
        <v>183</v>
      </c>
      <c r="E1372" t="s">
        <v>8</v>
      </c>
      <c r="F1372" t="s">
        <v>130</v>
      </c>
      <c r="G1372">
        <f t="shared" si="43"/>
        <v>0.38589999999999991</v>
      </c>
      <c r="H1372">
        <f t="shared" si="44"/>
        <v>0.48237499999999989</v>
      </c>
      <c r="J1372">
        <f>0.85*'Wind ENSPRESO CF'!E480</f>
        <v>0.48237499999999989</v>
      </c>
    </row>
    <row r="1373" spans="2:10">
      <c r="B1373" t="s">
        <v>180</v>
      </c>
      <c r="C1373" t="s">
        <v>181</v>
      </c>
      <c r="D1373" t="s">
        <v>183</v>
      </c>
      <c r="E1373" t="s">
        <v>9</v>
      </c>
      <c r="F1373" t="s">
        <v>130</v>
      </c>
      <c r="G1373">
        <f t="shared" si="43"/>
        <v>0.29070000000000001</v>
      </c>
      <c r="H1373">
        <f t="shared" si="44"/>
        <v>0.363375</v>
      </c>
      <c r="J1373">
        <f>0.85*'Wind ENSPRESO CF'!E481</f>
        <v>0.363375</v>
      </c>
    </row>
    <row r="1374" spans="2:10">
      <c r="B1374" t="s">
        <v>180</v>
      </c>
      <c r="C1374" t="s">
        <v>181</v>
      </c>
      <c r="D1374" t="s">
        <v>183</v>
      </c>
      <c r="E1374" t="s">
        <v>11</v>
      </c>
      <c r="F1374" t="s">
        <v>130</v>
      </c>
      <c r="G1374">
        <f t="shared" si="43"/>
        <v>0.13260000000000002</v>
      </c>
      <c r="H1374">
        <f t="shared" si="44"/>
        <v>0.16575000000000001</v>
      </c>
      <c r="J1374">
        <f>0.85*'Wind ENSPRESO CF'!E482</f>
        <v>0.16575000000000001</v>
      </c>
    </row>
    <row r="1375" spans="2:10">
      <c r="B1375" t="s">
        <v>180</v>
      </c>
      <c r="C1375" t="s">
        <v>181</v>
      </c>
      <c r="D1375" t="s">
        <v>183</v>
      </c>
      <c r="E1375" t="s">
        <v>13</v>
      </c>
      <c r="F1375" t="s">
        <v>130</v>
      </c>
      <c r="G1375">
        <f t="shared" si="43"/>
        <v>0.4335</v>
      </c>
      <c r="H1375">
        <f t="shared" si="44"/>
        <v>0.541875</v>
      </c>
      <c r="J1375">
        <f>0.85*'Wind ENSPRESO CF'!E483</f>
        <v>0.541875</v>
      </c>
    </row>
    <row r="1376" spans="2:10">
      <c r="B1376" t="s">
        <v>180</v>
      </c>
      <c r="C1376" t="s">
        <v>181</v>
      </c>
      <c r="D1376" t="s">
        <v>183</v>
      </c>
      <c r="E1376" t="s">
        <v>14</v>
      </c>
      <c r="F1376" t="s">
        <v>130</v>
      </c>
      <c r="G1376">
        <f t="shared" si="43"/>
        <v>0.43520000000000003</v>
      </c>
      <c r="H1376">
        <f t="shared" si="44"/>
        <v>0.54400000000000004</v>
      </c>
      <c r="J1376">
        <f>0.85*'Wind ENSPRESO CF'!E484</f>
        <v>0.54400000000000004</v>
      </c>
    </row>
    <row r="1377" spans="2:10">
      <c r="B1377" t="s">
        <v>180</v>
      </c>
      <c r="C1377" t="s">
        <v>181</v>
      </c>
      <c r="D1377" t="s">
        <v>183</v>
      </c>
      <c r="E1377" t="s">
        <v>15</v>
      </c>
      <c r="F1377" t="s">
        <v>130</v>
      </c>
      <c r="G1377">
        <f t="shared" si="43"/>
        <v>0.41819999999999996</v>
      </c>
      <c r="H1377">
        <f t="shared" si="44"/>
        <v>0.52274999999999994</v>
      </c>
      <c r="J1377">
        <f>0.85*'Wind ENSPRESO CF'!E485</f>
        <v>0.52274999999999994</v>
      </c>
    </row>
    <row r="1378" spans="2:10">
      <c r="B1378" t="s">
        <v>180</v>
      </c>
      <c r="C1378" t="s">
        <v>181</v>
      </c>
      <c r="D1378" t="s">
        <v>183</v>
      </c>
      <c r="E1378" t="s">
        <v>16</v>
      </c>
      <c r="F1378" t="s">
        <v>130</v>
      </c>
      <c r="G1378">
        <f t="shared" si="43"/>
        <v>0.27063999999999999</v>
      </c>
      <c r="H1378">
        <f t="shared" si="44"/>
        <v>0.33829999999999999</v>
      </c>
      <c r="J1378">
        <f>0.85*'Wind ENSPRESO CF'!E486</f>
        <v>0.33829999999999999</v>
      </c>
    </row>
    <row r="1379" spans="2:10">
      <c r="B1379" t="s">
        <v>180</v>
      </c>
      <c r="C1379" t="s">
        <v>181</v>
      </c>
      <c r="D1379" t="s">
        <v>183</v>
      </c>
      <c r="E1379" t="s">
        <v>17</v>
      </c>
      <c r="F1379" t="s">
        <v>130</v>
      </c>
      <c r="G1379">
        <f t="shared" si="43"/>
        <v>0.4284</v>
      </c>
      <c r="H1379">
        <f t="shared" si="44"/>
        <v>0.53549999999999998</v>
      </c>
      <c r="J1379">
        <f>0.85*'Wind ENSPRESO CF'!E487</f>
        <v>0.53549999999999998</v>
      </c>
    </row>
    <row r="1380" spans="2:10">
      <c r="B1380" t="s">
        <v>180</v>
      </c>
      <c r="C1380" t="s">
        <v>181</v>
      </c>
      <c r="D1380" t="s">
        <v>183</v>
      </c>
      <c r="E1380" t="s">
        <v>18</v>
      </c>
      <c r="F1380" t="s">
        <v>130</v>
      </c>
      <c r="G1380">
        <f t="shared" si="43"/>
        <v>0.36890000000000001</v>
      </c>
      <c r="H1380">
        <f t="shared" si="44"/>
        <v>0.46112499999999995</v>
      </c>
      <c r="J1380">
        <f>0.85*'Wind ENSPRESO CF'!E488</f>
        <v>0.46112499999999995</v>
      </c>
    </row>
    <row r="1381" spans="2:10">
      <c r="B1381" t="s">
        <v>180</v>
      </c>
      <c r="C1381" t="s">
        <v>181</v>
      </c>
      <c r="D1381" t="s">
        <v>183</v>
      </c>
      <c r="E1381" t="s">
        <v>19</v>
      </c>
      <c r="F1381" t="s">
        <v>130</v>
      </c>
      <c r="G1381">
        <f t="shared" si="43"/>
        <v>0.27029999999999998</v>
      </c>
      <c r="H1381">
        <f t="shared" si="44"/>
        <v>0.33787499999999998</v>
      </c>
      <c r="J1381">
        <f>0.85*'Wind ENSPRESO CF'!E489</f>
        <v>0.33787499999999998</v>
      </c>
    </row>
    <row r="1382" spans="2:10">
      <c r="B1382" t="s">
        <v>180</v>
      </c>
      <c r="C1382" t="s">
        <v>181</v>
      </c>
      <c r="D1382" t="s">
        <v>183</v>
      </c>
      <c r="E1382" t="s">
        <v>39</v>
      </c>
      <c r="F1382" t="s">
        <v>130</v>
      </c>
      <c r="G1382">
        <f t="shared" si="43"/>
        <v>0.22440000000000004</v>
      </c>
      <c r="H1382">
        <f t="shared" si="44"/>
        <v>0.28050000000000003</v>
      </c>
      <c r="J1382">
        <f>0.85*'Wind ENSPRESO CF'!E490</f>
        <v>0.28050000000000003</v>
      </c>
    </row>
    <row r="1383" spans="2:10">
      <c r="B1383" t="s">
        <v>180</v>
      </c>
      <c r="C1383" t="s">
        <v>181</v>
      </c>
      <c r="D1383" t="s">
        <v>183</v>
      </c>
      <c r="E1383" t="s">
        <v>21</v>
      </c>
      <c r="F1383" t="s">
        <v>130</v>
      </c>
      <c r="G1383">
        <f t="shared" si="43"/>
        <v>0.46070000000000005</v>
      </c>
      <c r="H1383">
        <f t="shared" si="44"/>
        <v>0.57587500000000003</v>
      </c>
      <c r="J1383">
        <f>0.85*'Wind ENSPRESO CF'!E491</f>
        <v>0.57587500000000003</v>
      </c>
    </row>
    <row r="1384" spans="2:10">
      <c r="B1384" t="s">
        <v>180</v>
      </c>
      <c r="C1384" t="s">
        <v>181</v>
      </c>
      <c r="D1384" t="s">
        <v>183</v>
      </c>
      <c r="E1384" t="s">
        <v>22</v>
      </c>
      <c r="F1384" t="s">
        <v>130</v>
      </c>
      <c r="G1384">
        <f t="shared" si="43"/>
        <v>0</v>
      </c>
      <c r="H1384">
        <f t="shared" si="44"/>
        <v>0</v>
      </c>
      <c r="J1384">
        <f>0.85*'Wind ENSPRESO CF'!E492</f>
        <v>0</v>
      </c>
    </row>
    <row r="1385" spans="2:10">
      <c r="B1385" t="s">
        <v>180</v>
      </c>
      <c r="C1385" t="s">
        <v>181</v>
      </c>
      <c r="D1385" t="s">
        <v>183</v>
      </c>
      <c r="E1385" t="s">
        <v>23</v>
      </c>
      <c r="F1385" t="s">
        <v>130</v>
      </c>
      <c r="G1385">
        <f t="shared" si="43"/>
        <v>0.22440000000000004</v>
      </c>
      <c r="H1385">
        <f t="shared" si="44"/>
        <v>0.28050000000000003</v>
      </c>
      <c r="J1385">
        <f>0.85*'Wind ENSPRESO CF'!E493</f>
        <v>0.28050000000000003</v>
      </c>
    </row>
    <row r="1386" spans="2:10">
      <c r="B1386" t="s">
        <v>180</v>
      </c>
      <c r="C1386" t="s">
        <v>181</v>
      </c>
      <c r="D1386" t="s">
        <v>183</v>
      </c>
      <c r="E1386" t="s">
        <v>24</v>
      </c>
      <c r="F1386" t="s">
        <v>130</v>
      </c>
      <c r="G1386">
        <f t="shared" si="43"/>
        <v>0.41309999999999997</v>
      </c>
      <c r="H1386">
        <f t="shared" si="44"/>
        <v>0.51637499999999992</v>
      </c>
      <c r="J1386">
        <f>0.85*'Wind ENSPRESO CF'!E494</f>
        <v>0.51637499999999992</v>
      </c>
    </row>
    <row r="1387" spans="2:10">
      <c r="B1387" t="s">
        <v>180</v>
      </c>
      <c r="C1387" t="s">
        <v>181</v>
      </c>
      <c r="D1387" t="s">
        <v>183</v>
      </c>
      <c r="E1387" t="s">
        <v>26</v>
      </c>
      <c r="F1387" t="s">
        <v>130</v>
      </c>
      <c r="G1387">
        <f t="shared" si="43"/>
        <v>0.42669999999999997</v>
      </c>
      <c r="H1387">
        <f t="shared" si="44"/>
        <v>0.53337499999999993</v>
      </c>
      <c r="J1387">
        <f>0.85*'Wind ENSPRESO CF'!E495</f>
        <v>0.53337499999999993</v>
      </c>
    </row>
    <row r="1388" spans="2:10">
      <c r="B1388" t="s">
        <v>180</v>
      </c>
      <c r="C1388" t="s">
        <v>181</v>
      </c>
      <c r="D1388" t="s">
        <v>183</v>
      </c>
      <c r="E1388" t="s">
        <v>40</v>
      </c>
      <c r="F1388" t="s">
        <v>130</v>
      </c>
      <c r="G1388">
        <f t="shared" si="43"/>
        <v>0.22780000000000006</v>
      </c>
      <c r="H1388">
        <f t="shared" si="44"/>
        <v>0.28475000000000006</v>
      </c>
      <c r="J1388">
        <f>0.85*'Wind ENSPRESO CF'!E496</f>
        <v>0.28475000000000006</v>
      </c>
    </row>
    <row r="1389" spans="2:10">
      <c r="B1389" t="s">
        <v>180</v>
      </c>
      <c r="C1389" t="s">
        <v>181</v>
      </c>
      <c r="D1389" t="s">
        <v>183</v>
      </c>
      <c r="E1389" t="s">
        <v>27</v>
      </c>
      <c r="F1389" t="s">
        <v>130</v>
      </c>
      <c r="G1389">
        <f t="shared" si="43"/>
        <v>0.21080000000000002</v>
      </c>
      <c r="H1389">
        <f t="shared" si="44"/>
        <v>0.26350000000000001</v>
      </c>
      <c r="J1389">
        <f>0.85*'Wind ENSPRESO CF'!E497</f>
        <v>0.26350000000000001</v>
      </c>
    </row>
    <row r="1390" spans="2:10">
      <c r="B1390" t="s">
        <v>180</v>
      </c>
      <c r="C1390" t="s">
        <v>181</v>
      </c>
      <c r="D1390" t="s">
        <v>183</v>
      </c>
      <c r="E1390" t="s">
        <v>28</v>
      </c>
      <c r="F1390" t="s">
        <v>130</v>
      </c>
      <c r="G1390">
        <f t="shared" si="43"/>
        <v>0.41819999999999996</v>
      </c>
      <c r="H1390">
        <f t="shared" si="44"/>
        <v>0.52274999999999994</v>
      </c>
      <c r="J1390">
        <f>0.85*'Wind ENSPRESO CF'!E498</f>
        <v>0.52274999999999994</v>
      </c>
    </row>
    <row r="1391" spans="2:10">
      <c r="B1391" t="s">
        <v>180</v>
      </c>
      <c r="C1391" t="s">
        <v>181</v>
      </c>
      <c r="D1391" t="s">
        <v>183</v>
      </c>
      <c r="E1391" t="s">
        <v>29</v>
      </c>
      <c r="F1391" t="s">
        <v>130</v>
      </c>
      <c r="G1391">
        <f t="shared" si="43"/>
        <v>0.39949999999999997</v>
      </c>
      <c r="H1391">
        <f t="shared" si="44"/>
        <v>0.4993749999999999</v>
      </c>
      <c r="J1391">
        <f>0.85*'Wind ENSPRESO CF'!E499</f>
        <v>0.4993749999999999</v>
      </c>
    </row>
    <row r="1392" spans="2:10">
      <c r="B1392" t="s">
        <v>180</v>
      </c>
      <c r="C1392" t="s">
        <v>181</v>
      </c>
      <c r="D1392" t="s">
        <v>183</v>
      </c>
      <c r="E1392" t="s">
        <v>30</v>
      </c>
      <c r="F1392" t="s">
        <v>130</v>
      </c>
      <c r="G1392">
        <f t="shared" si="43"/>
        <v>0.4199</v>
      </c>
      <c r="H1392">
        <f t="shared" si="44"/>
        <v>0.52487499999999998</v>
      </c>
      <c r="J1392">
        <f>0.85*'Wind ENSPRESO CF'!E500</f>
        <v>0.52487499999999998</v>
      </c>
    </row>
    <row r="1393" spans="2:10">
      <c r="B1393" t="s">
        <v>180</v>
      </c>
      <c r="C1393" t="s">
        <v>181</v>
      </c>
      <c r="D1393" t="s">
        <v>183</v>
      </c>
      <c r="E1393" t="s">
        <v>31</v>
      </c>
      <c r="F1393" t="s">
        <v>130</v>
      </c>
      <c r="G1393">
        <f t="shared" si="43"/>
        <v>0.267818</v>
      </c>
      <c r="H1393">
        <f t="shared" si="44"/>
        <v>0.33477249999999997</v>
      </c>
      <c r="J1393">
        <f>0.85*'Wind ENSPRESO CF'!E501</f>
        <v>0.33477249999999997</v>
      </c>
    </row>
    <row r="1394" spans="2:10">
      <c r="B1394" t="s">
        <v>180</v>
      </c>
      <c r="C1394" t="s">
        <v>181</v>
      </c>
      <c r="D1394" t="s">
        <v>183</v>
      </c>
      <c r="E1394" t="s">
        <v>32</v>
      </c>
      <c r="F1394" t="s">
        <v>130</v>
      </c>
      <c r="G1394">
        <f t="shared" si="43"/>
        <v>0.31110000000000004</v>
      </c>
      <c r="H1394">
        <f t="shared" si="44"/>
        <v>0.38887500000000003</v>
      </c>
      <c r="J1394">
        <f>0.85*'Wind ENSPRESO CF'!E502</f>
        <v>0.38887500000000003</v>
      </c>
    </row>
    <row r="1395" spans="2:10">
      <c r="B1395" t="s">
        <v>180</v>
      </c>
      <c r="C1395" t="s">
        <v>181</v>
      </c>
      <c r="D1395" t="s">
        <v>183</v>
      </c>
      <c r="E1395" t="s">
        <v>33</v>
      </c>
      <c r="F1395" t="s">
        <v>130</v>
      </c>
      <c r="G1395">
        <f t="shared" si="43"/>
        <v>0.42500000000000004</v>
      </c>
      <c r="H1395">
        <f t="shared" si="44"/>
        <v>0.53125</v>
      </c>
      <c r="J1395">
        <f>0.85*'Wind ENSPRESO CF'!E503</f>
        <v>0.53125</v>
      </c>
    </row>
    <row r="1396" spans="2:10">
      <c r="B1396" t="s">
        <v>180</v>
      </c>
      <c r="C1396" t="s">
        <v>181</v>
      </c>
      <c r="D1396" t="s">
        <v>183</v>
      </c>
      <c r="E1396" t="s">
        <v>36</v>
      </c>
      <c r="F1396" t="s">
        <v>130</v>
      </c>
      <c r="G1396">
        <f t="shared" si="43"/>
        <v>0.44370000000000004</v>
      </c>
      <c r="H1396">
        <f t="shared" si="44"/>
        <v>0.55462500000000003</v>
      </c>
      <c r="J1396">
        <f>0.85*'Wind ENSPRESO CF'!E504</f>
        <v>0.55462500000000003</v>
      </c>
    </row>
    <row r="1397" spans="2:10">
      <c r="B1397" t="s">
        <v>180</v>
      </c>
      <c r="C1397" t="s">
        <v>181</v>
      </c>
      <c r="D1397" t="s">
        <v>184</v>
      </c>
      <c r="E1397" t="s">
        <v>37</v>
      </c>
      <c r="F1397" t="s">
        <v>130</v>
      </c>
      <c r="G1397">
        <f t="shared" si="43"/>
        <v>0.24139999999999998</v>
      </c>
      <c r="H1397">
        <f t="shared" si="44"/>
        <v>0.30174999999999996</v>
      </c>
      <c r="J1397">
        <f>0.85*'Wind ENSPRESO CF'!E505</f>
        <v>0.30174999999999996</v>
      </c>
    </row>
    <row r="1398" spans="2:10">
      <c r="B1398" t="s">
        <v>180</v>
      </c>
      <c r="C1398" t="s">
        <v>181</v>
      </c>
      <c r="D1398" t="s">
        <v>184</v>
      </c>
      <c r="E1398" t="s">
        <v>8</v>
      </c>
      <c r="F1398" t="s">
        <v>130</v>
      </c>
      <c r="G1398">
        <f t="shared" si="43"/>
        <v>0.39270000000000005</v>
      </c>
      <c r="H1398">
        <f t="shared" si="44"/>
        <v>0.49087500000000001</v>
      </c>
      <c r="J1398">
        <f>0.85*'Wind ENSPRESO CF'!E506</f>
        <v>0.49087500000000001</v>
      </c>
    </row>
    <row r="1399" spans="2:10">
      <c r="B1399" t="s">
        <v>180</v>
      </c>
      <c r="C1399" t="s">
        <v>181</v>
      </c>
      <c r="D1399" t="s">
        <v>184</v>
      </c>
      <c r="E1399" t="s">
        <v>9</v>
      </c>
      <c r="F1399" t="s">
        <v>130</v>
      </c>
      <c r="G1399">
        <f t="shared" si="43"/>
        <v>0.33830000000000005</v>
      </c>
      <c r="H1399">
        <f t="shared" si="44"/>
        <v>0.422875</v>
      </c>
      <c r="J1399">
        <f>0.85*'Wind ENSPRESO CF'!E507</f>
        <v>0.422875</v>
      </c>
    </row>
    <row r="1400" spans="2:10">
      <c r="B1400" t="s">
        <v>180</v>
      </c>
      <c r="C1400" t="s">
        <v>181</v>
      </c>
      <c r="D1400" t="s">
        <v>184</v>
      </c>
      <c r="E1400" t="s">
        <v>11</v>
      </c>
      <c r="F1400" t="s">
        <v>130</v>
      </c>
      <c r="G1400">
        <f t="shared" si="43"/>
        <v>0.19209999999999999</v>
      </c>
      <c r="H1400">
        <f t="shared" si="44"/>
        <v>0.24012499999999998</v>
      </c>
      <c r="J1400">
        <f>0.85*'Wind ENSPRESO CF'!E508</f>
        <v>0.24012499999999998</v>
      </c>
    </row>
    <row r="1401" spans="2:10">
      <c r="B1401" t="s">
        <v>180</v>
      </c>
      <c r="C1401" t="s">
        <v>181</v>
      </c>
      <c r="D1401" t="s">
        <v>184</v>
      </c>
      <c r="E1401" t="s">
        <v>13</v>
      </c>
      <c r="F1401" t="s">
        <v>130</v>
      </c>
      <c r="G1401">
        <f t="shared" si="43"/>
        <v>0.45389999999999997</v>
      </c>
      <c r="H1401">
        <f t="shared" si="44"/>
        <v>0.56737499999999996</v>
      </c>
      <c r="J1401">
        <f>0.85*'Wind ENSPRESO CF'!E509</f>
        <v>0.56737499999999996</v>
      </c>
    </row>
    <row r="1402" spans="2:10">
      <c r="B1402" t="s">
        <v>180</v>
      </c>
      <c r="C1402" t="s">
        <v>181</v>
      </c>
      <c r="D1402" t="s">
        <v>184</v>
      </c>
      <c r="E1402" t="s">
        <v>14</v>
      </c>
      <c r="F1402" t="s">
        <v>130</v>
      </c>
      <c r="G1402">
        <f t="shared" si="43"/>
        <v>0.44200000000000012</v>
      </c>
      <c r="H1402">
        <f t="shared" si="44"/>
        <v>0.5525000000000001</v>
      </c>
      <c r="J1402">
        <f>0.85*'Wind ENSPRESO CF'!E510</f>
        <v>0.5525000000000001</v>
      </c>
    </row>
    <row r="1403" spans="2:10">
      <c r="B1403" t="s">
        <v>180</v>
      </c>
      <c r="C1403" t="s">
        <v>181</v>
      </c>
      <c r="D1403" t="s">
        <v>184</v>
      </c>
      <c r="E1403" t="s">
        <v>15</v>
      </c>
      <c r="F1403" t="s">
        <v>130</v>
      </c>
      <c r="G1403">
        <f t="shared" si="43"/>
        <v>0.45220000000000005</v>
      </c>
      <c r="H1403">
        <f t="shared" si="44"/>
        <v>0.56525000000000003</v>
      </c>
      <c r="J1403">
        <f>0.85*'Wind ENSPRESO CF'!E511</f>
        <v>0.56525000000000003</v>
      </c>
    </row>
    <row r="1404" spans="2:10">
      <c r="B1404" t="s">
        <v>180</v>
      </c>
      <c r="C1404" t="s">
        <v>181</v>
      </c>
      <c r="D1404" t="s">
        <v>184</v>
      </c>
      <c r="E1404" t="s">
        <v>16</v>
      </c>
      <c r="F1404" t="s">
        <v>130</v>
      </c>
      <c r="G1404">
        <f t="shared" si="43"/>
        <v>0.27184700000000001</v>
      </c>
      <c r="H1404">
        <f t="shared" si="44"/>
        <v>0.33980874999999999</v>
      </c>
      <c r="J1404">
        <f>0.85*'Wind ENSPRESO CF'!E512</f>
        <v>0.33980874999999999</v>
      </c>
    </row>
    <row r="1405" spans="2:10">
      <c r="B1405" t="s">
        <v>180</v>
      </c>
      <c r="C1405" t="s">
        <v>181</v>
      </c>
      <c r="D1405" t="s">
        <v>184</v>
      </c>
      <c r="E1405" t="s">
        <v>17</v>
      </c>
      <c r="F1405" t="s">
        <v>130</v>
      </c>
      <c r="G1405">
        <f t="shared" si="43"/>
        <v>0.43179999999999996</v>
      </c>
      <c r="H1405">
        <f t="shared" si="44"/>
        <v>0.53974999999999995</v>
      </c>
      <c r="J1405">
        <f>0.85*'Wind ENSPRESO CF'!E513</f>
        <v>0.53974999999999995</v>
      </c>
    </row>
    <row r="1406" spans="2:10">
      <c r="B1406" t="s">
        <v>180</v>
      </c>
      <c r="C1406" t="s">
        <v>181</v>
      </c>
      <c r="D1406" t="s">
        <v>184</v>
      </c>
      <c r="E1406" t="s">
        <v>18</v>
      </c>
      <c r="F1406" t="s">
        <v>130</v>
      </c>
      <c r="G1406">
        <f t="shared" si="43"/>
        <v>0.37570000000000009</v>
      </c>
      <c r="H1406">
        <f t="shared" si="44"/>
        <v>0.46962500000000007</v>
      </c>
      <c r="J1406">
        <f>0.85*'Wind ENSPRESO CF'!E514</f>
        <v>0.46962500000000007</v>
      </c>
    </row>
    <row r="1407" spans="2:10">
      <c r="B1407" t="s">
        <v>180</v>
      </c>
      <c r="C1407" t="s">
        <v>181</v>
      </c>
      <c r="D1407" t="s">
        <v>184</v>
      </c>
      <c r="E1407" t="s">
        <v>19</v>
      </c>
      <c r="F1407" t="s">
        <v>130</v>
      </c>
      <c r="G1407">
        <f t="shared" si="43"/>
        <v>0.3145</v>
      </c>
      <c r="H1407">
        <f t="shared" si="44"/>
        <v>0.39312499999999995</v>
      </c>
      <c r="J1407">
        <f>0.85*'Wind ENSPRESO CF'!E515</f>
        <v>0.39312499999999995</v>
      </c>
    </row>
    <row r="1408" spans="2:10">
      <c r="B1408" t="s">
        <v>180</v>
      </c>
      <c r="C1408" t="s">
        <v>181</v>
      </c>
      <c r="D1408" t="s">
        <v>184</v>
      </c>
      <c r="E1408" t="s">
        <v>39</v>
      </c>
      <c r="F1408" t="s">
        <v>130</v>
      </c>
      <c r="G1408">
        <f t="shared" si="43"/>
        <v>0.2074</v>
      </c>
      <c r="H1408">
        <f t="shared" si="44"/>
        <v>0.25924999999999998</v>
      </c>
      <c r="J1408">
        <f>0.85*'Wind ENSPRESO CF'!E516</f>
        <v>0.25924999999999998</v>
      </c>
    </row>
    <row r="1409" spans="2:10">
      <c r="B1409" t="s">
        <v>180</v>
      </c>
      <c r="C1409" t="s">
        <v>181</v>
      </c>
      <c r="D1409" t="s">
        <v>184</v>
      </c>
      <c r="E1409" t="s">
        <v>21</v>
      </c>
      <c r="F1409" t="s">
        <v>130</v>
      </c>
      <c r="G1409">
        <f t="shared" si="43"/>
        <v>0.45220000000000005</v>
      </c>
      <c r="H1409">
        <f t="shared" si="44"/>
        <v>0.56525000000000003</v>
      </c>
      <c r="J1409">
        <f>0.85*'Wind ENSPRESO CF'!E517</f>
        <v>0.56525000000000003</v>
      </c>
    </row>
    <row r="1410" spans="2:10">
      <c r="B1410" t="s">
        <v>180</v>
      </c>
      <c r="C1410" t="s">
        <v>181</v>
      </c>
      <c r="D1410" t="s">
        <v>184</v>
      </c>
      <c r="E1410" t="s">
        <v>22</v>
      </c>
      <c r="F1410" t="s">
        <v>130</v>
      </c>
      <c r="G1410">
        <f t="shared" si="43"/>
        <v>0</v>
      </c>
      <c r="H1410">
        <f t="shared" si="44"/>
        <v>0</v>
      </c>
      <c r="J1410">
        <f>0.85*'Wind ENSPRESO CF'!E518</f>
        <v>0</v>
      </c>
    </row>
    <row r="1411" spans="2:10">
      <c r="B1411" t="s">
        <v>180</v>
      </c>
      <c r="C1411" t="s">
        <v>181</v>
      </c>
      <c r="D1411" t="s">
        <v>184</v>
      </c>
      <c r="E1411" t="s">
        <v>23</v>
      </c>
      <c r="F1411" t="s">
        <v>130</v>
      </c>
      <c r="G1411">
        <f t="shared" si="43"/>
        <v>0.2329</v>
      </c>
      <c r="H1411">
        <f t="shared" si="44"/>
        <v>0.29112499999999997</v>
      </c>
      <c r="J1411">
        <f>0.85*'Wind ENSPRESO CF'!E519</f>
        <v>0.29112499999999997</v>
      </c>
    </row>
    <row r="1412" spans="2:10">
      <c r="B1412" t="s">
        <v>180</v>
      </c>
      <c r="C1412" t="s">
        <v>181</v>
      </c>
      <c r="D1412" t="s">
        <v>184</v>
      </c>
      <c r="E1412" t="s">
        <v>24</v>
      </c>
      <c r="F1412" t="s">
        <v>130</v>
      </c>
      <c r="G1412">
        <f t="shared" si="43"/>
        <v>0.442</v>
      </c>
      <c r="H1412">
        <f t="shared" si="44"/>
        <v>0.55249999999999999</v>
      </c>
      <c r="J1412">
        <f>0.85*'Wind ENSPRESO CF'!E520</f>
        <v>0.55249999999999999</v>
      </c>
    </row>
    <row r="1413" spans="2:10">
      <c r="B1413" t="s">
        <v>180</v>
      </c>
      <c r="C1413" t="s">
        <v>181</v>
      </c>
      <c r="D1413" t="s">
        <v>184</v>
      </c>
      <c r="E1413" t="s">
        <v>26</v>
      </c>
      <c r="F1413" t="s">
        <v>130</v>
      </c>
      <c r="G1413">
        <f t="shared" si="43"/>
        <v>0.46070000000000005</v>
      </c>
      <c r="H1413">
        <f t="shared" si="44"/>
        <v>0.57587500000000003</v>
      </c>
      <c r="J1413">
        <f>0.85*'Wind ENSPRESO CF'!E521</f>
        <v>0.57587500000000003</v>
      </c>
    </row>
    <row r="1414" spans="2:10">
      <c r="B1414" t="s">
        <v>180</v>
      </c>
      <c r="C1414" t="s">
        <v>181</v>
      </c>
      <c r="D1414" t="s">
        <v>184</v>
      </c>
      <c r="E1414" t="s">
        <v>40</v>
      </c>
      <c r="F1414" t="s">
        <v>130</v>
      </c>
      <c r="G1414">
        <f t="shared" si="43"/>
        <v>0.19209999999999999</v>
      </c>
      <c r="H1414">
        <f t="shared" si="44"/>
        <v>0.24012499999999998</v>
      </c>
      <c r="J1414">
        <f>0.85*'Wind ENSPRESO CF'!E522</f>
        <v>0.24012499999999998</v>
      </c>
    </row>
    <row r="1415" spans="2:10">
      <c r="B1415" t="s">
        <v>180</v>
      </c>
      <c r="C1415" t="s">
        <v>181</v>
      </c>
      <c r="D1415" t="s">
        <v>184</v>
      </c>
      <c r="E1415" t="s">
        <v>27</v>
      </c>
      <c r="F1415" t="s">
        <v>130</v>
      </c>
      <c r="G1415">
        <f t="shared" si="43"/>
        <v>0.23799999999999999</v>
      </c>
      <c r="H1415">
        <f t="shared" si="44"/>
        <v>0.29749999999999999</v>
      </c>
      <c r="J1415">
        <f>0.85*'Wind ENSPRESO CF'!E523</f>
        <v>0.29749999999999999</v>
      </c>
    </row>
    <row r="1416" spans="2:10">
      <c r="B1416" t="s">
        <v>180</v>
      </c>
      <c r="C1416" t="s">
        <v>181</v>
      </c>
      <c r="D1416" t="s">
        <v>184</v>
      </c>
      <c r="E1416" t="s">
        <v>28</v>
      </c>
      <c r="F1416" t="s">
        <v>130</v>
      </c>
      <c r="G1416">
        <f t="shared" si="43"/>
        <v>0.42500000000000004</v>
      </c>
      <c r="H1416">
        <f t="shared" si="44"/>
        <v>0.53125</v>
      </c>
      <c r="J1416">
        <f>0.85*'Wind ENSPRESO CF'!E524</f>
        <v>0.53125</v>
      </c>
    </row>
    <row r="1417" spans="2:10">
      <c r="B1417" t="s">
        <v>180</v>
      </c>
      <c r="C1417" t="s">
        <v>181</v>
      </c>
      <c r="D1417" t="s">
        <v>184</v>
      </c>
      <c r="E1417" t="s">
        <v>29</v>
      </c>
      <c r="F1417" t="s">
        <v>130</v>
      </c>
      <c r="G1417">
        <f t="shared" si="43"/>
        <v>0.40459999999999996</v>
      </c>
      <c r="H1417">
        <f t="shared" si="44"/>
        <v>0.50574999999999992</v>
      </c>
      <c r="J1417">
        <f>0.85*'Wind ENSPRESO CF'!E525</f>
        <v>0.50574999999999992</v>
      </c>
    </row>
    <row r="1418" spans="2:10">
      <c r="B1418" t="s">
        <v>180</v>
      </c>
      <c r="C1418" t="s">
        <v>181</v>
      </c>
      <c r="D1418" t="s">
        <v>184</v>
      </c>
      <c r="E1418" t="s">
        <v>30</v>
      </c>
      <c r="F1418" t="s">
        <v>130</v>
      </c>
      <c r="G1418">
        <f t="shared" si="43"/>
        <v>0.42500000000000004</v>
      </c>
      <c r="H1418">
        <f t="shared" si="44"/>
        <v>0.53125</v>
      </c>
      <c r="J1418">
        <f>0.85*'Wind ENSPRESO CF'!E526</f>
        <v>0.53125</v>
      </c>
    </row>
    <row r="1419" spans="2:10">
      <c r="B1419" t="s">
        <v>180</v>
      </c>
      <c r="C1419" t="s">
        <v>181</v>
      </c>
      <c r="D1419" t="s">
        <v>184</v>
      </c>
      <c r="E1419" t="s">
        <v>31</v>
      </c>
      <c r="F1419" t="s">
        <v>130</v>
      </c>
      <c r="G1419">
        <f t="shared" si="43"/>
        <v>0.29610600000000004</v>
      </c>
      <c r="H1419">
        <f t="shared" si="44"/>
        <v>0.37013250000000003</v>
      </c>
      <c r="J1419">
        <f>0.85*'Wind ENSPRESO CF'!E527</f>
        <v>0.37013250000000003</v>
      </c>
    </row>
    <row r="1420" spans="2:10">
      <c r="B1420" t="s">
        <v>180</v>
      </c>
      <c r="C1420" t="s">
        <v>181</v>
      </c>
      <c r="D1420" t="s">
        <v>184</v>
      </c>
      <c r="E1420" t="s">
        <v>32</v>
      </c>
      <c r="F1420" t="s">
        <v>130</v>
      </c>
      <c r="G1420">
        <f t="shared" si="43"/>
        <v>0.33150000000000007</v>
      </c>
      <c r="H1420">
        <f t="shared" si="44"/>
        <v>0.41437500000000005</v>
      </c>
      <c r="J1420">
        <f>0.85*'Wind ENSPRESO CF'!E528</f>
        <v>0.41437500000000005</v>
      </c>
    </row>
    <row r="1421" spans="2:10">
      <c r="B1421" t="s">
        <v>180</v>
      </c>
      <c r="C1421" t="s">
        <v>181</v>
      </c>
      <c r="D1421" t="s">
        <v>184</v>
      </c>
      <c r="E1421" t="s">
        <v>33</v>
      </c>
      <c r="F1421" t="s">
        <v>130</v>
      </c>
      <c r="G1421">
        <f t="shared" si="43"/>
        <v>0.43520000000000003</v>
      </c>
      <c r="H1421">
        <f t="shared" si="44"/>
        <v>0.54400000000000004</v>
      </c>
      <c r="J1421">
        <f>0.85*'Wind ENSPRESO CF'!E529</f>
        <v>0.54400000000000004</v>
      </c>
    </row>
    <row r="1422" spans="2:10">
      <c r="B1422" t="s">
        <v>180</v>
      </c>
      <c r="C1422" t="s">
        <v>181</v>
      </c>
      <c r="D1422" t="s">
        <v>184</v>
      </c>
      <c r="E1422" t="s">
        <v>36</v>
      </c>
      <c r="F1422" t="s">
        <v>130</v>
      </c>
      <c r="G1422">
        <f t="shared" ref="G1422:G1485" si="45">H1422*0.8</f>
        <v>0.48110000000000003</v>
      </c>
      <c r="H1422">
        <f t="shared" si="44"/>
        <v>0.60137499999999999</v>
      </c>
      <c r="J1422">
        <f>0.85*'Wind ENSPRESO CF'!E530</f>
        <v>0.60137499999999999</v>
      </c>
    </row>
    <row r="1423" spans="2:10">
      <c r="B1423" t="s">
        <v>180</v>
      </c>
      <c r="C1423" t="s">
        <v>181</v>
      </c>
      <c r="D1423" t="s">
        <v>185</v>
      </c>
      <c r="E1423" t="s">
        <v>37</v>
      </c>
      <c r="F1423" t="s">
        <v>130</v>
      </c>
      <c r="G1423">
        <f t="shared" si="45"/>
        <v>0.19889999999999999</v>
      </c>
      <c r="H1423">
        <f t="shared" si="44"/>
        <v>0.24862499999999998</v>
      </c>
      <c r="J1423">
        <f>0.85*'Wind ENSPRESO CF'!E531</f>
        <v>0.24862499999999998</v>
      </c>
    </row>
    <row r="1424" spans="2:10">
      <c r="B1424" t="s">
        <v>180</v>
      </c>
      <c r="C1424" t="s">
        <v>181</v>
      </c>
      <c r="D1424" t="s">
        <v>185</v>
      </c>
      <c r="E1424" t="s">
        <v>8</v>
      </c>
      <c r="F1424" t="s">
        <v>130</v>
      </c>
      <c r="G1424">
        <f t="shared" si="45"/>
        <v>0.31280000000000008</v>
      </c>
      <c r="H1424">
        <f t="shared" si="44"/>
        <v>0.39100000000000007</v>
      </c>
      <c r="J1424">
        <f>0.85*'Wind ENSPRESO CF'!E532</f>
        <v>0.39100000000000007</v>
      </c>
    </row>
    <row r="1425" spans="2:10">
      <c r="B1425" t="s">
        <v>180</v>
      </c>
      <c r="C1425" t="s">
        <v>181</v>
      </c>
      <c r="D1425" t="s">
        <v>185</v>
      </c>
      <c r="E1425" t="s">
        <v>9</v>
      </c>
      <c r="F1425" t="s">
        <v>130</v>
      </c>
      <c r="G1425">
        <f t="shared" si="45"/>
        <v>0.22780000000000006</v>
      </c>
      <c r="H1425">
        <f t="shared" si="44"/>
        <v>0.28475000000000006</v>
      </c>
      <c r="J1425">
        <f>0.85*'Wind ENSPRESO CF'!E533</f>
        <v>0.28475000000000006</v>
      </c>
    </row>
    <row r="1426" spans="2:10">
      <c r="B1426" t="s">
        <v>180</v>
      </c>
      <c r="C1426" t="s">
        <v>181</v>
      </c>
      <c r="D1426" t="s">
        <v>185</v>
      </c>
      <c r="E1426" t="s">
        <v>11</v>
      </c>
      <c r="F1426" t="s">
        <v>130</v>
      </c>
      <c r="G1426">
        <f t="shared" si="45"/>
        <v>0.18700000000000003</v>
      </c>
      <c r="H1426">
        <f t="shared" si="44"/>
        <v>0.23375000000000001</v>
      </c>
      <c r="J1426">
        <f>0.85*'Wind ENSPRESO CF'!E534</f>
        <v>0.23375000000000001</v>
      </c>
    </row>
    <row r="1427" spans="2:10">
      <c r="B1427" t="s">
        <v>180</v>
      </c>
      <c r="C1427" t="s">
        <v>181</v>
      </c>
      <c r="D1427" t="s">
        <v>185</v>
      </c>
      <c r="E1427" t="s">
        <v>13</v>
      </c>
      <c r="F1427" t="s">
        <v>130</v>
      </c>
      <c r="G1427">
        <f t="shared" si="45"/>
        <v>0.37400000000000005</v>
      </c>
      <c r="H1427">
        <f t="shared" si="44"/>
        <v>0.46750000000000003</v>
      </c>
      <c r="J1427">
        <f>0.85*'Wind ENSPRESO CF'!E535</f>
        <v>0.46750000000000003</v>
      </c>
    </row>
    <row r="1428" spans="2:10">
      <c r="B1428" t="s">
        <v>180</v>
      </c>
      <c r="C1428" t="s">
        <v>181</v>
      </c>
      <c r="D1428" t="s">
        <v>185</v>
      </c>
      <c r="E1428" t="s">
        <v>14</v>
      </c>
      <c r="F1428" t="s">
        <v>130</v>
      </c>
      <c r="G1428">
        <f t="shared" si="45"/>
        <v>0.33999999999999997</v>
      </c>
      <c r="H1428">
        <f t="shared" si="44"/>
        <v>0.42499999999999993</v>
      </c>
      <c r="J1428">
        <f>0.85*'Wind ENSPRESO CF'!E536</f>
        <v>0.42499999999999993</v>
      </c>
    </row>
    <row r="1429" spans="2:10">
      <c r="B1429" t="s">
        <v>180</v>
      </c>
      <c r="C1429" t="s">
        <v>181</v>
      </c>
      <c r="D1429" t="s">
        <v>185</v>
      </c>
      <c r="E1429" t="s">
        <v>15</v>
      </c>
      <c r="F1429" t="s">
        <v>130</v>
      </c>
      <c r="G1429">
        <f t="shared" si="45"/>
        <v>0.32469999999999999</v>
      </c>
      <c r="H1429">
        <f t="shared" si="44"/>
        <v>0.40587499999999999</v>
      </c>
      <c r="J1429">
        <f>0.85*'Wind ENSPRESO CF'!E537</f>
        <v>0.40587499999999999</v>
      </c>
    </row>
    <row r="1430" spans="2:10">
      <c r="B1430" t="s">
        <v>180</v>
      </c>
      <c r="C1430" t="s">
        <v>181</v>
      </c>
      <c r="D1430" t="s">
        <v>185</v>
      </c>
      <c r="E1430" t="s">
        <v>16</v>
      </c>
      <c r="F1430" t="s">
        <v>130</v>
      </c>
      <c r="G1430">
        <f t="shared" si="45"/>
        <v>0.24140000000000003</v>
      </c>
      <c r="H1430">
        <f t="shared" si="44"/>
        <v>0.30175000000000002</v>
      </c>
      <c r="J1430">
        <f>0.85*'Wind ENSPRESO CF'!E538</f>
        <v>0.30175000000000002</v>
      </c>
    </row>
    <row r="1431" spans="2:10">
      <c r="B1431" t="s">
        <v>180</v>
      </c>
      <c r="C1431" t="s">
        <v>181</v>
      </c>
      <c r="D1431" t="s">
        <v>185</v>
      </c>
      <c r="E1431" t="s">
        <v>17</v>
      </c>
      <c r="F1431" t="s">
        <v>130</v>
      </c>
      <c r="G1431">
        <f t="shared" si="45"/>
        <v>0.33830000000000005</v>
      </c>
      <c r="H1431">
        <f t="shared" si="44"/>
        <v>0.422875</v>
      </c>
      <c r="J1431">
        <f>0.85*'Wind ENSPRESO CF'!E539</f>
        <v>0.422875</v>
      </c>
    </row>
    <row r="1432" spans="2:10">
      <c r="B1432" t="s">
        <v>180</v>
      </c>
      <c r="C1432" t="s">
        <v>181</v>
      </c>
      <c r="D1432" t="s">
        <v>185</v>
      </c>
      <c r="E1432" t="s">
        <v>18</v>
      </c>
      <c r="F1432" t="s">
        <v>130</v>
      </c>
      <c r="G1432">
        <f t="shared" si="45"/>
        <v>0.34169999999999995</v>
      </c>
      <c r="H1432">
        <f t="shared" ref="H1432:H1495" si="46">IF(D1432="WP",0,J1432)</f>
        <v>0.42712499999999992</v>
      </c>
      <c r="J1432">
        <f>0.85*'Wind ENSPRESO CF'!E540</f>
        <v>0.42712499999999992</v>
      </c>
    </row>
    <row r="1433" spans="2:10">
      <c r="B1433" t="s">
        <v>180</v>
      </c>
      <c r="C1433" t="s">
        <v>181</v>
      </c>
      <c r="D1433" t="s">
        <v>185</v>
      </c>
      <c r="E1433" t="s">
        <v>19</v>
      </c>
      <c r="F1433" t="s">
        <v>130</v>
      </c>
      <c r="G1433">
        <f t="shared" si="45"/>
        <v>0.21589999999999998</v>
      </c>
      <c r="H1433">
        <f t="shared" si="46"/>
        <v>0.26987499999999998</v>
      </c>
      <c r="J1433">
        <f>0.85*'Wind ENSPRESO CF'!E541</f>
        <v>0.26987499999999998</v>
      </c>
    </row>
    <row r="1434" spans="2:10">
      <c r="B1434" t="s">
        <v>180</v>
      </c>
      <c r="C1434" t="s">
        <v>181</v>
      </c>
      <c r="D1434" t="s">
        <v>185</v>
      </c>
      <c r="E1434" t="s">
        <v>39</v>
      </c>
      <c r="F1434" t="s">
        <v>130</v>
      </c>
      <c r="G1434">
        <f t="shared" si="45"/>
        <v>0.1666</v>
      </c>
      <c r="H1434">
        <f t="shared" si="46"/>
        <v>0.20824999999999999</v>
      </c>
      <c r="J1434">
        <f>0.85*'Wind ENSPRESO CF'!E542</f>
        <v>0.20824999999999999</v>
      </c>
    </row>
    <row r="1435" spans="2:10">
      <c r="B1435" t="s">
        <v>180</v>
      </c>
      <c r="C1435" t="s">
        <v>181</v>
      </c>
      <c r="D1435" t="s">
        <v>185</v>
      </c>
      <c r="E1435" t="s">
        <v>21</v>
      </c>
      <c r="F1435" t="s">
        <v>130</v>
      </c>
      <c r="G1435">
        <f t="shared" si="45"/>
        <v>0.38929999999999998</v>
      </c>
      <c r="H1435">
        <f t="shared" si="46"/>
        <v>0.48662499999999997</v>
      </c>
      <c r="J1435">
        <f>0.85*'Wind ENSPRESO CF'!E543</f>
        <v>0.48662499999999997</v>
      </c>
    </row>
    <row r="1436" spans="2:10">
      <c r="B1436" t="s">
        <v>180</v>
      </c>
      <c r="C1436" t="s">
        <v>181</v>
      </c>
      <c r="D1436" t="s">
        <v>185</v>
      </c>
      <c r="E1436" t="s">
        <v>22</v>
      </c>
      <c r="F1436" t="s">
        <v>130</v>
      </c>
      <c r="G1436">
        <f t="shared" si="45"/>
        <v>0</v>
      </c>
      <c r="H1436">
        <f t="shared" si="46"/>
        <v>0</v>
      </c>
      <c r="J1436">
        <f>0.85*'Wind ENSPRESO CF'!E544</f>
        <v>0</v>
      </c>
    </row>
    <row r="1437" spans="2:10">
      <c r="B1437" t="s">
        <v>180</v>
      </c>
      <c r="C1437" t="s">
        <v>181</v>
      </c>
      <c r="D1437" t="s">
        <v>185</v>
      </c>
      <c r="E1437" t="s">
        <v>23</v>
      </c>
      <c r="F1437" t="s">
        <v>130</v>
      </c>
      <c r="G1437">
        <f t="shared" si="45"/>
        <v>0.19720000000000004</v>
      </c>
      <c r="H1437">
        <f t="shared" si="46"/>
        <v>0.24650000000000002</v>
      </c>
      <c r="J1437">
        <f>0.85*'Wind ENSPRESO CF'!E545</f>
        <v>0.24650000000000002</v>
      </c>
    </row>
    <row r="1438" spans="2:10">
      <c r="B1438" t="s">
        <v>180</v>
      </c>
      <c r="C1438" t="s">
        <v>181</v>
      </c>
      <c r="D1438" t="s">
        <v>185</v>
      </c>
      <c r="E1438" t="s">
        <v>24</v>
      </c>
      <c r="F1438" t="s">
        <v>130</v>
      </c>
      <c r="G1438">
        <f t="shared" si="45"/>
        <v>0.29920000000000008</v>
      </c>
      <c r="H1438">
        <f t="shared" si="46"/>
        <v>0.37400000000000005</v>
      </c>
      <c r="J1438">
        <f>0.85*'Wind ENSPRESO CF'!E546</f>
        <v>0.37400000000000005</v>
      </c>
    </row>
    <row r="1439" spans="2:10">
      <c r="B1439" t="s">
        <v>180</v>
      </c>
      <c r="C1439" t="s">
        <v>181</v>
      </c>
      <c r="D1439" t="s">
        <v>185</v>
      </c>
      <c r="E1439" t="s">
        <v>26</v>
      </c>
      <c r="F1439" t="s">
        <v>130</v>
      </c>
      <c r="G1439">
        <f t="shared" si="45"/>
        <v>0.31789999999999996</v>
      </c>
      <c r="H1439">
        <f t="shared" si="46"/>
        <v>0.39737499999999992</v>
      </c>
      <c r="J1439">
        <f>0.85*'Wind ENSPRESO CF'!E547</f>
        <v>0.39737499999999992</v>
      </c>
    </row>
    <row r="1440" spans="2:10">
      <c r="B1440" t="s">
        <v>180</v>
      </c>
      <c r="C1440" t="s">
        <v>181</v>
      </c>
      <c r="D1440" t="s">
        <v>185</v>
      </c>
      <c r="E1440" t="s">
        <v>40</v>
      </c>
      <c r="F1440" t="s">
        <v>130</v>
      </c>
      <c r="G1440">
        <f t="shared" si="45"/>
        <v>0.14620000000000002</v>
      </c>
      <c r="H1440">
        <f t="shared" si="46"/>
        <v>0.18275000000000002</v>
      </c>
      <c r="J1440">
        <f>0.85*'Wind ENSPRESO CF'!E548</f>
        <v>0.18275000000000002</v>
      </c>
    </row>
    <row r="1441" spans="2:10">
      <c r="B1441" t="s">
        <v>180</v>
      </c>
      <c r="C1441" t="s">
        <v>181</v>
      </c>
      <c r="D1441" t="s">
        <v>185</v>
      </c>
      <c r="E1441" t="s">
        <v>27</v>
      </c>
      <c r="F1441" t="s">
        <v>130</v>
      </c>
      <c r="G1441">
        <f t="shared" si="45"/>
        <v>0.26350000000000001</v>
      </c>
      <c r="H1441">
        <f t="shared" si="46"/>
        <v>0.32937500000000003</v>
      </c>
      <c r="J1441">
        <f>0.85*'Wind ENSPRESO CF'!E549</f>
        <v>0.32937500000000003</v>
      </c>
    </row>
    <row r="1442" spans="2:10">
      <c r="B1442" t="s">
        <v>180</v>
      </c>
      <c r="C1442" t="s">
        <v>181</v>
      </c>
      <c r="D1442" t="s">
        <v>185</v>
      </c>
      <c r="E1442" t="s">
        <v>28</v>
      </c>
      <c r="F1442" t="s">
        <v>130</v>
      </c>
      <c r="G1442">
        <f t="shared" si="45"/>
        <v>0.32810000000000006</v>
      </c>
      <c r="H1442">
        <f t="shared" si="46"/>
        <v>0.41012500000000002</v>
      </c>
      <c r="J1442">
        <f>0.85*'Wind ENSPRESO CF'!E550</f>
        <v>0.41012500000000002</v>
      </c>
    </row>
    <row r="1443" spans="2:10">
      <c r="B1443" t="s">
        <v>180</v>
      </c>
      <c r="C1443" t="s">
        <v>181</v>
      </c>
      <c r="D1443" t="s">
        <v>185</v>
      </c>
      <c r="E1443" t="s">
        <v>29</v>
      </c>
      <c r="F1443" t="s">
        <v>130</v>
      </c>
      <c r="G1443">
        <f t="shared" si="45"/>
        <v>0.34339999999999998</v>
      </c>
      <c r="H1443">
        <f t="shared" si="46"/>
        <v>0.42924999999999996</v>
      </c>
      <c r="J1443">
        <f>0.85*'Wind ENSPRESO CF'!E551</f>
        <v>0.42924999999999996</v>
      </c>
    </row>
    <row r="1444" spans="2:10">
      <c r="B1444" t="s">
        <v>180</v>
      </c>
      <c r="C1444" t="s">
        <v>181</v>
      </c>
      <c r="D1444" t="s">
        <v>185</v>
      </c>
      <c r="E1444" t="s">
        <v>30</v>
      </c>
      <c r="F1444" t="s">
        <v>130</v>
      </c>
      <c r="G1444">
        <f t="shared" si="45"/>
        <v>0.30940000000000006</v>
      </c>
      <c r="H1444">
        <f t="shared" si="46"/>
        <v>0.38675000000000004</v>
      </c>
      <c r="J1444">
        <f>0.85*'Wind ENSPRESO CF'!E552</f>
        <v>0.38675000000000004</v>
      </c>
    </row>
    <row r="1445" spans="2:10">
      <c r="B1445" t="s">
        <v>180</v>
      </c>
      <c r="C1445" t="s">
        <v>181</v>
      </c>
      <c r="D1445" t="s">
        <v>185</v>
      </c>
      <c r="E1445" t="s">
        <v>31</v>
      </c>
      <c r="F1445" t="s">
        <v>130</v>
      </c>
      <c r="G1445">
        <f t="shared" si="45"/>
        <v>0.26180000000000003</v>
      </c>
      <c r="H1445">
        <f t="shared" si="46"/>
        <v>0.32725000000000004</v>
      </c>
      <c r="J1445">
        <f>0.85*'Wind ENSPRESO CF'!E553</f>
        <v>0.32725000000000004</v>
      </c>
    </row>
    <row r="1446" spans="2:10">
      <c r="B1446" t="s">
        <v>180</v>
      </c>
      <c r="C1446" t="s">
        <v>181</v>
      </c>
      <c r="D1446" t="s">
        <v>185</v>
      </c>
      <c r="E1446" t="s">
        <v>32</v>
      </c>
      <c r="F1446" t="s">
        <v>130</v>
      </c>
      <c r="G1446">
        <f t="shared" si="45"/>
        <v>0.27710000000000001</v>
      </c>
      <c r="H1446">
        <f t="shared" si="46"/>
        <v>0.34637499999999999</v>
      </c>
      <c r="J1446">
        <f>0.85*'Wind ENSPRESO CF'!E554</f>
        <v>0.34637499999999999</v>
      </c>
    </row>
    <row r="1447" spans="2:10">
      <c r="B1447" t="s">
        <v>180</v>
      </c>
      <c r="C1447" t="s">
        <v>181</v>
      </c>
      <c r="D1447" t="s">
        <v>185</v>
      </c>
      <c r="E1447" t="s">
        <v>33</v>
      </c>
      <c r="F1447" t="s">
        <v>130</v>
      </c>
      <c r="G1447">
        <f t="shared" si="45"/>
        <v>0.30770000000000008</v>
      </c>
      <c r="H1447">
        <f t="shared" si="46"/>
        <v>0.38462500000000005</v>
      </c>
      <c r="J1447">
        <f>0.85*'Wind ENSPRESO CF'!E555</f>
        <v>0.38462500000000005</v>
      </c>
    </row>
    <row r="1448" spans="2:10">
      <c r="B1448" t="s">
        <v>180</v>
      </c>
      <c r="C1448" t="s">
        <v>181</v>
      </c>
      <c r="D1448" t="s">
        <v>185</v>
      </c>
      <c r="E1448" t="s">
        <v>36</v>
      </c>
      <c r="F1448" t="s">
        <v>130</v>
      </c>
      <c r="G1448">
        <f t="shared" si="45"/>
        <v>0.39439999999999997</v>
      </c>
      <c r="H1448">
        <f t="shared" si="46"/>
        <v>0.49299999999999994</v>
      </c>
      <c r="J1448">
        <f>0.85*'Wind ENSPRESO CF'!E556</f>
        <v>0.49299999999999994</v>
      </c>
    </row>
    <row r="1449" spans="2:10">
      <c r="B1449" t="s">
        <v>180</v>
      </c>
      <c r="C1449" t="s">
        <v>181</v>
      </c>
      <c r="D1449" t="s">
        <v>186</v>
      </c>
      <c r="E1449" t="s">
        <v>37</v>
      </c>
      <c r="F1449" t="s">
        <v>130</v>
      </c>
      <c r="G1449">
        <f t="shared" si="45"/>
        <v>0.21080000000000002</v>
      </c>
      <c r="H1449">
        <f t="shared" si="46"/>
        <v>0.26350000000000001</v>
      </c>
      <c r="J1449">
        <f>0.85*'Wind ENSPRESO CF'!E557</f>
        <v>0.26350000000000001</v>
      </c>
    </row>
    <row r="1450" spans="2:10">
      <c r="B1450" t="s">
        <v>180</v>
      </c>
      <c r="C1450" t="s">
        <v>181</v>
      </c>
      <c r="D1450" t="s">
        <v>186</v>
      </c>
      <c r="E1450" t="s">
        <v>8</v>
      </c>
      <c r="F1450" t="s">
        <v>130</v>
      </c>
      <c r="G1450">
        <f t="shared" si="45"/>
        <v>0.3519000000000001</v>
      </c>
      <c r="H1450">
        <f t="shared" si="46"/>
        <v>0.43987500000000007</v>
      </c>
      <c r="J1450">
        <f>0.85*'Wind ENSPRESO CF'!E558</f>
        <v>0.43987500000000007</v>
      </c>
    </row>
    <row r="1451" spans="2:10">
      <c r="B1451" t="s">
        <v>180</v>
      </c>
      <c r="C1451" t="s">
        <v>181</v>
      </c>
      <c r="D1451" t="s">
        <v>186</v>
      </c>
      <c r="E1451" t="s">
        <v>9</v>
      </c>
      <c r="F1451" t="s">
        <v>130</v>
      </c>
      <c r="G1451">
        <f t="shared" si="45"/>
        <v>0.25669999999999998</v>
      </c>
      <c r="H1451">
        <f t="shared" si="46"/>
        <v>0.32087499999999997</v>
      </c>
      <c r="J1451">
        <f>0.85*'Wind ENSPRESO CF'!E559</f>
        <v>0.32087499999999997</v>
      </c>
    </row>
    <row r="1452" spans="2:10">
      <c r="B1452" t="s">
        <v>180</v>
      </c>
      <c r="C1452" t="s">
        <v>181</v>
      </c>
      <c r="D1452" t="s">
        <v>186</v>
      </c>
      <c r="E1452" t="s">
        <v>11</v>
      </c>
      <c r="F1452" t="s">
        <v>130</v>
      </c>
      <c r="G1452">
        <f t="shared" si="45"/>
        <v>0.16830000000000001</v>
      </c>
      <c r="H1452">
        <f t="shared" si="46"/>
        <v>0.21037500000000001</v>
      </c>
      <c r="J1452">
        <f>0.85*'Wind ENSPRESO CF'!E560</f>
        <v>0.21037500000000001</v>
      </c>
    </row>
    <row r="1453" spans="2:10">
      <c r="B1453" t="s">
        <v>180</v>
      </c>
      <c r="C1453" t="s">
        <v>181</v>
      </c>
      <c r="D1453" t="s">
        <v>186</v>
      </c>
      <c r="E1453" t="s">
        <v>13</v>
      </c>
      <c r="F1453" t="s">
        <v>130</v>
      </c>
      <c r="G1453">
        <f t="shared" si="45"/>
        <v>0.3791000000000001</v>
      </c>
      <c r="H1453">
        <f t="shared" si="46"/>
        <v>0.4738750000000001</v>
      </c>
      <c r="J1453">
        <f>0.85*'Wind ENSPRESO CF'!E561</f>
        <v>0.4738750000000001</v>
      </c>
    </row>
    <row r="1454" spans="2:10">
      <c r="B1454" t="s">
        <v>180</v>
      </c>
      <c r="C1454" t="s">
        <v>181</v>
      </c>
      <c r="D1454" t="s">
        <v>186</v>
      </c>
      <c r="E1454" t="s">
        <v>14</v>
      </c>
      <c r="F1454" t="s">
        <v>130</v>
      </c>
      <c r="G1454">
        <f t="shared" si="45"/>
        <v>0.34849999999999998</v>
      </c>
      <c r="H1454">
        <f t="shared" si="46"/>
        <v>0.43562499999999993</v>
      </c>
      <c r="J1454">
        <f>0.85*'Wind ENSPRESO CF'!E562</f>
        <v>0.43562499999999993</v>
      </c>
    </row>
    <row r="1455" spans="2:10">
      <c r="B1455" t="s">
        <v>180</v>
      </c>
      <c r="C1455" t="s">
        <v>181</v>
      </c>
      <c r="D1455" t="s">
        <v>186</v>
      </c>
      <c r="E1455" t="s">
        <v>15</v>
      </c>
      <c r="F1455" t="s">
        <v>130</v>
      </c>
      <c r="G1455">
        <f t="shared" si="45"/>
        <v>0.32980000000000004</v>
      </c>
      <c r="H1455">
        <f t="shared" si="46"/>
        <v>0.41225000000000001</v>
      </c>
      <c r="J1455">
        <f>0.85*'Wind ENSPRESO CF'!E563</f>
        <v>0.41225000000000001</v>
      </c>
    </row>
    <row r="1456" spans="2:10">
      <c r="B1456" t="s">
        <v>180</v>
      </c>
      <c r="C1456" t="s">
        <v>181</v>
      </c>
      <c r="D1456" t="s">
        <v>186</v>
      </c>
      <c r="E1456" t="s">
        <v>16</v>
      </c>
      <c r="F1456" t="s">
        <v>130</v>
      </c>
      <c r="G1456">
        <f t="shared" si="45"/>
        <v>0.29410000000000008</v>
      </c>
      <c r="H1456">
        <f t="shared" si="46"/>
        <v>0.36762500000000009</v>
      </c>
      <c r="J1456">
        <f>0.85*'Wind ENSPRESO CF'!E564</f>
        <v>0.36762500000000009</v>
      </c>
    </row>
    <row r="1457" spans="2:10">
      <c r="B1457" t="s">
        <v>180</v>
      </c>
      <c r="C1457" t="s">
        <v>181</v>
      </c>
      <c r="D1457" t="s">
        <v>186</v>
      </c>
      <c r="E1457" t="s">
        <v>17</v>
      </c>
      <c r="F1457" t="s">
        <v>130</v>
      </c>
      <c r="G1457">
        <f t="shared" si="45"/>
        <v>0.34339999999999993</v>
      </c>
      <c r="H1457">
        <f t="shared" si="46"/>
        <v>0.42924999999999991</v>
      </c>
      <c r="J1457">
        <f>0.85*'Wind ENSPRESO CF'!E565</f>
        <v>0.42924999999999991</v>
      </c>
    </row>
    <row r="1458" spans="2:10">
      <c r="B1458" t="s">
        <v>180</v>
      </c>
      <c r="C1458" t="s">
        <v>181</v>
      </c>
      <c r="D1458" t="s">
        <v>186</v>
      </c>
      <c r="E1458" t="s">
        <v>18</v>
      </c>
      <c r="F1458" t="s">
        <v>130</v>
      </c>
      <c r="G1458">
        <f t="shared" si="45"/>
        <v>0.37230000000000002</v>
      </c>
      <c r="H1458">
        <f t="shared" si="46"/>
        <v>0.46537499999999998</v>
      </c>
      <c r="J1458">
        <f>0.85*'Wind ENSPRESO CF'!E566</f>
        <v>0.46537499999999998</v>
      </c>
    </row>
    <row r="1459" spans="2:10">
      <c r="B1459" t="s">
        <v>180</v>
      </c>
      <c r="C1459" t="s">
        <v>181</v>
      </c>
      <c r="D1459" t="s">
        <v>186</v>
      </c>
      <c r="E1459" t="s">
        <v>19</v>
      </c>
      <c r="F1459" t="s">
        <v>130</v>
      </c>
      <c r="G1459">
        <f t="shared" si="45"/>
        <v>0.23630000000000001</v>
      </c>
      <c r="H1459">
        <f t="shared" si="46"/>
        <v>0.295375</v>
      </c>
      <c r="J1459">
        <f>0.85*'Wind ENSPRESO CF'!E567</f>
        <v>0.295375</v>
      </c>
    </row>
    <row r="1460" spans="2:10">
      <c r="B1460" t="s">
        <v>180</v>
      </c>
      <c r="C1460" t="s">
        <v>181</v>
      </c>
      <c r="D1460" t="s">
        <v>186</v>
      </c>
      <c r="E1460" t="s">
        <v>39</v>
      </c>
      <c r="F1460" t="s">
        <v>130</v>
      </c>
      <c r="G1460">
        <f t="shared" si="45"/>
        <v>0.22780000000000006</v>
      </c>
      <c r="H1460">
        <f t="shared" si="46"/>
        <v>0.28475000000000006</v>
      </c>
      <c r="J1460">
        <f>0.85*'Wind ENSPRESO CF'!E568</f>
        <v>0.28475000000000006</v>
      </c>
    </row>
    <row r="1461" spans="2:10">
      <c r="B1461" t="s">
        <v>180</v>
      </c>
      <c r="C1461" t="s">
        <v>181</v>
      </c>
      <c r="D1461" t="s">
        <v>186</v>
      </c>
      <c r="E1461" t="s">
        <v>21</v>
      </c>
      <c r="F1461" t="s">
        <v>130</v>
      </c>
      <c r="G1461">
        <f t="shared" si="45"/>
        <v>0.4284</v>
      </c>
      <c r="H1461">
        <f t="shared" si="46"/>
        <v>0.53549999999999998</v>
      </c>
      <c r="J1461">
        <f>0.85*'Wind ENSPRESO CF'!E569</f>
        <v>0.53549999999999998</v>
      </c>
    </row>
    <row r="1462" spans="2:10">
      <c r="B1462" t="s">
        <v>180</v>
      </c>
      <c r="C1462" t="s">
        <v>181</v>
      </c>
      <c r="D1462" t="s">
        <v>186</v>
      </c>
      <c r="E1462" t="s">
        <v>22</v>
      </c>
      <c r="F1462" t="s">
        <v>130</v>
      </c>
      <c r="G1462">
        <f t="shared" si="45"/>
        <v>0</v>
      </c>
      <c r="H1462">
        <f t="shared" si="46"/>
        <v>0</v>
      </c>
      <c r="J1462">
        <f>0.85*'Wind ENSPRESO CF'!E570</f>
        <v>0</v>
      </c>
    </row>
    <row r="1463" spans="2:10">
      <c r="B1463" t="s">
        <v>180</v>
      </c>
      <c r="C1463" t="s">
        <v>181</v>
      </c>
      <c r="D1463" t="s">
        <v>186</v>
      </c>
      <c r="E1463" t="s">
        <v>23</v>
      </c>
      <c r="F1463" t="s">
        <v>130</v>
      </c>
      <c r="G1463">
        <f t="shared" si="45"/>
        <v>0.2278</v>
      </c>
      <c r="H1463">
        <f t="shared" si="46"/>
        <v>0.28475</v>
      </c>
      <c r="J1463">
        <f>0.85*'Wind ENSPRESO CF'!E571</f>
        <v>0.28475</v>
      </c>
    </row>
    <row r="1464" spans="2:10">
      <c r="B1464" t="s">
        <v>180</v>
      </c>
      <c r="C1464" t="s">
        <v>181</v>
      </c>
      <c r="D1464" t="s">
        <v>186</v>
      </c>
      <c r="E1464" t="s">
        <v>24</v>
      </c>
      <c r="F1464" t="s">
        <v>130</v>
      </c>
      <c r="G1464">
        <f t="shared" si="45"/>
        <v>0.31959999999999994</v>
      </c>
      <c r="H1464">
        <f t="shared" si="46"/>
        <v>0.39949999999999991</v>
      </c>
      <c r="J1464">
        <f>0.85*'Wind ENSPRESO CF'!E572</f>
        <v>0.39949999999999991</v>
      </c>
    </row>
    <row r="1465" spans="2:10">
      <c r="B1465" t="s">
        <v>180</v>
      </c>
      <c r="C1465" t="s">
        <v>181</v>
      </c>
      <c r="D1465" t="s">
        <v>186</v>
      </c>
      <c r="E1465" t="s">
        <v>26</v>
      </c>
      <c r="F1465" t="s">
        <v>130</v>
      </c>
      <c r="G1465">
        <f t="shared" si="45"/>
        <v>0.32469999999999999</v>
      </c>
      <c r="H1465">
        <f t="shared" si="46"/>
        <v>0.40587499999999999</v>
      </c>
      <c r="J1465">
        <f>0.85*'Wind ENSPRESO CF'!E573</f>
        <v>0.40587499999999999</v>
      </c>
    </row>
    <row r="1466" spans="2:10">
      <c r="B1466" t="s">
        <v>180</v>
      </c>
      <c r="C1466" t="s">
        <v>181</v>
      </c>
      <c r="D1466" t="s">
        <v>186</v>
      </c>
      <c r="E1466" t="s">
        <v>40</v>
      </c>
      <c r="F1466" t="s">
        <v>130</v>
      </c>
      <c r="G1466">
        <f t="shared" si="45"/>
        <v>0.20229999999999998</v>
      </c>
      <c r="H1466">
        <f t="shared" si="46"/>
        <v>0.25287499999999996</v>
      </c>
      <c r="J1466">
        <f>0.85*'Wind ENSPRESO CF'!E574</f>
        <v>0.25287499999999996</v>
      </c>
    </row>
    <row r="1467" spans="2:10">
      <c r="B1467" t="s">
        <v>180</v>
      </c>
      <c r="C1467" t="s">
        <v>181</v>
      </c>
      <c r="D1467" t="s">
        <v>186</v>
      </c>
      <c r="E1467" t="s">
        <v>27</v>
      </c>
      <c r="F1467" t="s">
        <v>130</v>
      </c>
      <c r="G1467">
        <f t="shared" si="45"/>
        <v>0.26350000000000001</v>
      </c>
      <c r="H1467">
        <f t="shared" si="46"/>
        <v>0.32937500000000003</v>
      </c>
      <c r="J1467">
        <f>0.85*'Wind ENSPRESO CF'!E575</f>
        <v>0.32937500000000003</v>
      </c>
    </row>
    <row r="1468" spans="2:10">
      <c r="B1468" t="s">
        <v>180</v>
      </c>
      <c r="C1468" t="s">
        <v>181</v>
      </c>
      <c r="D1468" t="s">
        <v>186</v>
      </c>
      <c r="E1468" t="s">
        <v>28</v>
      </c>
      <c r="F1468" t="s">
        <v>130</v>
      </c>
      <c r="G1468">
        <f t="shared" si="45"/>
        <v>0.37230000000000002</v>
      </c>
      <c r="H1468">
        <f t="shared" si="46"/>
        <v>0.46537499999999998</v>
      </c>
      <c r="J1468">
        <f>0.85*'Wind ENSPRESO CF'!E576</f>
        <v>0.46537499999999998</v>
      </c>
    </row>
    <row r="1469" spans="2:10">
      <c r="B1469" t="s">
        <v>180</v>
      </c>
      <c r="C1469" t="s">
        <v>181</v>
      </c>
      <c r="D1469" t="s">
        <v>186</v>
      </c>
      <c r="E1469" t="s">
        <v>29</v>
      </c>
      <c r="F1469" t="s">
        <v>130</v>
      </c>
      <c r="G1469">
        <f t="shared" si="45"/>
        <v>0.35360000000000014</v>
      </c>
      <c r="H1469">
        <f t="shared" si="46"/>
        <v>0.44200000000000012</v>
      </c>
      <c r="J1469">
        <f>0.85*'Wind ENSPRESO CF'!E577</f>
        <v>0.44200000000000012</v>
      </c>
    </row>
    <row r="1470" spans="2:10">
      <c r="B1470" t="s">
        <v>180</v>
      </c>
      <c r="C1470" t="s">
        <v>181</v>
      </c>
      <c r="D1470" t="s">
        <v>186</v>
      </c>
      <c r="E1470" t="s">
        <v>30</v>
      </c>
      <c r="F1470" t="s">
        <v>130</v>
      </c>
      <c r="G1470">
        <f t="shared" si="45"/>
        <v>0.33150000000000007</v>
      </c>
      <c r="H1470">
        <f t="shared" si="46"/>
        <v>0.41437500000000005</v>
      </c>
      <c r="J1470">
        <f>0.85*'Wind ENSPRESO CF'!E578</f>
        <v>0.41437500000000005</v>
      </c>
    </row>
    <row r="1471" spans="2:10">
      <c r="B1471" t="s">
        <v>180</v>
      </c>
      <c r="C1471" t="s">
        <v>181</v>
      </c>
      <c r="D1471" t="s">
        <v>186</v>
      </c>
      <c r="E1471" t="s">
        <v>31</v>
      </c>
      <c r="F1471" t="s">
        <v>130</v>
      </c>
      <c r="G1471">
        <f t="shared" si="45"/>
        <v>0.31449999999999995</v>
      </c>
      <c r="H1471">
        <f t="shared" si="46"/>
        <v>0.39312499999999989</v>
      </c>
      <c r="J1471">
        <f>0.85*'Wind ENSPRESO CF'!E579</f>
        <v>0.39312499999999989</v>
      </c>
    </row>
    <row r="1472" spans="2:10">
      <c r="B1472" t="s">
        <v>180</v>
      </c>
      <c r="C1472" t="s">
        <v>181</v>
      </c>
      <c r="D1472" t="s">
        <v>186</v>
      </c>
      <c r="E1472" t="s">
        <v>32</v>
      </c>
      <c r="F1472" t="s">
        <v>130</v>
      </c>
      <c r="G1472">
        <f t="shared" si="45"/>
        <v>0.29070000000000001</v>
      </c>
      <c r="H1472">
        <f t="shared" si="46"/>
        <v>0.363375</v>
      </c>
      <c r="J1472">
        <f>0.85*'Wind ENSPRESO CF'!E580</f>
        <v>0.363375</v>
      </c>
    </row>
    <row r="1473" spans="2:10">
      <c r="B1473" t="s">
        <v>180</v>
      </c>
      <c r="C1473" t="s">
        <v>181</v>
      </c>
      <c r="D1473" t="s">
        <v>186</v>
      </c>
      <c r="E1473" t="s">
        <v>33</v>
      </c>
      <c r="F1473" t="s">
        <v>130</v>
      </c>
      <c r="G1473">
        <f t="shared" si="45"/>
        <v>0.33660000000000001</v>
      </c>
      <c r="H1473">
        <f t="shared" si="46"/>
        <v>0.42075000000000001</v>
      </c>
      <c r="J1473">
        <f>0.85*'Wind ENSPRESO CF'!E581</f>
        <v>0.42075000000000001</v>
      </c>
    </row>
    <row r="1474" spans="2:10">
      <c r="B1474" t="s">
        <v>180</v>
      </c>
      <c r="C1474" t="s">
        <v>181</v>
      </c>
      <c r="D1474" t="s">
        <v>186</v>
      </c>
      <c r="E1474" t="s">
        <v>36</v>
      </c>
      <c r="F1474" t="s">
        <v>130</v>
      </c>
      <c r="G1474">
        <f t="shared" si="45"/>
        <v>0.39439999999999997</v>
      </c>
      <c r="H1474">
        <f t="shared" si="46"/>
        <v>0.49299999999999994</v>
      </c>
      <c r="J1474">
        <f>0.85*'Wind ENSPRESO CF'!E582</f>
        <v>0.49299999999999994</v>
      </c>
    </row>
    <row r="1475" spans="2:10">
      <c r="B1475" t="s">
        <v>180</v>
      </c>
      <c r="C1475" t="s">
        <v>181</v>
      </c>
      <c r="D1475" t="s">
        <v>187</v>
      </c>
      <c r="E1475" t="s">
        <v>37</v>
      </c>
      <c r="F1475" t="s">
        <v>130</v>
      </c>
      <c r="G1475">
        <f t="shared" si="45"/>
        <v>0.23459999999999998</v>
      </c>
      <c r="H1475">
        <f t="shared" si="46"/>
        <v>0.29324999999999996</v>
      </c>
      <c r="J1475">
        <f>0.85*'Wind ENSPRESO CF'!E583</f>
        <v>0.29324999999999996</v>
      </c>
    </row>
    <row r="1476" spans="2:10">
      <c r="B1476" t="s">
        <v>180</v>
      </c>
      <c r="C1476" t="s">
        <v>181</v>
      </c>
      <c r="D1476" t="s">
        <v>187</v>
      </c>
      <c r="E1476" t="s">
        <v>8</v>
      </c>
      <c r="F1476" t="s">
        <v>130</v>
      </c>
      <c r="G1476">
        <f t="shared" si="45"/>
        <v>0.35360000000000003</v>
      </c>
      <c r="H1476">
        <f t="shared" si="46"/>
        <v>0.442</v>
      </c>
      <c r="J1476">
        <f>0.85*'Wind ENSPRESO CF'!E584</f>
        <v>0.442</v>
      </c>
    </row>
    <row r="1477" spans="2:10">
      <c r="B1477" t="s">
        <v>180</v>
      </c>
      <c r="C1477" t="s">
        <v>181</v>
      </c>
      <c r="D1477" t="s">
        <v>187</v>
      </c>
      <c r="E1477" t="s">
        <v>9</v>
      </c>
      <c r="F1477" t="s">
        <v>130</v>
      </c>
      <c r="G1477">
        <f t="shared" si="45"/>
        <v>0.27710000000000001</v>
      </c>
      <c r="H1477">
        <f t="shared" si="46"/>
        <v>0.34637499999999999</v>
      </c>
      <c r="J1477">
        <f>0.85*'Wind ENSPRESO CF'!E585</f>
        <v>0.34637499999999999</v>
      </c>
    </row>
    <row r="1478" spans="2:10">
      <c r="B1478" t="s">
        <v>180</v>
      </c>
      <c r="C1478" t="s">
        <v>181</v>
      </c>
      <c r="D1478" t="s">
        <v>187</v>
      </c>
      <c r="E1478" t="s">
        <v>11</v>
      </c>
      <c r="F1478" t="s">
        <v>130</v>
      </c>
      <c r="G1478">
        <f t="shared" si="45"/>
        <v>0.22440000000000004</v>
      </c>
      <c r="H1478">
        <f t="shared" si="46"/>
        <v>0.28050000000000003</v>
      </c>
      <c r="J1478">
        <f>0.85*'Wind ENSPRESO CF'!E586</f>
        <v>0.28050000000000003</v>
      </c>
    </row>
    <row r="1479" spans="2:10">
      <c r="B1479" t="s">
        <v>180</v>
      </c>
      <c r="C1479" t="s">
        <v>181</v>
      </c>
      <c r="D1479" t="s">
        <v>187</v>
      </c>
      <c r="E1479" t="s">
        <v>13</v>
      </c>
      <c r="F1479" t="s">
        <v>130</v>
      </c>
      <c r="G1479">
        <f t="shared" si="45"/>
        <v>0.37230000000000002</v>
      </c>
      <c r="H1479">
        <f t="shared" si="46"/>
        <v>0.46537499999999998</v>
      </c>
      <c r="J1479">
        <f>0.85*'Wind ENSPRESO CF'!E587</f>
        <v>0.46537499999999998</v>
      </c>
    </row>
    <row r="1480" spans="2:10">
      <c r="B1480" t="s">
        <v>180</v>
      </c>
      <c r="C1480" t="s">
        <v>181</v>
      </c>
      <c r="D1480" t="s">
        <v>187</v>
      </c>
      <c r="E1480" t="s">
        <v>14</v>
      </c>
      <c r="F1480" t="s">
        <v>130</v>
      </c>
      <c r="G1480">
        <f t="shared" si="45"/>
        <v>0.34169999999999995</v>
      </c>
      <c r="H1480">
        <f t="shared" si="46"/>
        <v>0.42712499999999992</v>
      </c>
      <c r="J1480">
        <f>0.85*'Wind ENSPRESO CF'!E588</f>
        <v>0.42712499999999992</v>
      </c>
    </row>
    <row r="1481" spans="2:10">
      <c r="B1481" t="s">
        <v>180</v>
      </c>
      <c r="C1481" t="s">
        <v>181</v>
      </c>
      <c r="D1481" t="s">
        <v>187</v>
      </c>
      <c r="E1481" t="s">
        <v>15</v>
      </c>
      <c r="F1481" t="s">
        <v>130</v>
      </c>
      <c r="G1481">
        <f t="shared" si="45"/>
        <v>0.32980000000000004</v>
      </c>
      <c r="H1481">
        <f t="shared" si="46"/>
        <v>0.41225000000000001</v>
      </c>
      <c r="J1481">
        <f>0.85*'Wind ENSPRESO CF'!E589</f>
        <v>0.41225000000000001</v>
      </c>
    </row>
    <row r="1482" spans="2:10">
      <c r="B1482" t="s">
        <v>180</v>
      </c>
      <c r="C1482" t="s">
        <v>181</v>
      </c>
      <c r="D1482" t="s">
        <v>187</v>
      </c>
      <c r="E1482" t="s">
        <v>16</v>
      </c>
      <c r="F1482" t="s">
        <v>130</v>
      </c>
      <c r="G1482">
        <f t="shared" si="45"/>
        <v>0.29409999999999992</v>
      </c>
      <c r="H1482">
        <f t="shared" si="46"/>
        <v>0.36762499999999987</v>
      </c>
      <c r="J1482">
        <f>0.85*'Wind ENSPRESO CF'!E590</f>
        <v>0.36762499999999987</v>
      </c>
    </row>
    <row r="1483" spans="2:10">
      <c r="B1483" t="s">
        <v>180</v>
      </c>
      <c r="C1483" t="s">
        <v>181</v>
      </c>
      <c r="D1483" t="s">
        <v>187</v>
      </c>
      <c r="E1483" t="s">
        <v>17</v>
      </c>
      <c r="F1483" t="s">
        <v>130</v>
      </c>
      <c r="G1483">
        <f t="shared" si="45"/>
        <v>0.34339999999999993</v>
      </c>
      <c r="H1483">
        <f t="shared" si="46"/>
        <v>0.42924999999999991</v>
      </c>
      <c r="J1483">
        <f>0.85*'Wind ENSPRESO CF'!E591</f>
        <v>0.42924999999999991</v>
      </c>
    </row>
    <row r="1484" spans="2:10">
      <c r="B1484" t="s">
        <v>180</v>
      </c>
      <c r="C1484" t="s">
        <v>181</v>
      </c>
      <c r="D1484" t="s">
        <v>187</v>
      </c>
      <c r="E1484" t="s">
        <v>18</v>
      </c>
      <c r="F1484" t="s">
        <v>130</v>
      </c>
      <c r="G1484">
        <f t="shared" si="45"/>
        <v>0.36720000000000003</v>
      </c>
      <c r="H1484">
        <f t="shared" si="46"/>
        <v>0.45900000000000002</v>
      </c>
      <c r="J1484">
        <f>0.85*'Wind ENSPRESO CF'!E592</f>
        <v>0.45900000000000002</v>
      </c>
    </row>
    <row r="1485" spans="2:10">
      <c r="B1485" t="s">
        <v>180</v>
      </c>
      <c r="C1485" t="s">
        <v>181</v>
      </c>
      <c r="D1485" t="s">
        <v>187</v>
      </c>
      <c r="E1485" t="s">
        <v>19</v>
      </c>
      <c r="F1485" t="s">
        <v>130</v>
      </c>
      <c r="G1485">
        <f t="shared" si="45"/>
        <v>0.28219999999999995</v>
      </c>
      <c r="H1485">
        <f t="shared" si="46"/>
        <v>0.35274999999999995</v>
      </c>
      <c r="J1485">
        <f>0.85*'Wind ENSPRESO CF'!E593</f>
        <v>0.35274999999999995</v>
      </c>
    </row>
    <row r="1486" spans="2:10">
      <c r="B1486" t="s">
        <v>180</v>
      </c>
      <c r="C1486" t="s">
        <v>181</v>
      </c>
      <c r="D1486" t="s">
        <v>187</v>
      </c>
      <c r="E1486" t="s">
        <v>39</v>
      </c>
      <c r="F1486" t="s">
        <v>130</v>
      </c>
      <c r="G1486">
        <f t="shared" ref="G1486:G1549" si="47">H1486*0.8</f>
        <v>0.2074</v>
      </c>
      <c r="H1486">
        <f t="shared" si="46"/>
        <v>0.25924999999999998</v>
      </c>
      <c r="J1486">
        <f>0.85*'Wind ENSPRESO CF'!E594</f>
        <v>0.25924999999999998</v>
      </c>
    </row>
    <row r="1487" spans="2:10">
      <c r="B1487" t="s">
        <v>180</v>
      </c>
      <c r="C1487" t="s">
        <v>181</v>
      </c>
      <c r="D1487" t="s">
        <v>187</v>
      </c>
      <c r="E1487" t="s">
        <v>21</v>
      </c>
      <c r="F1487" t="s">
        <v>130</v>
      </c>
      <c r="G1487">
        <f t="shared" si="47"/>
        <v>0.41309999999999997</v>
      </c>
      <c r="H1487">
        <f t="shared" si="46"/>
        <v>0.51637499999999992</v>
      </c>
      <c r="J1487">
        <f>0.85*'Wind ENSPRESO CF'!E595</f>
        <v>0.51637499999999992</v>
      </c>
    </row>
    <row r="1488" spans="2:10">
      <c r="B1488" t="s">
        <v>180</v>
      </c>
      <c r="C1488" t="s">
        <v>181</v>
      </c>
      <c r="D1488" t="s">
        <v>187</v>
      </c>
      <c r="E1488" t="s">
        <v>22</v>
      </c>
      <c r="F1488" t="s">
        <v>130</v>
      </c>
      <c r="G1488">
        <f t="shared" si="47"/>
        <v>0</v>
      </c>
      <c r="H1488">
        <f t="shared" si="46"/>
        <v>0</v>
      </c>
      <c r="J1488">
        <f>0.85*'Wind ENSPRESO CF'!E596</f>
        <v>0</v>
      </c>
    </row>
    <row r="1489" spans="2:10">
      <c r="B1489" t="s">
        <v>180</v>
      </c>
      <c r="C1489" t="s">
        <v>181</v>
      </c>
      <c r="D1489" t="s">
        <v>187</v>
      </c>
      <c r="E1489" t="s">
        <v>23</v>
      </c>
      <c r="F1489" t="s">
        <v>130</v>
      </c>
      <c r="G1489">
        <f t="shared" si="47"/>
        <v>0.2465</v>
      </c>
      <c r="H1489">
        <f t="shared" si="46"/>
        <v>0.30812499999999998</v>
      </c>
      <c r="J1489">
        <f>0.85*'Wind ENSPRESO CF'!E597</f>
        <v>0.30812499999999998</v>
      </c>
    </row>
    <row r="1490" spans="2:10">
      <c r="B1490" t="s">
        <v>180</v>
      </c>
      <c r="C1490" t="s">
        <v>181</v>
      </c>
      <c r="D1490" t="s">
        <v>187</v>
      </c>
      <c r="E1490" t="s">
        <v>24</v>
      </c>
      <c r="F1490" t="s">
        <v>130</v>
      </c>
      <c r="G1490">
        <f t="shared" si="47"/>
        <v>0.29750000000000004</v>
      </c>
      <c r="H1490">
        <f t="shared" si="46"/>
        <v>0.37187500000000001</v>
      </c>
      <c r="J1490">
        <f>0.85*'Wind ENSPRESO CF'!E598</f>
        <v>0.37187500000000001</v>
      </c>
    </row>
    <row r="1491" spans="2:10">
      <c r="B1491" t="s">
        <v>180</v>
      </c>
      <c r="C1491" t="s">
        <v>181</v>
      </c>
      <c r="D1491" t="s">
        <v>187</v>
      </c>
      <c r="E1491" t="s">
        <v>26</v>
      </c>
      <c r="F1491" t="s">
        <v>130</v>
      </c>
      <c r="G1491">
        <f t="shared" si="47"/>
        <v>0.31619999999999998</v>
      </c>
      <c r="H1491">
        <f t="shared" si="46"/>
        <v>0.39524999999999993</v>
      </c>
      <c r="J1491">
        <f>0.85*'Wind ENSPRESO CF'!E599</f>
        <v>0.39524999999999993</v>
      </c>
    </row>
    <row r="1492" spans="2:10">
      <c r="B1492" t="s">
        <v>180</v>
      </c>
      <c r="C1492" t="s">
        <v>181</v>
      </c>
      <c r="D1492" t="s">
        <v>187</v>
      </c>
      <c r="E1492" t="s">
        <v>40</v>
      </c>
      <c r="F1492" t="s">
        <v>130</v>
      </c>
      <c r="G1492">
        <f t="shared" si="47"/>
        <v>0.18020000000000003</v>
      </c>
      <c r="H1492">
        <f t="shared" si="46"/>
        <v>0.22525000000000001</v>
      </c>
      <c r="J1492">
        <f>0.85*'Wind ENSPRESO CF'!E600</f>
        <v>0.22525000000000001</v>
      </c>
    </row>
    <row r="1493" spans="2:10">
      <c r="B1493" t="s">
        <v>180</v>
      </c>
      <c r="C1493" t="s">
        <v>181</v>
      </c>
      <c r="D1493" t="s">
        <v>187</v>
      </c>
      <c r="E1493" t="s">
        <v>27</v>
      </c>
      <c r="F1493" t="s">
        <v>130</v>
      </c>
      <c r="G1493">
        <f t="shared" si="47"/>
        <v>0.29750000000000004</v>
      </c>
      <c r="H1493">
        <f t="shared" si="46"/>
        <v>0.37187500000000001</v>
      </c>
      <c r="J1493">
        <f>0.85*'Wind ENSPRESO CF'!E601</f>
        <v>0.37187500000000001</v>
      </c>
    </row>
    <row r="1494" spans="2:10">
      <c r="B1494" t="s">
        <v>180</v>
      </c>
      <c r="C1494" t="s">
        <v>181</v>
      </c>
      <c r="D1494" t="s">
        <v>187</v>
      </c>
      <c r="E1494" t="s">
        <v>28</v>
      </c>
      <c r="F1494" t="s">
        <v>130</v>
      </c>
      <c r="G1494">
        <f t="shared" si="47"/>
        <v>0.3519000000000001</v>
      </c>
      <c r="H1494">
        <f t="shared" si="46"/>
        <v>0.43987500000000007</v>
      </c>
      <c r="J1494">
        <f>0.85*'Wind ENSPRESO CF'!E602</f>
        <v>0.43987500000000007</v>
      </c>
    </row>
    <row r="1495" spans="2:10">
      <c r="B1495" t="s">
        <v>180</v>
      </c>
      <c r="C1495" t="s">
        <v>181</v>
      </c>
      <c r="D1495" t="s">
        <v>187</v>
      </c>
      <c r="E1495" t="s">
        <v>29</v>
      </c>
      <c r="F1495" t="s">
        <v>130</v>
      </c>
      <c r="G1495">
        <f t="shared" si="47"/>
        <v>0.36040000000000005</v>
      </c>
      <c r="H1495">
        <f t="shared" si="46"/>
        <v>0.45050000000000001</v>
      </c>
      <c r="J1495">
        <f>0.85*'Wind ENSPRESO CF'!E603</f>
        <v>0.45050000000000001</v>
      </c>
    </row>
    <row r="1496" spans="2:10">
      <c r="B1496" t="s">
        <v>180</v>
      </c>
      <c r="C1496" t="s">
        <v>181</v>
      </c>
      <c r="D1496" t="s">
        <v>187</v>
      </c>
      <c r="E1496" t="s">
        <v>30</v>
      </c>
      <c r="F1496" t="s">
        <v>130</v>
      </c>
      <c r="G1496">
        <f t="shared" si="47"/>
        <v>0.31789999999999996</v>
      </c>
      <c r="H1496">
        <f t="shared" ref="H1496:H1559" si="48">IF(D1496="WP",0,J1496)</f>
        <v>0.39737499999999992</v>
      </c>
      <c r="J1496">
        <f>0.85*'Wind ENSPRESO CF'!E604</f>
        <v>0.39737499999999992</v>
      </c>
    </row>
    <row r="1497" spans="2:10">
      <c r="B1497" t="s">
        <v>180</v>
      </c>
      <c r="C1497" t="s">
        <v>181</v>
      </c>
      <c r="D1497" t="s">
        <v>187</v>
      </c>
      <c r="E1497" t="s">
        <v>31</v>
      </c>
      <c r="F1497" t="s">
        <v>130</v>
      </c>
      <c r="G1497">
        <f t="shared" si="47"/>
        <v>0.36210000000000009</v>
      </c>
      <c r="H1497">
        <f t="shared" si="48"/>
        <v>0.45262500000000006</v>
      </c>
      <c r="J1497">
        <f>0.85*'Wind ENSPRESO CF'!E605</f>
        <v>0.45262500000000006</v>
      </c>
    </row>
    <row r="1498" spans="2:10">
      <c r="B1498" t="s">
        <v>180</v>
      </c>
      <c r="C1498" t="s">
        <v>181</v>
      </c>
      <c r="D1498" t="s">
        <v>187</v>
      </c>
      <c r="E1498" t="s">
        <v>32</v>
      </c>
      <c r="F1498" t="s">
        <v>130</v>
      </c>
      <c r="G1498">
        <f t="shared" si="47"/>
        <v>0.26860000000000001</v>
      </c>
      <c r="H1498">
        <f t="shared" si="48"/>
        <v>0.33574999999999999</v>
      </c>
      <c r="J1498">
        <f>0.85*'Wind ENSPRESO CF'!E606</f>
        <v>0.33574999999999999</v>
      </c>
    </row>
    <row r="1499" spans="2:10">
      <c r="B1499" t="s">
        <v>180</v>
      </c>
      <c r="C1499" t="s">
        <v>181</v>
      </c>
      <c r="D1499" t="s">
        <v>187</v>
      </c>
      <c r="E1499" t="s">
        <v>33</v>
      </c>
      <c r="F1499" t="s">
        <v>130</v>
      </c>
      <c r="G1499">
        <f t="shared" si="47"/>
        <v>0.34339999999999993</v>
      </c>
      <c r="H1499">
        <f t="shared" si="48"/>
        <v>0.42924999999999991</v>
      </c>
      <c r="J1499">
        <f>0.85*'Wind ENSPRESO CF'!E607</f>
        <v>0.42924999999999991</v>
      </c>
    </row>
    <row r="1500" spans="2:10">
      <c r="B1500" t="s">
        <v>180</v>
      </c>
      <c r="C1500" t="s">
        <v>181</v>
      </c>
      <c r="D1500" t="s">
        <v>187</v>
      </c>
      <c r="E1500" t="s">
        <v>36</v>
      </c>
      <c r="F1500" t="s">
        <v>130</v>
      </c>
      <c r="G1500">
        <f t="shared" si="47"/>
        <v>0.39269999999999994</v>
      </c>
      <c r="H1500">
        <f t="shared" si="48"/>
        <v>0.49087499999999989</v>
      </c>
      <c r="J1500">
        <f>0.85*'Wind ENSPRESO CF'!E608</f>
        <v>0.49087499999999989</v>
      </c>
    </row>
    <row r="1501" spans="2:10">
      <c r="B1501" t="s">
        <v>180</v>
      </c>
      <c r="C1501" t="s">
        <v>181</v>
      </c>
      <c r="D1501" t="s">
        <v>188</v>
      </c>
      <c r="E1501" t="s">
        <v>37</v>
      </c>
      <c r="F1501" t="s">
        <v>130</v>
      </c>
      <c r="G1501">
        <f t="shared" si="47"/>
        <v>0.2142</v>
      </c>
      <c r="H1501">
        <f t="shared" si="48"/>
        <v>0.26774999999999999</v>
      </c>
      <c r="J1501">
        <f>0.85*'Wind ENSPRESO CF'!E609</f>
        <v>0.26774999999999999</v>
      </c>
    </row>
    <row r="1502" spans="2:10">
      <c r="B1502" t="s">
        <v>180</v>
      </c>
      <c r="C1502" t="s">
        <v>181</v>
      </c>
      <c r="D1502" t="s">
        <v>188</v>
      </c>
      <c r="E1502" t="s">
        <v>8</v>
      </c>
      <c r="F1502" t="s">
        <v>130</v>
      </c>
      <c r="G1502">
        <f t="shared" si="47"/>
        <v>0.28560000000000002</v>
      </c>
      <c r="H1502">
        <f t="shared" si="48"/>
        <v>0.35700000000000004</v>
      </c>
      <c r="J1502">
        <f>0.85*'Wind ENSPRESO CF'!E610</f>
        <v>0.35700000000000004</v>
      </c>
    </row>
    <row r="1503" spans="2:10">
      <c r="B1503" t="s">
        <v>180</v>
      </c>
      <c r="C1503" t="s">
        <v>181</v>
      </c>
      <c r="D1503" t="s">
        <v>188</v>
      </c>
      <c r="E1503" t="s">
        <v>9</v>
      </c>
      <c r="F1503" t="s">
        <v>130</v>
      </c>
      <c r="G1503">
        <f t="shared" si="47"/>
        <v>0.22950000000000001</v>
      </c>
      <c r="H1503">
        <f t="shared" si="48"/>
        <v>0.28687499999999999</v>
      </c>
      <c r="J1503">
        <f>0.85*'Wind ENSPRESO CF'!E611</f>
        <v>0.28687499999999999</v>
      </c>
    </row>
    <row r="1504" spans="2:10">
      <c r="B1504" t="s">
        <v>180</v>
      </c>
      <c r="C1504" t="s">
        <v>181</v>
      </c>
      <c r="D1504" t="s">
        <v>188</v>
      </c>
      <c r="E1504" t="s">
        <v>11</v>
      </c>
      <c r="F1504" t="s">
        <v>130</v>
      </c>
      <c r="G1504">
        <f t="shared" si="47"/>
        <v>0.19380000000000003</v>
      </c>
      <c r="H1504">
        <f t="shared" si="48"/>
        <v>0.24225000000000002</v>
      </c>
      <c r="J1504">
        <f>0.85*'Wind ENSPRESO CF'!E612</f>
        <v>0.24225000000000002</v>
      </c>
    </row>
    <row r="1505" spans="2:10">
      <c r="B1505" t="s">
        <v>180</v>
      </c>
      <c r="C1505" t="s">
        <v>181</v>
      </c>
      <c r="D1505" t="s">
        <v>188</v>
      </c>
      <c r="E1505" t="s">
        <v>13</v>
      </c>
      <c r="F1505" t="s">
        <v>130</v>
      </c>
      <c r="G1505">
        <f t="shared" si="47"/>
        <v>0.33150000000000007</v>
      </c>
      <c r="H1505">
        <f t="shared" si="48"/>
        <v>0.41437500000000005</v>
      </c>
      <c r="J1505">
        <f>0.85*'Wind ENSPRESO CF'!E613</f>
        <v>0.41437500000000005</v>
      </c>
    </row>
    <row r="1506" spans="2:10">
      <c r="B1506" t="s">
        <v>180</v>
      </c>
      <c r="C1506" t="s">
        <v>181</v>
      </c>
      <c r="D1506" t="s">
        <v>188</v>
      </c>
      <c r="E1506" t="s">
        <v>14</v>
      </c>
      <c r="F1506" t="s">
        <v>130</v>
      </c>
      <c r="G1506">
        <f t="shared" si="47"/>
        <v>0.32640000000000002</v>
      </c>
      <c r="H1506">
        <f t="shared" si="48"/>
        <v>0.40800000000000003</v>
      </c>
      <c r="J1506">
        <f>0.85*'Wind ENSPRESO CF'!E614</f>
        <v>0.40800000000000003</v>
      </c>
    </row>
    <row r="1507" spans="2:10">
      <c r="B1507" t="s">
        <v>180</v>
      </c>
      <c r="C1507" t="s">
        <v>181</v>
      </c>
      <c r="D1507" t="s">
        <v>188</v>
      </c>
      <c r="E1507" t="s">
        <v>15</v>
      </c>
      <c r="F1507" t="s">
        <v>130</v>
      </c>
      <c r="G1507">
        <f t="shared" si="47"/>
        <v>0.29580000000000001</v>
      </c>
      <c r="H1507">
        <f t="shared" si="48"/>
        <v>0.36975000000000002</v>
      </c>
      <c r="J1507">
        <f>0.85*'Wind ENSPRESO CF'!E615</f>
        <v>0.36975000000000002</v>
      </c>
    </row>
    <row r="1508" spans="2:10">
      <c r="B1508" t="s">
        <v>180</v>
      </c>
      <c r="C1508" t="s">
        <v>181</v>
      </c>
      <c r="D1508" t="s">
        <v>188</v>
      </c>
      <c r="E1508" t="s">
        <v>16</v>
      </c>
      <c r="F1508" t="s">
        <v>130</v>
      </c>
      <c r="G1508">
        <f t="shared" si="47"/>
        <v>0.22610000000000002</v>
      </c>
      <c r="H1508">
        <f t="shared" si="48"/>
        <v>0.28262500000000002</v>
      </c>
      <c r="J1508">
        <f>0.85*'Wind ENSPRESO CF'!E616</f>
        <v>0.28262500000000002</v>
      </c>
    </row>
    <row r="1509" spans="2:10">
      <c r="B1509" t="s">
        <v>180</v>
      </c>
      <c r="C1509" t="s">
        <v>181</v>
      </c>
      <c r="D1509" t="s">
        <v>188</v>
      </c>
      <c r="E1509" t="s">
        <v>17</v>
      </c>
      <c r="F1509" t="s">
        <v>130</v>
      </c>
      <c r="G1509">
        <f t="shared" si="47"/>
        <v>0.29580000000000001</v>
      </c>
      <c r="H1509">
        <f t="shared" si="48"/>
        <v>0.36975000000000002</v>
      </c>
      <c r="J1509">
        <f>0.85*'Wind ENSPRESO CF'!E617</f>
        <v>0.36975000000000002</v>
      </c>
    </row>
    <row r="1510" spans="2:10">
      <c r="B1510" t="s">
        <v>180</v>
      </c>
      <c r="C1510" t="s">
        <v>181</v>
      </c>
      <c r="D1510" t="s">
        <v>188</v>
      </c>
      <c r="E1510" t="s">
        <v>18</v>
      </c>
      <c r="F1510" t="s">
        <v>130</v>
      </c>
      <c r="G1510">
        <f t="shared" si="47"/>
        <v>0.29410000000000003</v>
      </c>
      <c r="H1510">
        <f t="shared" si="48"/>
        <v>0.36762500000000004</v>
      </c>
      <c r="J1510">
        <f>0.85*'Wind ENSPRESO CF'!E618</f>
        <v>0.36762500000000004</v>
      </c>
    </row>
    <row r="1511" spans="2:10">
      <c r="B1511" t="s">
        <v>180</v>
      </c>
      <c r="C1511" t="s">
        <v>181</v>
      </c>
      <c r="D1511" t="s">
        <v>188</v>
      </c>
      <c r="E1511" t="s">
        <v>19</v>
      </c>
      <c r="F1511" t="s">
        <v>130</v>
      </c>
      <c r="G1511">
        <f t="shared" si="47"/>
        <v>0.38250000000000001</v>
      </c>
      <c r="H1511">
        <f t="shared" si="48"/>
        <v>0.47812499999999997</v>
      </c>
      <c r="J1511">
        <f>0.85*'Wind ENSPRESO CF'!E619</f>
        <v>0.47812499999999997</v>
      </c>
    </row>
    <row r="1512" spans="2:10">
      <c r="B1512" t="s">
        <v>180</v>
      </c>
      <c r="C1512" t="s">
        <v>181</v>
      </c>
      <c r="D1512" t="s">
        <v>188</v>
      </c>
      <c r="E1512" t="s">
        <v>39</v>
      </c>
      <c r="F1512" t="s">
        <v>130</v>
      </c>
      <c r="G1512">
        <f t="shared" si="47"/>
        <v>0.14450000000000002</v>
      </c>
      <c r="H1512">
        <f t="shared" si="48"/>
        <v>0.18062500000000001</v>
      </c>
      <c r="J1512">
        <f>0.85*'Wind ENSPRESO CF'!E620</f>
        <v>0.18062500000000001</v>
      </c>
    </row>
    <row r="1513" spans="2:10">
      <c r="B1513" t="s">
        <v>180</v>
      </c>
      <c r="C1513" t="s">
        <v>181</v>
      </c>
      <c r="D1513" t="s">
        <v>188</v>
      </c>
      <c r="E1513" t="s">
        <v>21</v>
      </c>
      <c r="F1513" t="s">
        <v>130</v>
      </c>
      <c r="G1513">
        <f t="shared" si="47"/>
        <v>0.3570000000000001</v>
      </c>
      <c r="H1513">
        <f t="shared" si="48"/>
        <v>0.44625000000000009</v>
      </c>
      <c r="J1513">
        <f>0.85*'Wind ENSPRESO CF'!E621</f>
        <v>0.44625000000000009</v>
      </c>
    </row>
    <row r="1514" spans="2:10">
      <c r="B1514" t="s">
        <v>180</v>
      </c>
      <c r="C1514" t="s">
        <v>181</v>
      </c>
      <c r="D1514" t="s">
        <v>188</v>
      </c>
      <c r="E1514" t="s">
        <v>22</v>
      </c>
      <c r="F1514" t="s">
        <v>130</v>
      </c>
      <c r="G1514">
        <f t="shared" si="47"/>
        <v>0</v>
      </c>
      <c r="H1514">
        <f t="shared" si="48"/>
        <v>0</v>
      </c>
      <c r="J1514">
        <f>0.85*'Wind ENSPRESO CF'!E622</f>
        <v>0</v>
      </c>
    </row>
    <row r="1515" spans="2:10">
      <c r="B1515" t="s">
        <v>180</v>
      </c>
      <c r="C1515" t="s">
        <v>181</v>
      </c>
      <c r="D1515" t="s">
        <v>188</v>
      </c>
      <c r="E1515" t="s">
        <v>23</v>
      </c>
      <c r="F1515" t="s">
        <v>130</v>
      </c>
      <c r="G1515">
        <f t="shared" si="47"/>
        <v>0.18020000000000003</v>
      </c>
      <c r="H1515">
        <f t="shared" si="48"/>
        <v>0.22525000000000001</v>
      </c>
      <c r="J1515">
        <f>0.85*'Wind ENSPRESO CF'!E623</f>
        <v>0.22525000000000001</v>
      </c>
    </row>
    <row r="1516" spans="2:10">
      <c r="B1516" t="s">
        <v>180</v>
      </c>
      <c r="C1516" t="s">
        <v>181</v>
      </c>
      <c r="D1516" t="s">
        <v>188</v>
      </c>
      <c r="E1516" t="s">
        <v>24</v>
      </c>
      <c r="F1516" t="s">
        <v>130</v>
      </c>
      <c r="G1516">
        <f t="shared" si="47"/>
        <v>0.29920000000000008</v>
      </c>
      <c r="H1516">
        <f t="shared" si="48"/>
        <v>0.37400000000000005</v>
      </c>
      <c r="J1516">
        <f>0.85*'Wind ENSPRESO CF'!E624</f>
        <v>0.37400000000000005</v>
      </c>
    </row>
    <row r="1517" spans="2:10">
      <c r="B1517" t="s">
        <v>180</v>
      </c>
      <c r="C1517" t="s">
        <v>181</v>
      </c>
      <c r="D1517" t="s">
        <v>188</v>
      </c>
      <c r="E1517" t="s">
        <v>26</v>
      </c>
      <c r="F1517" t="s">
        <v>130</v>
      </c>
      <c r="G1517">
        <f t="shared" si="47"/>
        <v>0.31110000000000004</v>
      </c>
      <c r="H1517">
        <f t="shared" si="48"/>
        <v>0.38887500000000003</v>
      </c>
      <c r="J1517">
        <f>0.85*'Wind ENSPRESO CF'!E625</f>
        <v>0.38887500000000003</v>
      </c>
    </row>
    <row r="1518" spans="2:10">
      <c r="B1518" t="s">
        <v>180</v>
      </c>
      <c r="C1518" t="s">
        <v>181</v>
      </c>
      <c r="D1518" t="s">
        <v>188</v>
      </c>
      <c r="E1518" t="s">
        <v>40</v>
      </c>
      <c r="F1518" t="s">
        <v>130</v>
      </c>
      <c r="G1518">
        <f t="shared" si="47"/>
        <v>0.1615</v>
      </c>
      <c r="H1518">
        <f t="shared" si="48"/>
        <v>0.201875</v>
      </c>
      <c r="J1518">
        <f>0.85*'Wind ENSPRESO CF'!E626</f>
        <v>0.201875</v>
      </c>
    </row>
    <row r="1519" spans="2:10">
      <c r="B1519" t="s">
        <v>180</v>
      </c>
      <c r="C1519" t="s">
        <v>181</v>
      </c>
      <c r="D1519" t="s">
        <v>188</v>
      </c>
      <c r="E1519" t="s">
        <v>27</v>
      </c>
      <c r="F1519" t="s">
        <v>130</v>
      </c>
      <c r="G1519">
        <f t="shared" si="47"/>
        <v>0.16320000000000001</v>
      </c>
      <c r="H1519">
        <f t="shared" si="48"/>
        <v>0.20399999999999999</v>
      </c>
      <c r="J1519">
        <f>0.85*'Wind ENSPRESO CF'!E627</f>
        <v>0.20399999999999999</v>
      </c>
    </row>
    <row r="1520" spans="2:10">
      <c r="B1520" t="s">
        <v>180</v>
      </c>
      <c r="C1520" t="s">
        <v>181</v>
      </c>
      <c r="D1520" t="s">
        <v>188</v>
      </c>
      <c r="E1520" t="s">
        <v>28</v>
      </c>
      <c r="F1520" t="s">
        <v>130</v>
      </c>
      <c r="G1520">
        <f t="shared" si="47"/>
        <v>0.28899999999999998</v>
      </c>
      <c r="H1520">
        <f t="shared" si="48"/>
        <v>0.36124999999999996</v>
      </c>
      <c r="J1520">
        <f>0.85*'Wind ENSPRESO CF'!E628</f>
        <v>0.36124999999999996</v>
      </c>
    </row>
    <row r="1521" spans="2:10">
      <c r="B1521" t="s">
        <v>180</v>
      </c>
      <c r="C1521" t="s">
        <v>181</v>
      </c>
      <c r="D1521" t="s">
        <v>188</v>
      </c>
      <c r="E1521" t="s">
        <v>29</v>
      </c>
      <c r="F1521" t="s">
        <v>130</v>
      </c>
      <c r="G1521">
        <f t="shared" si="47"/>
        <v>0.26520000000000005</v>
      </c>
      <c r="H1521">
        <f t="shared" si="48"/>
        <v>0.33150000000000002</v>
      </c>
      <c r="J1521">
        <f>0.85*'Wind ENSPRESO CF'!E629</f>
        <v>0.33150000000000002</v>
      </c>
    </row>
    <row r="1522" spans="2:10">
      <c r="B1522" t="s">
        <v>180</v>
      </c>
      <c r="C1522" t="s">
        <v>181</v>
      </c>
      <c r="D1522" t="s">
        <v>188</v>
      </c>
      <c r="E1522" t="s">
        <v>30</v>
      </c>
      <c r="F1522" t="s">
        <v>130</v>
      </c>
      <c r="G1522">
        <f t="shared" si="47"/>
        <v>0.29410000000000003</v>
      </c>
      <c r="H1522">
        <f t="shared" si="48"/>
        <v>0.36762500000000004</v>
      </c>
      <c r="J1522">
        <f>0.85*'Wind ENSPRESO CF'!E630</f>
        <v>0.36762500000000004</v>
      </c>
    </row>
    <row r="1523" spans="2:10">
      <c r="B1523" t="s">
        <v>180</v>
      </c>
      <c r="C1523" t="s">
        <v>181</v>
      </c>
      <c r="D1523" t="s">
        <v>188</v>
      </c>
      <c r="E1523" t="s">
        <v>31</v>
      </c>
      <c r="F1523" t="s">
        <v>130</v>
      </c>
      <c r="G1523">
        <f t="shared" si="47"/>
        <v>0.36040000000000005</v>
      </c>
      <c r="H1523">
        <f t="shared" si="48"/>
        <v>0.45050000000000001</v>
      </c>
      <c r="J1523">
        <f>0.85*'Wind ENSPRESO CF'!E631</f>
        <v>0.45050000000000001</v>
      </c>
    </row>
    <row r="1524" spans="2:10">
      <c r="B1524" t="s">
        <v>180</v>
      </c>
      <c r="C1524" t="s">
        <v>181</v>
      </c>
      <c r="D1524" t="s">
        <v>188</v>
      </c>
      <c r="E1524" t="s">
        <v>32</v>
      </c>
      <c r="F1524" t="s">
        <v>130</v>
      </c>
      <c r="G1524">
        <f t="shared" si="47"/>
        <v>0.21589999999999998</v>
      </c>
      <c r="H1524">
        <f t="shared" si="48"/>
        <v>0.26987499999999998</v>
      </c>
      <c r="J1524">
        <f>0.85*'Wind ENSPRESO CF'!E632</f>
        <v>0.26987499999999998</v>
      </c>
    </row>
    <row r="1525" spans="2:10">
      <c r="B1525" t="s">
        <v>180</v>
      </c>
      <c r="C1525" t="s">
        <v>181</v>
      </c>
      <c r="D1525" t="s">
        <v>188</v>
      </c>
      <c r="E1525" t="s">
        <v>33</v>
      </c>
      <c r="F1525" t="s">
        <v>130</v>
      </c>
      <c r="G1525">
        <f t="shared" si="47"/>
        <v>0.30430000000000001</v>
      </c>
      <c r="H1525">
        <f t="shared" si="48"/>
        <v>0.38037500000000002</v>
      </c>
      <c r="J1525">
        <f>0.85*'Wind ENSPRESO CF'!E633</f>
        <v>0.38037500000000002</v>
      </c>
    </row>
    <row r="1526" spans="2:10">
      <c r="B1526" t="s">
        <v>180</v>
      </c>
      <c r="C1526" t="s">
        <v>181</v>
      </c>
      <c r="D1526" t="s">
        <v>188</v>
      </c>
      <c r="E1526" t="s">
        <v>36</v>
      </c>
      <c r="F1526" t="s">
        <v>130</v>
      </c>
      <c r="G1526">
        <f t="shared" si="47"/>
        <v>0.34339999999999993</v>
      </c>
      <c r="H1526">
        <f t="shared" si="48"/>
        <v>0.42924999999999991</v>
      </c>
      <c r="J1526">
        <f>0.85*'Wind ENSPRESO CF'!E634</f>
        <v>0.42924999999999991</v>
      </c>
    </row>
    <row r="1527" spans="2:10">
      <c r="B1527" t="s">
        <v>180</v>
      </c>
      <c r="C1527" t="s">
        <v>181</v>
      </c>
      <c r="D1527" t="s">
        <v>189</v>
      </c>
      <c r="E1527" t="s">
        <v>37</v>
      </c>
      <c r="F1527" t="s">
        <v>130</v>
      </c>
      <c r="G1527">
        <f t="shared" si="47"/>
        <v>0.1258</v>
      </c>
      <c r="H1527">
        <f t="shared" si="48"/>
        <v>0.15725</v>
      </c>
      <c r="J1527">
        <f>0.85*'Wind ENSPRESO CF'!E635</f>
        <v>0.15725</v>
      </c>
    </row>
    <row r="1528" spans="2:10">
      <c r="B1528" t="s">
        <v>180</v>
      </c>
      <c r="C1528" t="s">
        <v>181</v>
      </c>
      <c r="D1528" t="s">
        <v>189</v>
      </c>
      <c r="E1528" t="s">
        <v>8</v>
      </c>
      <c r="F1528" t="s">
        <v>130</v>
      </c>
      <c r="G1528">
        <f t="shared" si="47"/>
        <v>0.28560000000000002</v>
      </c>
      <c r="H1528">
        <f t="shared" si="48"/>
        <v>0.35700000000000004</v>
      </c>
      <c r="J1528">
        <f>0.85*'Wind ENSPRESO CF'!E636</f>
        <v>0.35700000000000004</v>
      </c>
    </row>
    <row r="1529" spans="2:10">
      <c r="B1529" t="s">
        <v>180</v>
      </c>
      <c r="C1529" t="s">
        <v>181</v>
      </c>
      <c r="D1529" t="s">
        <v>189</v>
      </c>
      <c r="E1529" t="s">
        <v>9</v>
      </c>
      <c r="F1529" t="s">
        <v>130</v>
      </c>
      <c r="G1529">
        <f t="shared" si="47"/>
        <v>0.20229999999999998</v>
      </c>
      <c r="H1529">
        <f t="shared" si="48"/>
        <v>0.25287499999999996</v>
      </c>
      <c r="J1529">
        <f>0.85*'Wind ENSPRESO CF'!E637</f>
        <v>0.25287499999999996</v>
      </c>
    </row>
    <row r="1530" spans="2:10">
      <c r="B1530" t="s">
        <v>180</v>
      </c>
      <c r="C1530" t="s">
        <v>181</v>
      </c>
      <c r="D1530" t="s">
        <v>189</v>
      </c>
      <c r="E1530" t="s">
        <v>11</v>
      </c>
      <c r="F1530" t="s">
        <v>130</v>
      </c>
      <c r="G1530">
        <f t="shared" si="47"/>
        <v>0.10880000000000001</v>
      </c>
      <c r="H1530">
        <f t="shared" si="48"/>
        <v>0.13600000000000001</v>
      </c>
      <c r="J1530">
        <f>0.85*'Wind ENSPRESO CF'!E638</f>
        <v>0.13600000000000001</v>
      </c>
    </row>
    <row r="1531" spans="2:10">
      <c r="B1531" t="s">
        <v>180</v>
      </c>
      <c r="C1531" t="s">
        <v>181</v>
      </c>
      <c r="D1531" t="s">
        <v>189</v>
      </c>
      <c r="E1531" t="s">
        <v>13</v>
      </c>
      <c r="F1531" t="s">
        <v>130</v>
      </c>
      <c r="G1531">
        <f t="shared" si="47"/>
        <v>0.33830000000000005</v>
      </c>
      <c r="H1531">
        <f t="shared" si="48"/>
        <v>0.422875</v>
      </c>
      <c r="J1531">
        <f>0.85*'Wind ENSPRESO CF'!E639</f>
        <v>0.422875</v>
      </c>
    </row>
    <row r="1532" spans="2:10">
      <c r="B1532" t="s">
        <v>180</v>
      </c>
      <c r="C1532" t="s">
        <v>181</v>
      </c>
      <c r="D1532" t="s">
        <v>189</v>
      </c>
      <c r="E1532" t="s">
        <v>14</v>
      </c>
      <c r="F1532" t="s">
        <v>130</v>
      </c>
      <c r="G1532">
        <f t="shared" si="47"/>
        <v>0.31279999999999997</v>
      </c>
      <c r="H1532">
        <f t="shared" si="48"/>
        <v>0.3909999999999999</v>
      </c>
      <c r="J1532">
        <f>0.85*'Wind ENSPRESO CF'!E640</f>
        <v>0.3909999999999999</v>
      </c>
    </row>
    <row r="1533" spans="2:10">
      <c r="B1533" t="s">
        <v>180</v>
      </c>
      <c r="C1533" t="s">
        <v>181</v>
      </c>
      <c r="D1533" t="s">
        <v>189</v>
      </c>
      <c r="E1533" t="s">
        <v>15</v>
      </c>
      <c r="F1533" t="s">
        <v>130</v>
      </c>
      <c r="G1533">
        <f t="shared" si="47"/>
        <v>0.28220000000000001</v>
      </c>
      <c r="H1533">
        <f t="shared" si="48"/>
        <v>0.35275000000000001</v>
      </c>
      <c r="J1533">
        <f>0.85*'Wind ENSPRESO CF'!E641</f>
        <v>0.35275000000000001</v>
      </c>
    </row>
    <row r="1534" spans="2:10">
      <c r="B1534" t="s">
        <v>180</v>
      </c>
      <c r="C1534" t="s">
        <v>181</v>
      </c>
      <c r="D1534" t="s">
        <v>189</v>
      </c>
      <c r="E1534" t="s">
        <v>16</v>
      </c>
      <c r="F1534" t="s">
        <v>130</v>
      </c>
      <c r="G1534">
        <f t="shared" si="47"/>
        <v>0.20910000000000004</v>
      </c>
      <c r="H1534">
        <f t="shared" si="48"/>
        <v>0.26137500000000002</v>
      </c>
      <c r="J1534">
        <f>0.85*'Wind ENSPRESO CF'!E642</f>
        <v>0.26137500000000002</v>
      </c>
    </row>
    <row r="1535" spans="2:10">
      <c r="B1535" t="s">
        <v>180</v>
      </c>
      <c r="C1535" t="s">
        <v>181</v>
      </c>
      <c r="D1535" t="s">
        <v>189</v>
      </c>
      <c r="E1535" t="s">
        <v>17</v>
      </c>
      <c r="F1535" t="s">
        <v>130</v>
      </c>
      <c r="G1535">
        <f t="shared" si="47"/>
        <v>0.28899999999999998</v>
      </c>
      <c r="H1535">
        <f t="shared" si="48"/>
        <v>0.36124999999999996</v>
      </c>
      <c r="J1535">
        <f>0.85*'Wind ENSPRESO CF'!E643</f>
        <v>0.36124999999999996</v>
      </c>
    </row>
    <row r="1536" spans="2:10">
      <c r="B1536" t="s">
        <v>180</v>
      </c>
      <c r="C1536" t="s">
        <v>181</v>
      </c>
      <c r="D1536" t="s">
        <v>189</v>
      </c>
      <c r="E1536" t="s">
        <v>18</v>
      </c>
      <c r="F1536" t="s">
        <v>130</v>
      </c>
      <c r="G1536">
        <f t="shared" si="47"/>
        <v>0.26859999999999995</v>
      </c>
      <c r="H1536">
        <f t="shared" si="48"/>
        <v>0.33574999999999994</v>
      </c>
      <c r="J1536">
        <f>0.85*'Wind ENSPRESO CF'!E644</f>
        <v>0.33574999999999994</v>
      </c>
    </row>
    <row r="1537" spans="2:10">
      <c r="B1537" t="s">
        <v>180</v>
      </c>
      <c r="C1537" t="s">
        <v>181</v>
      </c>
      <c r="D1537" t="s">
        <v>189</v>
      </c>
      <c r="E1537" t="s">
        <v>19</v>
      </c>
      <c r="F1537" t="s">
        <v>130</v>
      </c>
      <c r="G1537">
        <f t="shared" si="47"/>
        <v>0.31279999999999997</v>
      </c>
      <c r="H1537">
        <f t="shared" si="48"/>
        <v>0.3909999999999999</v>
      </c>
      <c r="J1537">
        <f>0.85*'Wind ENSPRESO CF'!E645</f>
        <v>0.3909999999999999</v>
      </c>
    </row>
    <row r="1538" spans="2:10">
      <c r="B1538" t="s">
        <v>180</v>
      </c>
      <c r="C1538" t="s">
        <v>181</v>
      </c>
      <c r="D1538" t="s">
        <v>189</v>
      </c>
      <c r="E1538" t="s">
        <v>39</v>
      </c>
      <c r="F1538" t="s">
        <v>130</v>
      </c>
      <c r="G1538">
        <f t="shared" si="47"/>
        <v>0.16490000000000002</v>
      </c>
      <c r="H1538">
        <f t="shared" si="48"/>
        <v>0.206125</v>
      </c>
      <c r="J1538">
        <f>0.85*'Wind ENSPRESO CF'!E646</f>
        <v>0.206125</v>
      </c>
    </row>
    <row r="1539" spans="2:10">
      <c r="B1539" t="s">
        <v>180</v>
      </c>
      <c r="C1539" t="s">
        <v>181</v>
      </c>
      <c r="D1539" t="s">
        <v>189</v>
      </c>
      <c r="E1539" t="s">
        <v>21</v>
      </c>
      <c r="F1539" t="s">
        <v>130</v>
      </c>
      <c r="G1539">
        <f t="shared" si="47"/>
        <v>0.35020000000000001</v>
      </c>
      <c r="H1539">
        <f t="shared" si="48"/>
        <v>0.43774999999999997</v>
      </c>
      <c r="J1539">
        <f>0.85*'Wind ENSPRESO CF'!E647</f>
        <v>0.43774999999999997</v>
      </c>
    </row>
    <row r="1540" spans="2:10">
      <c r="B1540" t="s">
        <v>180</v>
      </c>
      <c r="C1540" t="s">
        <v>181</v>
      </c>
      <c r="D1540" t="s">
        <v>189</v>
      </c>
      <c r="E1540" t="s">
        <v>22</v>
      </c>
      <c r="F1540" t="s">
        <v>130</v>
      </c>
      <c r="G1540">
        <f t="shared" si="47"/>
        <v>0</v>
      </c>
      <c r="H1540">
        <f t="shared" si="48"/>
        <v>0</v>
      </c>
      <c r="J1540">
        <f>0.85*'Wind ENSPRESO CF'!E648</f>
        <v>0</v>
      </c>
    </row>
    <row r="1541" spans="2:10">
      <c r="B1541" t="s">
        <v>180</v>
      </c>
      <c r="C1541" t="s">
        <v>181</v>
      </c>
      <c r="D1541" t="s">
        <v>189</v>
      </c>
      <c r="E1541" t="s">
        <v>23</v>
      </c>
      <c r="F1541" t="s">
        <v>130</v>
      </c>
      <c r="G1541">
        <f t="shared" si="47"/>
        <v>0.153</v>
      </c>
      <c r="H1541">
        <f t="shared" si="48"/>
        <v>0.19124999999999998</v>
      </c>
      <c r="J1541">
        <f>0.85*'Wind ENSPRESO CF'!E649</f>
        <v>0.19124999999999998</v>
      </c>
    </row>
    <row r="1542" spans="2:10">
      <c r="B1542" t="s">
        <v>180</v>
      </c>
      <c r="C1542" t="s">
        <v>181</v>
      </c>
      <c r="D1542" t="s">
        <v>189</v>
      </c>
      <c r="E1542" t="s">
        <v>24</v>
      </c>
      <c r="F1542" t="s">
        <v>130</v>
      </c>
      <c r="G1542">
        <f t="shared" si="47"/>
        <v>0.29920000000000008</v>
      </c>
      <c r="H1542">
        <f t="shared" si="48"/>
        <v>0.37400000000000005</v>
      </c>
      <c r="J1542">
        <f>0.85*'Wind ENSPRESO CF'!E650</f>
        <v>0.37400000000000005</v>
      </c>
    </row>
    <row r="1543" spans="2:10">
      <c r="B1543" t="s">
        <v>180</v>
      </c>
      <c r="C1543" t="s">
        <v>181</v>
      </c>
      <c r="D1543" t="s">
        <v>189</v>
      </c>
      <c r="E1543" t="s">
        <v>26</v>
      </c>
      <c r="F1543" t="s">
        <v>130</v>
      </c>
      <c r="G1543">
        <f t="shared" si="47"/>
        <v>0.29070000000000001</v>
      </c>
      <c r="H1543">
        <f t="shared" si="48"/>
        <v>0.363375</v>
      </c>
      <c r="J1543">
        <f>0.85*'Wind ENSPRESO CF'!E651</f>
        <v>0.363375</v>
      </c>
    </row>
    <row r="1544" spans="2:10">
      <c r="B1544" t="s">
        <v>180</v>
      </c>
      <c r="C1544" t="s">
        <v>181</v>
      </c>
      <c r="D1544" t="s">
        <v>189</v>
      </c>
      <c r="E1544" t="s">
        <v>40</v>
      </c>
      <c r="F1544" t="s">
        <v>130</v>
      </c>
      <c r="G1544">
        <f t="shared" si="47"/>
        <v>0.1411</v>
      </c>
      <c r="H1544">
        <f t="shared" si="48"/>
        <v>0.176375</v>
      </c>
      <c r="J1544">
        <f>0.85*'Wind ENSPRESO CF'!E652</f>
        <v>0.176375</v>
      </c>
    </row>
    <row r="1545" spans="2:10">
      <c r="B1545" t="s">
        <v>180</v>
      </c>
      <c r="C1545" t="s">
        <v>181</v>
      </c>
      <c r="D1545" t="s">
        <v>189</v>
      </c>
      <c r="E1545" t="s">
        <v>27</v>
      </c>
      <c r="F1545" t="s">
        <v>130</v>
      </c>
      <c r="G1545">
        <f t="shared" si="47"/>
        <v>0.12240000000000001</v>
      </c>
      <c r="H1545">
        <f t="shared" si="48"/>
        <v>0.153</v>
      </c>
      <c r="J1545">
        <f>0.85*'Wind ENSPRESO CF'!E653</f>
        <v>0.153</v>
      </c>
    </row>
    <row r="1546" spans="2:10">
      <c r="B1546" t="s">
        <v>180</v>
      </c>
      <c r="C1546" t="s">
        <v>181</v>
      </c>
      <c r="D1546" t="s">
        <v>189</v>
      </c>
      <c r="E1546" t="s">
        <v>28</v>
      </c>
      <c r="F1546" t="s">
        <v>130</v>
      </c>
      <c r="G1546">
        <f t="shared" si="47"/>
        <v>0.30259999999999998</v>
      </c>
      <c r="H1546">
        <f t="shared" si="48"/>
        <v>0.37824999999999998</v>
      </c>
      <c r="J1546">
        <f>0.85*'Wind ENSPRESO CF'!E654</f>
        <v>0.37824999999999998</v>
      </c>
    </row>
    <row r="1547" spans="2:10">
      <c r="B1547" t="s">
        <v>180</v>
      </c>
      <c r="C1547" t="s">
        <v>181</v>
      </c>
      <c r="D1547" t="s">
        <v>189</v>
      </c>
      <c r="E1547" t="s">
        <v>29</v>
      </c>
      <c r="F1547" t="s">
        <v>130</v>
      </c>
      <c r="G1547">
        <f t="shared" si="47"/>
        <v>0.26010000000000005</v>
      </c>
      <c r="H1547">
        <f t="shared" si="48"/>
        <v>0.32512500000000005</v>
      </c>
      <c r="J1547">
        <f>0.85*'Wind ENSPRESO CF'!E655</f>
        <v>0.32512500000000005</v>
      </c>
    </row>
    <row r="1548" spans="2:10">
      <c r="B1548" t="s">
        <v>180</v>
      </c>
      <c r="C1548" t="s">
        <v>181</v>
      </c>
      <c r="D1548" t="s">
        <v>189</v>
      </c>
      <c r="E1548" t="s">
        <v>30</v>
      </c>
      <c r="F1548" t="s">
        <v>130</v>
      </c>
      <c r="G1548">
        <f t="shared" si="47"/>
        <v>0.31110000000000004</v>
      </c>
      <c r="H1548">
        <f t="shared" si="48"/>
        <v>0.38887500000000003</v>
      </c>
      <c r="J1548">
        <f>0.85*'Wind ENSPRESO CF'!E656</f>
        <v>0.38887500000000003</v>
      </c>
    </row>
    <row r="1549" spans="2:10">
      <c r="B1549" t="s">
        <v>180</v>
      </c>
      <c r="C1549" t="s">
        <v>181</v>
      </c>
      <c r="D1549" t="s">
        <v>189</v>
      </c>
      <c r="E1549" t="s">
        <v>31</v>
      </c>
      <c r="F1549" t="s">
        <v>130</v>
      </c>
      <c r="G1549">
        <f t="shared" si="47"/>
        <v>0.29240000000000005</v>
      </c>
      <c r="H1549">
        <f t="shared" si="48"/>
        <v>0.36550000000000005</v>
      </c>
      <c r="J1549">
        <f>0.85*'Wind ENSPRESO CF'!E657</f>
        <v>0.36550000000000005</v>
      </c>
    </row>
    <row r="1550" spans="2:10">
      <c r="B1550" t="s">
        <v>180</v>
      </c>
      <c r="C1550" t="s">
        <v>181</v>
      </c>
      <c r="D1550" t="s">
        <v>189</v>
      </c>
      <c r="E1550" t="s">
        <v>32</v>
      </c>
      <c r="F1550" t="s">
        <v>130</v>
      </c>
      <c r="G1550">
        <f t="shared" ref="G1550:G1613" si="49">H1550*0.8</f>
        <v>0.23630000000000001</v>
      </c>
      <c r="H1550">
        <f t="shared" si="48"/>
        <v>0.295375</v>
      </c>
      <c r="J1550">
        <f>0.85*'Wind ENSPRESO CF'!E658</f>
        <v>0.295375</v>
      </c>
    </row>
    <row r="1551" spans="2:10">
      <c r="B1551" t="s">
        <v>180</v>
      </c>
      <c r="C1551" t="s">
        <v>181</v>
      </c>
      <c r="D1551" t="s">
        <v>189</v>
      </c>
      <c r="E1551" t="s">
        <v>33</v>
      </c>
      <c r="F1551" t="s">
        <v>130</v>
      </c>
      <c r="G1551">
        <f t="shared" si="49"/>
        <v>0.29580000000000001</v>
      </c>
      <c r="H1551">
        <f t="shared" si="48"/>
        <v>0.36975000000000002</v>
      </c>
      <c r="J1551">
        <f>0.85*'Wind ENSPRESO CF'!E659</f>
        <v>0.36975000000000002</v>
      </c>
    </row>
    <row r="1552" spans="2:10">
      <c r="B1552" t="s">
        <v>180</v>
      </c>
      <c r="C1552" t="s">
        <v>181</v>
      </c>
      <c r="D1552" t="s">
        <v>189</v>
      </c>
      <c r="E1552" t="s">
        <v>36</v>
      </c>
      <c r="F1552" t="s">
        <v>130</v>
      </c>
      <c r="G1552">
        <f t="shared" si="49"/>
        <v>0.34339999999999993</v>
      </c>
      <c r="H1552">
        <f t="shared" si="48"/>
        <v>0.42924999999999991</v>
      </c>
      <c r="J1552">
        <f>0.85*'Wind ENSPRESO CF'!E660</f>
        <v>0.42924999999999991</v>
      </c>
    </row>
    <row r="1553" spans="2:10">
      <c r="B1553" t="s">
        <v>180</v>
      </c>
      <c r="C1553" t="s">
        <v>181</v>
      </c>
      <c r="D1553" t="s">
        <v>190</v>
      </c>
      <c r="E1553" t="s">
        <v>37</v>
      </c>
      <c r="F1553" t="s">
        <v>130</v>
      </c>
      <c r="G1553">
        <f t="shared" si="49"/>
        <v>0.19889999999999999</v>
      </c>
      <c r="H1553">
        <f t="shared" si="48"/>
        <v>0.24862499999999998</v>
      </c>
      <c r="J1553">
        <f>0.85*'Wind ENSPRESO CF'!E661</f>
        <v>0.24862499999999998</v>
      </c>
    </row>
    <row r="1554" spans="2:10">
      <c r="B1554" t="s">
        <v>180</v>
      </c>
      <c r="C1554" t="s">
        <v>181</v>
      </c>
      <c r="D1554" t="s">
        <v>190</v>
      </c>
      <c r="E1554" t="s">
        <v>8</v>
      </c>
      <c r="F1554" t="s">
        <v>130</v>
      </c>
      <c r="G1554">
        <f t="shared" si="49"/>
        <v>0.25159999999999999</v>
      </c>
      <c r="H1554">
        <f t="shared" si="48"/>
        <v>0.3145</v>
      </c>
      <c r="J1554">
        <f>0.85*'Wind ENSPRESO CF'!E662</f>
        <v>0.3145</v>
      </c>
    </row>
    <row r="1555" spans="2:10">
      <c r="B1555" t="s">
        <v>180</v>
      </c>
      <c r="C1555" t="s">
        <v>181</v>
      </c>
      <c r="D1555" t="s">
        <v>190</v>
      </c>
      <c r="E1555" t="s">
        <v>9</v>
      </c>
      <c r="F1555" t="s">
        <v>130</v>
      </c>
      <c r="G1555">
        <f t="shared" si="49"/>
        <v>0.18870000000000001</v>
      </c>
      <c r="H1555">
        <f t="shared" si="48"/>
        <v>0.235875</v>
      </c>
      <c r="J1555">
        <f>0.85*'Wind ENSPRESO CF'!E663</f>
        <v>0.235875</v>
      </c>
    </row>
    <row r="1556" spans="2:10">
      <c r="B1556" t="s">
        <v>180</v>
      </c>
      <c r="C1556" t="s">
        <v>181</v>
      </c>
      <c r="D1556" t="s">
        <v>190</v>
      </c>
      <c r="E1556" t="s">
        <v>11</v>
      </c>
      <c r="F1556" t="s">
        <v>130</v>
      </c>
      <c r="G1556">
        <f t="shared" si="49"/>
        <v>0.14450000000000002</v>
      </c>
      <c r="H1556">
        <f t="shared" si="48"/>
        <v>0.18062500000000001</v>
      </c>
      <c r="J1556">
        <f>0.85*'Wind ENSPRESO CF'!E664</f>
        <v>0.18062500000000001</v>
      </c>
    </row>
    <row r="1557" spans="2:10">
      <c r="B1557" t="s">
        <v>180</v>
      </c>
      <c r="C1557" t="s">
        <v>181</v>
      </c>
      <c r="D1557" t="s">
        <v>190</v>
      </c>
      <c r="E1557" t="s">
        <v>13</v>
      </c>
      <c r="F1557" t="s">
        <v>130</v>
      </c>
      <c r="G1557">
        <f t="shared" si="49"/>
        <v>0.33150000000000007</v>
      </c>
      <c r="H1557">
        <f t="shared" si="48"/>
        <v>0.41437500000000005</v>
      </c>
      <c r="J1557">
        <f>0.85*'Wind ENSPRESO CF'!E665</f>
        <v>0.41437500000000005</v>
      </c>
    </row>
    <row r="1558" spans="2:10">
      <c r="B1558" t="s">
        <v>180</v>
      </c>
      <c r="C1558" t="s">
        <v>181</v>
      </c>
      <c r="D1558" t="s">
        <v>190</v>
      </c>
      <c r="E1558" t="s">
        <v>14</v>
      </c>
      <c r="F1558" t="s">
        <v>130</v>
      </c>
      <c r="G1558">
        <f t="shared" si="49"/>
        <v>0.30430000000000001</v>
      </c>
      <c r="H1558">
        <f t="shared" si="48"/>
        <v>0.38037500000000002</v>
      </c>
      <c r="J1558">
        <f>0.85*'Wind ENSPRESO CF'!E666</f>
        <v>0.38037500000000002</v>
      </c>
    </row>
    <row r="1559" spans="2:10">
      <c r="B1559" t="s">
        <v>180</v>
      </c>
      <c r="C1559" t="s">
        <v>181</v>
      </c>
      <c r="D1559" t="s">
        <v>190</v>
      </c>
      <c r="E1559" t="s">
        <v>15</v>
      </c>
      <c r="F1559" t="s">
        <v>130</v>
      </c>
      <c r="G1559">
        <f t="shared" si="49"/>
        <v>0.28220000000000001</v>
      </c>
      <c r="H1559">
        <f t="shared" si="48"/>
        <v>0.35275000000000001</v>
      </c>
      <c r="J1559">
        <f>0.85*'Wind ENSPRESO CF'!E667</f>
        <v>0.35275000000000001</v>
      </c>
    </row>
    <row r="1560" spans="2:10">
      <c r="B1560" t="s">
        <v>180</v>
      </c>
      <c r="C1560" t="s">
        <v>181</v>
      </c>
      <c r="D1560" t="s">
        <v>190</v>
      </c>
      <c r="E1560" t="s">
        <v>16</v>
      </c>
      <c r="F1560" t="s">
        <v>130</v>
      </c>
      <c r="G1560">
        <f t="shared" si="49"/>
        <v>0.16320000000000004</v>
      </c>
      <c r="H1560">
        <f t="shared" ref="H1560:H1623" si="50">IF(D1560="WP",0,J1560)</f>
        <v>0.20400000000000004</v>
      </c>
      <c r="J1560">
        <f>0.85*'Wind ENSPRESO CF'!E668</f>
        <v>0.20400000000000004</v>
      </c>
    </row>
    <row r="1561" spans="2:10">
      <c r="B1561" t="s">
        <v>180</v>
      </c>
      <c r="C1561" t="s">
        <v>181</v>
      </c>
      <c r="D1561" t="s">
        <v>190</v>
      </c>
      <c r="E1561" t="s">
        <v>17</v>
      </c>
      <c r="F1561" t="s">
        <v>130</v>
      </c>
      <c r="G1561">
        <f t="shared" si="49"/>
        <v>0.29580000000000001</v>
      </c>
      <c r="H1561">
        <f t="shared" si="50"/>
        <v>0.36975000000000002</v>
      </c>
      <c r="J1561">
        <f>0.85*'Wind ENSPRESO CF'!E669</f>
        <v>0.36975000000000002</v>
      </c>
    </row>
    <row r="1562" spans="2:10">
      <c r="B1562" t="s">
        <v>180</v>
      </c>
      <c r="C1562" t="s">
        <v>181</v>
      </c>
      <c r="D1562" t="s">
        <v>190</v>
      </c>
      <c r="E1562" t="s">
        <v>18</v>
      </c>
      <c r="F1562" t="s">
        <v>130</v>
      </c>
      <c r="G1562">
        <f t="shared" si="49"/>
        <v>0.23290000000000002</v>
      </c>
      <c r="H1562">
        <f t="shared" si="50"/>
        <v>0.29112500000000002</v>
      </c>
      <c r="J1562">
        <f>0.85*'Wind ENSPRESO CF'!E670</f>
        <v>0.29112500000000002</v>
      </c>
    </row>
    <row r="1563" spans="2:10">
      <c r="B1563" t="s">
        <v>180</v>
      </c>
      <c r="C1563" t="s">
        <v>181</v>
      </c>
      <c r="D1563" t="s">
        <v>190</v>
      </c>
      <c r="E1563" t="s">
        <v>19</v>
      </c>
      <c r="F1563" t="s">
        <v>130</v>
      </c>
      <c r="G1563">
        <f t="shared" si="49"/>
        <v>0.29919999999999997</v>
      </c>
      <c r="H1563">
        <f t="shared" si="50"/>
        <v>0.37399999999999994</v>
      </c>
      <c r="J1563">
        <f>0.85*'Wind ENSPRESO CF'!E671</f>
        <v>0.37399999999999994</v>
      </c>
    </row>
    <row r="1564" spans="2:10">
      <c r="B1564" t="s">
        <v>180</v>
      </c>
      <c r="C1564" t="s">
        <v>181</v>
      </c>
      <c r="D1564" t="s">
        <v>190</v>
      </c>
      <c r="E1564" t="s">
        <v>39</v>
      </c>
      <c r="F1564" t="s">
        <v>130</v>
      </c>
      <c r="G1564">
        <f t="shared" si="49"/>
        <v>8.3299999999999999E-2</v>
      </c>
      <c r="H1564">
        <f t="shared" si="50"/>
        <v>0.104125</v>
      </c>
      <c r="J1564">
        <f>0.85*'Wind ENSPRESO CF'!E672</f>
        <v>0.104125</v>
      </c>
    </row>
    <row r="1565" spans="2:10">
      <c r="B1565" t="s">
        <v>180</v>
      </c>
      <c r="C1565" t="s">
        <v>181</v>
      </c>
      <c r="D1565" t="s">
        <v>190</v>
      </c>
      <c r="E1565" t="s">
        <v>21</v>
      </c>
      <c r="F1565" t="s">
        <v>130</v>
      </c>
      <c r="G1565">
        <f t="shared" si="49"/>
        <v>0.35020000000000001</v>
      </c>
      <c r="H1565">
        <f t="shared" si="50"/>
        <v>0.43774999999999997</v>
      </c>
      <c r="J1565">
        <f>0.85*'Wind ENSPRESO CF'!E673</f>
        <v>0.43774999999999997</v>
      </c>
    </row>
    <row r="1566" spans="2:10">
      <c r="B1566" t="s">
        <v>180</v>
      </c>
      <c r="C1566" t="s">
        <v>181</v>
      </c>
      <c r="D1566" t="s">
        <v>190</v>
      </c>
      <c r="E1566" t="s">
        <v>22</v>
      </c>
      <c r="F1566" t="s">
        <v>130</v>
      </c>
      <c r="G1566">
        <f t="shared" si="49"/>
        <v>0</v>
      </c>
      <c r="H1566">
        <f t="shared" si="50"/>
        <v>0</v>
      </c>
      <c r="J1566">
        <f>0.85*'Wind ENSPRESO CF'!E674</f>
        <v>0</v>
      </c>
    </row>
    <row r="1567" spans="2:10">
      <c r="B1567" t="s">
        <v>180</v>
      </c>
      <c r="C1567" t="s">
        <v>181</v>
      </c>
      <c r="D1567" t="s">
        <v>190</v>
      </c>
      <c r="E1567" t="s">
        <v>23</v>
      </c>
      <c r="F1567" t="s">
        <v>130</v>
      </c>
      <c r="G1567">
        <f t="shared" si="49"/>
        <v>0.13260000000000002</v>
      </c>
      <c r="H1567">
        <f t="shared" si="50"/>
        <v>0.16575000000000001</v>
      </c>
      <c r="J1567">
        <f>0.85*'Wind ENSPRESO CF'!E675</f>
        <v>0.16575000000000001</v>
      </c>
    </row>
    <row r="1568" spans="2:10">
      <c r="B1568" t="s">
        <v>180</v>
      </c>
      <c r="C1568" t="s">
        <v>181</v>
      </c>
      <c r="D1568" t="s">
        <v>190</v>
      </c>
      <c r="E1568" t="s">
        <v>24</v>
      </c>
      <c r="F1568" t="s">
        <v>130</v>
      </c>
      <c r="G1568">
        <f t="shared" si="49"/>
        <v>0.29070000000000001</v>
      </c>
      <c r="H1568">
        <f t="shared" si="50"/>
        <v>0.363375</v>
      </c>
      <c r="J1568">
        <f>0.85*'Wind ENSPRESO CF'!E676</f>
        <v>0.363375</v>
      </c>
    </row>
    <row r="1569" spans="2:10">
      <c r="B1569" t="s">
        <v>180</v>
      </c>
      <c r="C1569" t="s">
        <v>181</v>
      </c>
      <c r="D1569" t="s">
        <v>190</v>
      </c>
      <c r="E1569" t="s">
        <v>26</v>
      </c>
      <c r="F1569" t="s">
        <v>130</v>
      </c>
      <c r="G1569">
        <f t="shared" si="49"/>
        <v>0.30259999999999998</v>
      </c>
      <c r="H1569">
        <f t="shared" si="50"/>
        <v>0.37824999999999998</v>
      </c>
      <c r="J1569">
        <f>0.85*'Wind ENSPRESO CF'!E677</f>
        <v>0.37824999999999998</v>
      </c>
    </row>
    <row r="1570" spans="2:10">
      <c r="B1570" t="s">
        <v>180</v>
      </c>
      <c r="C1570" t="s">
        <v>181</v>
      </c>
      <c r="D1570" t="s">
        <v>190</v>
      </c>
      <c r="E1570" t="s">
        <v>40</v>
      </c>
      <c r="F1570" t="s">
        <v>130</v>
      </c>
      <c r="G1570">
        <f t="shared" si="49"/>
        <v>0.10200000000000001</v>
      </c>
      <c r="H1570">
        <f t="shared" si="50"/>
        <v>0.1275</v>
      </c>
      <c r="J1570">
        <f>0.85*'Wind ENSPRESO CF'!E678</f>
        <v>0.1275</v>
      </c>
    </row>
    <row r="1571" spans="2:10">
      <c r="B1571" t="s">
        <v>180</v>
      </c>
      <c r="C1571" t="s">
        <v>181</v>
      </c>
      <c r="D1571" t="s">
        <v>190</v>
      </c>
      <c r="E1571" t="s">
        <v>27</v>
      </c>
      <c r="F1571" t="s">
        <v>130</v>
      </c>
      <c r="G1571">
        <f t="shared" si="49"/>
        <v>0.11560000000000002</v>
      </c>
      <c r="H1571">
        <f t="shared" si="50"/>
        <v>0.14450000000000002</v>
      </c>
      <c r="J1571">
        <f>0.85*'Wind ENSPRESO CF'!E679</f>
        <v>0.14450000000000002</v>
      </c>
    </row>
    <row r="1572" spans="2:10">
      <c r="B1572" t="s">
        <v>180</v>
      </c>
      <c r="C1572" t="s">
        <v>181</v>
      </c>
      <c r="D1572" t="s">
        <v>190</v>
      </c>
      <c r="E1572" t="s">
        <v>28</v>
      </c>
      <c r="F1572" t="s">
        <v>130</v>
      </c>
      <c r="G1572">
        <f t="shared" si="49"/>
        <v>0.28050000000000003</v>
      </c>
      <c r="H1572">
        <f t="shared" si="50"/>
        <v>0.35062500000000002</v>
      </c>
      <c r="J1572">
        <f>0.85*'Wind ENSPRESO CF'!E680</f>
        <v>0.35062500000000002</v>
      </c>
    </row>
    <row r="1573" spans="2:10">
      <c r="B1573" t="s">
        <v>180</v>
      </c>
      <c r="C1573" t="s">
        <v>181</v>
      </c>
      <c r="D1573" t="s">
        <v>190</v>
      </c>
      <c r="E1573" t="s">
        <v>29</v>
      </c>
      <c r="F1573" t="s">
        <v>130</v>
      </c>
      <c r="G1573">
        <f t="shared" si="49"/>
        <v>0.23799999999999999</v>
      </c>
      <c r="H1573">
        <f t="shared" si="50"/>
        <v>0.29749999999999999</v>
      </c>
      <c r="J1573">
        <f>0.85*'Wind ENSPRESO CF'!E681</f>
        <v>0.29749999999999999</v>
      </c>
    </row>
    <row r="1574" spans="2:10">
      <c r="B1574" t="s">
        <v>180</v>
      </c>
      <c r="C1574" t="s">
        <v>181</v>
      </c>
      <c r="D1574" t="s">
        <v>190</v>
      </c>
      <c r="E1574" t="s">
        <v>30</v>
      </c>
      <c r="F1574" t="s">
        <v>130</v>
      </c>
      <c r="G1574">
        <f t="shared" si="49"/>
        <v>0.29580000000000001</v>
      </c>
      <c r="H1574">
        <f t="shared" si="50"/>
        <v>0.36975000000000002</v>
      </c>
      <c r="J1574">
        <f>0.85*'Wind ENSPRESO CF'!E682</f>
        <v>0.36975000000000002</v>
      </c>
    </row>
    <row r="1575" spans="2:10">
      <c r="B1575" t="s">
        <v>180</v>
      </c>
      <c r="C1575" t="s">
        <v>181</v>
      </c>
      <c r="D1575" t="s">
        <v>190</v>
      </c>
      <c r="E1575" t="s">
        <v>31</v>
      </c>
      <c r="F1575" t="s">
        <v>130</v>
      </c>
      <c r="G1575">
        <f t="shared" si="49"/>
        <v>0.21250000000000002</v>
      </c>
      <c r="H1575">
        <f t="shared" si="50"/>
        <v>0.265625</v>
      </c>
      <c r="J1575">
        <f>0.85*'Wind ENSPRESO CF'!E683</f>
        <v>0.265625</v>
      </c>
    </row>
    <row r="1576" spans="2:10">
      <c r="B1576" t="s">
        <v>180</v>
      </c>
      <c r="C1576" t="s">
        <v>181</v>
      </c>
      <c r="D1576" t="s">
        <v>190</v>
      </c>
      <c r="E1576" t="s">
        <v>32</v>
      </c>
      <c r="F1576" t="s">
        <v>130</v>
      </c>
      <c r="G1576">
        <f t="shared" si="49"/>
        <v>0.19550000000000001</v>
      </c>
      <c r="H1576">
        <f t="shared" si="50"/>
        <v>0.24437499999999998</v>
      </c>
      <c r="J1576">
        <f>0.85*'Wind ENSPRESO CF'!E684</f>
        <v>0.24437499999999998</v>
      </c>
    </row>
    <row r="1577" spans="2:10">
      <c r="B1577" t="s">
        <v>180</v>
      </c>
      <c r="C1577" t="s">
        <v>181</v>
      </c>
      <c r="D1577" t="s">
        <v>190</v>
      </c>
      <c r="E1577" t="s">
        <v>33</v>
      </c>
      <c r="F1577" t="s">
        <v>130</v>
      </c>
      <c r="G1577">
        <f t="shared" si="49"/>
        <v>0.2873</v>
      </c>
      <c r="H1577">
        <f t="shared" si="50"/>
        <v>0.35912499999999997</v>
      </c>
      <c r="J1577">
        <f>0.85*'Wind ENSPRESO CF'!E685</f>
        <v>0.35912499999999997</v>
      </c>
    </row>
    <row r="1578" spans="2:10">
      <c r="B1578" t="s">
        <v>180</v>
      </c>
      <c r="C1578" t="s">
        <v>181</v>
      </c>
      <c r="D1578" t="s">
        <v>190</v>
      </c>
      <c r="E1578" t="s">
        <v>36</v>
      </c>
      <c r="F1578" t="s">
        <v>130</v>
      </c>
      <c r="G1578">
        <f t="shared" si="49"/>
        <v>0.33660000000000001</v>
      </c>
      <c r="H1578">
        <f t="shared" si="50"/>
        <v>0.42075000000000001</v>
      </c>
      <c r="J1578">
        <f>0.85*'Wind ENSPRESO CF'!E686</f>
        <v>0.42075000000000001</v>
      </c>
    </row>
    <row r="1579" spans="2:10">
      <c r="B1579" t="s">
        <v>180</v>
      </c>
      <c r="C1579" t="s">
        <v>181</v>
      </c>
      <c r="D1579" t="s">
        <v>191</v>
      </c>
      <c r="E1579" t="s">
        <v>37</v>
      </c>
      <c r="F1579" t="s">
        <v>130</v>
      </c>
      <c r="G1579">
        <f t="shared" si="49"/>
        <v>0.24990000000000001</v>
      </c>
      <c r="H1579">
        <f t="shared" si="50"/>
        <v>0.31237500000000001</v>
      </c>
      <c r="J1579">
        <f>0.85*'Wind ENSPRESO CF'!E687</f>
        <v>0.31237500000000001</v>
      </c>
    </row>
    <row r="1580" spans="2:10">
      <c r="B1580" t="s">
        <v>180</v>
      </c>
      <c r="C1580" t="s">
        <v>181</v>
      </c>
      <c r="D1580" t="s">
        <v>191</v>
      </c>
      <c r="E1580" t="s">
        <v>8</v>
      </c>
      <c r="F1580" t="s">
        <v>130</v>
      </c>
      <c r="G1580">
        <f t="shared" si="49"/>
        <v>0.4199</v>
      </c>
      <c r="H1580">
        <f t="shared" si="50"/>
        <v>0.52487499999999998</v>
      </c>
      <c r="J1580">
        <f>0.85*'Wind ENSPRESO CF'!E688</f>
        <v>0.52487499999999998</v>
      </c>
    </row>
    <row r="1581" spans="2:10">
      <c r="B1581" t="s">
        <v>180</v>
      </c>
      <c r="C1581" t="s">
        <v>181</v>
      </c>
      <c r="D1581" t="s">
        <v>191</v>
      </c>
      <c r="E1581" t="s">
        <v>9</v>
      </c>
      <c r="F1581" t="s">
        <v>130</v>
      </c>
      <c r="G1581">
        <f t="shared" si="49"/>
        <v>0.30940000000000006</v>
      </c>
      <c r="H1581">
        <f t="shared" si="50"/>
        <v>0.38675000000000004</v>
      </c>
      <c r="J1581">
        <f>0.85*'Wind ENSPRESO CF'!E689</f>
        <v>0.38675000000000004</v>
      </c>
    </row>
    <row r="1582" spans="2:10">
      <c r="B1582" t="s">
        <v>180</v>
      </c>
      <c r="C1582" t="s">
        <v>181</v>
      </c>
      <c r="D1582" t="s">
        <v>191</v>
      </c>
      <c r="E1582" t="s">
        <v>11</v>
      </c>
      <c r="F1582" t="s">
        <v>130</v>
      </c>
      <c r="G1582">
        <f t="shared" si="49"/>
        <v>0.20229999999999998</v>
      </c>
      <c r="H1582">
        <f t="shared" si="50"/>
        <v>0.25287499999999996</v>
      </c>
      <c r="J1582">
        <f>0.85*'Wind ENSPRESO CF'!E690</f>
        <v>0.25287499999999996</v>
      </c>
    </row>
    <row r="1583" spans="2:10">
      <c r="B1583" t="s">
        <v>180</v>
      </c>
      <c r="C1583" t="s">
        <v>181</v>
      </c>
      <c r="D1583" t="s">
        <v>191</v>
      </c>
      <c r="E1583" t="s">
        <v>13</v>
      </c>
      <c r="F1583" t="s">
        <v>130</v>
      </c>
      <c r="G1583">
        <f t="shared" si="49"/>
        <v>0.48110000000000003</v>
      </c>
      <c r="H1583">
        <f t="shared" si="50"/>
        <v>0.60137499999999999</v>
      </c>
      <c r="J1583">
        <f>0.85*'Wind ENSPRESO CF'!E691</f>
        <v>0.60137499999999999</v>
      </c>
    </row>
    <row r="1584" spans="2:10">
      <c r="B1584" t="s">
        <v>180</v>
      </c>
      <c r="C1584" t="s">
        <v>181</v>
      </c>
      <c r="D1584" t="s">
        <v>191</v>
      </c>
      <c r="E1584" t="s">
        <v>14</v>
      </c>
      <c r="F1584" t="s">
        <v>130</v>
      </c>
      <c r="G1584">
        <f t="shared" si="49"/>
        <v>0.45560000000000012</v>
      </c>
      <c r="H1584">
        <f t="shared" si="50"/>
        <v>0.56950000000000012</v>
      </c>
      <c r="J1584">
        <f>0.85*'Wind ENSPRESO CF'!E692</f>
        <v>0.56950000000000012</v>
      </c>
    </row>
    <row r="1585" spans="2:10">
      <c r="B1585" t="s">
        <v>180</v>
      </c>
      <c r="C1585" t="s">
        <v>181</v>
      </c>
      <c r="D1585" t="s">
        <v>191</v>
      </c>
      <c r="E1585" t="s">
        <v>15</v>
      </c>
      <c r="F1585" t="s">
        <v>130</v>
      </c>
      <c r="G1585">
        <f t="shared" si="49"/>
        <v>0.45389999999999997</v>
      </c>
      <c r="H1585">
        <f t="shared" si="50"/>
        <v>0.56737499999999996</v>
      </c>
      <c r="J1585">
        <f>0.85*'Wind ENSPRESO CF'!E693</f>
        <v>0.56737499999999996</v>
      </c>
    </row>
    <row r="1586" spans="2:10">
      <c r="B1586" t="s">
        <v>180</v>
      </c>
      <c r="C1586" t="s">
        <v>181</v>
      </c>
      <c r="D1586" t="s">
        <v>191</v>
      </c>
      <c r="E1586" t="s">
        <v>16</v>
      </c>
      <c r="F1586" t="s">
        <v>130</v>
      </c>
      <c r="G1586">
        <f t="shared" si="49"/>
        <v>0.29508600000000007</v>
      </c>
      <c r="H1586">
        <f t="shared" si="50"/>
        <v>0.36885750000000006</v>
      </c>
      <c r="J1586">
        <f>0.85*'Wind ENSPRESO CF'!E694</f>
        <v>0.36885750000000006</v>
      </c>
    </row>
    <row r="1587" spans="2:10">
      <c r="B1587" t="s">
        <v>180</v>
      </c>
      <c r="C1587" t="s">
        <v>181</v>
      </c>
      <c r="D1587" t="s">
        <v>191</v>
      </c>
      <c r="E1587" t="s">
        <v>17</v>
      </c>
      <c r="F1587" t="s">
        <v>130</v>
      </c>
      <c r="G1587">
        <f t="shared" si="49"/>
        <v>0.44370000000000004</v>
      </c>
      <c r="H1587">
        <f t="shared" si="50"/>
        <v>0.55462500000000003</v>
      </c>
      <c r="J1587">
        <f>0.85*'Wind ENSPRESO CF'!E695</f>
        <v>0.55462500000000003</v>
      </c>
    </row>
    <row r="1588" spans="2:10">
      <c r="B1588" t="s">
        <v>180</v>
      </c>
      <c r="C1588" t="s">
        <v>181</v>
      </c>
      <c r="D1588" t="s">
        <v>191</v>
      </c>
      <c r="E1588" t="s">
        <v>18</v>
      </c>
      <c r="F1588" t="s">
        <v>130</v>
      </c>
      <c r="G1588">
        <f t="shared" si="49"/>
        <v>0.4284</v>
      </c>
      <c r="H1588">
        <f t="shared" si="50"/>
        <v>0.53549999999999998</v>
      </c>
      <c r="J1588">
        <f>0.85*'Wind ENSPRESO CF'!E696</f>
        <v>0.53549999999999998</v>
      </c>
    </row>
    <row r="1589" spans="2:10">
      <c r="B1589" t="s">
        <v>180</v>
      </c>
      <c r="C1589" t="s">
        <v>181</v>
      </c>
      <c r="D1589" t="s">
        <v>191</v>
      </c>
      <c r="E1589" t="s">
        <v>19</v>
      </c>
      <c r="F1589" t="s">
        <v>130</v>
      </c>
      <c r="G1589">
        <f t="shared" si="49"/>
        <v>0.27710000000000001</v>
      </c>
      <c r="H1589">
        <f t="shared" si="50"/>
        <v>0.34637499999999999</v>
      </c>
      <c r="J1589">
        <f>0.85*'Wind ENSPRESO CF'!E697</f>
        <v>0.34637499999999999</v>
      </c>
    </row>
    <row r="1590" spans="2:10">
      <c r="B1590" t="s">
        <v>180</v>
      </c>
      <c r="C1590" t="s">
        <v>181</v>
      </c>
      <c r="D1590" t="s">
        <v>191</v>
      </c>
      <c r="E1590" t="s">
        <v>39</v>
      </c>
      <c r="F1590" t="s">
        <v>130</v>
      </c>
      <c r="G1590">
        <f t="shared" si="49"/>
        <v>0.24139999999999998</v>
      </c>
      <c r="H1590">
        <f t="shared" si="50"/>
        <v>0.30174999999999996</v>
      </c>
      <c r="J1590">
        <f>0.85*'Wind ENSPRESO CF'!E698</f>
        <v>0.30174999999999996</v>
      </c>
    </row>
    <row r="1591" spans="2:10">
      <c r="B1591" t="s">
        <v>180</v>
      </c>
      <c r="C1591" t="s">
        <v>181</v>
      </c>
      <c r="D1591" t="s">
        <v>191</v>
      </c>
      <c r="E1591" t="s">
        <v>21</v>
      </c>
      <c r="F1591" t="s">
        <v>130</v>
      </c>
      <c r="G1591">
        <f t="shared" si="49"/>
        <v>0.50660000000000005</v>
      </c>
      <c r="H1591">
        <f t="shared" si="50"/>
        <v>0.63324999999999998</v>
      </c>
      <c r="J1591">
        <f>0.85*'Wind ENSPRESO CF'!E699</f>
        <v>0.63324999999999998</v>
      </c>
    </row>
    <row r="1592" spans="2:10">
      <c r="B1592" t="s">
        <v>180</v>
      </c>
      <c r="C1592" t="s">
        <v>181</v>
      </c>
      <c r="D1592" t="s">
        <v>191</v>
      </c>
      <c r="E1592" t="s">
        <v>22</v>
      </c>
      <c r="F1592" t="s">
        <v>130</v>
      </c>
      <c r="G1592">
        <f t="shared" si="49"/>
        <v>0</v>
      </c>
      <c r="H1592">
        <f t="shared" si="50"/>
        <v>0</v>
      </c>
      <c r="J1592">
        <f>0.85*'Wind ENSPRESO CF'!E700</f>
        <v>0</v>
      </c>
    </row>
    <row r="1593" spans="2:10">
      <c r="B1593" t="s">
        <v>180</v>
      </c>
      <c r="C1593" t="s">
        <v>181</v>
      </c>
      <c r="D1593" t="s">
        <v>191</v>
      </c>
      <c r="E1593" t="s">
        <v>23</v>
      </c>
      <c r="F1593" t="s">
        <v>130</v>
      </c>
      <c r="G1593">
        <f t="shared" si="49"/>
        <v>0.26859999999999995</v>
      </c>
      <c r="H1593">
        <f t="shared" si="50"/>
        <v>0.33574999999999994</v>
      </c>
      <c r="J1593">
        <f>0.85*'Wind ENSPRESO CF'!E701</f>
        <v>0.33574999999999994</v>
      </c>
    </row>
    <row r="1594" spans="2:10">
      <c r="B1594" t="s">
        <v>180</v>
      </c>
      <c r="C1594" t="s">
        <v>181</v>
      </c>
      <c r="D1594" t="s">
        <v>191</v>
      </c>
      <c r="E1594" t="s">
        <v>24</v>
      </c>
      <c r="F1594" t="s">
        <v>130</v>
      </c>
      <c r="G1594">
        <f t="shared" si="49"/>
        <v>0.442</v>
      </c>
      <c r="H1594">
        <f t="shared" si="50"/>
        <v>0.55249999999999999</v>
      </c>
      <c r="J1594">
        <f>0.85*'Wind ENSPRESO CF'!E702</f>
        <v>0.55249999999999999</v>
      </c>
    </row>
    <row r="1595" spans="2:10">
      <c r="B1595" t="s">
        <v>180</v>
      </c>
      <c r="C1595" t="s">
        <v>181</v>
      </c>
      <c r="D1595" t="s">
        <v>191</v>
      </c>
      <c r="E1595" t="s">
        <v>26</v>
      </c>
      <c r="F1595" t="s">
        <v>130</v>
      </c>
      <c r="G1595">
        <f t="shared" si="49"/>
        <v>0.45389999999999997</v>
      </c>
      <c r="H1595">
        <f t="shared" si="50"/>
        <v>0.56737499999999996</v>
      </c>
      <c r="J1595">
        <f>0.85*'Wind ENSPRESO CF'!E703</f>
        <v>0.56737499999999996</v>
      </c>
    </row>
    <row r="1596" spans="2:10">
      <c r="B1596" t="s">
        <v>180</v>
      </c>
      <c r="C1596" t="s">
        <v>181</v>
      </c>
      <c r="D1596" t="s">
        <v>191</v>
      </c>
      <c r="E1596" t="s">
        <v>40</v>
      </c>
      <c r="F1596" t="s">
        <v>130</v>
      </c>
      <c r="G1596">
        <f t="shared" si="49"/>
        <v>0.24309999999999998</v>
      </c>
      <c r="H1596">
        <f t="shared" si="50"/>
        <v>0.30387499999999995</v>
      </c>
      <c r="J1596">
        <f>0.85*'Wind ENSPRESO CF'!E704</f>
        <v>0.30387499999999995</v>
      </c>
    </row>
    <row r="1597" spans="2:10">
      <c r="B1597" t="s">
        <v>180</v>
      </c>
      <c r="C1597" t="s">
        <v>181</v>
      </c>
      <c r="D1597" t="s">
        <v>191</v>
      </c>
      <c r="E1597" t="s">
        <v>27</v>
      </c>
      <c r="F1597" t="s">
        <v>130</v>
      </c>
      <c r="G1597">
        <f t="shared" si="49"/>
        <v>0.33320000000000005</v>
      </c>
      <c r="H1597">
        <f t="shared" si="50"/>
        <v>0.41650000000000004</v>
      </c>
      <c r="J1597">
        <f>0.85*'Wind ENSPRESO CF'!E705</f>
        <v>0.41650000000000004</v>
      </c>
    </row>
    <row r="1598" spans="2:10">
      <c r="B1598" t="s">
        <v>180</v>
      </c>
      <c r="C1598" t="s">
        <v>181</v>
      </c>
      <c r="D1598" t="s">
        <v>191</v>
      </c>
      <c r="E1598" t="s">
        <v>28</v>
      </c>
      <c r="F1598" t="s">
        <v>130</v>
      </c>
      <c r="G1598">
        <f t="shared" si="49"/>
        <v>0.45220000000000005</v>
      </c>
      <c r="H1598">
        <f t="shared" si="50"/>
        <v>0.56525000000000003</v>
      </c>
      <c r="J1598">
        <f>0.85*'Wind ENSPRESO CF'!E706</f>
        <v>0.56525000000000003</v>
      </c>
    </row>
    <row r="1599" spans="2:10">
      <c r="B1599" t="s">
        <v>180</v>
      </c>
      <c r="C1599" t="s">
        <v>181</v>
      </c>
      <c r="D1599" t="s">
        <v>191</v>
      </c>
      <c r="E1599" t="s">
        <v>29</v>
      </c>
      <c r="F1599" t="s">
        <v>130</v>
      </c>
      <c r="G1599">
        <f t="shared" si="49"/>
        <v>0.45900000000000002</v>
      </c>
      <c r="H1599">
        <f t="shared" si="50"/>
        <v>0.57374999999999998</v>
      </c>
      <c r="J1599">
        <f>0.85*'Wind ENSPRESO CF'!E707</f>
        <v>0.57374999999999998</v>
      </c>
    </row>
    <row r="1600" spans="2:10">
      <c r="B1600" t="s">
        <v>180</v>
      </c>
      <c r="C1600" t="s">
        <v>181</v>
      </c>
      <c r="D1600" t="s">
        <v>191</v>
      </c>
      <c r="E1600" t="s">
        <v>30</v>
      </c>
      <c r="F1600" t="s">
        <v>130</v>
      </c>
      <c r="G1600">
        <f t="shared" si="49"/>
        <v>0.44029999999999997</v>
      </c>
      <c r="H1600">
        <f t="shared" si="50"/>
        <v>0.55037499999999995</v>
      </c>
      <c r="J1600">
        <f>0.85*'Wind ENSPRESO CF'!E708</f>
        <v>0.55037499999999995</v>
      </c>
    </row>
    <row r="1601" spans="2:10">
      <c r="B1601" t="s">
        <v>180</v>
      </c>
      <c r="C1601" t="s">
        <v>181</v>
      </c>
      <c r="D1601" t="s">
        <v>191</v>
      </c>
      <c r="E1601" t="s">
        <v>31</v>
      </c>
      <c r="F1601" t="s">
        <v>130</v>
      </c>
      <c r="G1601">
        <f t="shared" si="49"/>
        <v>0.29863899999999993</v>
      </c>
      <c r="H1601">
        <f t="shared" si="50"/>
        <v>0.3732987499999999</v>
      </c>
      <c r="J1601">
        <f>0.85*'Wind ENSPRESO CF'!E709</f>
        <v>0.3732987499999999</v>
      </c>
    </row>
    <row r="1602" spans="2:10">
      <c r="B1602" t="s">
        <v>180</v>
      </c>
      <c r="C1602" t="s">
        <v>181</v>
      </c>
      <c r="D1602" t="s">
        <v>191</v>
      </c>
      <c r="E1602" t="s">
        <v>32</v>
      </c>
      <c r="F1602" t="s">
        <v>130</v>
      </c>
      <c r="G1602">
        <f t="shared" si="49"/>
        <v>0.3791000000000001</v>
      </c>
      <c r="H1602">
        <f t="shared" si="50"/>
        <v>0.4738750000000001</v>
      </c>
      <c r="J1602">
        <f>0.85*'Wind ENSPRESO CF'!E710</f>
        <v>0.4738750000000001</v>
      </c>
    </row>
    <row r="1603" spans="2:10">
      <c r="B1603" t="s">
        <v>180</v>
      </c>
      <c r="C1603" t="s">
        <v>181</v>
      </c>
      <c r="D1603" t="s">
        <v>191</v>
      </c>
      <c r="E1603" t="s">
        <v>33</v>
      </c>
      <c r="F1603" t="s">
        <v>130</v>
      </c>
      <c r="G1603">
        <f t="shared" si="49"/>
        <v>0.43520000000000003</v>
      </c>
      <c r="H1603">
        <f t="shared" si="50"/>
        <v>0.54400000000000004</v>
      </c>
      <c r="J1603">
        <f>0.85*'Wind ENSPRESO CF'!E711</f>
        <v>0.54400000000000004</v>
      </c>
    </row>
    <row r="1604" spans="2:10">
      <c r="B1604" t="s">
        <v>180</v>
      </c>
      <c r="C1604" t="s">
        <v>181</v>
      </c>
      <c r="D1604" t="s">
        <v>191</v>
      </c>
      <c r="E1604" t="s">
        <v>36</v>
      </c>
      <c r="F1604" t="s">
        <v>130</v>
      </c>
      <c r="G1604">
        <f t="shared" si="49"/>
        <v>0.50830000000000009</v>
      </c>
      <c r="H1604">
        <f t="shared" si="50"/>
        <v>0.63537500000000002</v>
      </c>
      <c r="J1604">
        <f>0.85*'Wind ENSPRESO CF'!E712</f>
        <v>0.63537500000000002</v>
      </c>
    </row>
    <row r="1605" spans="2:10">
      <c r="B1605" t="s">
        <v>180</v>
      </c>
      <c r="C1605" t="s">
        <v>181</v>
      </c>
      <c r="D1605" t="s">
        <v>192</v>
      </c>
      <c r="E1605" t="s">
        <v>37</v>
      </c>
      <c r="F1605" t="s">
        <v>130</v>
      </c>
      <c r="G1605">
        <f t="shared" si="49"/>
        <v>0.30940000000000006</v>
      </c>
      <c r="H1605">
        <f t="shared" si="50"/>
        <v>0.38675000000000004</v>
      </c>
      <c r="J1605">
        <f>0.85*'Wind ENSPRESO CF'!E713</f>
        <v>0.38675000000000004</v>
      </c>
    </row>
    <row r="1606" spans="2:10">
      <c r="B1606" t="s">
        <v>180</v>
      </c>
      <c r="C1606" t="s">
        <v>181</v>
      </c>
      <c r="D1606" t="s">
        <v>192</v>
      </c>
      <c r="E1606" t="s">
        <v>8</v>
      </c>
      <c r="F1606" t="s">
        <v>130</v>
      </c>
      <c r="G1606">
        <f t="shared" si="49"/>
        <v>0.45389999999999997</v>
      </c>
      <c r="H1606">
        <f t="shared" si="50"/>
        <v>0.56737499999999996</v>
      </c>
      <c r="J1606">
        <f>0.85*'Wind ENSPRESO CF'!E714</f>
        <v>0.56737499999999996</v>
      </c>
    </row>
    <row r="1607" spans="2:10">
      <c r="B1607" t="s">
        <v>180</v>
      </c>
      <c r="C1607" t="s">
        <v>181</v>
      </c>
      <c r="D1607" t="s">
        <v>192</v>
      </c>
      <c r="E1607" t="s">
        <v>9</v>
      </c>
      <c r="F1607" t="s">
        <v>130</v>
      </c>
      <c r="G1607">
        <f t="shared" si="49"/>
        <v>0.3791000000000001</v>
      </c>
      <c r="H1607">
        <f t="shared" si="50"/>
        <v>0.4738750000000001</v>
      </c>
      <c r="J1607">
        <f>0.85*'Wind ENSPRESO CF'!E715</f>
        <v>0.4738750000000001</v>
      </c>
    </row>
    <row r="1608" spans="2:10">
      <c r="B1608" t="s">
        <v>180</v>
      </c>
      <c r="C1608" t="s">
        <v>181</v>
      </c>
      <c r="D1608" t="s">
        <v>192</v>
      </c>
      <c r="E1608" t="s">
        <v>11</v>
      </c>
      <c r="F1608" t="s">
        <v>130</v>
      </c>
      <c r="G1608">
        <f t="shared" si="49"/>
        <v>0.255</v>
      </c>
      <c r="H1608">
        <f t="shared" si="50"/>
        <v>0.31874999999999998</v>
      </c>
      <c r="J1608">
        <f>0.85*'Wind ENSPRESO CF'!E716</f>
        <v>0.31874999999999998</v>
      </c>
    </row>
    <row r="1609" spans="2:10">
      <c r="B1609" t="s">
        <v>180</v>
      </c>
      <c r="C1609" t="s">
        <v>181</v>
      </c>
      <c r="D1609" t="s">
        <v>192</v>
      </c>
      <c r="E1609" t="s">
        <v>13</v>
      </c>
      <c r="F1609" t="s">
        <v>130</v>
      </c>
      <c r="G1609">
        <f t="shared" si="49"/>
        <v>0.47430000000000005</v>
      </c>
      <c r="H1609">
        <f t="shared" si="50"/>
        <v>0.59287500000000004</v>
      </c>
      <c r="J1609">
        <f>0.85*'Wind ENSPRESO CF'!E717</f>
        <v>0.59287500000000004</v>
      </c>
    </row>
    <row r="1610" spans="2:10">
      <c r="B1610" t="s">
        <v>180</v>
      </c>
      <c r="C1610" t="s">
        <v>181</v>
      </c>
      <c r="D1610" t="s">
        <v>192</v>
      </c>
      <c r="E1610" t="s">
        <v>14</v>
      </c>
      <c r="F1610" t="s">
        <v>130</v>
      </c>
      <c r="G1610">
        <f t="shared" si="49"/>
        <v>0.45560000000000012</v>
      </c>
      <c r="H1610">
        <f t="shared" si="50"/>
        <v>0.56950000000000012</v>
      </c>
      <c r="J1610">
        <f>0.85*'Wind ENSPRESO CF'!E718</f>
        <v>0.56950000000000012</v>
      </c>
    </row>
    <row r="1611" spans="2:10">
      <c r="B1611" t="s">
        <v>180</v>
      </c>
      <c r="C1611" t="s">
        <v>181</v>
      </c>
      <c r="D1611" t="s">
        <v>192</v>
      </c>
      <c r="E1611" t="s">
        <v>15</v>
      </c>
      <c r="F1611" t="s">
        <v>130</v>
      </c>
      <c r="G1611">
        <f t="shared" si="49"/>
        <v>0.46070000000000005</v>
      </c>
      <c r="H1611">
        <f t="shared" si="50"/>
        <v>0.57587500000000003</v>
      </c>
      <c r="J1611">
        <f>0.85*'Wind ENSPRESO CF'!E719</f>
        <v>0.57587500000000003</v>
      </c>
    </row>
    <row r="1612" spans="2:10">
      <c r="B1612" t="s">
        <v>180</v>
      </c>
      <c r="C1612" t="s">
        <v>181</v>
      </c>
      <c r="D1612" t="s">
        <v>192</v>
      </c>
      <c r="E1612" t="s">
        <v>16</v>
      </c>
      <c r="F1612" t="s">
        <v>130</v>
      </c>
      <c r="G1612">
        <f t="shared" si="49"/>
        <v>0.34481099999999998</v>
      </c>
      <c r="H1612">
        <f t="shared" si="50"/>
        <v>0.43101374999999992</v>
      </c>
      <c r="J1612">
        <f>0.85*'Wind ENSPRESO CF'!E720</f>
        <v>0.43101374999999992</v>
      </c>
    </row>
    <row r="1613" spans="2:10">
      <c r="B1613" t="s">
        <v>180</v>
      </c>
      <c r="C1613" t="s">
        <v>181</v>
      </c>
      <c r="D1613" t="s">
        <v>192</v>
      </c>
      <c r="E1613" t="s">
        <v>17</v>
      </c>
      <c r="F1613" t="s">
        <v>130</v>
      </c>
      <c r="G1613">
        <f t="shared" si="49"/>
        <v>0.4284</v>
      </c>
      <c r="H1613">
        <f t="shared" si="50"/>
        <v>0.53549999999999998</v>
      </c>
      <c r="J1613">
        <f>0.85*'Wind ENSPRESO CF'!E721</f>
        <v>0.53549999999999998</v>
      </c>
    </row>
    <row r="1614" spans="2:10">
      <c r="B1614" t="s">
        <v>180</v>
      </c>
      <c r="C1614" t="s">
        <v>181</v>
      </c>
      <c r="D1614" t="s">
        <v>192</v>
      </c>
      <c r="E1614" t="s">
        <v>18</v>
      </c>
      <c r="F1614" t="s">
        <v>130</v>
      </c>
      <c r="G1614">
        <f t="shared" ref="G1614:G1677" si="51">H1614*0.8</f>
        <v>0.43690000000000001</v>
      </c>
      <c r="H1614">
        <f t="shared" si="50"/>
        <v>0.54612499999999997</v>
      </c>
      <c r="J1614">
        <f>0.85*'Wind ENSPRESO CF'!E722</f>
        <v>0.54612499999999997</v>
      </c>
    </row>
    <row r="1615" spans="2:10">
      <c r="B1615" t="s">
        <v>180</v>
      </c>
      <c r="C1615" t="s">
        <v>181</v>
      </c>
      <c r="D1615" t="s">
        <v>192</v>
      </c>
      <c r="E1615" t="s">
        <v>19</v>
      </c>
      <c r="F1615" t="s">
        <v>130</v>
      </c>
      <c r="G1615">
        <f t="shared" si="51"/>
        <v>0.31790000000000002</v>
      </c>
      <c r="H1615">
        <f t="shared" si="50"/>
        <v>0.39737499999999998</v>
      </c>
      <c r="J1615">
        <f>0.85*'Wind ENSPRESO CF'!E723</f>
        <v>0.39737499999999998</v>
      </c>
    </row>
    <row r="1616" spans="2:10">
      <c r="B1616" t="s">
        <v>180</v>
      </c>
      <c r="C1616" t="s">
        <v>181</v>
      </c>
      <c r="D1616" t="s">
        <v>192</v>
      </c>
      <c r="E1616" t="s">
        <v>39</v>
      </c>
      <c r="F1616" t="s">
        <v>130</v>
      </c>
      <c r="G1616">
        <f t="shared" si="51"/>
        <v>0.28560000000000002</v>
      </c>
      <c r="H1616">
        <f t="shared" si="50"/>
        <v>0.35699999999999998</v>
      </c>
      <c r="J1616">
        <f>0.85*'Wind ENSPRESO CF'!E724</f>
        <v>0.35699999999999998</v>
      </c>
    </row>
    <row r="1617" spans="2:10">
      <c r="B1617" t="s">
        <v>180</v>
      </c>
      <c r="C1617" t="s">
        <v>181</v>
      </c>
      <c r="D1617" t="s">
        <v>192</v>
      </c>
      <c r="E1617" t="s">
        <v>21</v>
      </c>
      <c r="F1617" t="s">
        <v>130</v>
      </c>
      <c r="G1617">
        <f t="shared" si="51"/>
        <v>0.50660000000000005</v>
      </c>
      <c r="H1617">
        <f t="shared" si="50"/>
        <v>0.63324999999999998</v>
      </c>
      <c r="J1617">
        <f>0.85*'Wind ENSPRESO CF'!E725</f>
        <v>0.63324999999999998</v>
      </c>
    </row>
    <row r="1618" spans="2:10">
      <c r="B1618" t="s">
        <v>180</v>
      </c>
      <c r="C1618" t="s">
        <v>181</v>
      </c>
      <c r="D1618" t="s">
        <v>192</v>
      </c>
      <c r="E1618" t="s">
        <v>22</v>
      </c>
      <c r="F1618" t="s">
        <v>130</v>
      </c>
      <c r="G1618">
        <f t="shared" si="51"/>
        <v>0</v>
      </c>
      <c r="H1618">
        <f t="shared" si="50"/>
        <v>0</v>
      </c>
      <c r="J1618">
        <f>0.85*'Wind ENSPRESO CF'!E726</f>
        <v>0</v>
      </c>
    </row>
    <row r="1619" spans="2:10">
      <c r="B1619" t="s">
        <v>180</v>
      </c>
      <c r="C1619" t="s">
        <v>181</v>
      </c>
      <c r="D1619" t="s">
        <v>192</v>
      </c>
      <c r="E1619" t="s">
        <v>23</v>
      </c>
      <c r="F1619" t="s">
        <v>130</v>
      </c>
      <c r="G1619">
        <f t="shared" si="51"/>
        <v>0.30600000000000005</v>
      </c>
      <c r="H1619">
        <f t="shared" si="50"/>
        <v>0.38250000000000006</v>
      </c>
      <c r="J1619">
        <f>0.85*'Wind ENSPRESO CF'!E727</f>
        <v>0.38250000000000006</v>
      </c>
    </row>
    <row r="1620" spans="2:10">
      <c r="B1620" t="s">
        <v>180</v>
      </c>
      <c r="C1620" t="s">
        <v>181</v>
      </c>
      <c r="D1620" t="s">
        <v>192</v>
      </c>
      <c r="E1620" t="s">
        <v>24</v>
      </c>
      <c r="F1620" t="s">
        <v>130</v>
      </c>
      <c r="G1620">
        <f t="shared" si="51"/>
        <v>0.45389999999999997</v>
      </c>
      <c r="H1620">
        <f t="shared" si="50"/>
        <v>0.56737499999999996</v>
      </c>
      <c r="J1620">
        <f>0.85*'Wind ENSPRESO CF'!E728</f>
        <v>0.56737499999999996</v>
      </c>
    </row>
    <row r="1621" spans="2:10">
      <c r="B1621" t="s">
        <v>180</v>
      </c>
      <c r="C1621" t="s">
        <v>181</v>
      </c>
      <c r="D1621" t="s">
        <v>192</v>
      </c>
      <c r="E1621" t="s">
        <v>26</v>
      </c>
      <c r="F1621" t="s">
        <v>130</v>
      </c>
      <c r="G1621">
        <f t="shared" si="51"/>
        <v>0.46750000000000003</v>
      </c>
      <c r="H1621">
        <f t="shared" si="50"/>
        <v>0.58437499999999998</v>
      </c>
      <c r="J1621">
        <f>0.85*'Wind ENSPRESO CF'!E729</f>
        <v>0.58437499999999998</v>
      </c>
    </row>
    <row r="1622" spans="2:10">
      <c r="B1622" t="s">
        <v>180</v>
      </c>
      <c r="C1622" t="s">
        <v>181</v>
      </c>
      <c r="D1622" t="s">
        <v>192</v>
      </c>
      <c r="E1622" t="s">
        <v>40</v>
      </c>
      <c r="F1622" t="s">
        <v>130</v>
      </c>
      <c r="G1622">
        <f t="shared" si="51"/>
        <v>0.31449999999999995</v>
      </c>
      <c r="H1622">
        <f t="shared" si="50"/>
        <v>0.39312499999999989</v>
      </c>
      <c r="J1622">
        <f>0.85*'Wind ENSPRESO CF'!E730</f>
        <v>0.39312499999999989</v>
      </c>
    </row>
    <row r="1623" spans="2:10">
      <c r="B1623" t="s">
        <v>180</v>
      </c>
      <c r="C1623" t="s">
        <v>181</v>
      </c>
      <c r="D1623" t="s">
        <v>192</v>
      </c>
      <c r="E1623" t="s">
        <v>27</v>
      </c>
      <c r="F1623" t="s">
        <v>130</v>
      </c>
      <c r="G1623">
        <f t="shared" si="51"/>
        <v>0.34509999999999996</v>
      </c>
      <c r="H1623">
        <f t="shared" si="50"/>
        <v>0.43137499999999995</v>
      </c>
      <c r="J1623">
        <f>0.85*'Wind ENSPRESO CF'!E731</f>
        <v>0.43137499999999995</v>
      </c>
    </row>
    <row r="1624" spans="2:10">
      <c r="B1624" t="s">
        <v>180</v>
      </c>
      <c r="C1624" t="s">
        <v>181</v>
      </c>
      <c r="D1624" t="s">
        <v>192</v>
      </c>
      <c r="E1624" t="s">
        <v>28</v>
      </c>
      <c r="F1624" t="s">
        <v>130</v>
      </c>
      <c r="G1624">
        <f t="shared" si="51"/>
        <v>0.47430000000000005</v>
      </c>
      <c r="H1624">
        <f t="shared" ref="H1624:H1687" si="52">IF(D1624="WP",0,J1624)</f>
        <v>0.59287500000000004</v>
      </c>
      <c r="J1624">
        <f>0.85*'Wind ENSPRESO CF'!E732</f>
        <v>0.59287500000000004</v>
      </c>
    </row>
    <row r="1625" spans="2:10">
      <c r="B1625" t="s">
        <v>180</v>
      </c>
      <c r="C1625" t="s">
        <v>181</v>
      </c>
      <c r="D1625" t="s">
        <v>192</v>
      </c>
      <c r="E1625" t="s">
        <v>29</v>
      </c>
      <c r="F1625" t="s">
        <v>130</v>
      </c>
      <c r="G1625">
        <f t="shared" si="51"/>
        <v>0.45900000000000002</v>
      </c>
      <c r="H1625">
        <f t="shared" si="52"/>
        <v>0.57374999999999998</v>
      </c>
      <c r="J1625">
        <f>0.85*'Wind ENSPRESO CF'!E733</f>
        <v>0.57374999999999998</v>
      </c>
    </row>
    <row r="1626" spans="2:10">
      <c r="B1626" t="s">
        <v>180</v>
      </c>
      <c r="C1626" t="s">
        <v>181</v>
      </c>
      <c r="D1626" t="s">
        <v>192</v>
      </c>
      <c r="E1626" t="s">
        <v>30</v>
      </c>
      <c r="F1626" t="s">
        <v>130</v>
      </c>
      <c r="G1626">
        <f t="shared" si="51"/>
        <v>0.45389999999999997</v>
      </c>
      <c r="H1626">
        <f t="shared" si="52"/>
        <v>0.56737499999999996</v>
      </c>
      <c r="J1626">
        <f>0.85*'Wind ENSPRESO CF'!E734</f>
        <v>0.56737499999999996</v>
      </c>
    </row>
    <row r="1627" spans="2:10">
      <c r="B1627" t="s">
        <v>180</v>
      </c>
      <c r="C1627" t="s">
        <v>181</v>
      </c>
      <c r="D1627" t="s">
        <v>192</v>
      </c>
      <c r="E1627" t="s">
        <v>31</v>
      </c>
      <c r="F1627" t="s">
        <v>130</v>
      </c>
      <c r="G1627">
        <f t="shared" si="51"/>
        <v>0.33755199999999996</v>
      </c>
      <c r="H1627">
        <f t="shared" si="52"/>
        <v>0.42193999999999993</v>
      </c>
      <c r="J1627">
        <f>0.85*'Wind ENSPRESO CF'!E735</f>
        <v>0.42193999999999993</v>
      </c>
    </row>
    <row r="1628" spans="2:10">
      <c r="B1628" t="s">
        <v>180</v>
      </c>
      <c r="C1628" t="s">
        <v>181</v>
      </c>
      <c r="D1628" t="s">
        <v>192</v>
      </c>
      <c r="E1628" t="s">
        <v>32</v>
      </c>
      <c r="F1628" t="s">
        <v>130</v>
      </c>
      <c r="G1628">
        <f t="shared" si="51"/>
        <v>0.38589999999999991</v>
      </c>
      <c r="H1628">
        <f t="shared" si="52"/>
        <v>0.48237499999999989</v>
      </c>
      <c r="J1628">
        <f>0.85*'Wind ENSPRESO CF'!E736</f>
        <v>0.48237499999999989</v>
      </c>
    </row>
    <row r="1629" spans="2:10">
      <c r="B1629" t="s">
        <v>180</v>
      </c>
      <c r="C1629" t="s">
        <v>181</v>
      </c>
      <c r="D1629" t="s">
        <v>192</v>
      </c>
      <c r="E1629" t="s">
        <v>33</v>
      </c>
      <c r="F1629" t="s">
        <v>130</v>
      </c>
      <c r="G1629">
        <f t="shared" si="51"/>
        <v>0.44370000000000004</v>
      </c>
      <c r="H1629">
        <f t="shared" si="52"/>
        <v>0.55462500000000003</v>
      </c>
      <c r="J1629">
        <f>0.85*'Wind ENSPRESO CF'!E737</f>
        <v>0.55462500000000003</v>
      </c>
    </row>
    <row r="1630" spans="2:10">
      <c r="B1630" t="s">
        <v>180</v>
      </c>
      <c r="C1630" t="s">
        <v>181</v>
      </c>
      <c r="D1630" t="s">
        <v>192</v>
      </c>
      <c r="E1630" t="s">
        <v>36</v>
      </c>
      <c r="F1630" t="s">
        <v>130</v>
      </c>
      <c r="G1630">
        <f t="shared" si="51"/>
        <v>0.50830000000000009</v>
      </c>
      <c r="H1630">
        <f t="shared" si="52"/>
        <v>0.63537500000000002</v>
      </c>
      <c r="J1630">
        <f>0.85*'Wind ENSPRESO CF'!E738</f>
        <v>0.63537500000000002</v>
      </c>
    </row>
    <row r="1631" spans="2:10">
      <c r="B1631" t="s">
        <v>180</v>
      </c>
      <c r="C1631" t="s">
        <v>181</v>
      </c>
      <c r="D1631" t="s">
        <v>193</v>
      </c>
      <c r="E1631" t="s">
        <v>37</v>
      </c>
      <c r="F1631" t="s">
        <v>130</v>
      </c>
      <c r="G1631">
        <f t="shared" si="51"/>
        <v>0</v>
      </c>
      <c r="H1631">
        <f t="shared" si="52"/>
        <v>0</v>
      </c>
      <c r="J1631">
        <f>0.85*'Wind ENSPRESO CF'!E739</f>
        <v>0.39949999999999991</v>
      </c>
    </row>
    <row r="1632" spans="2:10">
      <c r="B1632" t="s">
        <v>180</v>
      </c>
      <c r="C1632" t="s">
        <v>181</v>
      </c>
      <c r="D1632" t="s">
        <v>193</v>
      </c>
      <c r="E1632" t="s">
        <v>8</v>
      </c>
      <c r="F1632" t="s">
        <v>130</v>
      </c>
      <c r="G1632">
        <f t="shared" si="51"/>
        <v>0</v>
      </c>
      <c r="H1632">
        <f t="shared" si="52"/>
        <v>0</v>
      </c>
      <c r="J1632">
        <f>0.85*'Wind ENSPRESO CF'!E740</f>
        <v>0.57800000000000007</v>
      </c>
    </row>
    <row r="1633" spans="2:10">
      <c r="B1633" t="s">
        <v>180</v>
      </c>
      <c r="C1633" t="s">
        <v>181</v>
      </c>
      <c r="D1633" t="s">
        <v>193</v>
      </c>
      <c r="E1633" t="s">
        <v>9</v>
      </c>
      <c r="F1633" t="s">
        <v>130</v>
      </c>
      <c r="G1633">
        <f t="shared" si="51"/>
        <v>0</v>
      </c>
      <c r="H1633">
        <f t="shared" si="52"/>
        <v>0</v>
      </c>
      <c r="J1633">
        <f>0.85*'Wind ENSPRESO CF'!E741</f>
        <v>0.49724999999999997</v>
      </c>
    </row>
    <row r="1634" spans="2:10">
      <c r="B1634" t="s">
        <v>180</v>
      </c>
      <c r="C1634" t="s">
        <v>181</v>
      </c>
      <c r="D1634" t="s">
        <v>193</v>
      </c>
      <c r="E1634" t="s">
        <v>11</v>
      </c>
      <c r="F1634" t="s">
        <v>130</v>
      </c>
      <c r="G1634">
        <f t="shared" si="51"/>
        <v>0</v>
      </c>
      <c r="H1634">
        <f t="shared" si="52"/>
        <v>0</v>
      </c>
      <c r="J1634">
        <f>0.85*'Wind ENSPRESO CF'!E742</f>
        <v>0.35275000000000001</v>
      </c>
    </row>
    <row r="1635" spans="2:10">
      <c r="B1635" t="s">
        <v>180</v>
      </c>
      <c r="C1635" t="s">
        <v>181</v>
      </c>
      <c r="D1635" t="s">
        <v>193</v>
      </c>
      <c r="E1635" t="s">
        <v>13</v>
      </c>
      <c r="F1635" t="s">
        <v>130</v>
      </c>
      <c r="G1635">
        <f t="shared" si="51"/>
        <v>0</v>
      </c>
      <c r="H1635">
        <f t="shared" si="52"/>
        <v>0</v>
      </c>
      <c r="J1635">
        <f>0.85*'Wind ENSPRESO CF'!E743</f>
        <v>0.58437499999999998</v>
      </c>
    </row>
    <row r="1636" spans="2:10">
      <c r="B1636" t="s">
        <v>180</v>
      </c>
      <c r="C1636" t="s">
        <v>181</v>
      </c>
      <c r="D1636" t="s">
        <v>193</v>
      </c>
      <c r="E1636" t="s">
        <v>14</v>
      </c>
      <c r="F1636" t="s">
        <v>130</v>
      </c>
      <c r="G1636">
        <f t="shared" si="51"/>
        <v>0</v>
      </c>
      <c r="H1636">
        <f t="shared" si="52"/>
        <v>0</v>
      </c>
      <c r="J1636">
        <f>0.85*'Wind ENSPRESO CF'!E744</f>
        <v>0.59075</v>
      </c>
    </row>
    <row r="1637" spans="2:10">
      <c r="B1637" t="s">
        <v>180</v>
      </c>
      <c r="C1637" t="s">
        <v>181</v>
      </c>
      <c r="D1637" t="s">
        <v>193</v>
      </c>
      <c r="E1637" t="s">
        <v>15</v>
      </c>
      <c r="F1637" t="s">
        <v>130</v>
      </c>
      <c r="G1637">
        <f t="shared" si="51"/>
        <v>0</v>
      </c>
      <c r="H1637">
        <f t="shared" si="52"/>
        <v>0</v>
      </c>
      <c r="J1637">
        <f>0.85*'Wind ENSPRESO CF'!E745</f>
        <v>0.59287500000000004</v>
      </c>
    </row>
    <row r="1638" spans="2:10">
      <c r="B1638" t="s">
        <v>180</v>
      </c>
      <c r="C1638" t="s">
        <v>181</v>
      </c>
      <c r="D1638" t="s">
        <v>193</v>
      </c>
      <c r="E1638" t="s">
        <v>16</v>
      </c>
      <c r="F1638" t="s">
        <v>130</v>
      </c>
      <c r="G1638">
        <f t="shared" si="51"/>
        <v>0</v>
      </c>
      <c r="H1638">
        <f t="shared" si="52"/>
        <v>0</v>
      </c>
      <c r="J1638">
        <f>0.85*'Wind ENSPRESO CF'!E746</f>
        <v>0.40547125000000001</v>
      </c>
    </row>
    <row r="1639" spans="2:10">
      <c r="B1639" t="s">
        <v>180</v>
      </c>
      <c r="C1639" t="s">
        <v>181</v>
      </c>
      <c r="D1639" t="s">
        <v>193</v>
      </c>
      <c r="E1639" t="s">
        <v>17</v>
      </c>
      <c r="F1639" t="s">
        <v>130</v>
      </c>
      <c r="G1639">
        <f t="shared" si="51"/>
        <v>0</v>
      </c>
      <c r="H1639">
        <f t="shared" si="52"/>
        <v>0</v>
      </c>
      <c r="J1639">
        <f>0.85*'Wind ENSPRESO CF'!E747</f>
        <v>0.56525000000000003</v>
      </c>
    </row>
    <row r="1640" spans="2:10">
      <c r="B1640" t="s">
        <v>180</v>
      </c>
      <c r="C1640" t="s">
        <v>181</v>
      </c>
      <c r="D1640" t="s">
        <v>193</v>
      </c>
      <c r="E1640" t="s">
        <v>18</v>
      </c>
      <c r="F1640" t="s">
        <v>130</v>
      </c>
      <c r="G1640">
        <f t="shared" si="51"/>
        <v>0</v>
      </c>
      <c r="H1640">
        <f t="shared" si="52"/>
        <v>0</v>
      </c>
      <c r="J1640">
        <f>0.85*'Wind ENSPRESO CF'!E748</f>
        <v>0.5631250000000001</v>
      </c>
    </row>
    <row r="1641" spans="2:10">
      <c r="B1641" t="s">
        <v>180</v>
      </c>
      <c r="C1641" t="s">
        <v>181</v>
      </c>
      <c r="D1641" t="s">
        <v>193</v>
      </c>
      <c r="E1641" t="s">
        <v>19</v>
      </c>
      <c r="F1641" t="s">
        <v>130</v>
      </c>
      <c r="G1641">
        <f t="shared" si="51"/>
        <v>0</v>
      </c>
      <c r="H1641">
        <f t="shared" si="52"/>
        <v>0</v>
      </c>
      <c r="J1641">
        <f>0.85*'Wind ENSPRESO CF'!E749</f>
        <v>0.44200000000000012</v>
      </c>
    </row>
    <row r="1642" spans="2:10">
      <c r="B1642" t="s">
        <v>180</v>
      </c>
      <c r="C1642" t="s">
        <v>181</v>
      </c>
      <c r="D1642" t="s">
        <v>193</v>
      </c>
      <c r="E1642" t="s">
        <v>39</v>
      </c>
      <c r="F1642" t="s">
        <v>130</v>
      </c>
      <c r="G1642">
        <f t="shared" si="51"/>
        <v>0</v>
      </c>
      <c r="H1642">
        <f t="shared" si="52"/>
        <v>0</v>
      </c>
      <c r="J1642">
        <f>0.85*'Wind ENSPRESO CF'!E750</f>
        <v>0.34850000000000003</v>
      </c>
    </row>
    <row r="1643" spans="2:10">
      <c r="B1643" t="s">
        <v>180</v>
      </c>
      <c r="C1643" t="s">
        <v>181</v>
      </c>
      <c r="D1643" t="s">
        <v>193</v>
      </c>
      <c r="E1643" t="s">
        <v>21</v>
      </c>
      <c r="F1643" t="s">
        <v>130</v>
      </c>
      <c r="G1643">
        <f t="shared" si="51"/>
        <v>0</v>
      </c>
      <c r="H1643">
        <f t="shared" si="52"/>
        <v>0</v>
      </c>
      <c r="J1643">
        <f>0.85*'Wind ENSPRESO CF'!E751</f>
        <v>0.63324999999999998</v>
      </c>
    </row>
    <row r="1644" spans="2:10">
      <c r="B1644" t="s">
        <v>180</v>
      </c>
      <c r="C1644" t="s">
        <v>181</v>
      </c>
      <c r="D1644" t="s">
        <v>193</v>
      </c>
      <c r="E1644" t="s">
        <v>22</v>
      </c>
      <c r="F1644" t="s">
        <v>130</v>
      </c>
      <c r="G1644">
        <f t="shared" si="51"/>
        <v>0</v>
      </c>
      <c r="H1644">
        <f t="shared" si="52"/>
        <v>0</v>
      </c>
      <c r="J1644">
        <f>0.85*'Wind ENSPRESO CF'!E752</f>
        <v>0</v>
      </c>
    </row>
    <row r="1645" spans="2:10">
      <c r="B1645" t="s">
        <v>180</v>
      </c>
      <c r="C1645" t="s">
        <v>181</v>
      </c>
      <c r="D1645" t="s">
        <v>193</v>
      </c>
      <c r="E1645" t="s">
        <v>23</v>
      </c>
      <c r="F1645" t="s">
        <v>130</v>
      </c>
      <c r="G1645">
        <f t="shared" si="51"/>
        <v>0</v>
      </c>
      <c r="H1645">
        <f t="shared" si="52"/>
        <v>0</v>
      </c>
      <c r="J1645">
        <f>0.85*'Wind ENSPRESO CF'!E753</f>
        <v>0.38462499999999988</v>
      </c>
    </row>
    <row r="1646" spans="2:10">
      <c r="B1646" t="s">
        <v>180</v>
      </c>
      <c r="C1646" t="s">
        <v>181</v>
      </c>
      <c r="D1646" t="s">
        <v>193</v>
      </c>
      <c r="E1646" t="s">
        <v>24</v>
      </c>
      <c r="F1646" t="s">
        <v>130</v>
      </c>
      <c r="G1646">
        <f t="shared" si="51"/>
        <v>0</v>
      </c>
      <c r="H1646">
        <f t="shared" si="52"/>
        <v>0</v>
      </c>
      <c r="J1646">
        <f>0.85*'Wind ENSPRESO CF'!E754</f>
        <v>0.57587500000000003</v>
      </c>
    </row>
    <row r="1647" spans="2:10">
      <c r="B1647" t="s">
        <v>180</v>
      </c>
      <c r="C1647" t="s">
        <v>181</v>
      </c>
      <c r="D1647" t="s">
        <v>193</v>
      </c>
      <c r="E1647" t="s">
        <v>26</v>
      </c>
      <c r="F1647" t="s">
        <v>130</v>
      </c>
      <c r="G1647">
        <f t="shared" si="51"/>
        <v>0</v>
      </c>
      <c r="H1647">
        <f t="shared" si="52"/>
        <v>0</v>
      </c>
      <c r="J1647">
        <f>0.85*'Wind ENSPRESO CF'!E755</f>
        <v>0.60137499999999999</v>
      </c>
    </row>
    <row r="1648" spans="2:10">
      <c r="B1648" t="s">
        <v>180</v>
      </c>
      <c r="C1648" t="s">
        <v>181</v>
      </c>
      <c r="D1648" t="s">
        <v>193</v>
      </c>
      <c r="E1648" t="s">
        <v>40</v>
      </c>
      <c r="F1648" t="s">
        <v>130</v>
      </c>
      <c r="G1648">
        <f t="shared" si="51"/>
        <v>0</v>
      </c>
      <c r="H1648">
        <f t="shared" si="52"/>
        <v>0</v>
      </c>
      <c r="J1648">
        <f>0.85*'Wind ENSPRESO CF'!E756</f>
        <v>0.38887500000000003</v>
      </c>
    </row>
    <row r="1649" spans="2:10">
      <c r="B1649" t="s">
        <v>180</v>
      </c>
      <c r="C1649" t="s">
        <v>181</v>
      </c>
      <c r="D1649" t="s">
        <v>193</v>
      </c>
      <c r="E1649" t="s">
        <v>27</v>
      </c>
      <c r="F1649" t="s">
        <v>130</v>
      </c>
      <c r="G1649">
        <f t="shared" si="51"/>
        <v>0</v>
      </c>
      <c r="H1649">
        <f t="shared" si="52"/>
        <v>0</v>
      </c>
      <c r="J1649">
        <f>0.85*'Wind ENSPRESO CF'!E757</f>
        <v>0.46537499999999998</v>
      </c>
    </row>
    <row r="1650" spans="2:10">
      <c r="B1650" t="s">
        <v>180</v>
      </c>
      <c r="C1650" t="s">
        <v>181</v>
      </c>
      <c r="D1650" t="s">
        <v>193</v>
      </c>
      <c r="E1650" t="s">
        <v>28</v>
      </c>
      <c r="F1650" t="s">
        <v>130</v>
      </c>
      <c r="G1650">
        <f t="shared" si="51"/>
        <v>0</v>
      </c>
      <c r="H1650">
        <f t="shared" si="52"/>
        <v>0</v>
      </c>
      <c r="J1650">
        <f>0.85*'Wind ENSPRESO CF'!E758</f>
        <v>0.59499999999999997</v>
      </c>
    </row>
    <row r="1651" spans="2:10">
      <c r="B1651" t="s">
        <v>180</v>
      </c>
      <c r="C1651" t="s">
        <v>181</v>
      </c>
      <c r="D1651" t="s">
        <v>193</v>
      </c>
      <c r="E1651" t="s">
        <v>29</v>
      </c>
      <c r="F1651" t="s">
        <v>130</v>
      </c>
      <c r="G1651">
        <f t="shared" si="51"/>
        <v>0</v>
      </c>
      <c r="H1651">
        <f t="shared" si="52"/>
        <v>0</v>
      </c>
      <c r="J1651">
        <f>0.85*'Wind ENSPRESO CF'!E759</f>
        <v>0.58224999999999993</v>
      </c>
    </row>
    <row r="1652" spans="2:10">
      <c r="B1652" t="s">
        <v>180</v>
      </c>
      <c r="C1652" t="s">
        <v>181</v>
      </c>
      <c r="D1652" t="s">
        <v>193</v>
      </c>
      <c r="E1652" t="s">
        <v>30</v>
      </c>
      <c r="F1652" t="s">
        <v>130</v>
      </c>
      <c r="G1652">
        <f t="shared" si="51"/>
        <v>0</v>
      </c>
      <c r="H1652">
        <f t="shared" si="52"/>
        <v>0</v>
      </c>
      <c r="J1652">
        <f>0.85*'Wind ENSPRESO CF'!E760</f>
        <v>0.57374999999999998</v>
      </c>
    </row>
    <row r="1653" spans="2:10">
      <c r="B1653" t="s">
        <v>180</v>
      </c>
      <c r="C1653" t="s">
        <v>181</v>
      </c>
      <c r="D1653" t="s">
        <v>193</v>
      </c>
      <c r="E1653" t="s">
        <v>31</v>
      </c>
      <c r="F1653" t="s">
        <v>130</v>
      </c>
      <c r="G1653">
        <f t="shared" si="51"/>
        <v>0</v>
      </c>
      <c r="H1653">
        <f t="shared" si="52"/>
        <v>0</v>
      </c>
      <c r="J1653">
        <f>0.85*'Wind ENSPRESO CF'!E761</f>
        <v>0.41197375000000003</v>
      </c>
    </row>
    <row r="1654" spans="2:10">
      <c r="B1654" t="s">
        <v>180</v>
      </c>
      <c r="C1654" t="s">
        <v>181</v>
      </c>
      <c r="D1654" t="s">
        <v>193</v>
      </c>
      <c r="E1654" t="s">
        <v>32</v>
      </c>
      <c r="F1654" t="s">
        <v>130</v>
      </c>
      <c r="G1654">
        <f t="shared" si="51"/>
        <v>0</v>
      </c>
      <c r="H1654">
        <f t="shared" si="52"/>
        <v>0</v>
      </c>
      <c r="J1654">
        <f>0.85*'Wind ENSPRESO CF'!E762</f>
        <v>0.49724999999999997</v>
      </c>
    </row>
    <row r="1655" spans="2:10">
      <c r="B1655" t="s">
        <v>180</v>
      </c>
      <c r="C1655" t="s">
        <v>181</v>
      </c>
      <c r="D1655" t="s">
        <v>193</v>
      </c>
      <c r="E1655" t="s">
        <v>33</v>
      </c>
      <c r="F1655" t="s">
        <v>130</v>
      </c>
      <c r="G1655">
        <f t="shared" si="51"/>
        <v>0</v>
      </c>
      <c r="H1655">
        <f t="shared" si="52"/>
        <v>0</v>
      </c>
      <c r="J1655">
        <f>0.85*'Wind ENSPRESO CF'!E763</f>
        <v>0.55887500000000001</v>
      </c>
    </row>
    <row r="1656" spans="2:10">
      <c r="B1656" t="s">
        <v>180</v>
      </c>
      <c r="C1656" t="s">
        <v>181</v>
      </c>
      <c r="D1656" t="s">
        <v>193</v>
      </c>
      <c r="E1656" t="s">
        <v>36</v>
      </c>
      <c r="F1656" t="s">
        <v>130</v>
      </c>
      <c r="G1656">
        <f t="shared" si="51"/>
        <v>0</v>
      </c>
      <c r="H1656">
        <f t="shared" si="52"/>
        <v>0</v>
      </c>
      <c r="J1656">
        <f>0.85*'Wind ENSPRESO CF'!E764</f>
        <v>0.63749999999999996</v>
      </c>
    </row>
    <row r="1657" spans="2:10">
      <c r="B1657" t="s">
        <v>180</v>
      </c>
      <c r="C1657" t="s">
        <v>181</v>
      </c>
      <c r="D1657" t="s">
        <v>179</v>
      </c>
      <c r="E1657" t="s">
        <v>37</v>
      </c>
      <c r="F1657" t="s">
        <v>131</v>
      </c>
      <c r="G1657">
        <f t="shared" si="51"/>
        <v>0.20400000000000001</v>
      </c>
      <c r="H1657">
        <f t="shared" si="52"/>
        <v>0.255</v>
      </c>
      <c r="J1657">
        <f>0.85*'Wind ENSPRESO CF'!D453</f>
        <v>0.255</v>
      </c>
    </row>
    <row r="1658" spans="2:10">
      <c r="B1658" t="s">
        <v>180</v>
      </c>
      <c r="C1658" t="s">
        <v>181</v>
      </c>
      <c r="D1658" t="s">
        <v>179</v>
      </c>
      <c r="E1658" t="s">
        <v>8</v>
      </c>
      <c r="F1658" t="s">
        <v>131</v>
      </c>
      <c r="G1658">
        <f t="shared" si="51"/>
        <v>0.3468</v>
      </c>
      <c r="H1658">
        <f t="shared" si="52"/>
        <v>0.4335</v>
      </c>
      <c r="J1658">
        <f>0.85*'Wind ENSPRESO CF'!D454</f>
        <v>0.4335</v>
      </c>
    </row>
    <row r="1659" spans="2:10">
      <c r="B1659" t="s">
        <v>180</v>
      </c>
      <c r="C1659" t="s">
        <v>181</v>
      </c>
      <c r="D1659" t="s">
        <v>179</v>
      </c>
      <c r="E1659" t="s">
        <v>9</v>
      </c>
      <c r="F1659" t="s">
        <v>131</v>
      </c>
      <c r="G1659">
        <f t="shared" si="51"/>
        <v>0.24480000000000002</v>
      </c>
      <c r="H1659">
        <f t="shared" si="52"/>
        <v>0.30599999999999999</v>
      </c>
      <c r="J1659">
        <f>0.85*'Wind ENSPRESO CF'!D455</f>
        <v>0.30599999999999999</v>
      </c>
    </row>
    <row r="1660" spans="2:10">
      <c r="B1660" t="s">
        <v>180</v>
      </c>
      <c r="C1660" t="s">
        <v>181</v>
      </c>
      <c r="D1660" t="s">
        <v>179</v>
      </c>
      <c r="E1660" t="s">
        <v>11</v>
      </c>
      <c r="F1660" t="s">
        <v>131</v>
      </c>
      <c r="G1660">
        <f t="shared" si="51"/>
        <v>0.12920000000000001</v>
      </c>
      <c r="H1660">
        <f t="shared" si="52"/>
        <v>0.1615</v>
      </c>
      <c r="J1660">
        <f>0.85*'Wind ENSPRESO CF'!D456</f>
        <v>0.1615</v>
      </c>
    </row>
    <row r="1661" spans="2:10">
      <c r="B1661" t="s">
        <v>180</v>
      </c>
      <c r="C1661" t="s">
        <v>181</v>
      </c>
      <c r="D1661" t="s">
        <v>179</v>
      </c>
      <c r="E1661" t="s">
        <v>13</v>
      </c>
      <c r="F1661" t="s">
        <v>131</v>
      </c>
      <c r="G1661">
        <f t="shared" si="51"/>
        <v>0.46240000000000009</v>
      </c>
      <c r="H1661">
        <f t="shared" si="52"/>
        <v>0.57800000000000007</v>
      </c>
      <c r="J1661">
        <f>0.85*'Wind ENSPRESO CF'!D457</f>
        <v>0.57800000000000007</v>
      </c>
    </row>
    <row r="1662" spans="2:10">
      <c r="B1662" t="s">
        <v>180</v>
      </c>
      <c r="C1662" t="s">
        <v>181</v>
      </c>
      <c r="D1662" t="s">
        <v>179</v>
      </c>
      <c r="E1662" t="s">
        <v>14</v>
      </c>
      <c r="F1662" t="s">
        <v>131</v>
      </c>
      <c r="G1662">
        <f t="shared" si="51"/>
        <v>0.46240000000000009</v>
      </c>
      <c r="H1662">
        <f t="shared" si="52"/>
        <v>0.57800000000000007</v>
      </c>
      <c r="J1662">
        <f>0.85*'Wind ENSPRESO CF'!D458</f>
        <v>0.57800000000000007</v>
      </c>
    </row>
    <row r="1663" spans="2:10">
      <c r="B1663" t="s">
        <v>180</v>
      </c>
      <c r="C1663" t="s">
        <v>181</v>
      </c>
      <c r="D1663" t="s">
        <v>179</v>
      </c>
      <c r="E1663" t="s">
        <v>15</v>
      </c>
      <c r="F1663" t="s">
        <v>131</v>
      </c>
      <c r="G1663">
        <f t="shared" si="51"/>
        <v>0.4284</v>
      </c>
      <c r="H1663">
        <f t="shared" si="52"/>
        <v>0.53549999999999998</v>
      </c>
      <c r="J1663">
        <f>0.85*'Wind ENSPRESO CF'!D459</f>
        <v>0.53549999999999998</v>
      </c>
    </row>
    <row r="1664" spans="2:10">
      <c r="B1664" t="s">
        <v>180</v>
      </c>
      <c r="C1664" t="s">
        <v>181</v>
      </c>
      <c r="D1664" t="s">
        <v>179</v>
      </c>
      <c r="E1664" t="s">
        <v>16</v>
      </c>
      <c r="F1664" t="s">
        <v>131</v>
      </c>
      <c r="G1664">
        <f t="shared" si="51"/>
        <v>0.3196</v>
      </c>
      <c r="H1664">
        <f t="shared" si="52"/>
        <v>0.39949999999999997</v>
      </c>
      <c r="J1664">
        <f>0.85*'Wind ENSPRESO CF'!D460</f>
        <v>0.39949999999999997</v>
      </c>
    </row>
    <row r="1665" spans="2:10">
      <c r="B1665" t="s">
        <v>180</v>
      </c>
      <c r="C1665" t="s">
        <v>181</v>
      </c>
      <c r="D1665" t="s">
        <v>179</v>
      </c>
      <c r="E1665" t="s">
        <v>17</v>
      </c>
      <c r="F1665" t="s">
        <v>131</v>
      </c>
      <c r="G1665">
        <f t="shared" si="51"/>
        <v>0.42160000000000003</v>
      </c>
      <c r="H1665">
        <f t="shared" si="52"/>
        <v>0.52700000000000002</v>
      </c>
      <c r="J1665">
        <f>0.85*'Wind ENSPRESO CF'!D461</f>
        <v>0.52700000000000002</v>
      </c>
    </row>
    <row r="1666" spans="2:10">
      <c r="B1666" t="s">
        <v>180</v>
      </c>
      <c r="C1666" t="s">
        <v>181</v>
      </c>
      <c r="D1666" t="s">
        <v>179</v>
      </c>
      <c r="E1666" t="s">
        <v>18</v>
      </c>
      <c r="F1666" t="s">
        <v>131</v>
      </c>
      <c r="G1666">
        <f t="shared" si="51"/>
        <v>0.37400000000000005</v>
      </c>
      <c r="H1666">
        <f t="shared" si="52"/>
        <v>0.46750000000000003</v>
      </c>
      <c r="J1666">
        <f>0.85*'Wind ENSPRESO CF'!D462</f>
        <v>0.46750000000000003</v>
      </c>
    </row>
    <row r="1667" spans="2:10">
      <c r="B1667" t="s">
        <v>180</v>
      </c>
      <c r="C1667" t="s">
        <v>181</v>
      </c>
      <c r="D1667" t="s">
        <v>179</v>
      </c>
      <c r="E1667" t="s">
        <v>19</v>
      </c>
      <c r="F1667" t="s">
        <v>131</v>
      </c>
      <c r="G1667">
        <f t="shared" si="51"/>
        <v>0.27200000000000002</v>
      </c>
      <c r="H1667">
        <f t="shared" si="52"/>
        <v>0.34</v>
      </c>
      <c r="J1667">
        <f>0.85*'Wind ENSPRESO CF'!D463</f>
        <v>0.34</v>
      </c>
    </row>
    <row r="1668" spans="2:10">
      <c r="B1668" t="s">
        <v>180</v>
      </c>
      <c r="C1668" t="s">
        <v>181</v>
      </c>
      <c r="D1668" t="s">
        <v>179</v>
      </c>
      <c r="E1668" t="s">
        <v>39</v>
      </c>
      <c r="F1668" t="s">
        <v>131</v>
      </c>
      <c r="G1668">
        <f t="shared" si="51"/>
        <v>0.18360000000000001</v>
      </c>
      <c r="H1668">
        <f t="shared" si="52"/>
        <v>0.22950000000000001</v>
      </c>
      <c r="J1668">
        <f>0.85*'Wind ENSPRESO CF'!D464</f>
        <v>0.22950000000000001</v>
      </c>
    </row>
    <row r="1669" spans="2:10">
      <c r="B1669" t="s">
        <v>180</v>
      </c>
      <c r="C1669" t="s">
        <v>181</v>
      </c>
      <c r="D1669" t="s">
        <v>179</v>
      </c>
      <c r="E1669" t="s">
        <v>21</v>
      </c>
      <c r="F1669" t="s">
        <v>131</v>
      </c>
      <c r="G1669">
        <f t="shared" si="51"/>
        <v>0.46919999999999995</v>
      </c>
      <c r="H1669">
        <f t="shared" si="52"/>
        <v>0.58649999999999991</v>
      </c>
      <c r="J1669">
        <f>0.85*'Wind ENSPRESO CF'!D465</f>
        <v>0.58649999999999991</v>
      </c>
    </row>
    <row r="1670" spans="2:10">
      <c r="B1670" t="s">
        <v>180</v>
      </c>
      <c r="C1670" t="s">
        <v>181</v>
      </c>
      <c r="D1670" t="s">
        <v>179</v>
      </c>
      <c r="E1670" t="s">
        <v>22</v>
      </c>
      <c r="F1670" t="s">
        <v>131</v>
      </c>
      <c r="G1670">
        <f t="shared" si="51"/>
        <v>0</v>
      </c>
      <c r="H1670">
        <f t="shared" si="52"/>
        <v>0</v>
      </c>
      <c r="J1670">
        <f>0.85*'Wind ENSPRESO CF'!D466</f>
        <v>0</v>
      </c>
    </row>
    <row r="1671" spans="2:10">
      <c r="B1671" t="s">
        <v>180</v>
      </c>
      <c r="C1671" t="s">
        <v>181</v>
      </c>
      <c r="D1671" t="s">
        <v>179</v>
      </c>
      <c r="E1671" t="s">
        <v>23</v>
      </c>
      <c r="F1671" t="s">
        <v>131</v>
      </c>
      <c r="G1671">
        <f t="shared" si="51"/>
        <v>0.22440000000000004</v>
      </c>
      <c r="H1671">
        <f t="shared" si="52"/>
        <v>0.28050000000000003</v>
      </c>
      <c r="J1671">
        <f>0.85*'Wind ENSPRESO CF'!D467</f>
        <v>0.28050000000000003</v>
      </c>
    </row>
    <row r="1672" spans="2:10">
      <c r="B1672" t="s">
        <v>180</v>
      </c>
      <c r="C1672" t="s">
        <v>181</v>
      </c>
      <c r="D1672" t="s">
        <v>179</v>
      </c>
      <c r="E1672" t="s">
        <v>24</v>
      </c>
      <c r="F1672" t="s">
        <v>131</v>
      </c>
      <c r="G1672">
        <f t="shared" si="51"/>
        <v>0.4148</v>
      </c>
      <c r="H1672">
        <f t="shared" si="52"/>
        <v>0.51849999999999996</v>
      </c>
      <c r="J1672">
        <f>0.85*'Wind ENSPRESO CF'!D468</f>
        <v>0.51849999999999996</v>
      </c>
    </row>
    <row r="1673" spans="2:10">
      <c r="B1673" t="s">
        <v>180</v>
      </c>
      <c r="C1673" t="s">
        <v>181</v>
      </c>
      <c r="D1673" t="s">
        <v>179</v>
      </c>
      <c r="E1673" t="s">
        <v>26</v>
      </c>
      <c r="F1673" t="s">
        <v>131</v>
      </c>
      <c r="G1673">
        <f t="shared" si="51"/>
        <v>0.43520000000000003</v>
      </c>
      <c r="H1673">
        <f t="shared" si="52"/>
        <v>0.54400000000000004</v>
      </c>
      <c r="J1673">
        <f>0.85*'Wind ENSPRESO CF'!D469</f>
        <v>0.54400000000000004</v>
      </c>
    </row>
    <row r="1674" spans="2:10">
      <c r="B1674" t="s">
        <v>180</v>
      </c>
      <c r="C1674" t="s">
        <v>181</v>
      </c>
      <c r="D1674" t="s">
        <v>179</v>
      </c>
      <c r="E1674" t="s">
        <v>40</v>
      </c>
      <c r="F1674" t="s">
        <v>131</v>
      </c>
      <c r="G1674">
        <f t="shared" si="51"/>
        <v>0.14960000000000001</v>
      </c>
      <c r="H1674">
        <f t="shared" si="52"/>
        <v>0.187</v>
      </c>
      <c r="J1674">
        <f>0.85*'Wind ENSPRESO CF'!D470</f>
        <v>0.187</v>
      </c>
    </row>
    <row r="1675" spans="2:10">
      <c r="B1675" t="s">
        <v>180</v>
      </c>
      <c r="C1675" t="s">
        <v>181</v>
      </c>
      <c r="D1675" t="s">
        <v>179</v>
      </c>
      <c r="E1675" t="s">
        <v>27</v>
      </c>
      <c r="F1675" t="s">
        <v>131</v>
      </c>
      <c r="G1675">
        <f t="shared" si="51"/>
        <v>0.19040000000000001</v>
      </c>
      <c r="H1675">
        <f t="shared" si="52"/>
        <v>0.23800000000000002</v>
      </c>
      <c r="J1675">
        <f>0.85*'Wind ENSPRESO CF'!D471</f>
        <v>0.23800000000000002</v>
      </c>
    </row>
    <row r="1676" spans="2:10">
      <c r="B1676" t="s">
        <v>180</v>
      </c>
      <c r="C1676" t="s">
        <v>181</v>
      </c>
      <c r="D1676" t="s">
        <v>179</v>
      </c>
      <c r="E1676" t="s">
        <v>28</v>
      </c>
      <c r="F1676" t="s">
        <v>131</v>
      </c>
      <c r="G1676">
        <f t="shared" si="51"/>
        <v>0.4284</v>
      </c>
      <c r="H1676">
        <f t="shared" si="52"/>
        <v>0.53549999999999998</v>
      </c>
      <c r="J1676">
        <f>0.85*'Wind ENSPRESO CF'!D472</f>
        <v>0.53549999999999998</v>
      </c>
    </row>
    <row r="1677" spans="2:10">
      <c r="B1677" t="s">
        <v>180</v>
      </c>
      <c r="C1677" t="s">
        <v>181</v>
      </c>
      <c r="D1677" t="s">
        <v>179</v>
      </c>
      <c r="E1677" t="s">
        <v>29</v>
      </c>
      <c r="F1677" t="s">
        <v>131</v>
      </c>
      <c r="G1677">
        <f t="shared" si="51"/>
        <v>0.4012</v>
      </c>
      <c r="H1677">
        <f t="shared" si="52"/>
        <v>0.50149999999999995</v>
      </c>
      <c r="J1677">
        <f>0.85*'Wind ENSPRESO CF'!D473</f>
        <v>0.50149999999999995</v>
      </c>
    </row>
    <row r="1678" spans="2:10">
      <c r="B1678" t="s">
        <v>180</v>
      </c>
      <c r="C1678" t="s">
        <v>181</v>
      </c>
      <c r="D1678" t="s">
        <v>179</v>
      </c>
      <c r="E1678" t="s">
        <v>30</v>
      </c>
      <c r="F1678" t="s">
        <v>131</v>
      </c>
      <c r="G1678">
        <f t="shared" ref="G1678:G1741" si="53">H1678*0.8</f>
        <v>0.40800000000000003</v>
      </c>
      <c r="H1678">
        <f t="shared" si="52"/>
        <v>0.51</v>
      </c>
      <c r="J1678">
        <f>0.85*'Wind ENSPRESO CF'!D474</f>
        <v>0.51</v>
      </c>
    </row>
    <row r="1679" spans="2:10">
      <c r="B1679" t="s">
        <v>180</v>
      </c>
      <c r="C1679" t="s">
        <v>181</v>
      </c>
      <c r="D1679" t="s">
        <v>179</v>
      </c>
      <c r="E1679" t="s">
        <v>31</v>
      </c>
      <c r="F1679" t="s">
        <v>131</v>
      </c>
      <c r="G1679">
        <f t="shared" si="53"/>
        <v>0.23120000000000004</v>
      </c>
      <c r="H1679">
        <f t="shared" si="52"/>
        <v>0.28900000000000003</v>
      </c>
      <c r="J1679">
        <f>0.85*'Wind ENSPRESO CF'!D475</f>
        <v>0.28900000000000003</v>
      </c>
    </row>
    <row r="1680" spans="2:10">
      <c r="B1680" t="s">
        <v>180</v>
      </c>
      <c r="C1680" t="s">
        <v>181</v>
      </c>
      <c r="D1680" t="s">
        <v>179</v>
      </c>
      <c r="E1680" t="s">
        <v>32</v>
      </c>
      <c r="F1680" t="s">
        <v>131</v>
      </c>
      <c r="G1680">
        <f t="shared" si="53"/>
        <v>0.29239999999999999</v>
      </c>
      <c r="H1680">
        <f t="shared" si="52"/>
        <v>0.36549999999999999</v>
      </c>
      <c r="J1680">
        <f>0.85*'Wind ENSPRESO CF'!D476</f>
        <v>0.36549999999999999</v>
      </c>
    </row>
    <row r="1681" spans="2:10">
      <c r="B1681" t="s">
        <v>180</v>
      </c>
      <c r="C1681" t="s">
        <v>181</v>
      </c>
      <c r="D1681" t="s">
        <v>179</v>
      </c>
      <c r="E1681" t="s">
        <v>33</v>
      </c>
      <c r="F1681" t="s">
        <v>131</v>
      </c>
      <c r="G1681">
        <f t="shared" si="53"/>
        <v>0.4284</v>
      </c>
      <c r="H1681">
        <f t="shared" si="52"/>
        <v>0.53549999999999998</v>
      </c>
      <c r="J1681">
        <f>0.85*'Wind ENSPRESO CF'!D477</f>
        <v>0.53549999999999998</v>
      </c>
    </row>
    <row r="1682" spans="2:10">
      <c r="B1682" t="s">
        <v>180</v>
      </c>
      <c r="C1682" t="s">
        <v>181</v>
      </c>
      <c r="D1682" t="s">
        <v>179</v>
      </c>
      <c r="E1682" t="s">
        <v>36</v>
      </c>
      <c r="F1682" t="s">
        <v>131</v>
      </c>
      <c r="G1682">
        <f t="shared" si="53"/>
        <v>0.48279999999999995</v>
      </c>
      <c r="H1682">
        <f t="shared" si="52"/>
        <v>0.60349999999999993</v>
      </c>
      <c r="J1682">
        <f>0.85*'Wind ENSPRESO CF'!D478</f>
        <v>0.60349999999999993</v>
      </c>
    </row>
    <row r="1683" spans="2:10">
      <c r="B1683" t="s">
        <v>180</v>
      </c>
      <c r="C1683" t="s">
        <v>181</v>
      </c>
      <c r="D1683" t="s">
        <v>183</v>
      </c>
      <c r="E1683" t="s">
        <v>37</v>
      </c>
      <c r="F1683" t="s">
        <v>131</v>
      </c>
      <c r="G1683">
        <f t="shared" si="53"/>
        <v>0.23120000000000004</v>
      </c>
      <c r="H1683">
        <f t="shared" si="52"/>
        <v>0.28900000000000003</v>
      </c>
      <c r="J1683">
        <f>0.85*'Wind ENSPRESO CF'!D479</f>
        <v>0.28900000000000003</v>
      </c>
    </row>
    <row r="1684" spans="2:10">
      <c r="B1684" t="s">
        <v>180</v>
      </c>
      <c r="C1684" t="s">
        <v>181</v>
      </c>
      <c r="D1684" t="s">
        <v>183</v>
      </c>
      <c r="E1684" t="s">
        <v>8</v>
      </c>
      <c r="F1684" t="s">
        <v>131</v>
      </c>
      <c r="G1684">
        <f t="shared" si="53"/>
        <v>0.39439999999999997</v>
      </c>
      <c r="H1684">
        <f t="shared" si="52"/>
        <v>0.49299999999999994</v>
      </c>
      <c r="J1684">
        <f>0.85*'Wind ENSPRESO CF'!D480</f>
        <v>0.49299999999999994</v>
      </c>
    </row>
    <row r="1685" spans="2:10">
      <c r="B1685" t="s">
        <v>180</v>
      </c>
      <c r="C1685" t="s">
        <v>181</v>
      </c>
      <c r="D1685" t="s">
        <v>183</v>
      </c>
      <c r="E1685" t="s">
        <v>9</v>
      </c>
      <c r="F1685" t="s">
        <v>131</v>
      </c>
      <c r="G1685">
        <f t="shared" si="53"/>
        <v>0.29920000000000002</v>
      </c>
      <c r="H1685">
        <f t="shared" si="52"/>
        <v>0.374</v>
      </c>
      <c r="J1685">
        <f>0.85*'Wind ENSPRESO CF'!D481</f>
        <v>0.374</v>
      </c>
    </row>
    <row r="1686" spans="2:10">
      <c r="B1686" t="s">
        <v>180</v>
      </c>
      <c r="C1686" t="s">
        <v>181</v>
      </c>
      <c r="D1686" t="s">
        <v>183</v>
      </c>
      <c r="E1686" t="s">
        <v>11</v>
      </c>
      <c r="F1686" t="s">
        <v>131</v>
      </c>
      <c r="G1686">
        <f t="shared" si="53"/>
        <v>0.14960000000000001</v>
      </c>
      <c r="H1686">
        <f t="shared" si="52"/>
        <v>0.187</v>
      </c>
      <c r="J1686">
        <f>0.85*'Wind ENSPRESO CF'!D482</f>
        <v>0.187</v>
      </c>
    </row>
    <row r="1687" spans="2:10">
      <c r="B1687" t="s">
        <v>180</v>
      </c>
      <c r="C1687" t="s">
        <v>181</v>
      </c>
      <c r="D1687" t="s">
        <v>183</v>
      </c>
      <c r="E1687" t="s">
        <v>13</v>
      </c>
      <c r="F1687" t="s">
        <v>131</v>
      </c>
      <c r="G1687">
        <f t="shared" si="53"/>
        <v>0.442</v>
      </c>
      <c r="H1687">
        <f t="shared" si="52"/>
        <v>0.55249999999999999</v>
      </c>
      <c r="J1687">
        <f>0.85*'Wind ENSPRESO CF'!D483</f>
        <v>0.55249999999999999</v>
      </c>
    </row>
    <row r="1688" spans="2:10">
      <c r="B1688" t="s">
        <v>180</v>
      </c>
      <c r="C1688" t="s">
        <v>181</v>
      </c>
      <c r="D1688" t="s">
        <v>183</v>
      </c>
      <c r="E1688" t="s">
        <v>14</v>
      </c>
      <c r="F1688" t="s">
        <v>131</v>
      </c>
      <c r="G1688">
        <f t="shared" si="53"/>
        <v>0.46919999999999995</v>
      </c>
      <c r="H1688">
        <f t="shared" ref="H1688:H1751" si="54">IF(D1688="WP",0,J1688)</f>
        <v>0.58649999999999991</v>
      </c>
      <c r="J1688">
        <f>0.85*'Wind ENSPRESO CF'!D484</f>
        <v>0.58649999999999991</v>
      </c>
    </row>
    <row r="1689" spans="2:10">
      <c r="B1689" t="s">
        <v>180</v>
      </c>
      <c r="C1689" t="s">
        <v>181</v>
      </c>
      <c r="D1689" t="s">
        <v>183</v>
      </c>
      <c r="E1689" t="s">
        <v>15</v>
      </c>
      <c r="F1689" t="s">
        <v>131</v>
      </c>
      <c r="G1689">
        <f t="shared" si="53"/>
        <v>0.43520000000000003</v>
      </c>
      <c r="H1689">
        <f t="shared" si="54"/>
        <v>0.54400000000000004</v>
      </c>
      <c r="J1689">
        <f>0.85*'Wind ENSPRESO CF'!D485</f>
        <v>0.54400000000000004</v>
      </c>
    </row>
    <row r="1690" spans="2:10">
      <c r="B1690" t="s">
        <v>180</v>
      </c>
      <c r="C1690" t="s">
        <v>181</v>
      </c>
      <c r="D1690" t="s">
        <v>183</v>
      </c>
      <c r="E1690" t="s">
        <v>16</v>
      </c>
      <c r="F1690" t="s">
        <v>131</v>
      </c>
      <c r="G1690">
        <f t="shared" si="53"/>
        <v>0.35870000000000002</v>
      </c>
      <c r="H1690">
        <f t="shared" si="54"/>
        <v>0.44837499999999997</v>
      </c>
      <c r="J1690">
        <f>0.85*'Wind ENSPRESO CF'!D486</f>
        <v>0.44837499999999997</v>
      </c>
    </row>
    <row r="1691" spans="2:10">
      <c r="B1691" t="s">
        <v>180</v>
      </c>
      <c r="C1691" t="s">
        <v>181</v>
      </c>
      <c r="D1691" t="s">
        <v>183</v>
      </c>
      <c r="E1691" t="s">
        <v>17</v>
      </c>
      <c r="F1691" t="s">
        <v>131</v>
      </c>
      <c r="G1691">
        <f t="shared" si="53"/>
        <v>0.4284</v>
      </c>
      <c r="H1691">
        <f t="shared" si="54"/>
        <v>0.53549999999999998</v>
      </c>
      <c r="J1691">
        <f>0.85*'Wind ENSPRESO CF'!D487</f>
        <v>0.53549999999999998</v>
      </c>
    </row>
    <row r="1692" spans="2:10">
      <c r="B1692" t="s">
        <v>180</v>
      </c>
      <c r="C1692" t="s">
        <v>181</v>
      </c>
      <c r="D1692" t="s">
        <v>183</v>
      </c>
      <c r="E1692" t="s">
        <v>18</v>
      </c>
      <c r="F1692" t="s">
        <v>131</v>
      </c>
      <c r="G1692">
        <f t="shared" si="53"/>
        <v>0.39439999999999997</v>
      </c>
      <c r="H1692">
        <f t="shared" si="54"/>
        <v>0.49299999999999994</v>
      </c>
      <c r="J1692">
        <f>0.85*'Wind ENSPRESO CF'!D488</f>
        <v>0.49299999999999994</v>
      </c>
    </row>
    <row r="1693" spans="2:10">
      <c r="B1693" t="s">
        <v>180</v>
      </c>
      <c r="C1693" t="s">
        <v>181</v>
      </c>
      <c r="D1693" t="s">
        <v>183</v>
      </c>
      <c r="E1693" t="s">
        <v>19</v>
      </c>
      <c r="F1693" t="s">
        <v>131</v>
      </c>
      <c r="G1693">
        <f t="shared" si="53"/>
        <v>0.31280000000000002</v>
      </c>
      <c r="H1693">
        <f t="shared" si="54"/>
        <v>0.39100000000000001</v>
      </c>
      <c r="J1693">
        <f>0.85*'Wind ENSPRESO CF'!D489</f>
        <v>0.39100000000000001</v>
      </c>
    </row>
    <row r="1694" spans="2:10">
      <c r="B1694" t="s">
        <v>180</v>
      </c>
      <c r="C1694" t="s">
        <v>181</v>
      </c>
      <c r="D1694" t="s">
        <v>183</v>
      </c>
      <c r="E1694" t="s">
        <v>39</v>
      </c>
      <c r="F1694" t="s">
        <v>131</v>
      </c>
      <c r="G1694">
        <f t="shared" si="53"/>
        <v>0.25840000000000002</v>
      </c>
      <c r="H1694">
        <f t="shared" si="54"/>
        <v>0.32300000000000001</v>
      </c>
      <c r="J1694">
        <f>0.85*'Wind ENSPRESO CF'!D490</f>
        <v>0.32300000000000001</v>
      </c>
    </row>
    <row r="1695" spans="2:10">
      <c r="B1695" t="s">
        <v>180</v>
      </c>
      <c r="C1695" t="s">
        <v>181</v>
      </c>
      <c r="D1695" t="s">
        <v>183</v>
      </c>
      <c r="E1695" t="s">
        <v>21</v>
      </c>
      <c r="F1695" t="s">
        <v>131</v>
      </c>
      <c r="G1695">
        <f t="shared" si="53"/>
        <v>0.46919999999999995</v>
      </c>
      <c r="H1695">
        <f t="shared" si="54"/>
        <v>0.58649999999999991</v>
      </c>
      <c r="J1695">
        <f>0.85*'Wind ENSPRESO CF'!D491</f>
        <v>0.58649999999999991</v>
      </c>
    </row>
    <row r="1696" spans="2:10">
      <c r="B1696" t="s">
        <v>180</v>
      </c>
      <c r="C1696" t="s">
        <v>181</v>
      </c>
      <c r="D1696" t="s">
        <v>183</v>
      </c>
      <c r="E1696" t="s">
        <v>22</v>
      </c>
      <c r="F1696" t="s">
        <v>131</v>
      </c>
      <c r="G1696">
        <f t="shared" si="53"/>
        <v>0</v>
      </c>
      <c r="H1696">
        <f t="shared" si="54"/>
        <v>0</v>
      </c>
      <c r="J1696">
        <f>0.85*'Wind ENSPRESO CF'!D492</f>
        <v>0</v>
      </c>
    </row>
    <row r="1697" spans="2:10">
      <c r="B1697" t="s">
        <v>180</v>
      </c>
      <c r="C1697" t="s">
        <v>181</v>
      </c>
      <c r="D1697" t="s">
        <v>183</v>
      </c>
      <c r="E1697" t="s">
        <v>23</v>
      </c>
      <c r="F1697" t="s">
        <v>131</v>
      </c>
      <c r="G1697">
        <f t="shared" si="53"/>
        <v>0.25840000000000002</v>
      </c>
      <c r="H1697">
        <f t="shared" si="54"/>
        <v>0.32300000000000001</v>
      </c>
      <c r="J1697">
        <f>0.85*'Wind ENSPRESO CF'!D493</f>
        <v>0.32300000000000001</v>
      </c>
    </row>
    <row r="1698" spans="2:10">
      <c r="B1698" t="s">
        <v>180</v>
      </c>
      <c r="C1698" t="s">
        <v>181</v>
      </c>
      <c r="D1698" t="s">
        <v>183</v>
      </c>
      <c r="E1698" t="s">
        <v>24</v>
      </c>
      <c r="F1698" t="s">
        <v>131</v>
      </c>
      <c r="G1698">
        <f t="shared" si="53"/>
        <v>0.42160000000000003</v>
      </c>
      <c r="H1698">
        <f t="shared" si="54"/>
        <v>0.52700000000000002</v>
      </c>
      <c r="J1698">
        <f>0.85*'Wind ENSPRESO CF'!D494</f>
        <v>0.52700000000000002</v>
      </c>
    </row>
    <row r="1699" spans="2:10">
      <c r="B1699" t="s">
        <v>180</v>
      </c>
      <c r="C1699" t="s">
        <v>181</v>
      </c>
      <c r="D1699" t="s">
        <v>183</v>
      </c>
      <c r="E1699" t="s">
        <v>26</v>
      </c>
      <c r="F1699" t="s">
        <v>131</v>
      </c>
      <c r="G1699">
        <f t="shared" si="53"/>
        <v>0.43520000000000003</v>
      </c>
      <c r="H1699">
        <f t="shared" si="54"/>
        <v>0.54400000000000004</v>
      </c>
      <c r="J1699">
        <f>0.85*'Wind ENSPRESO CF'!D495</f>
        <v>0.54400000000000004</v>
      </c>
    </row>
    <row r="1700" spans="2:10">
      <c r="B1700" t="s">
        <v>180</v>
      </c>
      <c r="C1700" t="s">
        <v>181</v>
      </c>
      <c r="D1700" t="s">
        <v>183</v>
      </c>
      <c r="E1700" t="s">
        <v>40</v>
      </c>
      <c r="F1700" t="s">
        <v>131</v>
      </c>
      <c r="G1700">
        <f t="shared" si="53"/>
        <v>0.24480000000000002</v>
      </c>
      <c r="H1700">
        <f t="shared" si="54"/>
        <v>0.30599999999999999</v>
      </c>
      <c r="J1700">
        <f>0.85*'Wind ENSPRESO CF'!D496</f>
        <v>0.30599999999999999</v>
      </c>
    </row>
    <row r="1701" spans="2:10">
      <c r="B1701" t="s">
        <v>180</v>
      </c>
      <c r="C1701" t="s">
        <v>181</v>
      </c>
      <c r="D1701" t="s">
        <v>183</v>
      </c>
      <c r="E1701" t="s">
        <v>27</v>
      </c>
      <c r="F1701" t="s">
        <v>131</v>
      </c>
      <c r="G1701">
        <f t="shared" si="53"/>
        <v>0.21080000000000002</v>
      </c>
      <c r="H1701">
        <f t="shared" si="54"/>
        <v>0.26350000000000001</v>
      </c>
      <c r="J1701">
        <f>0.85*'Wind ENSPRESO CF'!D497</f>
        <v>0.26350000000000001</v>
      </c>
    </row>
    <row r="1702" spans="2:10">
      <c r="B1702" t="s">
        <v>180</v>
      </c>
      <c r="C1702" t="s">
        <v>181</v>
      </c>
      <c r="D1702" t="s">
        <v>183</v>
      </c>
      <c r="E1702" t="s">
        <v>28</v>
      </c>
      <c r="F1702" t="s">
        <v>131</v>
      </c>
      <c r="G1702">
        <f t="shared" si="53"/>
        <v>0.43520000000000003</v>
      </c>
      <c r="H1702">
        <f t="shared" si="54"/>
        <v>0.54400000000000004</v>
      </c>
      <c r="J1702">
        <f>0.85*'Wind ENSPRESO CF'!D498</f>
        <v>0.54400000000000004</v>
      </c>
    </row>
    <row r="1703" spans="2:10">
      <c r="B1703" t="s">
        <v>180</v>
      </c>
      <c r="C1703" t="s">
        <v>181</v>
      </c>
      <c r="D1703" t="s">
        <v>183</v>
      </c>
      <c r="E1703" t="s">
        <v>29</v>
      </c>
      <c r="F1703" t="s">
        <v>131</v>
      </c>
      <c r="G1703">
        <f t="shared" si="53"/>
        <v>0.40800000000000003</v>
      </c>
      <c r="H1703">
        <f t="shared" si="54"/>
        <v>0.51</v>
      </c>
      <c r="J1703">
        <f>0.85*'Wind ENSPRESO CF'!D499</f>
        <v>0.51</v>
      </c>
    </row>
    <row r="1704" spans="2:10">
      <c r="B1704" t="s">
        <v>180</v>
      </c>
      <c r="C1704" t="s">
        <v>181</v>
      </c>
      <c r="D1704" t="s">
        <v>183</v>
      </c>
      <c r="E1704" t="s">
        <v>30</v>
      </c>
      <c r="F1704" t="s">
        <v>131</v>
      </c>
      <c r="G1704">
        <f t="shared" si="53"/>
        <v>0.4284</v>
      </c>
      <c r="H1704">
        <f t="shared" si="54"/>
        <v>0.53549999999999998</v>
      </c>
      <c r="J1704">
        <f>0.85*'Wind ENSPRESO CF'!D500</f>
        <v>0.53549999999999998</v>
      </c>
    </row>
    <row r="1705" spans="2:10">
      <c r="B1705" t="s">
        <v>180</v>
      </c>
      <c r="C1705" t="s">
        <v>181</v>
      </c>
      <c r="D1705" t="s">
        <v>183</v>
      </c>
      <c r="E1705" t="s">
        <v>31</v>
      </c>
      <c r="F1705" t="s">
        <v>131</v>
      </c>
      <c r="G1705">
        <f t="shared" si="53"/>
        <v>0.27954800000000002</v>
      </c>
      <c r="H1705">
        <f t="shared" si="54"/>
        <v>0.349435</v>
      </c>
      <c r="J1705">
        <f>0.85*'Wind ENSPRESO CF'!D501</f>
        <v>0.349435</v>
      </c>
    </row>
    <row r="1706" spans="2:10">
      <c r="B1706" t="s">
        <v>180</v>
      </c>
      <c r="C1706" t="s">
        <v>181</v>
      </c>
      <c r="D1706" t="s">
        <v>183</v>
      </c>
      <c r="E1706" t="s">
        <v>32</v>
      </c>
      <c r="F1706" t="s">
        <v>131</v>
      </c>
      <c r="G1706">
        <f t="shared" si="53"/>
        <v>0.3196</v>
      </c>
      <c r="H1706">
        <f t="shared" si="54"/>
        <v>0.39949999999999997</v>
      </c>
      <c r="J1706">
        <f>0.85*'Wind ENSPRESO CF'!D502</f>
        <v>0.39949999999999997</v>
      </c>
    </row>
    <row r="1707" spans="2:10">
      <c r="B1707" t="s">
        <v>180</v>
      </c>
      <c r="C1707" t="s">
        <v>181</v>
      </c>
      <c r="D1707" t="s">
        <v>183</v>
      </c>
      <c r="E1707" t="s">
        <v>33</v>
      </c>
      <c r="F1707" t="s">
        <v>131</v>
      </c>
      <c r="G1707">
        <f t="shared" si="53"/>
        <v>0.442</v>
      </c>
      <c r="H1707">
        <f t="shared" si="54"/>
        <v>0.55249999999999999</v>
      </c>
      <c r="J1707">
        <f>0.85*'Wind ENSPRESO CF'!D503</f>
        <v>0.55249999999999999</v>
      </c>
    </row>
    <row r="1708" spans="2:10">
      <c r="B1708" t="s">
        <v>180</v>
      </c>
      <c r="C1708" t="s">
        <v>181</v>
      </c>
      <c r="D1708" t="s">
        <v>183</v>
      </c>
      <c r="E1708" t="s">
        <v>36</v>
      </c>
      <c r="F1708" t="s">
        <v>131</v>
      </c>
      <c r="G1708">
        <f t="shared" si="53"/>
        <v>0.46919999999999995</v>
      </c>
      <c r="H1708">
        <f t="shared" si="54"/>
        <v>0.58649999999999991</v>
      </c>
      <c r="J1708">
        <f>0.85*'Wind ENSPRESO CF'!D504</f>
        <v>0.58649999999999991</v>
      </c>
    </row>
    <row r="1709" spans="2:10">
      <c r="B1709" t="s">
        <v>180</v>
      </c>
      <c r="C1709" t="s">
        <v>181</v>
      </c>
      <c r="D1709" t="s">
        <v>184</v>
      </c>
      <c r="E1709" t="s">
        <v>37</v>
      </c>
      <c r="F1709" t="s">
        <v>131</v>
      </c>
      <c r="G1709">
        <f t="shared" si="53"/>
        <v>0.25840000000000002</v>
      </c>
      <c r="H1709">
        <f t="shared" si="54"/>
        <v>0.32300000000000001</v>
      </c>
      <c r="J1709">
        <f>0.85*'Wind ENSPRESO CF'!D505</f>
        <v>0.32300000000000001</v>
      </c>
    </row>
    <row r="1710" spans="2:10">
      <c r="B1710" t="s">
        <v>180</v>
      </c>
      <c r="C1710" t="s">
        <v>181</v>
      </c>
      <c r="D1710" t="s">
        <v>184</v>
      </c>
      <c r="E1710" t="s">
        <v>8</v>
      </c>
      <c r="F1710" t="s">
        <v>131</v>
      </c>
      <c r="G1710">
        <f t="shared" si="53"/>
        <v>0.4012</v>
      </c>
      <c r="H1710">
        <f t="shared" si="54"/>
        <v>0.50149999999999995</v>
      </c>
      <c r="J1710">
        <f>0.85*'Wind ENSPRESO CF'!D506</f>
        <v>0.50149999999999995</v>
      </c>
    </row>
    <row r="1711" spans="2:10">
      <c r="B1711" t="s">
        <v>180</v>
      </c>
      <c r="C1711" t="s">
        <v>181</v>
      </c>
      <c r="D1711" t="s">
        <v>184</v>
      </c>
      <c r="E1711" t="s">
        <v>9</v>
      </c>
      <c r="F1711" t="s">
        <v>131</v>
      </c>
      <c r="G1711">
        <f t="shared" si="53"/>
        <v>0.3468</v>
      </c>
      <c r="H1711">
        <f t="shared" si="54"/>
        <v>0.4335</v>
      </c>
      <c r="J1711">
        <f>0.85*'Wind ENSPRESO CF'!D507</f>
        <v>0.4335</v>
      </c>
    </row>
    <row r="1712" spans="2:10">
      <c r="B1712" t="s">
        <v>180</v>
      </c>
      <c r="C1712" t="s">
        <v>181</v>
      </c>
      <c r="D1712" t="s">
        <v>184</v>
      </c>
      <c r="E1712" t="s">
        <v>11</v>
      </c>
      <c r="F1712" t="s">
        <v>131</v>
      </c>
      <c r="G1712">
        <f t="shared" si="53"/>
        <v>0.21760000000000002</v>
      </c>
      <c r="H1712">
        <f t="shared" si="54"/>
        <v>0.27200000000000002</v>
      </c>
      <c r="J1712">
        <f>0.85*'Wind ENSPRESO CF'!D508</f>
        <v>0.27200000000000002</v>
      </c>
    </row>
    <row r="1713" spans="2:10">
      <c r="B1713" t="s">
        <v>180</v>
      </c>
      <c r="C1713" t="s">
        <v>181</v>
      </c>
      <c r="D1713" t="s">
        <v>184</v>
      </c>
      <c r="E1713" t="s">
        <v>13</v>
      </c>
      <c r="F1713" t="s">
        <v>131</v>
      </c>
      <c r="G1713">
        <f t="shared" si="53"/>
        <v>0.46240000000000009</v>
      </c>
      <c r="H1713">
        <f t="shared" si="54"/>
        <v>0.57800000000000007</v>
      </c>
      <c r="J1713">
        <f>0.85*'Wind ENSPRESO CF'!D509</f>
        <v>0.57800000000000007</v>
      </c>
    </row>
    <row r="1714" spans="2:10">
      <c r="B1714" t="s">
        <v>180</v>
      </c>
      <c r="C1714" t="s">
        <v>181</v>
      </c>
      <c r="D1714" t="s">
        <v>184</v>
      </c>
      <c r="E1714" t="s">
        <v>14</v>
      </c>
      <c r="F1714" t="s">
        <v>131</v>
      </c>
      <c r="G1714">
        <f t="shared" si="53"/>
        <v>0.47599999999999998</v>
      </c>
      <c r="H1714">
        <f t="shared" si="54"/>
        <v>0.59499999999999997</v>
      </c>
      <c r="J1714">
        <f>0.85*'Wind ENSPRESO CF'!D510</f>
        <v>0.59499999999999997</v>
      </c>
    </row>
    <row r="1715" spans="2:10">
      <c r="B1715" t="s">
        <v>180</v>
      </c>
      <c r="C1715" t="s">
        <v>181</v>
      </c>
      <c r="D1715" t="s">
        <v>184</v>
      </c>
      <c r="E1715" t="s">
        <v>15</v>
      </c>
      <c r="F1715" t="s">
        <v>131</v>
      </c>
      <c r="G1715">
        <f t="shared" si="53"/>
        <v>0.46919999999999995</v>
      </c>
      <c r="H1715">
        <f t="shared" si="54"/>
        <v>0.58649999999999991</v>
      </c>
      <c r="J1715">
        <f>0.85*'Wind ENSPRESO CF'!D511</f>
        <v>0.58649999999999991</v>
      </c>
    </row>
    <row r="1716" spans="2:10">
      <c r="B1716" t="s">
        <v>180</v>
      </c>
      <c r="C1716" t="s">
        <v>181</v>
      </c>
      <c r="D1716" t="s">
        <v>184</v>
      </c>
      <c r="E1716" t="s">
        <v>16</v>
      </c>
      <c r="F1716" t="s">
        <v>131</v>
      </c>
      <c r="G1716">
        <f t="shared" si="53"/>
        <v>0.37835200000000002</v>
      </c>
      <c r="H1716">
        <f t="shared" si="54"/>
        <v>0.47293999999999997</v>
      </c>
      <c r="J1716">
        <f>0.85*'Wind ENSPRESO CF'!D512</f>
        <v>0.47293999999999997</v>
      </c>
    </row>
    <row r="1717" spans="2:10">
      <c r="B1717" t="s">
        <v>180</v>
      </c>
      <c r="C1717" t="s">
        <v>181</v>
      </c>
      <c r="D1717" t="s">
        <v>184</v>
      </c>
      <c r="E1717" t="s">
        <v>17</v>
      </c>
      <c r="F1717" t="s">
        <v>131</v>
      </c>
      <c r="G1717">
        <f t="shared" si="53"/>
        <v>0.44880000000000009</v>
      </c>
      <c r="H1717">
        <f t="shared" si="54"/>
        <v>0.56100000000000005</v>
      </c>
      <c r="J1717">
        <f>0.85*'Wind ENSPRESO CF'!D513</f>
        <v>0.56100000000000005</v>
      </c>
    </row>
    <row r="1718" spans="2:10">
      <c r="B1718" t="s">
        <v>180</v>
      </c>
      <c r="C1718" t="s">
        <v>181</v>
      </c>
      <c r="D1718" t="s">
        <v>184</v>
      </c>
      <c r="E1718" t="s">
        <v>18</v>
      </c>
      <c r="F1718" t="s">
        <v>131</v>
      </c>
      <c r="G1718">
        <f t="shared" si="53"/>
        <v>0.4012</v>
      </c>
      <c r="H1718">
        <f t="shared" si="54"/>
        <v>0.50149999999999995</v>
      </c>
      <c r="J1718">
        <f>0.85*'Wind ENSPRESO CF'!D514</f>
        <v>0.50149999999999995</v>
      </c>
    </row>
    <row r="1719" spans="2:10">
      <c r="B1719" t="s">
        <v>180</v>
      </c>
      <c r="C1719" t="s">
        <v>181</v>
      </c>
      <c r="D1719" t="s">
        <v>184</v>
      </c>
      <c r="E1719" t="s">
        <v>19</v>
      </c>
      <c r="F1719" t="s">
        <v>131</v>
      </c>
      <c r="G1719">
        <f t="shared" si="53"/>
        <v>0.37400000000000005</v>
      </c>
      <c r="H1719">
        <f t="shared" si="54"/>
        <v>0.46750000000000003</v>
      </c>
      <c r="J1719">
        <f>0.85*'Wind ENSPRESO CF'!D515</f>
        <v>0.46750000000000003</v>
      </c>
    </row>
    <row r="1720" spans="2:10">
      <c r="B1720" t="s">
        <v>180</v>
      </c>
      <c r="C1720" t="s">
        <v>181</v>
      </c>
      <c r="D1720" t="s">
        <v>184</v>
      </c>
      <c r="E1720" t="s">
        <v>39</v>
      </c>
      <c r="F1720" t="s">
        <v>131</v>
      </c>
      <c r="G1720">
        <f t="shared" si="53"/>
        <v>0.22440000000000004</v>
      </c>
      <c r="H1720">
        <f t="shared" si="54"/>
        <v>0.28050000000000003</v>
      </c>
      <c r="J1720">
        <f>0.85*'Wind ENSPRESO CF'!D516</f>
        <v>0.28050000000000003</v>
      </c>
    </row>
    <row r="1721" spans="2:10">
      <c r="B1721" t="s">
        <v>180</v>
      </c>
      <c r="C1721" t="s">
        <v>181</v>
      </c>
      <c r="D1721" t="s">
        <v>184</v>
      </c>
      <c r="E1721" t="s">
        <v>21</v>
      </c>
      <c r="F1721" t="s">
        <v>131</v>
      </c>
      <c r="G1721">
        <f t="shared" si="53"/>
        <v>0.46919999999999995</v>
      </c>
      <c r="H1721">
        <f t="shared" si="54"/>
        <v>0.58649999999999991</v>
      </c>
      <c r="J1721">
        <f>0.85*'Wind ENSPRESO CF'!D517</f>
        <v>0.58649999999999991</v>
      </c>
    </row>
    <row r="1722" spans="2:10">
      <c r="B1722" t="s">
        <v>180</v>
      </c>
      <c r="C1722" t="s">
        <v>181</v>
      </c>
      <c r="D1722" t="s">
        <v>184</v>
      </c>
      <c r="E1722" t="s">
        <v>22</v>
      </c>
      <c r="F1722" t="s">
        <v>131</v>
      </c>
      <c r="G1722">
        <f t="shared" si="53"/>
        <v>0</v>
      </c>
      <c r="H1722">
        <f t="shared" si="54"/>
        <v>0</v>
      </c>
      <c r="J1722">
        <f>0.85*'Wind ENSPRESO CF'!D518</f>
        <v>0</v>
      </c>
    </row>
    <row r="1723" spans="2:10">
      <c r="B1723" t="s">
        <v>180</v>
      </c>
      <c r="C1723" t="s">
        <v>181</v>
      </c>
      <c r="D1723" t="s">
        <v>184</v>
      </c>
      <c r="E1723" t="s">
        <v>23</v>
      </c>
      <c r="F1723" t="s">
        <v>131</v>
      </c>
      <c r="G1723">
        <f t="shared" si="53"/>
        <v>0.29239999999999999</v>
      </c>
      <c r="H1723">
        <f t="shared" si="54"/>
        <v>0.36549999999999999</v>
      </c>
      <c r="J1723">
        <f>0.85*'Wind ENSPRESO CF'!D519</f>
        <v>0.36549999999999999</v>
      </c>
    </row>
    <row r="1724" spans="2:10">
      <c r="B1724" t="s">
        <v>180</v>
      </c>
      <c r="C1724" t="s">
        <v>181</v>
      </c>
      <c r="D1724" t="s">
        <v>184</v>
      </c>
      <c r="E1724" t="s">
        <v>24</v>
      </c>
      <c r="F1724" t="s">
        <v>131</v>
      </c>
      <c r="G1724">
        <f t="shared" si="53"/>
        <v>0.442</v>
      </c>
      <c r="H1724">
        <f t="shared" si="54"/>
        <v>0.55249999999999999</v>
      </c>
      <c r="J1724">
        <f>0.85*'Wind ENSPRESO CF'!D520</f>
        <v>0.55249999999999999</v>
      </c>
    </row>
    <row r="1725" spans="2:10">
      <c r="B1725" t="s">
        <v>180</v>
      </c>
      <c r="C1725" t="s">
        <v>181</v>
      </c>
      <c r="D1725" t="s">
        <v>184</v>
      </c>
      <c r="E1725" t="s">
        <v>26</v>
      </c>
      <c r="F1725" t="s">
        <v>131</v>
      </c>
      <c r="G1725">
        <f t="shared" si="53"/>
        <v>0.46919999999999995</v>
      </c>
      <c r="H1725">
        <f t="shared" si="54"/>
        <v>0.58649999999999991</v>
      </c>
      <c r="J1725">
        <f>0.85*'Wind ENSPRESO CF'!D521</f>
        <v>0.58649999999999991</v>
      </c>
    </row>
    <row r="1726" spans="2:10">
      <c r="B1726" t="s">
        <v>180</v>
      </c>
      <c r="C1726" t="s">
        <v>181</v>
      </c>
      <c r="D1726" t="s">
        <v>184</v>
      </c>
      <c r="E1726" t="s">
        <v>40</v>
      </c>
      <c r="F1726" t="s">
        <v>131</v>
      </c>
      <c r="G1726">
        <f t="shared" si="53"/>
        <v>0.21760000000000002</v>
      </c>
      <c r="H1726">
        <f t="shared" si="54"/>
        <v>0.27200000000000002</v>
      </c>
      <c r="J1726">
        <f>0.85*'Wind ENSPRESO CF'!D522</f>
        <v>0.27200000000000002</v>
      </c>
    </row>
    <row r="1727" spans="2:10">
      <c r="B1727" t="s">
        <v>180</v>
      </c>
      <c r="C1727" t="s">
        <v>181</v>
      </c>
      <c r="D1727" t="s">
        <v>184</v>
      </c>
      <c r="E1727" t="s">
        <v>27</v>
      </c>
      <c r="F1727" t="s">
        <v>131</v>
      </c>
      <c r="G1727">
        <f t="shared" si="53"/>
        <v>0.23799999999999999</v>
      </c>
      <c r="H1727">
        <f t="shared" si="54"/>
        <v>0.29749999999999999</v>
      </c>
      <c r="J1727">
        <f>0.85*'Wind ENSPRESO CF'!D523</f>
        <v>0.29749999999999999</v>
      </c>
    </row>
    <row r="1728" spans="2:10">
      <c r="B1728" t="s">
        <v>180</v>
      </c>
      <c r="C1728" t="s">
        <v>181</v>
      </c>
      <c r="D1728" t="s">
        <v>184</v>
      </c>
      <c r="E1728" t="s">
        <v>28</v>
      </c>
      <c r="F1728" t="s">
        <v>131</v>
      </c>
      <c r="G1728">
        <f t="shared" si="53"/>
        <v>0.442</v>
      </c>
      <c r="H1728">
        <f t="shared" si="54"/>
        <v>0.55249999999999999</v>
      </c>
      <c r="J1728">
        <f>0.85*'Wind ENSPRESO CF'!D524</f>
        <v>0.55249999999999999</v>
      </c>
    </row>
    <row r="1729" spans="2:10">
      <c r="B1729" t="s">
        <v>180</v>
      </c>
      <c r="C1729" t="s">
        <v>181</v>
      </c>
      <c r="D1729" t="s">
        <v>184</v>
      </c>
      <c r="E1729" t="s">
        <v>29</v>
      </c>
      <c r="F1729" t="s">
        <v>131</v>
      </c>
      <c r="G1729">
        <f t="shared" si="53"/>
        <v>0.42160000000000003</v>
      </c>
      <c r="H1729">
        <f t="shared" si="54"/>
        <v>0.52700000000000002</v>
      </c>
      <c r="J1729">
        <f>0.85*'Wind ENSPRESO CF'!D525</f>
        <v>0.52700000000000002</v>
      </c>
    </row>
    <row r="1730" spans="2:10">
      <c r="B1730" t="s">
        <v>180</v>
      </c>
      <c r="C1730" t="s">
        <v>181</v>
      </c>
      <c r="D1730" t="s">
        <v>184</v>
      </c>
      <c r="E1730" t="s">
        <v>30</v>
      </c>
      <c r="F1730" t="s">
        <v>131</v>
      </c>
      <c r="G1730">
        <f t="shared" si="53"/>
        <v>0.442</v>
      </c>
      <c r="H1730">
        <f t="shared" si="54"/>
        <v>0.55249999999999999</v>
      </c>
      <c r="J1730">
        <f>0.85*'Wind ENSPRESO CF'!D526</f>
        <v>0.55249999999999999</v>
      </c>
    </row>
    <row r="1731" spans="2:10">
      <c r="B1731" t="s">
        <v>180</v>
      </c>
      <c r="C1731" t="s">
        <v>181</v>
      </c>
      <c r="D1731" t="s">
        <v>184</v>
      </c>
      <c r="E1731" t="s">
        <v>31</v>
      </c>
      <c r="F1731" t="s">
        <v>131</v>
      </c>
      <c r="G1731">
        <f t="shared" si="53"/>
        <v>0.31803599999999999</v>
      </c>
      <c r="H1731">
        <f t="shared" si="54"/>
        <v>0.39754499999999998</v>
      </c>
      <c r="J1731">
        <f>0.85*'Wind ENSPRESO CF'!D527</f>
        <v>0.39754499999999998</v>
      </c>
    </row>
    <row r="1732" spans="2:10">
      <c r="B1732" t="s">
        <v>180</v>
      </c>
      <c r="C1732" t="s">
        <v>181</v>
      </c>
      <c r="D1732" t="s">
        <v>184</v>
      </c>
      <c r="E1732" t="s">
        <v>32</v>
      </c>
      <c r="F1732" t="s">
        <v>131</v>
      </c>
      <c r="G1732">
        <f t="shared" si="53"/>
        <v>0.34</v>
      </c>
      <c r="H1732">
        <f t="shared" si="54"/>
        <v>0.42499999999999999</v>
      </c>
      <c r="J1732">
        <f>0.85*'Wind ENSPRESO CF'!D528</f>
        <v>0.42499999999999999</v>
      </c>
    </row>
    <row r="1733" spans="2:10">
      <c r="B1733" t="s">
        <v>180</v>
      </c>
      <c r="C1733" t="s">
        <v>181</v>
      </c>
      <c r="D1733" t="s">
        <v>184</v>
      </c>
      <c r="E1733" t="s">
        <v>33</v>
      </c>
      <c r="F1733" t="s">
        <v>131</v>
      </c>
      <c r="G1733">
        <f t="shared" si="53"/>
        <v>0.46919999999999995</v>
      </c>
      <c r="H1733">
        <f t="shared" si="54"/>
        <v>0.58649999999999991</v>
      </c>
      <c r="J1733">
        <f>0.85*'Wind ENSPRESO CF'!D529</f>
        <v>0.58649999999999991</v>
      </c>
    </row>
    <row r="1734" spans="2:10">
      <c r="B1734" t="s">
        <v>180</v>
      </c>
      <c r="C1734" t="s">
        <v>181</v>
      </c>
      <c r="D1734" t="s">
        <v>184</v>
      </c>
      <c r="E1734" t="s">
        <v>36</v>
      </c>
      <c r="F1734" t="s">
        <v>131</v>
      </c>
      <c r="G1734">
        <f t="shared" si="53"/>
        <v>0.48960000000000004</v>
      </c>
      <c r="H1734">
        <f t="shared" si="54"/>
        <v>0.61199999999999999</v>
      </c>
      <c r="J1734">
        <f>0.85*'Wind ENSPRESO CF'!D530</f>
        <v>0.61199999999999999</v>
      </c>
    </row>
    <row r="1735" spans="2:10">
      <c r="B1735" t="s">
        <v>180</v>
      </c>
      <c r="C1735" t="s">
        <v>181</v>
      </c>
      <c r="D1735" t="s">
        <v>185</v>
      </c>
      <c r="E1735" t="s">
        <v>37</v>
      </c>
      <c r="F1735" t="s">
        <v>131</v>
      </c>
      <c r="G1735">
        <f t="shared" si="53"/>
        <v>0.22440000000000004</v>
      </c>
      <c r="H1735">
        <f t="shared" si="54"/>
        <v>0.28050000000000003</v>
      </c>
      <c r="J1735">
        <f>0.85*'Wind ENSPRESO CF'!D531</f>
        <v>0.28050000000000003</v>
      </c>
    </row>
    <row r="1736" spans="2:10">
      <c r="B1736" t="s">
        <v>180</v>
      </c>
      <c r="C1736" t="s">
        <v>181</v>
      </c>
      <c r="D1736" t="s">
        <v>185</v>
      </c>
      <c r="E1736" t="s">
        <v>8</v>
      </c>
      <c r="F1736" t="s">
        <v>131</v>
      </c>
      <c r="G1736">
        <f t="shared" si="53"/>
        <v>0.31280000000000002</v>
      </c>
      <c r="H1736">
        <f t="shared" si="54"/>
        <v>0.39100000000000001</v>
      </c>
      <c r="J1736">
        <f>0.85*'Wind ENSPRESO CF'!D532</f>
        <v>0.39100000000000001</v>
      </c>
    </row>
    <row r="1737" spans="2:10">
      <c r="B1737" t="s">
        <v>180</v>
      </c>
      <c r="C1737" t="s">
        <v>181</v>
      </c>
      <c r="D1737" t="s">
        <v>185</v>
      </c>
      <c r="E1737" t="s">
        <v>9</v>
      </c>
      <c r="F1737" t="s">
        <v>131</v>
      </c>
      <c r="G1737">
        <f t="shared" si="53"/>
        <v>0.24480000000000002</v>
      </c>
      <c r="H1737">
        <f t="shared" si="54"/>
        <v>0.30599999999999999</v>
      </c>
      <c r="J1737">
        <f>0.85*'Wind ENSPRESO CF'!D533</f>
        <v>0.30599999999999999</v>
      </c>
    </row>
    <row r="1738" spans="2:10">
      <c r="B1738" t="s">
        <v>180</v>
      </c>
      <c r="C1738" t="s">
        <v>181</v>
      </c>
      <c r="D1738" t="s">
        <v>185</v>
      </c>
      <c r="E1738" t="s">
        <v>11</v>
      </c>
      <c r="F1738" t="s">
        <v>131</v>
      </c>
      <c r="G1738">
        <f t="shared" si="53"/>
        <v>0.20400000000000001</v>
      </c>
      <c r="H1738">
        <f t="shared" si="54"/>
        <v>0.255</v>
      </c>
      <c r="J1738">
        <f>0.85*'Wind ENSPRESO CF'!D534</f>
        <v>0.255</v>
      </c>
    </row>
    <row r="1739" spans="2:10">
      <c r="B1739" t="s">
        <v>180</v>
      </c>
      <c r="C1739" t="s">
        <v>181</v>
      </c>
      <c r="D1739" t="s">
        <v>185</v>
      </c>
      <c r="E1739" t="s">
        <v>13</v>
      </c>
      <c r="F1739" t="s">
        <v>131</v>
      </c>
      <c r="G1739">
        <f t="shared" si="53"/>
        <v>0.37400000000000005</v>
      </c>
      <c r="H1739">
        <f t="shared" si="54"/>
        <v>0.46750000000000003</v>
      </c>
      <c r="J1739">
        <f>0.85*'Wind ENSPRESO CF'!D535</f>
        <v>0.46750000000000003</v>
      </c>
    </row>
    <row r="1740" spans="2:10">
      <c r="B1740" t="s">
        <v>180</v>
      </c>
      <c r="C1740" t="s">
        <v>181</v>
      </c>
      <c r="D1740" t="s">
        <v>185</v>
      </c>
      <c r="E1740" t="s">
        <v>14</v>
      </c>
      <c r="F1740" t="s">
        <v>131</v>
      </c>
      <c r="G1740">
        <f t="shared" si="53"/>
        <v>0.37400000000000005</v>
      </c>
      <c r="H1740">
        <f t="shared" si="54"/>
        <v>0.46750000000000003</v>
      </c>
      <c r="J1740">
        <f>0.85*'Wind ENSPRESO CF'!D536</f>
        <v>0.46750000000000003</v>
      </c>
    </row>
    <row r="1741" spans="2:10">
      <c r="B1741" t="s">
        <v>180</v>
      </c>
      <c r="C1741" t="s">
        <v>181</v>
      </c>
      <c r="D1741" t="s">
        <v>185</v>
      </c>
      <c r="E1741" t="s">
        <v>15</v>
      </c>
      <c r="F1741" t="s">
        <v>131</v>
      </c>
      <c r="G1741">
        <f t="shared" si="53"/>
        <v>0.3332</v>
      </c>
      <c r="H1741">
        <f t="shared" si="54"/>
        <v>0.41649999999999998</v>
      </c>
      <c r="J1741">
        <f>0.85*'Wind ENSPRESO CF'!D537</f>
        <v>0.41649999999999998</v>
      </c>
    </row>
    <row r="1742" spans="2:10">
      <c r="B1742" t="s">
        <v>180</v>
      </c>
      <c r="C1742" t="s">
        <v>181</v>
      </c>
      <c r="D1742" t="s">
        <v>185</v>
      </c>
      <c r="E1742" t="s">
        <v>16</v>
      </c>
      <c r="F1742" t="s">
        <v>131</v>
      </c>
      <c r="G1742">
        <f t="shared" ref="G1742:G1805" si="55">H1742*0.8</f>
        <v>0.36040000000000005</v>
      </c>
      <c r="H1742">
        <f t="shared" si="54"/>
        <v>0.45050000000000001</v>
      </c>
      <c r="J1742">
        <f>0.85*'Wind ENSPRESO CF'!D538</f>
        <v>0.45050000000000001</v>
      </c>
    </row>
    <row r="1743" spans="2:10">
      <c r="B1743" t="s">
        <v>180</v>
      </c>
      <c r="C1743" t="s">
        <v>181</v>
      </c>
      <c r="D1743" t="s">
        <v>185</v>
      </c>
      <c r="E1743" t="s">
        <v>17</v>
      </c>
      <c r="F1743" t="s">
        <v>131</v>
      </c>
      <c r="G1743">
        <f t="shared" si="55"/>
        <v>0.3468</v>
      </c>
      <c r="H1743">
        <f t="shared" si="54"/>
        <v>0.4335</v>
      </c>
      <c r="J1743">
        <f>0.85*'Wind ENSPRESO CF'!D539</f>
        <v>0.4335</v>
      </c>
    </row>
    <row r="1744" spans="2:10">
      <c r="B1744" t="s">
        <v>180</v>
      </c>
      <c r="C1744" t="s">
        <v>181</v>
      </c>
      <c r="D1744" t="s">
        <v>185</v>
      </c>
      <c r="E1744" t="s">
        <v>18</v>
      </c>
      <c r="F1744" t="s">
        <v>131</v>
      </c>
      <c r="G1744">
        <f t="shared" si="55"/>
        <v>0.36720000000000003</v>
      </c>
      <c r="H1744">
        <f t="shared" si="54"/>
        <v>0.45900000000000002</v>
      </c>
      <c r="J1744">
        <f>0.85*'Wind ENSPRESO CF'!D540</f>
        <v>0.45900000000000002</v>
      </c>
    </row>
    <row r="1745" spans="2:10">
      <c r="B1745" t="s">
        <v>180</v>
      </c>
      <c r="C1745" t="s">
        <v>181</v>
      </c>
      <c r="D1745" t="s">
        <v>185</v>
      </c>
      <c r="E1745" t="s">
        <v>19</v>
      </c>
      <c r="F1745" t="s">
        <v>131</v>
      </c>
      <c r="G1745">
        <f t="shared" si="55"/>
        <v>0.25840000000000002</v>
      </c>
      <c r="H1745">
        <f t="shared" si="54"/>
        <v>0.32300000000000001</v>
      </c>
      <c r="J1745">
        <f>0.85*'Wind ENSPRESO CF'!D541</f>
        <v>0.32300000000000001</v>
      </c>
    </row>
    <row r="1746" spans="2:10">
      <c r="B1746" t="s">
        <v>180</v>
      </c>
      <c r="C1746" t="s">
        <v>181</v>
      </c>
      <c r="D1746" t="s">
        <v>185</v>
      </c>
      <c r="E1746" t="s">
        <v>39</v>
      </c>
      <c r="F1746" t="s">
        <v>131</v>
      </c>
      <c r="G1746">
        <f t="shared" si="55"/>
        <v>0.18360000000000001</v>
      </c>
      <c r="H1746">
        <f t="shared" si="54"/>
        <v>0.22950000000000001</v>
      </c>
      <c r="J1746">
        <f>0.85*'Wind ENSPRESO CF'!D542</f>
        <v>0.22950000000000001</v>
      </c>
    </row>
    <row r="1747" spans="2:10">
      <c r="B1747" t="s">
        <v>180</v>
      </c>
      <c r="C1747" t="s">
        <v>181</v>
      </c>
      <c r="D1747" t="s">
        <v>185</v>
      </c>
      <c r="E1747" t="s">
        <v>21</v>
      </c>
      <c r="F1747" t="s">
        <v>131</v>
      </c>
      <c r="G1747">
        <f t="shared" si="55"/>
        <v>0.4148</v>
      </c>
      <c r="H1747">
        <f t="shared" si="54"/>
        <v>0.51849999999999996</v>
      </c>
      <c r="J1747">
        <f>0.85*'Wind ENSPRESO CF'!D543</f>
        <v>0.51849999999999996</v>
      </c>
    </row>
    <row r="1748" spans="2:10">
      <c r="B1748" t="s">
        <v>180</v>
      </c>
      <c r="C1748" t="s">
        <v>181</v>
      </c>
      <c r="D1748" t="s">
        <v>185</v>
      </c>
      <c r="E1748" t="s">
        <v>22</v>
      </c>
      <c r="F1748" t="s">
        <v>131</v>
      </c>
      <c r="G1748">
        <f t="shared" si="55"/>
        <v>0</v>
      </c>
      <c r="H1748">
        <f t="shared" si="54"/>
        <v>0</v>
      </c>
      <c r="J1748">
        <f>0.85*'Wind ENSPRESO CF'!D544</f>
        <v>0</v>
      </c>
    </row>
    <row r="1749" spans="2:10">
      <c r="B1749" t="s">
        <v>180</v>
      </c>
      <c r="C1749" t="s">
        <v>181</v>
      </c>
      <c r="D1749" t="s">
        <v>185</v>
      </c>
      <c r="E1749" t="s">
        <v>23</v>
      </c>
      <c r="F1749" t="s">
        <v>131</v>
      </c>
      <c r="G1749">
        <f t="shared" si="55"/>
        <v>0.26520000000000005</v>
      </c>
      <c r="H1749">
        <f t="shared" si="54"/>
        <v>0.33150000000000002</v>
      </c>
      <c r="J1749">
        <f>0.85*'Wind ENSPRESO CF'!D545</f>
        <v>0.33150000000000002</v>
      </c>
    </row>
    <row r="1750" spans="2:10">
      <c r="B1750" t="s">
        <v>180</v>
      </c>
      <c r="C1750" t="s">
        <v>181</v>
      </c>
      <c r="D1750" t="s">
        <v>185</v>
      </c>
      <c r="E1750" t="s">
        <v>24</v>
      </c>
      <c r="F1750" t="s">
        <v>131</v>
      </c>
      <c r="G1750">
        <f t="shared" si="55"/>
        <v>0.29920000000000002</v>
      </c>
      <c r="H1750">
        <f t="shared" si="54"/>
        <v>0.374</v>
      </c>
      <c r="J1750">
        <f>0.85*'Wind ENSPRESO CF'!D546</f>
        <v>0.374</v>
      </c>
    </row>
    <row r="1751" spans="2:10">
      <c r="B1751" t="s">
        <v>180</v>
      </c>
      <c r="C1751" t="s">
        <v>181</v>
      </c>
      <c r="D1751" t="s">
        <v>185</v>
      </c>
      <c r="E1751" t="s">
        <v>26</v>
      </c>
      <c r="F1751" t="s">
        <v>131</v>
      </c>
      <c r="G1751">
        <f t="shared" si="55"/>
        <v>0.32640000000000002</v>
      </c>
      <c r="H1751">
        <f t="shared" si="54"/>
        <v>0.40799999999999997</v>
      </c>
      <c r="J1751">
        <f>0.85*'Wind ENSPRESO CF'!D547</f>
        <v>0.40799999999999997</v>
      </c>
    </row>
    <row r="1752" spans="2:10">
      <c r="B1752" t="s">
        <v>180</v>
      </c>
      <c r="C1752" t="s">
        <v>181</v>
      </c>
      <c r="D1752" t="s">
        <v>185</v>
      </c>
      <c r="E1752" t="s">
        <v>40</v>
      </c>
      <c r="F1752" t="s">
        <v>131</v>
      </c>
      <c r="G1752">
        <f t="shared" si="55"/>
        <v>0.16320000000000001</v>
      </c>
      <c r="H1752">
        <f t="shared" ref="H1752:H1815" si="56">IF(D1752="WP",0,J1752)</f>
        <v>0.20399999999999999</v>
      </c>
      <c r="J1752">
        <f>0.85*'Wind ENSPRESO CF'!D548</f>
        <v>0.20399999999999999</v>
      </c>
    </row>
    <row r="1753" spans="2:10">
      <c r="B1753" t="s">
        <v>180</v>
      </c>
      <c r="C1753" t="s">
        <v>181</v>
      </c>
      <c r="D1753" t="s">
        <v>185</v>
      </c>
      <c r="E1753" t="s">
        <v>27</v>
      </c>
      <c r="F1753" t="s">
        <v>131</v>
      </c>
      <c r="G1753">
        <f t="shared" si="55"/>
        <v>0.27200000000000002</v>
      </c>
      <c r="H1753">
        <f t="shared" si="56"/>
        <v>0.34</v>
      </c>
      <c r="J1753">
        <f>0.85*'Wind ENSPRESO CF'!D549</f>
        <v>0.34</v>
      </c>
    </row>
    <row r="1754" spans="2:10">
      <c r="B1754" t="s">
        <v>180</v>
      </c>
      <c r="C1754" t="s">
        <v>181</v>
      </c>
      <c r="D1754" t="s">
        <v>185</v>
      </c>
      <c r="E1754" t="s">
        <v>28</v>
      </c>
      <c r="F1754" t="s">
        <v>131</v>
      </c>
      <c r="G1754">
        <f t="shared" si="55"/>
        <v>0.35360000000000003</v>
      </c>
      <c r="H1754">
        <f t="shared" si="56"/>
        <v>0.442</v>
      </c>
      <c r="J1754">
        <f>0.85*'Wind ENSPRESO CF'!D550</f>
        <v>0.442</v>
      </c>
    </row>
    <row r="1755" spans="2:10">
      <c r="B1755" t="s">
        <v>180</v>
      </c>
      <c r="C1755" t="s">
        <v>181</v>
      </c>
      <c r="D1755" t="s">
        <v>185</v>
      </c>
      <c r="E1755" t="s">
        <v>29</v>
      </c>
      <c r="F1755" t="s">
        <v>131</v>
      </c>
      <c r="G1755">
        <f t="shared" si="55"/>
        <v>0.39439999999999997</v>
      </c>
      <c r="H1755">
        <f t="shared" si="56"/>
        <v>0.49299999999999994</v>
      </c>
      <c r="J1755">
        <f>0.85*'Wind ENSPRESO CF'!D551</f>
        <v>0.49299999999999994</v>
      </c>
    </row>
    <row r="1756" spans="2:10">
      <c r="B1756" t="s">
        <v>180</v>
      </c>
      <c r="C1756" t="s">
        <v>181</v>
      </c>
      <c r="D1756" t="s">
        <v>185</v>
      </c>
      <c r="E1756" t="s">
        <v>30</v>
      </c>
      <c r="F1756" t="s">
        <v>131</v>
      </c>
      <c r="G1756">
        <f t="shared" si="55"/>
        <v>0.32640000000000002</v>
      </c>
      <c r="H1756">
        <f t="shared" si="56"/>
        <v>0.40799999999999997</v>
      </c>
      <c r="J1756">
        <f>0.85*'Wind ENSPRESO CF'!D552</f>
        <v>0.40799999999999997</v>
      </c>
    </row>
    <row r="1757" spans="2:10">
      <c r="B1757" t="s">
        <v>180</v>
      </c>
      <c r="C1757" t="s">
        <v>181</v>
      </c>
      <c r="D1757" t="s">
        <v>185</v>
      </c>
      <c r="E1757" t="s">
        <v>31</v>
      </c>
      <c r="F1757" t="s">
        <v>131</v>
      </c>
      <c r="G1757">
        <f t="shared" si="55"/>
        <v>0.27879999999999999</v>
      </c>
      <c r="H1757">
        <f t="shared" si="56"/>
        <v>0.34849999999999998</v>
      </c>
      <c r="J1757">
        <f>0.85*'Wind ENSPRESO CF'!D553</f>
        <v>0.34849999999999998</v>
      </c>
    </row>
    <row r="1758" spans="2:10">
      <c r="B1758" t="s">
        <v>180</v>
      </c>
      <c r="C1758" t="s">
        <v>181</v>
      </c>
      <c r="D1758" t="s">
        <v>185</v>
      </c>
      <c r="E1758" t="s">
        <v>32</v>
      </c>
      <c r="F1758" t="s">
        <v>131</v>
      </c>
      <c r="G1758">
        <f t="shared" si="55"/>
        <v>0.28560000000000002</v>
      </c>
      <c r="H1758">
        <f t="shared" si="56"/>
        <v>0.35699999999999998</v>
      </c>
      <c r="J1758">
        <f>0.85*'Wind ENSPRESO CF'!D554</f>
        <v>0.35699999999999998</v>
      </c>
    </row>
    <row r="1759" spans="2:10">
      <c r="B1759" t="s">
        <v>180</v>
      </c>
      <c r="C1759" t="s">
        <v>181</v>
      </c>
      <c r="D1759" t="s">
        <v>185</v>
      </c>
      <c r="E1759" t="s">
        <v>33</v>
      </c>
      <c r="F1759" t="s">
        <v>131</v>
      </c>
      <c r="G1759">
        <f t="shared" si="55"/>
        <v>0.3332</v>
      </c>
      <c r="H1759">
        <f t="shared" si="56"/>
        <v>0.41649999999999998</v>
      </c>
      <c r="J1759">
        <f>0.85*'Wind ENSPRESO CF'!D555</f>
        <v>0.41649999999999998</v>
      </c>
    </row>
    <row r="1760" spans="2:10">
      <c r="B1760" t="s">
        <v>180</v>
      </c>
      <c r="C1760" t="s">
        <v>181</v>
      </c>
      <c r="D1760" t="s">
        <v>185</v>
      </c>
      <c r="E1760" t="s">
        <v>36</v>
      </c>
      <c r="F1760" t="s">
        <v>131</v>
      </c>
      <c r="G1760">
        <f t="shared" si="55"/>
        <v>0.4284</v>
      </c>
      <c r="H1760">
        <f t="shared" si="56"/>
        <v>0.53549999999999998</v>
      </c>
      <c r="J1760">
        <f>0.85*'Wind ENSPRESO CF'!D556</f>
        <v>0.53549999999999998</v>
      </c>
    </row>
    <row r="1761" spans="2:10">
      <c r="B1761" t="s">
        <v>180</v>
      </c>
      <c r="C1761" t="s">
        <v>181</v>
      </c>
      <c r="D1761" t="s">
        <v>186</v>
      </c>
      <c r="E1761" t="s">
        <v>37</v>
      </c>
      <c r="F1761" t="s">
        <v>131</v>
      </c>
      <c r="G1761">
        <f t="shared" si="55"/>
        <v>0.21080000000000002</v>
      </c>
      <c r="H1761">
        <f t="shared" si="56"/>
        <v>0.26350000000000001</v>
      </c>
      <c r="J1761">
        <f>0.85*'Wind ENSPRESO CF'!D557</f>
        <v>0.26350000000000001</v>
      </c>
    </row>
    <row r="1762" spans="2:10">
      <c r="B1762" t="s">
        <v>180</v>
      </c>
      <c r="C1762" t="s">
        <v>181</v>
      </c>
      <c r="D1762" t="s">
        <v>186</v>
      </c>
      <c r="E1762" t="s">
        <v>8</v>
      </c>
      <c r="F1762" t="s">
        <v>131</v>
      </c>
      <c r="G1762">
        <f t="shared" si="55"/>
        <v>0.36040000000000005</v>
      </c>
      <c r="H1762">
        <f t="shared" si="56"/>
        <v>0.45050000000000001</v>
      </c>
      <c r="J1762">
        <f>0.85*'Wind ENSPRESO CF'!D558</f>
        <v>0.45050000000000001</v>
      </c>
    </row>
    <row r="1763" spans="2:10">
      <c r="B1763" t="s">
        <v>180</v>
      </c>
      <c r="C1763" t="s">
        <v>181</v>
      </c>
      <c r="D1763" t="s">
        <v>186</v>
      </c>
      <c r="E1763" t="s">
        <v>9</v>
      </c>
      <c r="F1763" t="s">
        <v>131</v>
      </c>
      <c r="G1763">
        <f t="shared" si="55"/>
        <v>0.26520000000000005</v>
      </c>
      <c r="H1763">
        <f t="shared" si="56"/>
        <v>0.33150000000000002</v>
      </c>
      <c r="J1763">
        <f>0.85*'Wind ENSPRESO CF'!D559</f>
        <v>0.33150000000000002</v>
      </c>
    </row>
    <row r="1764" spans="2:10">
      <c r="B1764" t="s">
        <v>180</v>
      </c>
      <c r="C1764" t="s">
        <v>181</v>
      </c>
      <c r="D1764" t="s">
        <v>186</v>
      </c>
      <c r="E1764" t="s">
        <v>11</v>
      </c>
      <c r="F1764" t="s">
        <v>131</v>
      </c>
      <c r="G1764">
        <f t="shared" si="55"/>
        <v>0.17680000000000001</v>
      </c>
      <c r="H1764">
        <f t="shared" si="56"/>
        <v>0.221</v>
      </c>
      <c r="J1764">
        <f>0.85*'Wind ENSPRESO CF'!D560</f>
        <v>0.221</v>
      </c>
    </row>
    <row r="1765" spans="2:10">
      <c r="B1765" t="s">
        <v>180</v>
      </c>
      <c r="C1765" t="s">
        <v>181</v>
      </c>
      <c r="D1765" t="s">
        <v>186</v>
      </c>
      <c r="E1765" t="s">
        <v>13</v>
      </c>
      <c r="F1765" t="s">
        <v>131</v>
      </c>
      <c r="G1765">
        <f t="shared" si="55"/>
        <v>0.38759999999999994</v>
      </c>
      <c r="H1765">
        <f t="shared" si="56"/>
        <v>0.48449999999999993</v>
      </c>
      <c r="J1765">
        <f>0.85*'Wind ENSPRESO CF'!D561</f>
        <v>0.48449999999999993</v>
      </c>
    </row>
    <row r="1766" spans="2:10">
      <c r="B1766" t="s">
        <v>180</v>
      </c>
      <c r="C1766" t="s">
        <v>181</v>
      </c>
      <c r="D1766" t="s">
        <v>186</v>
      </c>
      <c r="E1766" t="s">
        <v>14</v>
      </c>
      <c r="F1766" t="s">
        <v>131</v>
      </c>
      <c r="G1766">
        <f t="shared" si="55"/>
        <v>0.37400000000000005</v>
      </c>
      <c r="H1766">
        <f t="shared" si="56"/>
        <v>0.46750000000000003</v>
      </c>
      <c r="J1766">
        <f>0.85*'Wind ENSPRESO CF'!D562</f>
        <v>0.46750000000000003</v>
      </c>
    </row>
    <row r="1767" spans="2:10">
      <c r="B1767" t="s">
        <v>180</v>
      </c>
      <c r="C1767" t="s">
        <v>181</v>
      </c>
      <c r="D1767" t="s">
        <v>186</v>
      </c>
      <c r="E1767" t="s">
        <v>15</v>
      </c>
      <c r="F1767" t="s">
        <v>131</v>
      </c>
      <c r="G1767">
        <f t="shared" si="55"/>
        <v>0.3468</v>
      </c>
      <c r="H1767">
        <f t="shared" si="56"/>
        <v>0.4335</v>
      </c>
      <c r="J1767">
        <f>0.85*'Wind ENSPRESO CF'!D563</f>
        <v>0.4335</v>
      </c>
    </row>
    <row r="1768" spans="2:10">
      <c r="B1768" t="s">
        <v>180</v>
      </c>
      <c r="C1768" t="s">
        <v>181</v>
      </c>
      <c r="D1768" t="s">
        <v>186</v>
      </c>
      <c r="E1768" t="s">
        <v>16</v>
      </c>
      <c r="F1768" t="s">
        <v>131</v>
      </c>
      <c r="G1768">
        <f t="shared" si="55"/>
        <v>0.38759999999999994</v>
      </c>
      <c r="H1768">
        <f t="shared" si="56"/>
        <v>0.48449999999999993</v>
      </c>
      <c r="J1768">
        <f>0.85*'Wind ENSPRESO CF'!D564</f>
        <v>0.48449999999999993</v>
      </c>
    </row>
    <row r="1769" spans="2:10">
      <c r="B1769" t="s">
        <v>180</v>
      </c>
      <c r="C1769" t="s">
        <v>181</v>
      </c>
      <c r="D1769" t="s">
        <v>186</v>
      </c>
      <c r="E1769" t="s">
        <v>17</v>
      </c>
      <c r="F1769" t="s">
        <v>131</v>
      </c>
      <c r="G1769">
        <f t="shared" si="55"/>
        <v>0.36040000000000005</v>
      </c>
      <c r="H1769">
        <f t="shared" si="56"/>
        <v>0.45050000000000001</v>
      </c>
      <c r="J1769">
        <f>0.85*'Wind ENSPRESO CF'!D565</f>
        <v>0.45050000000000001</v>
      </c>
    </row>
    <row r="1770" spans="2:10">
      <c r="B1770" t="s">
        <v>180</v>
      </c>
      <c r="C1770" t="s">
        <v>181</v>
      </c>
      <c r="D1770" t="s">
        <v>186</v>
      </c>
      <c r="E1770" t="s">
        <v>18</v>
      </c>
      <c r="F1770" t="s">
        <v>131</v>
      </c>
      <c r="G1770">
        <f t="shared" si="55"/>
        <v>0.38080000000000003</v>
      </c>
      <c r="H1770">
        <f t="shared" si="56"/>
        <v>0.47600000000000003</v>
      </c>
      <c r="J1770">
        <f>0.85*'Wind ENSPRESO CF'!D566</f>
        <v>0.47600000000000003</v>
      </c>
    </row>
    <row r="1771" spans="2:10">
      <c r="B1771" t="s">
        <v>180</v>
      </c>
      <c r="C1771" t="s">
        <v>181</v>
      </c>
      <c r="D1771" t="s">
        <v>186</v>
      </c>
      <c r="E1771" t="s">
        <v>19</v>
      </c>
      <c r="F1771" t="s">
        <v>131</v>
      </c>
      <c r="G1771">
        <f t="shared" si="55"/>
        <v>0.27879999999999999</v>
      </c>
      <c r="H1771">
        <f t="shared" si="56"/>
        <v>0.34849999999999998</v>
      </c>
      <c r="J1771">
        <f>0.85*'Wind ENSPRESO CF'!D567</f>
        <v>0.34849999999999998</v>
      </c>
    </row>
    <row r="1772" spans="2:10">
      <c r="B1772" t="s">
        <v>180</v>
      </c>
      <c r="C1772" t="s">
        <v>181</v>
      </c>
      <c r="D1772" t="s">
        <v>186</v>
      </c>
      <c r="E1772" t="s">
        <v>39</v>
      </c>
      <c r="F1772" t="s">
        <v>131</v>
      </c>
      <c r="G1772">
        <f t="shared" si="55"/>
        <v>0.24480000000000002</v>
      </c>
      <c r="H1772">
        <f t="shared" si="56"/>
        <v>0.30599999999999999</v>
      </c>
      <c r="J1772">
        <f>0.85*'Wind ENSPRESO CF'!D568</f>
        <v>0.30599999999999999</v>
      </c>
    </row>
    <row r="1773" spans="2:10">
      <c r="B1773" t="s">
        <v>180</v>
      </c>
      <c r="C1773" t="s">
        <v>181</v>
      </c>
      <c r="D1773" t="s">
        <v>186</v>
      </c>
      <c r="E1773" t="s">
        <v>21</v>
      </c>
      <c r="F1773" t="s">
        <v>131</v>
      </c>
      <c r="G1773">
        <f t="shared" si="55"/>
        <v>0.4284</v>
      </c>
      <c r="H1773">
        <f t="shared" si="56"/>
        <v>0.53549999999999998</v>
      </c>
      <c r="J1773">
        <f>0.85*'Wind ENSPRESO CF'!D569</f>
        <v>0.53549999999999998</v>
      </c>
    </row>
    <row r="1774" spans="2:10">
      <c r="B1774" t="s">
        <v>180</v>
      </c>
      <c r="C1774" t="s">
        <v>181</v>
      </c>
      <c r="D1774" t="s">
        <v>186</v>
      </c>
      <c r="E1774" t="s">
        <v>22</v>
      </c>
      <c r="F1774" t="s">
        <v>131</v>
      </c>
      <c r="G1774">
        <f t="shared" si="55"/>
        <v>0</v>
      </c>
      <c r="H1774">
        <f t="shared" si="56"/>
        <v>0</v>
      </c>
      <c r="J1774">
        <f>0.85*'Wind ENSPRESO CF'!D570</f>
        <v>0</v>
      </c>
    </row>
    <row r="1775" spans="2:10">
      <c r="B1775" t="s">
        <v>180</v>
      </c>
      <c r="C1775" t="s">
        <v>181</v>
      </c>
      <c r="D1775" t="s">
        <v>186</v>
      </c>
      <c r="E1775" t="s">
        <v>23</v>
      </c>
      <c r="F1775" t="s">
        <v>131</v>
      </c>
      <c r="G1775">
        <f t="shared" si="55"/>
        <v>0.27879999999999999</v>
      </c>
      <c r="H1775">
        <f t="shared" si="56"/>
        <v>0.34849999999999998</v>
      </c>
      <c r="J1775">
        <f>0.85*'Wind ENSPRESO CF'!D571</f>
        <v>0.34849999999999998</v>
      </c>
    </row>
    <row r="1776" spans="2:10">
      <c r="B1776" t="s">
        <v>180</v>
      </c>
      <c r="C1776" t="s">
        <v>181</v>
      </c>
      <c r="D1776" t="s">
        <v>186</v>
      </c>
      <c r="E1776" t="s">
        <v>24</v>
      </c>
      <c r="F1776" t="s">
        <v>131</v>
      </c>
      <c r="G1776">
        <f t="shared" si="55"/>
        <v>0.3196</v>
      </c>
      <c r="H1776">
        <f t="shared" si="56"/>
        <v>0.39949999999999997</v>
      </c>
      <c r="J1776">
        <f>0.85*'Wind ENSPRESO CF'!D572</f>
        <v>0.39949999999999997</v>
      </c>
    </row>
    <row r="1777" spans="2:10">
      <c r="B1777" t="s">
        <v>180</v>
      </c>
      <c r="C1777" t="s">
        <v>181</v>
      </c>
      <c r="D1777" t="s">
        <v>186</v>
      </c>
      <c r="E1777" t="s">
        <v>26</v>
      </c>
      <c r="F1777" t="s">
        <v>131</v>
      </c>
      <c r="G1777">
        <f t="shared" si="55"/>
        <v>0.3332</v>
      </c>
      <c r="H1777">
        <f t="shared" si="56"/>
        <v>0.41649999999999998</v>
      </c>
      <c r="J1777">
        <f>0.85*'Wind ENSPRESO CF'!D573</f>
        <v>0.41649999999999998</v>
      </c>
    </row>
    <row r="1778" spans="2:10">
      <c r="B1778" t="s">
        <v>180</v>
      </c>
      <c r="C1778" t="s">
        <v>181</v>
      </c>
      <c r="D1778" t="s">
        <v>186</v>
      </c>
      <c r="E1778" t="s">
        <v>40</v>
      </c>
      <c r="F1778" t="s">
        <v>131</v>
      </c>
      <c r="G1778">
        <f t="shared" si="55"/>
        <v>0.21080000000000002</v>
      </c>
      <c r="H1778">
        <f t="shared" si="56"/>
        <v>0.26350000000000001</v>
      </c>
      <c r="J1778">
        <f>0.85*'Wind ENSPRESO CF'!D574</f>
        <v>0.26350000000000001</v>
      </c>
    </row>
    <row r="1779" spans="2:10">
      <c r="B1779" t="s">
        <v>180</v>
      </c>
      <c r="C1779" t="s">
        <v>181</v>
      </c>
      <c r="D1779" t="s">
        <v>186</v>
      </c>
      <c r="E1779" t="s">
        <v>27</v>
      </c>
      <c r="F1779" t="s">
        <v>131</v>
      </c>
      <c r="G1779">
        <f t="shared" si="55"/>
        <v>0.27200000000000002</v>
      </c>
      <c r="H1779">
        <f t="shared" si="56"/>
        <v>0.34</v>
      </c>
      <c r="J1779">
        <f>0.85*'Wind ENSPRESO CF'!D575</f>
        <v>0.34</v>
      </c>
    </row>
    <row r="1780" spans="2:10">
      <c r="B1780" t="s">
        <v>180</v>
      </c>
      <c r="C1780" t="s">
        <v>181</v>
      </c>
      <c r="D1780" t="s">
        <v>186</v>
      </c>
      <c r="E1780" t="s">
        <v>28</v>
      </c>
      <c r="F1780" t="s">
        <v>131</v>
      </c>
      <c r="G1780">
        <f t="shared" si="55"/>
        <v>0.38080000000000003</v>
      </c>
      <c r="H1780">
        <f t="shared" si="56"/>
        <v>0.47600000000000003</v>
      </c>
      <c r="J1780">
        <f>0.85*'Wind ENSPRESO CF'!D576</f>
        <v>0.47600000000000003</v>
      </c>
    </row>
    <row r="1781" spans="2:10">
      <c r="B1781" t="s">
        <v>180</v>
      </c>
      <c r="C1781" t="s">
        <v>181</v>
      </c>
      <c r="D1781" t="s">
        <v>186</v>
      </c>
      <c r="E1781" t="s">
        <v>29</v>
      </c>
      <c r="F1781" t="s">
        <v>131</v>
      </c>
      <c r="G1781">
        <f t="shared" si="55"/>
        <v>0.38759999999999994</v>
      </c>
      <c r="H1781">
        <f t="shared" si="56"/>
        <v>0.48449999999999993</v>
      </c>
      <c r="J1781">
        <f>0.85*'Wind ENSPRESO CF'!D577</f>
        <v>0.48449999999999993</v>
      </c>
    </row>
    <row r="1782" spans="2:10">
      <c r="B1782" t="s">
        <v>180</v>
      </c>
      <c r="C1782" t="s">
        <v>181</v>
      </c>
      <c r="D1782" t="s">
        <v>186</v>
      </c>
      <c r="E1782" t="s">
        <v>30</v>
      </c>
      <c r="F1782" t="s">
        <v>131</v>
      </c>
      <c r="G1782">
        <f t="shared" si="55"/>
        <v>0.34</v>
      </c>
      <c r="H1782">
        <f t="shared" si="56"/>
        <v>0.42499999999999999</v>
      </c>
      <c r="J1782">
        <f>0.85*'Wind ENSPRESO CF'!D578</f>
        <v>0.42499999999999999</v>
      </c>
    </row>
    <row r="1783" spans="2:10">
      <c r="B1783" t="s">
        <v>180</v>
      </c>
      <c r="C1783" t="s">
        <v>181</v>
      </c>
      <c r="D1783" t="s">
        <v>186</v>
      </c>
      <c r="E1783" t="s">
        <v>31</v>
      </c>
      <c r="F1783" t="s">
        <v>131</v>
      </c>
      <c r="G1783">
        <f t="shared" si="55"/>
        <v>0.34</v>
      </c>
      <c r="H1783">
        <f t="shared" si="56"/>
        <v>0.42499999999999999</v>
      </c>
      <c r="J1783">
        <f>0.85*'Wind ENSPRESO CF'!D579</f>
        <v>0.42499999999999999</v>
      </c>
    </row>
    <row r="1784" spans="2:10">
      <c r="B1784" t="s">
        <v>180</v>
      </c>
      <c r="C1784" t="s">
        <v>181</v>
      </c>
      <c r="D1784" t="s">
        <v>186</v>
      </c>
      <c r="E1784" t="s">
        <v>32</v>
      </c>
      <c r="F1784" t="s">
        <v>131</v>
      </c>
      <c r="G1784">
        <f t="shared" si="55"/>
        <v>0.29920000000000002</v>
      </c>
      <c r="H1784">
        <f t="shared" si="56"/>
        <v>0.374</v>
      </c>
      <c r="J1784">
        <f>0.85*'Wind ENSPRESO CF'!D580</f>
        <v>0.374</v>
      </c>
    </row>
    <row r="1785" spans="2:10">
      <c r="B1785" t="s">
        <v>180</v>
      </c>
      <c r="C1785" t="s">
        <v>181</v>
      </c>
      <c r="D1785" t="s">
        <v>186</v>
      </c>
      <c r="E1785" t="s">
        <v>33</v>
      </c>
      <c r="F1785" t="s">
        <v>131</v>
      </c>
      <c r="G1785">
        <f t="shared" si="55"/>
        <v>0.35360000000000003</v>
      </c>
      <c r="H1785">
        <f t="shared" si="56"/>
        <v>0.442</v>
      </c>
      <c r="J1785">
        <f>0.85*'Wind ENSPRESO CF'!D581</f>
        <v>0.442</v>
      </c>
    </row>
    <row r="1786" spans="2:10">
      <c r="B1786" t="s">
        <v>180</v>
      </c>
      <c r="C1786" t="s">
        <v>181</v>
      </c>
      <c r="D1786" t="s">
        <v>186</v>
      </c>
      <c r="E1786" t="s">
        <v>36</v>
      </c>
      <c r="F1786" t="s">
        <v>131</v>
      </c>
      <c r="G1786">
        <f t="shared" si="55"/>
        <v>0.4284</v>
      </c>
      <c r="H1786">
        <f t="shared" si="56"/>
        <v>0.53549999999999998</v>
      </c>
      <c r="J1786">
        <f>0.85*'Wind ENSPRESO CF'!D582</f>
        <v>0.53549999999999998</v>
      </c>
    </row>
    <row r="1787" spans="2:10">
      <c r="B1787" t="s">
        <v>180</v>
      </c>
      <c r="C1787" t="s">
        <v>181</v>
      </c>
      <c r="D1787" t="s">
        <v>187</v>
      </c>
      <c r="E1787" t="s">
        <v>37</v>
      </c>
      <c r="F1787" t="s">
        <v>131</v>
      </c>
      <c r="G1787">
        <f t="shared" si="55"/>
        <v>0.25159999999999999</v>
      </c>
      <c r="H1787">
        <f t="shared" si="56"/>
        <v>0.3145</v>
      </c>
      <c r="J1787">
        <f>0.85*'Wind ENSPRESO CF'!D583</f>
        <v>0.3145</v>
      </c>
    </row>
    <row r="1788" spans="2:10">
      <c r="B1788" t="s">
        <v>180</v>
      </c>
      <c r="C1788" t="s">
        <v>181</v>
      </c>
      <c r="D1788" t="s">
        <v>187</v>
      </c>
      <c r="E1788" t="s">
        <v>8</v>
      </c>
      <c r="F1788" t="s">
        <v>131</v>
      </c>
      <c r="G1788">
        <f t="shared" si="55"/>
        <v>0.35360000000000003</v>
      </c>
      <c r="H1788">
        <f t="shared" si="56"/>
        <v>0.442</v>
      </c>
      <c r="J1788">
        <f>0.85*'Wind ENSPRESO CF'!D584</f>
        <v>0.442</v>
      </c>
    </row>
    <row r="1789" spans="2:10">
      <c r="B1789" t="s">
        <v>180</v>
      </c>
      <c r="C1789" t="s">
        <v>181</v>
      </c>
      <c r="D1789" t="s">
        <v>187</v>
      </c>
      <c r="E1789" t="s">
        <v>9</v>
      </c>
      <c r="F1789" t="s">
        <v>131</v>
      </c>
      <c r="G1789">
        <f t="shared" si="55"/>
        <v>0.28560000000000002</v>
      </c>
      <c r="H1789">
        <f t="shared" si="56"/>
        <v>0.35699999999999998</v>
      </c>
      <c r="J1789">
        <f>0.85*'Wind ENSPRESO CF'!D585</f>
        <v>0.35699999999999998</v>
      </c>
    </row>
    <row r="1790" spans="2:10">
      <c r="B1790" t="s">
        <v>180</v>
      </c>
      <c r="C1790" t="s">
        <v>181</v>
      </c>
      <c r="D1790" t="s">
        <v>187</v>
      </c>
      <c r="E1790" t="s">
        <v>11</v>
      </c>
      <c r="F1790" t="s">
        <v>131</v>
      </c>
      <c r="G1790">
        <f t="shared" si="55"/>
        <v>0.25840000000000002</v>
      </c>
      <c r="H1790">
        <f t="shared" si="56"/>
        <v>0.32300000000000001</v>
      </c>
      <c r="J1790">
        <f>0.85*'Wind ENSPRESO CF'!D586</f>
        <v>0.32300000000000001</v>
      </c>
    </row>
    <row r="1791" spans="2:10">
      <c r="B1791" t="s">
        <v>180</v>
      </c>
      <c r="C1791" t="s">
        <v>181</v>
      </c>
      <c r="D1791" t="s">
        <v>187</v>
      </c>
      <c r="E1791" t="s">
        <v>13</v>
      </c>
      <c r="F1791" t="s">
        <v>131</v>
      </c>
      <c r="G1791">
        <f t="shared" si="55"/>
        <v>0.38080000000000003</v>
      </c>
      <c r="H1791">
        <f t="shared" si="56"/>
        <v>0.47600000000000003</v>
      </c>
      <c r="J1791">
        <f>0.85*'Wind ENSPRESO CF'!D587</f>
        <v>0.47600000000000003</v>
      </c>
    </row>
    <row r="1792" spans="2:10">
      <c r="B1792" t="s">
        <v>180</v>
      </c>
      <c r="C1792" t="s">
        <v>181</v>
      </c>
      <c r="D1792" t="s">
        <v>187</v>
      </c>
      <c r="E1792" t="s">
        <v>14</v>
      </c>
      <c r="F1792" t="s">
        <v>131</v>
      </c>
      <c r="G1792">
        <f t="shared" si="55"/>
        <v>0.36720000000000003</v>
      </c>
      <c r="H1792">
        <f t="shared" si="56"/>
        <v>0.45900000000000002</v>
      </c>
      <c r="J1792">
        <f>0.85*'Wind ENSPRESO CF'!D588</f>
        <v>0.45900000000000002</v>
      </c>
    </row>
    <row r="1793" spans="2:10">
      <c r="B1793" t="s">
        <v>180</v>
      </c>
      <c r="C1793" t="s">
        <v>181</v>
      </c>
      <c r="D1793" t="s">
        <v>187</v>
      </c>
      <c r="E1793" t="s">
        <v>15</v>
      </c>
      <c r="F1793" t="s">
        <v>131</v>
      </c>
      <c r="G1793">
        <f t="shared" si="55"/>
        <v>0.3468</v>
      </c>
      <c r="H1793">
        <f t="shared" si="56"/>
        <v>0.4335</v>
      </c>
      <c r="J1793">
        <f>0.85*'Wind ENSPRESO CF'!D589</f>
        <v>0.4335</v>
      </c>
    </row>
    <row r="1794" spans="2:10">
      <c r="B1794" t="s">
        <v>180</v>
      </c>
      <c r="C1794" t="s">
        <v>181</v>
      </c>
      <c r="D1794" t="s">
        <v>187</v>
      </c>
      <c r="E1794" t="s">
        <v>16</v>
      </c>
      <c r="F1794" t="s">
        <v>131</v>
      </c>
      <c r="G1794">
        <f t="shared" si="55"/>
        <v>0.42160000000000003</v>
      </c>
      <c r="H1794">
        <f t="shared" si="56"/>
        <v>0.52700000000000002</v>
      </c>
      <c r="J1794">
        <f>0.85*'Wind ENSPRESO CF'!D590</f>
        <v>0.52700000000000002</v>
      </c>
    </row>
    <row r="1795" spans="2:10">
      <c r="B1795" t="s">
        <v>180</v>
      </c>
      <c r="C1795" t="s">
        <v>181</v>
      </c>
      <c r="D1795" t="s">
        <v>187</v>
      </c>
      <c r="E1795" t="s">
        <v>17</v>
      </c>
      <c r="F1795" t="s">
        <v>131</v>
      </c>
      <c r="G1795">
        <f t="shared" si="55"/>
        <v>0.36040000000000005</v>
      </c>
      <c r="H1795">
        <f t="shared" si="56"/>
        <v>0.45050000000000001</v>
      </c>
      <c r="J1795">
        <f>0.85*'Wind ENSPRESO CF'!D591</f>
        <v>0.45050000000000001</v>
      </c>
    </row>
    <row r="1796" spans="2:10">
      <c r="B1796" t="s">
        <v>180</v>
      </c>
      <c r="C1796" t="s">
        <v>181</v>
      </c>
      <c r="D1796" t="s">
        <v>187</v>
      </c>
      <c r="E1796" t="s">
        <v>18</v>
      </c>
      <c r="F1796" t="s">
        <v>131</v>
      </c>
      <c r="G1796">
        <f t="shared" si="55"/>
        <v>0.4012</v>
      </c>
      <c r="H1796">
        <f t="shared" si="56"/>
        <v>0.50149999999999995</v>
      </c>
      <c r="J1796">
        <f>0.85*'Wind ENSPRESO CF'!D592</f>
        <v>0.50149999999999995</v>
      </c>
    </row>
    <row r="1797" spans="2:10">
      <c r="B1797" t="s">
        <v>180</v>
      </c>
      <c r="C1797" t="s">
        <v>181</v>
      </c>
      <c r="D1797" t="s">
        <v>187</v>
      </c>
      <c r="E1797" t="s">
        <v>19</v>
      </c>
      <c r="F1797" t="s">
        <v>131</v>
      </c>
      <c r="G1797">
        <f t="shared" si="55"/>
        <v>0.3332</v>
      </c>
      <c r="H1797">
        <f t="shared" si="56"/>
        <v>0.41649999999999998</v>
      </c>
      <c r="J1797">
        <f>0.85*'Wind ENSPRESO CF'!D593</f>
        <v>0.41649999999999998</v>
      </c>
    </row>
    <row r="1798" spans="2:10">
      <c r="B1798" t="s">
        <v>180</v>
      </c>
      <c r="C1798" t="s">
        <v>181</v>
      </c>
      <c r="D1798" t="s">
        <v>187</v>
      </c>
      <c r="E1798" t="s">
        <v>39</v>
      </c>
      <c r="F1798" t="s">
        <v>131</v>
      </c>
      <c r="G1798">
        <f t="shared" si="55"/>
        <v>0.22440000000000004</v>
      </c>
      <c r="H1798">
        <f t="shared" si="56"/>
        <v>0.28050000000000003</v>
      </c>
      <c r="J1798">
        <f>0.85*'Wind ENSPRESO CF'!D594</f>
        <v>0.28050000000000003</v>
      </c>
    </row>
    <row r="1799" spans="2:10">
      <c r="B1799" t="s">
        <v>180</v>
      </c>
      <c r="C1799" t="s">
        <v>181</v>
      </c>
      <c r="D1799" t="s">
        <v>187</v>
      </c>
      <c r="E1799" t="s">
        <v>21</v>
      </c>
      <c r="F1799" t="s">
        <v>131</v>
      </c>
      <c r="G1799">
        <f t="shared" si="55"/>
        <v>0.42160000000000003</v>
      </c>
      <c r="H1799">
        <f t="shared" si="56"/>
        <v>0.52700000000000002</v>
      </c>
      <c r="J1799">
        <f>0.85*'Wind ENSPRESO CF'!D595</f>
        <v>0.52700000000000002</v>
      </c>
    </row>
    <row r="1800" spans="2:10">
      <c r="B1800" t="s">
        <v>180</v>
      </c>
      <c r="C1800" t="s">
        <v>181</v>
      </c>
      <c r="D1800" t="s">
        <v>187</v>
      </c>
      <c r="E1800" t="s">
        <v>22</v>
      </c>
      <c r="F1800" t="s">
        <v>131</v>
      </c>
      <c r="G1800">
        <f t="shared" si="55"/>
        <v>0</v>
      </c>
      <c r="H1800">
        <f t="shared" si="56"/>
        <v>0</v>
      </c>
      <c r="J1800">
        <f>0.85*'Wind ENSPRESO CF'!D596</f>
        <v>0</v>
      </c>
    </row>
    <row r="1801" spans="2:10">
      <c r="B1801" t="s">
        <v>180</v>
      </c>
      <c r="C1801" t="s">
        <v>181</v>
      </c>
      <c r="D1801" t="s">
        <v>187</v>
      </c>
      <c r="E1801" t="s">
        <v>23</v>
      </c>
      <c r="F1801" t="s">
        <v>131</v>
      </c>
      <c r="G1801">
        <f t="shared" si="55"/>
        <v>0.30600000000000005</v>
      </c>
      <c r="H1801">
        <f t="shared" si="56"/>
        <v>0.38250000000000001</v>
      </c>
      <c r="J1801">
        <f>0.85*'Wind ENSPRESO CF'!D597</f>
        <v>0.38250000000000001</v>
      </c>
    </row>
    <row r="1802" spans="2:10">
      <c r="B1802" t="s">
        <v>180</v>
      </c>
      <c r="C1802" t="s">
        <v>181</v>
      </c>
      <c r="D1802" t="s">
        <v>187</v>
      </c>
      <c r="E1802" t="s">
        <v>24</v>
      </c>
      <c r="F1802" t="s">
        <v>131</v>
      </c>
      <c r="G1802">
        <f t="shared" si="55"/>
        <v>0.30600000000000005</v>
      </c>
      <c r="H1802">
        <f t="shared" si="56"/>
        <v>0.38250000000000001</v>
      </c>
      <c r="J1802">
        <f>0.85*'Wind ENSPRESO CF'!D598</f>
        <v>0.38250000000000001</v>
      </c>
    </row>
    <row r="1803" spans="2:10">
      <c r="B1803" t="s">
        <v>180</v>
      </c>
      <c r="C1803" t="s">
        <v>181</v>
      </c>
      <c r="D1803" t="s">
        <v>187</v>
      </c>
      <c r="E1803" t="s">
        <v>26</v>
      </c>
      <c r="F1803" t="s">
        <v>131</v>
      </c>
      <c r="G1803">
        <f t="shared" si="55"/>
        <v>0.3332</v>
      </c>
      <c r="H1803">
        <f t="shared" si="56"/>
        <v>0.41649999999999998</v>
      </c>
      <c r="J1803">
        <f>0.85*'Wind ENSPRESO CF'!D599</f>
        <v>0.41649999999999998</v>
      </c>
    </row>
    <row r="1804" spans="2:10">
      <c r="B1804" t="s">
        <v>180</v>
      </c>
      <c r="C1804" t="s">
        <v>181</v>
      </c>
      <c r="D1804" t="s">
        <v>187</v>
      </c>
      <c r="E1804" t="s">
        <v>40</v>
      </c>
      <c r="F1804" t="s">
        <v>131</v>
      </c>
      <c r="G1804">
        <f t="shared" si="55"/>
        <v>0.19719999999999999</v>
      </c>
      <c r="H1804">
        <f t="shared" si="56"/>
        <v>0.24649999999999997</v>
      </c>
      <c r="J1804">
        <f>0.85*'Wind ENSPRESO CF'!D600</f>
        <v>0.24649999999999997</v>
      </c>
    </row>
    <row r="1805" spans="2:10">
      <c r="B1805" t="s">
        <v>180</v>
      </c>
      <c r="C1805" t="s">
        <v>181</v>
      </c>
      <c r="D1805" t="s">
        <v>187</v>
      </c>
      <c r="E1805" t="s">
        <v>27</v>
      </c>
      <c r="F1805" t="s">
        <v>131</v>
      </c>
      <c r="G1805">
        <f t="shared" si="55"/>
        <v>0.30600000000000005</v>
      </c>
      <c r="H1805">
        <f t="shared" si="56"/>
        <v>0.38250000000000001</v>
      </c>
      <c r="J1805">
        <f>0.85*'Wind ENSPRESO CF'!D601</f>
        <v>0.38250000000000001</v>
      </c>
    </row>
    <row r="1806" spans="2:10">
      <c r="B1806" t="s">
        <v>180</v>
      </c>
      <c r="C1806" t="s">
        <v>181</v>
      </c>
      <c r="D1806" t="s">
        <v>187</v>
      </c>
      <c r="E1806" t="s">
        <v>28</v>
      </c>
      <c r="F1806" t="s">
        <v>131</v>
      </c>
      <c r="G1806">
        <f t="shared" ref="G1806:G1869" si="57">H1806*0.8</f>
        <v>0.36040000000000005</v>
      </c>
      <c r="H1806">
        <f t="shared" si="56"/>
        <v>0.45050000000000001</v>
      </c>
      <c r="J1806">
        <f>0.85*'Wind ENSPRESO CF'!D602</f>
        <v>0.45050000000000001</v>
      </c>
    </row>
    <row r="1807" spans="2:10">
      <c r="B1807" t="s">
        <v>180</v>
      </c>
      <c r="C1807" t="s">
        <v>181</v>
      </c>
      <c r="D1807" t="s">
        <v>187</v>
      </c>
      <c r="E1807" t="s">
        <v>29</v>
      </c>
      <c r="F1807" t="s">
        <v>131</v>
      </c>
      <c r="G1807">
        <f t="shared" si="57"/>
        <v>0.39439999999999997</v>
      </c>
      <c r="H1807">
        <f t="shared" si="56"/>
        <v>0.49299999999999994</v>
      </c>
      <c r="J1807">
        <f>0.85*'Wind ENSPRESO CF'!D603</f>
        <v>0.49299999999999994</v>
      </c>
    </row>
    <row r="1808" spans="2:10">
      <c r="B1808" t="s">
        <v>180</v>
      </c>
      <c r="C1808" t="s">
        <v>181</v>
      </c>
      <c r="D1808" t="s">
        <v>187</v>
      </c>
      <c r="E1808" t="s">
        <v>30</v>
      </c>
      <c r="F1808" t="s">
        <v>131</v>
      </c>
      <c r="G1808">
        <f t="shared" si="57"/>
        <v>0.32640000000000002</v>
      </c>
      <c r="H1808">
        <f t="shared" si="56"/>
        <v>0.40799999999999997</v>
      </c>
      <c r="J1808">
        <f>0.85*'Wind ENSPRESO CF'!D604</f>
        <v>0.40799999999999997</v>
      </c>
    </row>
    <row r="1809" spans="2:10">
      <c r="B1809" t="s">
        <v>180</v>
      </c>
      <c r="C1809" t="s">
        <v>181</v>
      </c>
      <c r="D1809" t="s">
        <v>187</v>
      </c>
      <c r="E1809" t="s">
        <v>31</v>
      </c>
      <c r="F1809" t="s">
        <v>131</v>
      </c>
      <c r="G1809">
        <f t="shared" si="57"/>
        <v>0.38759999999999994</v>
      </c>
      <c r="H1809">
        <f t="shared" si="56"/>
        <v>0.48449999999999993</v>
      </c>
      <c r="J1809">
        <f>0.85*'Wind ENSPRESO CF'!D605</f>
        <v>0.48449999999999993</v>
      </c>
    </row>
    <row r="1810" spans="2:10">
      <c r="B1810" t="s">
        <v>180</v>
      </c>
      <c r="C1810" t="s">
        <v>181</v>
      </c>
      <c r="D1810" t="s">
        <v>187</v>
      </c>
      <c r="E1810" t="s">
        <v>32</v>
      </c>
      <c r="F1810" t="s">
        <v>131</v>
      </c>
      <c r="G1810">
        <f t="shared" si="57"/>
        <v>0.28560000000000002</v>
      </c>
      <c r="H1810">
        <f t="shared" si="56"/>
        <v>0.35699999999999998</v>
      </c>
      <c r="J1810">
        <f>0.85*'Wind ENSPRESO CF'!D606</f>
        <v>0.35699999999999998</v>
      </c>
    </row>
    <row r="1811" spans="2:10">
      <c r="B1811" t="s">
        <v>180</v>
      </c>
      <c r="C1811" t="s">
        <v>181</v>
      </c>
      <c r="D1811" t="s">
        <v>187</v>
      </c>
      <c r="E1811" t="s">
        <v>33</v>
      </c>
      <c r="F1811" t="s">
        <v>131</v>
      </c>
      <c r="G1811">
        <f t="shared" si="57"/>
        <v>0.36040000000000005</v>
      </c>
      <c r="H1811">
        <f t="shared" si="56"/>
        <v>0.45050000000000001</v>
      </c>
      <c r="J1811">
        <f>0.85*'Wind ENSPRESO CF'!D607</f>
        <v>0.45050000000000001</v>
      </c>
    </row>
    <row r="1812" spans="2:10">
      <c r="B1812" t="s">
        <v>180</v>
      </c>
      <c r="C1812" t="s">
        <v>181</v>
      </c>
      <c r="D1812" t="s">
        <v>187</v>
      </c>
      <c r="E1812" t="s">
        <v>36</v>
      </c>
      <c r="F1812" t="s">
        <v>131</v>
      </c>
      <c r="G1812">
        <f t="shared" si="57"/>
        <v>0.43520000000000003</v>
      </c>
      <c r="H1812">
        <f t="shared" si="56"/>
        <v>0.54400000000000004</v>
      </c>
      <c r="J1812">
        <f>0.85*'Wind ENSPRESO CF'!D608</f>
        <v>0.54400000000000004</v>
      </c>
    </row>
    <row r="1813" spans="2:10">
      <c r="B1813" t="s">
        <v>180</v>
      </c>
      <c r="C1813" t="s">
        <v>181</v>
      </c>
      <c r="D1813" t="s">
        <v>188</v>
      </c>
      <c r="E1813" t="s">
        <v>37</v>
      </c>
      <c r="F1813" t="s">
        <v>131</v>
      </c>
      <c r="G1813">
        <f t="shared" si="57"/>
        <v>0.23120000000000004</v>
      </c>
      <c r="H1813">
        <f t="shared" si="56"/>
        <v>0.28900000000000003</v>
      </c>
      <c r="J1813">
        <f>0.85*'Wind ENSPRESO CF'!D609</f>
        <v>0.28900000000000003</v>
      </c>
    </row>
    <row r="1814" spans="2:10">
      <c r="B1814" t="s">
        <v>180</v>
      </c>
      <c r="C1814" t="s">
        <v>181</v>
      </c>
      <c r="D1814" t="s">
        <v>188</v>
      </c>
      <c r="E1814" t="s">
        <v>8</v>
      </c>
      <c r="F1814" t="s">
        <v>131</v>
      </c>
      <c r="G1814">
        <f t="shared" si="57"/>
        <v>0.28560000000000002</v>
      </c>
      <c r="H1814">
        <f t="shared" si="56"/>
        <v>0.35699999999999998</v>
      </c>
      <c r="J1814">
        <f>0.85*'Wind ENSPRESO CF'!D610</f>
        <v>0.35699999999999998</v>
      </c>
    </row>
    <row r="1815" spans="2:10">
      <c r="B1815" t="s">
        <v>180</v>
      </c>
      <c r="C1815" t="s">
        <v>181</v>
      </c>
      <c r="D1815" t="s">
        <v>188</v>
      </c>
      <c r="E1815" t="s">
        <v>9</v>
      </c>
      <c r="F1815" t="s">
        <v>131</v>
      </c>
      <c r="G1815">
        <f t="shared" si="57"/>
        <v>0.23799999999999999</v>
      </c>
      <c r="H1815">
        <f t="shared" si="56"/>
        <v>0.29749999999999999</v>
      </c>
      <c r="J1815">
        <f>0.85*'Wind ENSPRESO CF'!D611</f>
        <v>0.29749999999999999</v>
      </c>
    </row>
    <row r="1816" spans="2:10">
      <c r="B1816" t="s">
        <v>180</v>
      </c>
      <c r="C1816" t="s">
        <v>181</v>
      </c>
      <c r="D1816" t="s">
        <v>188</v>
      </c>
      <c r="E1816" t="s">
        <v>11</v>
      </c>
      <c r="F1816" t="s">
        <v>131</v>
      </c>
      <c r="G1816">
        <f t="shared" si="57"/>
        <v>0.27879999999999999</v>
      </c>
      <c r="H1816">
        <f t="shared" ref="H1816:H1879" si="58">IF(D1816="WP",0,J1816)</f>
        <v>0.34849999999999998</v>
      </c>
      <c r="J1816">
        <f>0.85*'Wind ENSPRESO CF'!D612</f>
        <v>0.34849999999999998</v>
      </c>
    </row>
    <row r="1817" spans="2:10">
      <c r="B1817" t="s">
        <v>180</v>
      </c>
      <c r="C1817" t="s">
        <v>181</v>
      </c>
      <c r="D1817" t="s">
        <v>188</v>
      </c>
      <c r="E1817" t="s">
        <v>13</v>
      </c>
      <c r="F1817" t="s">
        <v>131</v>
      </c>
      <c r="G1817">
        <f t="shared" si="57"/>
        <v>0.34</v>
      </c>
      <c r="H1817">
        <f t="shared" si="58"/>
        <v>0.42499999999999999</v>
      </c>
      <c r="J1817">
        <f>0.85*'Wind ENSPRESO CF'!D613</f>
        <v>0.42499999999999999</v>
      </c>
    </row>
    <row r="1818" spans="2:10">
      <c r="B1818" t="s">
        <v>180</v>
      </c>
      <c r="C1818" t="s">
        <v>181</v>
      </c>
      <c r="D1818" t="s">
        <v>188</v>
      </c>
      <c r="E1818" t="s">
        <v>14</v>
      </c>
      <c r="F1818" t="s">
        <v>131</v>
      </c>
      <c r="G1818">
        <f t="shared" si="57"/>
        <v>0.36040000000000005</v>
      </c>
      <c r="H1818">
        <f t="shared" si="58"/>
        <v>0.45050000000000001</v>
      </c>
      <c r="J1818">
        <f>0.85*'Wind ENSPRESO CF'!D614</f>
        <v>0.45050000000000001</v>
      </c>
    </row>
    <row r="1819" spans="2:10">
      <c r="B1819" t="s">
        <v>180</v>
      </c>
      <c r="C1819" t="s">
        <v>181</v>
      </c>
      <c r="D1819" t="s">
        <v>188</v>
      </c>
      <c r="E1819" t="s">
        <v>15</v>
      </c>
      <c r="F1819" t="s">
        <v>131</v>
      </c>
      <c r="G1819">
        <f t="shared" si="57"/>
        <v>0.31280000000000002</v>
      </c>
      <c r="H1819">
        <f t="shared" si="58"/>
        <v>0.39100000000000001</v>
      </c>
      <c r="J1819">
        <f>0.85*'Wind ENSPRESO CF'!D615</f>
        <v>0.39100000000000001</v>
      </c>
    </row>
    <row r="1820" spans="2:10">
      <c r="B1820" t="s">
        <v>180</v>
      </c>
      <c r="C1820" t="s">
        <v>181</v>
      </c>
      <c r="D1820" t="s">
        <v>188</v>
      </c>
      <c r="E1820" t="s">
        <v>16</v>
      </c>
      <c r="F1820" t="s">
        <v>131</v>
      </c>
      <c r="G1820">
        <f t="shared" si="57"/>
        <v>0.35360000000000003</v>
      </c>
      <c r="H1820">
        <f t="shared" si="58"/>
        <v>0.442</v>
      </c>
      <c r="J1820">
        <f>0.85*'Wind ENSPRESO CF'!D616</f>
        <v>0.442</v>
      </c>
    </row>
    <row r="1821" spans="2:10">
      <c r="B1821" t="s">
        <v>180</v>
      </c>
      <c r="C1821" t="s">
        <v>181</v>
      </c>
      <c r="D1821" t="s">
        <v>188</v>
      </c>
      <c r="E1821" t="s">
        <v>17</v>
      </c>
      <c r="F1821" t="s">
        <v>131</v>
      </c>
      <c r="G1821">
        <f t="shared" si="57"/>
        <v>0.31280000000000002</v>
      </c>
      <c r="H1821">
        <f t="shared" si="58"/>
        <v>0.39100000000000001</v>
      </c>
      <c r="J1821">
        <f>0.85*'Wind ENSPRESO CF'!D617</f>
        <v>0.39100000000000001</v>
      </c>
    </row>
    <row r="1822" spans="2:10">
      <c r="B1822" t="s">
        <v>180</v>
      </c>
      <c r="C1822" t="s">
        <v>181</v>
      </c>
      <c r="D1822" t="s">
        <v>188</v>
      </c>
      <c r="E1822" t="s">
        <v>18</v>
      </c>
      <c r="F1822" t="s">
        <v>131</v>
      </c>
      <c r="G1822">
        <f t="shared" si="57"/>
        <v>0.3196</v>
      </c>
      <c r="H1822">
        <f t="shared" si="58"/>
        <v>0.39949999999999997</v>
      </c>
      <c r="J1822">
        <f>0.85*'Wind ENSPRESO CF'!D618</f>
        <v>0.39949999999999997</v>
      </c>
    </row>
    <row r="1823" spans="2:10">
      <c r="B1823" t="s">
        <v>180</v>
      </c>
      <c r="C1823" t="s">
        <v>181</v>
      </c>
      <c r="D1823" t="s">
        <v>188</v>
      </c>
      <c r="E1823" t="s">
        <v>19</v>
      </c>
      <c r="F1823" t="s">
        <v>131</v>
      </c>
      <c r="G1823">
        <f t="shared" si="57"/>
        <v>0.47599999999999998</v>
      </c>
      <c r="H1823">
        <f t="shared" si="58"/>
        <v>0.59499999999999997</v>
      </c>
      <c r="J1823">
        <f>0.85*'Wind ENSPRESO CF'!D619</f>
        <v>0.59499999999999997</v>
      </c>
    </row>
    <row r="1824" spans="2:10">
      <c r="B1824" t="s">
        <v>180</v>
      </c>
      <c r="C1824" t="s">
        <v>181</v>
      </c>
      <c r="D1824" t="s">
        <v>188</v>
      </c>
      <c r="E1824" t="s">
        <v>39</v>
      </c>
      <c r="F1824" t="s">
        <v>131</v>
      </c>
      <c r="G1824">
        <f t="shared" si="57"/>
        <v>0.17</v>
      </c>
      <c r="H1824">
        <f t="shared" si="58"/>
        <v>0.21249999999999999</v>
      </c>
      <c r="J1824">
        <f>0.85*'Wind ENSPRESO CF'!D620</f>
        <v>0.21249999999999999</v>
      </c>
    </row>
    <row r="1825" spans="2:10">
      <c r="B1825" t="s">
        <v>180</v>
      </c>
      <c r="C1825" t="s">
        <v>181</v>
      </c>
      <c r="D1825" t="s">
        <v>188</v>
      </c>
      <c r="E1825" t="s">
        <v>21</v>
      </c>
      <c r="F1825" t="s">
        <v>131</v>
      </c>
      <c r="G1825">
        <f t="shared" si="57"/>
        <v>0.37400000000000005</v>
      </c>
      <c r="H1825">
        <f t="shared" si="58"/>
        <v>0.46750000000000003</v>
      </c>
      <c r="J1825">
        <f>0.85*'Wind ENSPRESO CF'!D621</f>
        <v>0.46750000000000003</v>
      </c>
    </row>
    <row r="1826" spans="2:10">
      <c r="B1826" t="s">
        <v>180</v>
      </c>
      <c r="C1826" t="s">
        <v>181</v>
      </c>
      <c r="D1826" t="s">
        <v>188</v>
      </c>
      <c r="E1826" t="s">
        <v>22</v>
      </c>
      <c r="F1826" t="s">
        <v>131</v>
      </c>
      <c r="G1826">
        <f t="shared" si="57"/>
        <v>0</v>
      </c>
      <c r="H1826">
        <f t="shared" si="58"/>
        <v>0</v>
      </c>
      <c r="J1826">
        <f>0.85*'Wind ENSPRESO CF'!D622</f>
        <v>0</v>
      </c>
    </row>
    <row r="1827" spans="2:10">
      <c r="B1827" t="s">
        <v>180</v>
      </c>
      <c r="C1827" t="s">
        <v>181</v>
      </c>
      <c r="D1827" t="s">
        <v>188</v>
      </c>
      <c r="E1827" t="s">
        <v>23</v>
      </c>
      <c r="F1827" t="s">
        <v>131</v>
      </c>
      <c r="G1827">
        <f t="shared" si="57"/>
        <v>0.23120000000000004</v>
      </c>
      <c r="H1827">
        <f t="shared" si="58"/>
        <v>0.28900000000000003</v>
      </c>
      <c r="J1827">
        <f>0.85*'Wind ENSPRESO CF'!D623</f>
        <v>0.28900000000000003</v>
      </c>
    </row>
    <row r="1828" spans="2:10">
      <c r="B1828" t="s">
        <v>180</v>
      </c>
      <c r="C1828" t="s">
        <v>181</v>
      </c>
      <c r="D1828" t="s">
        <v>188</v>
      </c>
      <c r="E1828" t="s">
        <v>24</v>
      </c>
      <c r="F1828" t="s">
        <v>131</v>
      </c>
      <c r="G1828">
        <f t="shared" si="57"/>
        <v>0.29920000000000002</v>
      </c>
      <c r="H1828">
        <f t="shared" si="58"/>
        <v>0.374</v>
      </c>
      <c r="J1828">
        <f>0.85*'Wind ENSPRESO CF'!D624</f>
        <v>0.374</v>
      </c>
    </row>
    <row r="1829" spans="2:10">
      <c r="B1829" t="s">
        <v>180</v>
      </c>
      <c r="C1829" t="s">
        <v>181</v>
      </c>
      <c r="D1829" t="s">
        <v>188</v>
      </c>
      <c r="E1829" t="s">
        <v>26</v>
      </c>
      <c r="F1829" t="s">
        <v>131</v>
      </c>
      <c r="G1829">
        <f t="shared" si="57"/>
        <v>0.3196</v>
      </c>
      <c r="H1829">
        <f t="shared" si="58"/>
        <v>0.39949999999999997</v>
      </c>
      <c r="J1829">
        <f>0.85*'Wind ENSPRESO CF'!D625</f>
        <v>0.39949999999999997</v>
      </c>
    </row>
    <row r="1830" spans="2:10">
      <c r="B1830" t="s">
        <v>180</v>
      </c>
      <c r="C1830" t="s">
        <v>181</v>
      </c>
      <c r="D1830" t="s">
        <v>188</v>
      </c>
      <c r="E1830" t="s">
        <v>40</v>
      </c>
      <c r="F1830" t="s">
        <v>131</v>
      </c>
      <c r="G1830">
        <f t="shared" si="57"/>
        <v>0.17</v>
      </c>
      <c r="H1830">
        <f t="shared" si="58"/>
        <v>0.21249999999999999</v>
      </c>
      <c r="J1830">
        <f>0.85*'Wind ENSPRESO CF'!D626</f>
        <v>0.21249999999999999</v>
      </c>
    </row>
    <row r="1831" spans="2:10">
      <c r="B1831" t="s">
        <v>180</v>
      </c>
      <c r="C1831" t="s">
        <v>181</v>
      </c>
      <c r="D1831" t="s">
        <v>188</v>
      </c>
      <c r="E1831" t="s">
        <v>27</v>
      </c>
      <c r="F1831" t="s">
        <v>131</v>
      </c>
      <c r="G1831">
        <f t="shared" si="57"/>
        <v>0.16320000000000001</v>
      </c>
      <c r="H1831">
        <f t="shared" si="58"/>
        <v>0.20399999999999999</v>
      </c>
      <c r="J1831">
        <f>0.85*'Wind ENSPRESO CF'!D627</f>
        <v>0.20399999999999999</v>
      </c>
    </row>
    <row r="1832" spans="2:10">
      <c r="B1832" t="s">
        <v>180</v>
      </c>
      <c r="C1832" t="s">
        <v>181</v>
      </c>
      <c r="D1832" t="s">
        <v>188</v>
      </c>
      <c r="E1832" t="s">
        <v>28</v>
      </c>
      <c r="F1832" t="s">
        <v>131</v>
      </c>
      <c r="G1832">
        <f t="shared" si="57"/>
        <v>0.30600000000000005</v>
      </c>
      <c r="H1832">
        <f t="shared" si="58"/>
        <v>0.38250000000000001</v>
      </c>
      <c r="J1832">
        <f>0.85*'Wind ENSPRESO CF'!D628</f>
        <v>0.38250000000000001</v>
      </c>
    </row>
    <row r="1833" spans="2:10">
      <c r="B1833" t="s">
        <v>180</v>
      </c>
      <c r="C1833" t="s">
        <v>181</v>
      </c>
      <c r="D1833" t="s">
        <v>188</v>
      </c>
      <c r="E1833" t="s">
        <v>29</v>
      </c>
      <c r="F1833" t="s">
        <v>131</v>
      </c>
      <c r="G1833">
        <f t="shared" si="57"/>
        <v>0.29920000000000002</v>
      </c>
      <c r="H1833">
        <f t="shared" si="58"/>
        <v>0.374</v>
      </c>
      <c r="J1833">
        <f>0.85*'Wind ENSPRESO CF'!D629</f>
        <v>0.374</v>
      </c>
    </row>
    <row r="1834" spans="2:10">
      <c r="B1834" t="s">
        <v>180</v>
      </c>
      <c r="C1834" t="s">
        <v>181</v>
      </c>
      <c r="D1834" t="s">
        <v>188</v>
      </c>
      <c r="E1834" t="s">
        <v>30</v>
      </c>
      <c r="F1834" t="s">
        <v>131</v>
      </c>
      <c r="G1834">
        <f t="shared" si="57"/>
        <v>0.3196</v>
      </c>
      <c r="H1834">
        <f t="shared" si="58"/>
        <v>0.39949999999999997</v>
      </c>
      <c r="J1834">
        <f>0.85*'Wind ENSPRESO CF'!D630</f>
        <v>0.39949999999999997</v>
      </c>
    </row>
    <row r="1835" spans="2:10">
      <c r="B1835" t="s">
        <v>180</v>
      </c>
      <c r="C1835" t="s">
        <v>181</v>
      </c>
      <c r="D1835" t="s">
        <v>188</v>
      </c>
      <c r="E1835" t="s">
        <v>31</v>
      </c>
      <c r="F1835" t="s">
        <v>131</v>
      </c>
      <c r="G1835">
        <f t="shared" si="57"/>
        <v>0.39439999999999997</v>
      </c>
      <c r="H1835">
        <f t="shared" si="58"/>
        <v>0.49299999999999994</v>
      </c>
      <c r="J1835">
        <f>0.85*'Wind ENSPRESO CF'!D631</f>
        <v>0.49299999999999994</v>
      </c>
    </row>
    <row r="1836" spans="2:10">
      <c r="B1836" t="s">
        <v>180</v>
      </c>
      <c r="C1836" t="s">
        <v>181</v>
      </c>
      <c r="D1836" t="s">
        <v>188</v>
      </c>
      <c r="E1836" t="s">
        <v>32</v>
      </c>
      <c r="F1836" t="s">
        <v>131</v>
      </c>
      <c r="G1836">
        <f t="shared" si="57"/>
        <v>0.22440000000000004</v>
      </c>
      <c r="H1836">
        <f t="shared" si="58"/>
        <v>0.28050000000000003</v>
      </c>
      <c r="J1836">
        <f>0.85*'Wind ENSPRESO CF'!D632</f>
        <v>0.28050000000000003</v>
      </c>
    </row>
    <row r="1837" spans="2:10">
      <c r="B1837" t="s">
        <v>180</v>
      </c>
      <c r="C1837" t="s">
        <v>181</v>
      </c>
      <c r="D1837" t="s">
        <v>188</v>
      </c>
      <c r="E1837" t="s">
        <v>33</v>
      </c>
      <c r="F1837" t="s">
        <v>131</v>
      </c>
      <c r="G1837">
        <f t="shared" si="57"/>
        <v>0.3468</v>
      </c>
      <c r="H1837">
        <f t="shared" si="58"/>
        <v>0.4335</v>
      </c>
      <c r="J1837">
        <f>0.85*'Wind ENSPRESO CF'!D633</f>
        <v>0.4335</v>
      </c>
    </row>
    <row r="1838" spans="2:10">
      <c r="B1838" t="s">
        <v>180</v>
      </c>
      <c r="C1838" t="s">
        <v>181</v>
      </c>
      <c r="D1838" t="s">
        <v>188</v>
      </c>
      <c r="E1838" t="s">
        <v>36</v>
      </c>
      <c r="F1838" t="s">
        <v>131</v>
      </c>
      <c r="G1838">
        <f t="shared" si="57"/>
        <v>0.36040000000000005</v>
      </c>
      <c r="H1838">
        <f t="shared" si="58"/>
        <v>0.45050000000000001</v>
      </c>
      <c r="J1838">
        <f>0.85*'Wind ENSPRESO CF'!D634</f>
        <v>0.45050000000000001</v>
      </c>
    </row>
    <row r="1839" spans="2:10">
      <c r="B1839" t="s">
        <v>180</v>
      </c>
      <c r="C1839" t="s">
        <v>181</v>
      </c>
      <c r="D1839" t="s">
        <v>189</v>
      </c>
      <c r="E1839" t="s">
        <v>37</v>
      </c>
      <c r="F1839" t="s">
        <v>131</v>
      </c>
      <c r="G1839">
        <f t="shared" si="57"/>
        <v>0.14280000000000001</v>
      </c>
      <c r="H1839">
        <f t="shared" si="58"/>
        <v>0.17849999999999999</v>
      </c>
      <c r="J1839">
        <f>0.85*'Wind ENSPRESO CF'!D635</f>
        <v>0.17849999999999999</v>
      </c>
    </row>
    <row r="1840" spans="2:10">
      <c r="B1840" t="s">
        <v>180</v>
      </c>
      <c r="C1840" t="s">
        <v>181</v>
      </c>
      <c r="D1840" t="s">
        <v>189</v>
      </c>
      <c r="E1840" t="s">
        <v>8</v>
      </c>
      <c r="F1840" t="s">
        <v>131</v>
      </c>
      <c r="G1840">
        <f t="shared" si="57"/>
        <v>0.28560000000000002</v>
      </c>
      <c r="H1840">
        <f t="shared" si="58"/>
        <v>0.35699999999999998</v>
      </c>
      <c r="J1840">
        <f>0.85*'Wind ENSPRESO CF'!D636</f>
        <v>0.35699999999999998</v>
      </c>
    </row>
    <row r="1841" spans="2:10">
      <c r="B1841" t="s">
        <v>180</v>
      </c>
      <c r="C1841" t="s">
        <v>181</v>
      </c>
      <c r="D1841" t="s">
        <v>189</v>
      </c>
      <c r="E1841" t="s">
        <v>9</v>
      </c>
      <c r="F1841" t="s">
        <v>131</v>
      </c>
      <c r="G1841">
        <f t="shared" si="57"/>
        <v>0.21080000000000002</v>
      </c>
      <c r="H1841">
        <f t="shared" si="58"/>
        <v>0.26350000000000001</v>
      </c>
      <c r="J1841">
        <f>0.85*'Wind ENSPRESO CF'!D637</f>
        <v>0.26350000000000001</v>
      </c>
    </row>
    <row r="1842" spans="2:10">
      <c r="B1842" t="s">
        <v>180</v>
      </c>
      <c r="C1842" t="s">
        <v>181</v>
      </c>
      <c r="D1842" t="s">
        <v>189</v>
      </c>
      <c r="E1842" t="s">
        <v>11</v>
      </c>
      <c r="F1842" t="s">
        <v>131</v>
      </c>
      <c r="G1842">
        <f t="shared" si="57"/>
        <v>0.14280000000000001</v>
      </c>
      <c r="H1842">
        <f t="shared" si="58"/>
        <v>0.17849999999999999</v>
      </c>
      <c r="J1842">
        <f>0.85*'Wind ENSPRESO CF'!D638</f>
        <v>0.17849999999999999</v>
      </c>
    </row>
    <row r="1843" spans="2:10">
      <c r="B1843" t="s">
        <v>180</v>
      </c>
      <c r="C1843" t="s">
        <v>181</v>
      </c>
      <c r="D1843" t="s">
        <v>189</v>
      </c>
      <c r="E1843" t="s">
        <v>13</v>
      </c>
      <c r="F1843" t="s">
        <v>131</v>
      </c>
      <c r="G1843">
        <f t="shared" si="57"/>
        <v>0.3468</v>
      </c>
      <c r="H1843">
        <f t="shared" si="58"/>
        <v>0.4335</v>
      </c>
      <c r="J1843">
        <f>0.85*'Wind ENSPRESO CF'!D639</f>
        <v>0.4335</v>
      </c>
    </row>
    <row r="1844" spans="2:10">
      <c r="B1844" t="s">
        <v>180</v>
      </c>
      <c r="C1844" t="s">
        <v>181</v>
      </c>
      <c r="D1844" t="s">
        <v>189</v>
      </c>
      <c r="E1844" t="s">
        <v>14</v>
      </c>
      <c r="F1844" t="s">
        <v>131</v>
      </c>
      <c r="G1844">
        <f t="shared" si="57"/>
        <v>0.3468</v>
      </c>
      <c r="H1844">
        <f t="shared" si="58"/>
        <v>0.4335</v>
      </c>
      <c r="J1844">
        <f>0.85*'Wind ENSPRESO CF'!D640</f>
        <v>0.4335</v>
      </c>
    </row>
    <row r="1845" spans="2:10">
      <c r="B1845" t="s">
        <v>180</v>
      </c>
      <c r="C1845" t="s">
        <v>181</v>
      </c>
      <c r="D1845" t="s">
        <v>189</v>
      </c>
      <c r="E1845" t="s">
        <v>15</v>
      </c>
      <c r="F1845" t="s">
        <v>131</v>
      </c>
      <c r="G1845">
        <f t="shared" si="57"/>
        <v>0.29920000000000002</v>
      </c>
      <c r="H1845">
        <f t="shared" si="58"/>
        <v>0.374</v>
      </c>
      <c r="J1845">
        <f>0.85*'Wind ENSPRESO CF'!D641</f>
        <v>0.374</v>
      </c>
    </row>
    <row r="1846" spans="2:10">
      <c r="B1846" t="s">
        <v>180</v>
      </c>
      <c r="C1846" t="s">
        <v>181</v>
      </c>
      <c r="D1846" t="s">
        <v>189</v>
      </c>
      <c r="E1846" t="s">
        <v>16</v>
      </c>
      <c r="F1846" t="s">
        <v>131</v>
      </c>
      <c r="G1846">
        <f t="shared" si="57"/>
        <v>0.3196</v>
      </c>
      <c r="H1846">
        <f t="shared" si="58"/>
        <v>0.39949999999999997</v>
      </c>
      <c r="J1846">
        <f>0.85*'Wind ENSPRESO CF'!D642</f>
        <v>0.39949999999999997</v>
      </c>
    </row>
    <row r="1847" spans="2:10">
      <c r="B1847" t="s">
        <v>180</v>
      </c>
      <c r="C1847" t="s">
        <v>181</v>
      </c>
      <c r="D1847" t="s">
        <v>189</v>
      </c>
      <c r="E1847" t="s">
        <v>17</v>
      </c>
      <c r="F1847" t="s">
        <v>131</v>
      </c>
      <c r="G1847">
        <f t="shared" si="57"/>
        <v>0.30600000000000005</v>
      </c>
      <c r="H1847">
        <f t="shared" si="58"/>
        <v>0.38250000000000001</v>
      </c>
      <c r="J1847">
        <f>0.85*'Wind ENSPRESO CF'!D643</f>
        <v>0.38250000000000001</v>
      </c>
    </row>
    <row r="1848" spans="2:10">
      <c r="B1848" t="s">
        <v>180</v>
      </c>
      <c r="C1848" t="s">
        <v>181</v>
      </c>
      <c r="D1848" t="s">
        <v>189</v>
      </c>
      <c r="E1848" t="s">
        <v>18</v>
      </c>
      <c r="F1848" t="s">
        <v>131</v>
      </c>
      <c r="G1848">
        <f t="shared" si="57"/>
        <v>0.3196</v>
      </c>
      <c r="H1848">
        <f t="shared" si="58"/>
        <v>0.39949999999999997</v>
      </c>
      <c r="J1848">
        <f>0.85*'Wind ENSPRESO CF'!D644</f>
        <v>0.39949999999999997</v>
      </c>
    </row>
    <row r="1849" spans="2:10">
      <c r="B1849" t="s">
        <v>180</v>
      </c>
      <c r="C1849" t="s">
        <v>181</v>
      </c>
      <c r="D1849" t="s">
        <v>189</v>
      </c>
      <c r="E1849" t="s">
        <v>19</v>
      </c>
      <c r="F1849" t="s">
        <v>131</v>
      </c>
      <c r="G1849">
        <f t="shared" si="57"/>
        <v>0.3468</v>
      </c>
      <c r="H1849">
        <f t="shared" si="58"/>
        <v>0.4335</v>
      </c>
      <c r="J1849">
        <f>0.85*'Wind ENSPRESO CF'!D645</f>
        <v>0.4335</v>
      </c>
    </row>
    <row r="1850" spans="2:10">
      <c r="B1850" t="s">
        <v>180</v>
      </c>
      <c r="C1850" t="s">
        <v>181</v>
      </c>
      <c r="D1850" t="s">
        <v>189</v>
      </c>
      <c r="E1850" t="s">
        <v>39</v>
      </c>
      <c r="F1850" t="s">
        <v>131</v>
      </c>
      <c r="G1850">
        <f t="shared" si="57"/>
        <v>0.19040000000000001</v>
      </c>
      <c r="H1850">
        <f t="shared" si="58"/>
        <v>0.23800000000000002</v>
      </c>
      <c r="J1850">
        <f>0.85*'Wind ENSPRESO CF'!D646</f>
        <v>0.23800000000000002</v>
      </c>
    </row>
    <row r="1851" spans="2:10">
      <c r="B1851" t="s">
        <v>180</v>
      </c>
      <c r="C1851" t="s">
        <v>181</v>
      </c>
      <c r="D1851" t="s">
        <v>189</v>
      </c>
      <c r="E1851" t="s">
        <v>21</v>
      </c>
      <c r="F1851" t="s">
        <v>131</v>
      </c>
      <c r="G1851">
        <f t="shared" si="57"/>
        <v>0.36720000000000003</v>
      </c>
      <c r="H1851">
        <f t="shared" si="58"/>
        <v>0.45900000000000002</v>
      </c>
      <c r="J1851">
        <f>0.85*'Wind ENSPRESO CF'!D647</f>
        <v>0.45900000000000002</v>
      </c>
    </row>
    <row r="1852" spans="2:10">
      <c r="B1852" t="s">
        <v>180</v>
      </c>
      <c r="C1852" t="s">
        <v>181</v>
      </c>
      <c r="D1852" t="s">
        <v>189</v>
      </c>
      <c r="E1852" t="s">
        <v>22</v>
      </c>
      <c r="F1852" t="s">
        <v>131</v>
      </c>
      <c r="G1852">
        <f t="shared" si="57"/>
        <v>0</v>
      </c>
      <c r="H1852">
        <f t="shared" si="58"/>
        <v>0</v>
      </c>
      <c r="J1852">
        <f>0.85*'Wind ENSPRESO CF'!D648</f>
        <v>0</v>
      </c>
    </row>
    <row r="1853" spans="2:10">
      <c r="B1853" t="s">
        <v>180</v>
      </c>
      <c r="C1853" t="s">
        <v>181</v>
      </c>
      <c r="D1853" t="s">
        <v>189</v>
      </c>
      <c r="E1853" t="s">
        <v>23</v>
      </c>
      <c r="F1853" t="s">
        <v>131</v>
      </c>
      <c r="G1853">
        <f t="shared" si="57"/>
        <v>0.20400000000000001</v>
      </c>
      <c r="H1853">
        <f t="shared" si="58"/>
        <v>0.255</v>
      </c>
      <c r="J1853">
        <f>0.85*'Wind ENSPRESO CF'!D649</f>
        <v>0.255</v>
      </c>
    </row>
    <row r="1854" spans="2:10">
      <c r="B1854" t="s">
        <v>180</v>
      </c>
      <c r="C1854" t="s">
        <v>181</v>
      </c>
      <c r="D1854" t="s">
        <v>189</v>
      </c>
      <c r="E1854" t="s">
        <v>24</v>
      </c>
      <c r="F1854" t="s">
        <v>131</v>
      </c>
      <c r="G1854">
        <f t="shared" si="57"/>
        <v>0.29920000000000002</v>
      </c>
      <c r="H1854">
        <f t="shared" si="58"/>
        <v>0.374</v>
      </c>
      <c r="J1854">
        <f>0.85*'Wind ENSPRESO CF'!D650</f>
        <v>0.374</v>
      </c>
    </row>
    <row r="1855" spans="2:10">
      <c r="B1855" t="s">
        <v>180</v>
      </c>
      <c r="C1855" t="s">
        <v>181</v>
      </c>
      <c r="D1855" t="s">
        <v>189</v>
      </c>
      <c r="E1855" t="s">
        <v>26</v>
      </c>
      <c r="F1855" t="s">
        <v>131</v>
      </c>
      <c r="G1855">
        <f t="shared" si="57"/>
        <v>0.29920000000000002</v>
      </c>
      <c r="H1855">
        <f t="shared" si="58"/>
        <v>0.374</v>
      </c>
      <c r="J1855">
        <f>0.85*'Wind ENSPRESO CF'!D651</f>
        <v>0.374</v>
      </c>
    </row>
    <row r="1856" spans="2:10">
      <c r="B1856" t="s">
        <v>180</v>
      </c>
      <c r="C1856" t="s">
        <v>181</v>
      </c>
      <c r="D1856" t="s">
        <v>189</v>
      </c>
      <c r="E1856" t="s">
        <v>40</v>
      </c>
      <c r="F1856" t="s">
        <v>131</v>
      </c>
      <c r="G1856">
        <f t="shared" si="57"/>
        <v>0.14960000000000001</v>
      </c>
      <c r="H1856">
        <f t="shared" si="58"/>
        <v>0.187</v>
      </c>
      <c r="J1856">
        <f>0.85*'Wind ENSPRESO CF'!D652</f>
        <v>0.187</v>
      </c>
    </row>
    <row r="1857" spans="2:10">
      <c r="B1857" t="s">
        <v>180</v>
      </c>
      <c r="C1857" t="s">
        <v>181</v>
      </c>
      <c r="D1857" t="s">
        <v>189</v>
      </c>
      <c r="E1857" t="s">
        <v>27</v>
      </c>
      <c r="F1857" t="s">
        <v>131</v>
      </c>
      <c r="G1857">
        <f t="shared" si="57"/>
        <v>0.12240000000000001</v>
      </c>
      <c r="H1857">
        <f t="shared" si="58"/>
        <v>0.153</v>
      </c>
      <c r="J1857">
        <f>0.85*'Wind ENSPRESO CF'!D653</f>
        <v>0.153</v>
      </c>
    </row>
    <row r="1858" spans="2:10">
      <c r="B1858" t="s">
        <v>180</v>
      </c>
      <c r="C1858" t="s">
        <v>181</v>
      </c>
      <c r="D1858" t="s">
        <v>189</v>
      </c>
      <c r="E1858" t="s">
        <v>28</v>
      </c>
      <c r="F1858" t="s">
        <v>131</v>
      </c>
      <c r="G1858">
        <f t="shared" si="57"/>
        <v>0.3196</v>
      </c>
      <c r="H1858">
        <f t="shared" si="58"/>
        <v>0.39949999999999997</v>
      </c>
      <c r="J1858">
        <f>0.85*'Wind ENSPRESO CF'!D654</f>
        <v>0.39949999999999997</v>
      </c>
    </row>
    <row r="1859" spans="2:10">
      <c r="B1859" t="s">
        <v>180</v>
      </c>
      <c r="C1859" t="s">
        <v>181</v>
      </c>
      <c r="D1859" t="s">
        <v>189</v>
      </c>
      <c r="E1859" t="s">
        <v>29</v>
      </c>
      <c r="F1859" t="s">
        <v>131</v>
      </c>
      <c r="G1859">
        <f t="shared" si="57"/>
        <v>0.28560000000000002</v>
      </c>
      <c r="H1859">
        <f t="shared" si="58"/>
        <v>0.35699999999999998</v>
      </c>
      <c r="J1859">
        <f>0.85*'Wind ENSPRESO CF'!D655</f>
        <v>0.35699999999999998</v>
      </c>
    </row>
    <row r="1860" spans="2:10">
      <c r="B1860" t="s">
        <v>180</v>
      </c>
      <c r="C1860" t="s">
        <v>181</v>
      </c>
      <c r="D1860" t="s">
        <v>189</v>
      </c>
      <c r="E1860" t="s">
        <v>30</v>
      </c>
      <c r="F1860" t="s">
        <v>131</v>
      </c>
      <c r="G1860">
        <f t="shared" si="57"/>
        <v>0.3196</v>
      </c>
      <c r="H1860">
        <f t="shared" si="58"/>
        <v>0.39949999999999997</v>
      </c>
      <c r="J1860">
        <f>0.85*'Wind ENSPRESO CF'!D656</f>
        <v>0.39949999999999997</v>
      </c>
    </row>
    <row r="1861" spans="2:10">
      <c r="B1861" t="s">
        <v>180</v>
      </c>
      <c r="C1861" t="s">
        <v>181</v>
      </c>
      <c r="D1861" t="s">
        <v>189</v>
      </c>
      <c r="E1861" t="s">
        <v>31</v>
      </c>
      <c r="F1861" t="s">
        <v>131</v>
      </c>
      <c r="G1861">
        <f t="shared" si="57"/>
        <v>0.32640000000000002</v>
      </c>
      <c r="H1861">
        <f t="shared" si="58"/>
        <v>0.40799999999999997</v>
      </c>
      <c r="J1861">
        <f>0.85*'Wind ENSPRESO CF'!D657</f>
        <v>0.40799999999999997</v>
      </c>
    </row>
    <row r="1862" spans="2:10">
      <c r="B1862" t="s">
        <v>180</v>
      </c>
      <c r="C1862" t="s">
        <v>181</v>
      </c>
      <c r="D1862" t="s">
        <v>189</v>
      </c>
      <c r="E1862" t="s">
        <v>32</v>
      </c>
      <c r="F1862" t="s">
        <v>131</v>
      </c>
      <c r="G1862">
        <f t="shared" si="57"/>
        <v>0.24480000000000002</v>
      </c>
      <c r="H1862">
        <f t="shared" si="58"/>
        <v>0.30599999999999999</v>
      </c>
      <c r="J1862">
        <f>0.85*'Wind ENSPRESO CF'!D658</f>
        <v>0.30599999999999999</v>
      </c>
    </row>
    <row r="1863" spans="2:10">
      <c r="B1863" t="s">
        <v>180</v>
      </c>
      <c r="C1863" t="s">
        <v>181</v>
      </c>
      <c r="D1863" t="s">
        <v>189</v>
      </c>
      <c r="E1863" t="s">
        <v>33</v>
      </c>
      <c r="F1863" t="s">
        <v>131</v>
      </c>
      <c r="G1863">
        <f t="shared" si="57"/>
        <v>0.31280000000000002</v>
      </c>
      <c r="H1863">
        <f t="shared" si="58"/>
        <v>0.39100000000000001</v>
      </c>
      <c r="J1863">
        <f>0.85*'Wind ENSPRESO CF'!D659</f>
        <v>0.39100000000000001</v>
      </c>
    </row>
    <row r="1864" spans="2:10">
      <c r="B1864" t="s">
        <v>180</v>
      </c>
      <c r="C1864" t="s">
        <v>181</v>
      </c>
      <c r="D1864" t="s">
        <v>189</v>
      </c>
      <c r="E1864" t="s">
        <v>36</v>
      </c>
      <c r="F1864" t="s">
        <v>131</v>
      </c>
      <c r="G1864">
        <f t="shared" si="57"/>
        <v>0.36040000000000005</v>
      </c>
      <c r="H1864">
        <f t="shared" si="58"/>
        <v>0.45050000000000001</v>
      </c>
      <c r="J1864">
        <f>0.85*'Wind ENSPRESO CF'!D660</f>
        <v>0.45050000000000001</v>
      </c>
    </row>
    <row r="1865" spans="2:10">
      <c r="B1865" t="s">
        <v>180</v>
      </c>
      <c r="C1865" t="s">
        <v>181</v>
      </c>
      <c r="D1865" t="s">
        <v>190</v>
      </c>
      <c r="E1865" t="s">
        <v>37</v>
      </c>
      <c r="F1865" t="s">
        <v>131</v>
      </c>
      <c r="G1865">
        <f t="shared" si="57"/>
        <v>0.22440000000000004</v>
      </c>
      <c r="H1865">
        <f t="shared" si="58"/>
        <v>0.28050000000000003</v>
      </c>
      <c r="J1865">
        <f>0.85*'Wind ENSPRESO CF'!D661</f>
        <v>0.28050000000000003</v>
      </c>
    </row>
    <row r="1866" spans="2:10">
      <c r="B1866" t="s">
        <v>180</v>
      </c>
      <c r="C1866" t="s">
        <v>181</v>
      </c>
      <c r="D1866" t="s">
        <v>190</v>
      </c>
      <c r="E1866" t="s">
        <v>8</v>
      </c>
      <c r="F1866" t="s">
        <v>131</v>
      </c>
      <c r="G1866">
        <f t="shared" si="57"/>
        <v>0.25159999999999999</v>
      </c>
      <c r="H1866">
        <f t="shared" si="58"/>
        <v>0.3145</v>
      </c>
      <c r="J1866">
        <f>0.85*'Wind ENSPRESO CF'!D662</f>
        <v>0.3145</v>
      </c>
    </row>
    <row r="1867" spans="2:10">
      <c r="B1867" t="s">
        <v>180</v>
      </c>
      <c r="C1867" t="s">
        <v>181</v>
      </c>
      <c r="D1867" t="s">
        <v>190</v>
      </c>
      <c r="E1867" t="s">
        <v>9</v>
      </c>
      <c r="F1867" t="s">
        <v>131</v>
      </c>
      <c r="G1867">
        <f t="shared" si="57"/>
        <v>0.19719999999999999</v>
      </c>
      <c r="H1867">
        <f t="shared" si="58"/>
        <v>0.24649999999999997</v>
      </c>
      <c r="J1867">
        <f>0.85*'Wind ENSPRESO CF'!D663</f>
        <v>0.24649999999999997</v>
      </c>
    </row>
    <row r="1868" spans="2:10">
      <c r="B1868" t="s">
        <v>180</v>
      </c>
      <c r="C1868" t="s">
        <v>181</v>
      </c>
      <c r="D1868" t="s">
        <v>190</v>
      </c>
      <c r="E1868" t="s">
        <v>11</v>
      </c>
      <c r="F1868" t="s">
        <v>131</v>
      </c>
      <c r="G1868">
        <f t="shared" si="57"/>
        <v>0.17</v>
      </c>
      <c r="H1868">
        <f t="shared" si="58"/>
        <v>0.21249999999999999</v>
      </c>
      <c r="J1868">
        <f>0.85*'Wind ENSPRESO CF'!D664</f>
        <v>0.21249999999999999</v>
      </c>
    </row>
    <row r="1869" spans="2:10">
      <c r="B1869" t="s">
        <v>180</v>
      </c>
      <c r="C1869" t="s">
        <v>181</v>
      </c>
      <c r="D1869" t="s">
        <v>190</v>
      </c>
      <c r="E1869" t="s">
        <v>13</v>
      </c>
      <c r="F1869" t="s">
        <v>131</v>
      </c>
      <c r="G1869">
        <f t="shared" si="57"/>
        <v>0.34</v>
      </c>
      <c r="H1869">
        <f t="shared" si="58"/>
        <v>0.42499999999999999</v>
      </c>
      <c r="J1869">
        <f>0.85*'Wind ENSPRESO CF'!D665</f>
        <v>0.42499999999999999</v>
      </c>
    </row>
    <row r="1870" spans="2:10">
      <c r="B1870" t="s">
        <v>180</v>
      </c>
      <c r="C1870" t="s">
        <v>181</v>
      </c>
      <c r="D1870" t="s">
        <v>190</v>
      </c>
      <c r="E1870" t="s">
        <v>14</v>
      </c>
      <c r="F1870" t="s">
        <v>131</v>
      </c>
      <c r="G1870">
        <f t="shared" ref="G1870:G1933" si="59">H1870*0.8</f>
        <v>0.3468</v>
      </c>
      <c r="H1870">
        <f t="shared" si="58"/>
        <v>0.4335</v>
      </c>
      <c r="J1870">
        <f>0.85*'Wind ENSPRESO CF'!D666</f>
        <v>0.4335</v>
      </c>
    </row>
    <row r="1871" spans="2:10">
      <c r="B1871" t="s">
        <v>180</v>
      </c>
      <c r="C1871" t="s">
        <v>181</v>
      </c>
      <c r="D1871" t="s">
        <v>190</v>
      </c>
      <c r="E1871" t="s">
        <v>15</v>
      </c>
      <c r="F1871" t="s">
        <v>131</v>
      </c>
      <c r="G1871">
        <f t="shared" si="59"/>
        <v>0.29920000000000002</v>
      </c>
      <c r="H1871">
        <f t="shared" si="58"/>
        <v>0.374</v>
      </c>
      <c r="J1871">
        <f>0.85*'Wind ENSPRESO CF'!D667</f>
        <v>0.374</v>
      </c>
    </row>
    <row r="1872" spans="2:10">
      <c r="B1872" t="s">
        <v>180</v>
      </c>
      <c r="C1872" t="s">
        <v>181</v>
      </c>
      <c r="D1872" t="s">
        <v>190</v>
      </c>
      <c r="E1872" t="s">
        <v>16</v>
      </c>
      <c r="F1872" t="s">
        <v>131</v>
      </c>
      <c r="G1872">
        <f t="shared" si="59"/>
        <v>0.29920000000000002</v>
      </c>
      <c r="H1872">
        <f t="shared" si="58"/>
        <v>0.374</v>
      </c>
      <c r="J1872">
        <f>0.85*'Wind ENSPRESO CF'!D668</f>
        <v>0.374</v>
      </c>
    </row>
    <row r="1873" spans="2:10">
      <c r="B1873" t="s">
        <v>180</v>
      </c>
      <c r="C1873" t="s">
        <v>181</v>
      </c>
      <c r="D1873" t="s">
        <v>190</v>
      </c>
      <c r="E1873" t="s">
        <v>17</v>
      </c>
      <c r="F1873" t="s">
        <v>131</v>
      </c>
      <c r="G1873">
        <f t="shared" si="59"/>
        <v>0.31280000000000002</v>
      </c>
      <c r="H1873">
        <f t="shared" si="58"/>
        <v>0.39100000000000001</v>
      </c>
      <c r="J1873">
        <f>0.85*'Wind ENSPRESO CF'!D669</f>
        <v>0.39100000000000001</v>
      </c>
    </row>
    <row r="1874" spans="2:10">
      <c r="B1874" t="s">
        <v>180</v>
      </c>
      <c r="C1874" t="s">
        <v>181</v>
      </c>
      <c r="D1874" t="s">
        <v>190</v>
      </c>
      <c r="E1874" t="s">
        <v>18</v>
      </c>
      <c r="F1874" t="s">
        <v>131</v>
      </c>
      <c r="G1874">
        <f t="shared" si="59"/>
        <v>0.25840000000000002</v>
      </c>
      <c r="H1874">
        <f t="shared" si="58"/>
        <v>0.32300000000000001</v>
      </c>
      <c r="J1874">
        <f>0.85*'Wind ENSPRESO CF'!D670</f>
        <v>0.32300000000000001</v>
      </c>
    </row>
    <row r="1875" spans="2:10">
      <c r="B1875" t="s">
        <v>180</v>
      </c>
      <c r="C1875" t="s">
        <v>181</v>
      </c>
      <c r="D1875" t="s">
        <v>190</v>
      </c>
      <c r="E1875" t="s">
        <v>19</v>
      </c>
      <c r="F1875" t="s">
        <v>131</v>
      </c>
      <c r="G1875">
        <f t="shared" si="59"/>
        <v>0.4012</v>
      </c>
      <c r="H1875">
        <f t="shared" si="58"/>
        <v>0.50149999999999995</v>
      </c>
      <c r="J1875">
        <f>0.85*'Wind ENSPRESO CF'!D671</f>
        <v>0.50149999999999995</v>
      </c>
    </row>
    <row r="1876" spans="2:10">
      <c r="B1876" t="s">
        <v>180</v>
      </c>
      <c r="C1876" t="s">
        <v>181</v>
      </c>
      <c r="D1876" t="s">
        <v>190</v>
      </c>
      <c r="E1876" t="s">
        <v>39</v>
      </c>
      <c r="F1876" t="s">
        <v>131</v>
      </c>
      <c r="G1876">
        <f t="shared" si="59"/>
        <v>0.10880000000000001</v>
      </c>
      <c r="H1876">
        <f t="shared" si="58"/>
        <v>0.13600000000000001</v>
      </c>
      <c r="J1876">
        <f>0.85*'Wind ENSPRESO CF'!D672</f>
        <v>0.13600000000000001</v>
      </c>
    </row>
    <row r="1877" spans="2:10">
      <c r="B1877" t="s">
        <v>180</v>
      </c>
      <c r="C1877" t="s">
        <v>181</v>
      </c>
      <c r="D1877" t="s">
        <v>190</v>
      </c>
      <c r="E1877" t="s">
        <v>21</v>
      </c>
      <c r="F1877" t="s">
        <v>131</v>
      </c>
      <c r="G1877">
        <f t="shared" si="59"/>
        <v>0.36720000000000003</v>
      </c>
      <c r="H1877">
        <f t="shared" si="58"/>
        <v>0.45900000000000002</v>
      </c>
      <c r="J1877">
        <f>0.85*'Wind ENSPRESO CF'!D673</f>
        <v>0.45900000000000002</v>
      </c>
    </row>
    <row r="1878" spans="2:10">
      <c r="B1878" t="s">
        <v>180</v>
      </c>
      <c r="C1878" t="s">
        <v>181</v>
      </c>
      <c r="D1878" t="s">
        <v>190</v>
      </c>
      <c r="E1878" t="s">
        <v>22</v>
      </c>
      <c r="F1878" t="s">
        <v>131</v>
      </c>
      <c r="G1878">
        <f t="shared" si="59"/>
        <v>0</v>
      </c>
      <c r="H1878">
        <f t="shared" si="58"/>
        <v>0</v>
      </c>
      <c r="J1878">
        <f>0.85*'Wind ENSPRESO CF'!D674</f>
        <v>0</v>
      </c>
    </row>
    <row r="1879" spans="2:10">
      <c r="B1879" t="s">
        <v>180</v>
      </c>
      <c r="C1879" t="s">
        <v>181</v>
      </c>
      <c r="D1879" t="s">
        <v>190</v>
      </c>
      <c r="E1879" t="s">
        <v>23</v>
      </c>
      <c r="F1879" t="s">
        <v>131</v>
      </c>
      <c r="G1879">
        <f t="shared" si="59"/>
        <v>0.18360000000000001</v>
      </c>
      <c r="H1879">
        <f t="shared" si="58"/>
        <v>0.22950000000000001</v>
      </c>
      <c r="J1879">
        <f>0.85*'Wind ENSPRESO CF'!D675</f>
        <v>0.22950000000000001</v>
      </c>
    </row>
    <row r="1880" spans="2:10">
      <c r="B1880" t="s">
        <v>180</v>
      </c>
      <c r="C1880" t="s">
        <v>181</v>
      </c>
      <c r="D1880" t="s">
        <v>190</v>
      </c>
      <c r="E1880" t="s">
        <v>24</v>
      </c>
      <c r="F1880" t="s">
        <v>131</v>
      </c>
      <c r="G1880">
        <f t="shared" si="59"/>
        <v>0.29920000000000002</v>
      </c>
      <c r="H1880">
        <f t="shared" ref="H1880:H1943" si="60">IF(D1880="WP",0,J1880)</f>
        <v>0.374</v>
      </c>
      <c r="J1880">
        <f>0.85*'Wind ENSPRESO CF'!D676</f>
        <v>0.374</v>
      </c>
    </row>
    <row r="1881" spans="2:10">
      <c r="B1881" t="s">
        <v>180</v>
      </c>
      <c r="C1881" t="s">
        <v>181</v>
      </c>
      <c r="D1881" t="s">
        <v>190</v>
      </c>
      <c r="E1881" t="s">
        <v>26</v>
      </c>
      <c r="F1881" t="s">
        <v>131</v>
      </c>
      <c r="G1881">
        <f t="shared" si="59"/>
        <v>0.3196</v>
      </c>
      <c r="H1881">
        <f t="shared" si="60"/>
        <v>0.39949999999999997</v>
      </c>
      <c r="J1881">
        <f>0.85*'Wind ENSPRESO CF'!D677</f>
        <v>0.39949999999999997</v>
      </c>
    </row>
    <row r="1882" spans="2:10">
      <c r="B1882" t="s">
        <v>180</v>
      </c>
      <c r="C1882" t="s">
        <v>181</v>
      </c>
      <c r="D1882" t="s">
        <v>190</v>
      </c>
      <c r="E1882" t="s">
        <v>40</v>
      </c>
      <c r="F1882" t="s">
        <v>131</v>
      </c>
      <c r="G1882">
        <f t="shared" si="59"/>
        <v>0.13600000000000001</v>
      </c>
      <c r="H1882">
        <f t="shared" si="60"/>
        <v>0.17</v>
      </c>
      <c r="J1882">
        <f>0.85*'Wind ENSPRESO CF'!D678</f>
        <v>0.17</v>
      </c>
    </row>
    <row r="1883" spans="2:10">
      <c r="B1883" t="s">
        <v>180</v>
      </c>
      <c r="C1883" t="s">
        <v>181</v>
      </c>
      <c r="D1883" t="s">
        <v>190</v>
      </c>
      <c r="E1883" t="s">
        <v>27</v>
      </c>
      <c r="F1883" t="s">
        <v>131</v>
      </c>
      <c r="G1883">
        <f t="shared" si="59"/>
        <v>0.11560000000000002</v>
      </c>
      <c r="H1883">
        <f t="shared" si="60"/>
        <v>0.14450000000000002</v>
      </c>
      <c r="J1883">
        <f>0.85*'Wind ENSPRESO CF'!D679</f>
        <v>0.14450000000000002</v>
      </c>
    </row>
    <row r="1884" spans="2:10">
      <c r="B1884" t="s">
        <v>180</v>
      </c>
      <c r="C1884" t="s">
        <v>181</v>
      </c>
      <c r="D1884" t="s">
        <v>190</v>
      </c>
      <c r="E1884" t="s">
        <v>28</v>
      </c>
      <c r="F1884" t="s">
        <v>131</v>
      </c>
      <c r="G1884">
        <f t="shared" si="59"/>
        <v>0.30600000000000005</v>
      </c>
      <c r="H1884">
        <f t="shared" si="60"/>
        <v>0.38250000000000001</v>
      </c>
      <c r="J1884">
        <f>0.85*'Wind ENSPRESO CF'!D680</f>
        <v>0.38250000000000001</v>
      </c>
    </row>
    <row r="1885" spans="2:10">
      <c r="B1885" t="s">
        <v>180</v>
      </c>
      <c r="C1885" t="s">
        <v>181</v>
      </c>
      <c r="D1885" t="s">
        <v>190</v>
      </c>
      <c r="E1885" t="s">
        <v>29</v>
      </c>
      <c r="F1885" t="s">
        <v>131</v>
      </c>
      <c r="G1885">
        <f t="shared" si="59"/>
        <v>0.27200000000000002</v>
      </c>
      <c r="H1885">
        <f t="shared" si="60"/>
        <v>0.34</v>
      </c>
      <c r="J1885">
        <f>0.85*'Wind ENSPRESO CF'!D681</f>
        <v>0.34</v>
      </c>
    </row>
    <row r="1886" spans="2:10">
      <c r="B1886" t="s">
        <v>180</v>
      </c>
      <c r="C1886" t="s">
        <v>181</v>
      </c>
      <c r="D1886" t="s">
        <v>190</v>
      </c>
      <c r="E1886" t="s">
        <v>30</v>
      </c>
      <c r="F1886" t="s">
        <v>131</v>
      </c>
      <c r="G1886">
        <f t="shared" si="59"/>
        <v>0.31280000000000002</v>
      </c>
      <c r="H1886">
        <f t="shared" si="60"/>
        <v>0.39100000000000001</v>
      </c>
      <c r="J1886">
        <f>0.85*'Wind ENSPRESO CF'!D682</f>
        <v>0.39100000000000001</v>
      </c>
    </row>
    <row r="1887" spans="2:10">
      <c r="B1887" t="s">
        <v>180</v>
      </c>
      <c r="C1887" t="s">
        <v>181</v>
      </c>
      <c r="D1887" t="s">
        <v>190</v>
      </c>
      <c r="E1887" t="s">
        <v>31</v>
      </c>
      <c r="F1887" t="s">
        <v>131</v>
      </c>
      <c r="G1887">
        <f t="shared" si="59"/>
        <v>0.23799999999999999</v>
      </c>
      <c r="H1887">
        <f t="shared" si="60"/>
        <v>0.29749999999999999</v>
      </c>
      <c r="J1887">
        <f>0.85*'Wind ENSPRESO CF'!D683</f>
        <v>0.29749999999999999</v>
      </c>
    </row>
    <row r="1888" spans="2:10">
      <c r="B1888" t="s">
        <v>180</v>
      </c>
      <c r="C1888" t="s">
        <v>181</v>
      </c>
      <c r="D1888" t="s">
        <v>190</v>
      </c>
      <c r="E1888" t="s">
        <v>32</v>
      </c>
      <c r="F1888" t="s">
        <v>131</v>
      </c>
      <c r="G1888">
        <f t="shared" si="59"/>
        <v>0.20400000000000001</v>
      </c>
      <c r="H1888">
        <f t="shared" si="60"/>
        <v>0.255</v>
      </c>
      <c r="J1888">
        <f>0.85*'Wind ENSPRESO CF'!D684</f>
        <v>0.255</v>
      </c>
    </row>
    <row r="1889" spans="2:10">
      <c r="B1889" t="s">
        <v>180</v>
      </c>
      <c r="C1889" t="s">
        <v>181</v>
      </c>
      <c r="D1889" t="s">
        <v>190</v>
      </c>
      <c r="E1889" t="s">
        <v>33</v>
      </c>
      <c r="F1889" t="s">
        <v>131</v>
      </c>
      <c r="G1889">
        <f t="shared" si="59"/>
        <v>0.31280000000000002</v>
      </c>
      <c r="H1889">
        <f t="shared" si="60"/>
        <v>0.39100000000000001</v>
      </c>
      <c r="J1889">
        <f>0.85*'Wind ENSPRESO CF'!D685</f>
        <v>0.39100000000000001</v>
      </c>
    </row>
    <row r="1890" spans="2:10">
      <c r="B1890" t="s">
        <v>180</v>
      </c>
      <c r="C1890" t="s">
        <v>181</v>
      </c>
      <c r="D1890" t="s">
        <v>190</v>
      </c>
      <c r="E1890" t="s">
        <v>36</v>
      </c>
      <c r="F1890" t="s">
        <v>131</v>
      </c>
      <c r="G1890">
        <f t="shared" si="59"/>
        <v>0.35360000000000003</v>
      </c>
      <c r="H1890">
        <f t="shared" si="60"/>
        <v>0.442</v>
      </c>
      <c r="J1890">
        <f>0.85*'Wind ENSPRESO CF'!D686</f>
        <v>0.442</v>
      </c>
    </row>
    <row r="1891" spans="2:10">
      <c r="B1891" t="s">
        <v>180</v>
      </c>
      <c r="C1891" t="s">
        <v>181</v>
      </c>
      <c r="D1891" t="s">
        <v>191</v>
      </c>
      <c r="E1891" t="s">
        <v>37</v>
      </c>
      <c r="F1891" t="s">
        <v>131</v>
      </c>
      <c r="G1891">
        <f t="shared" si="59"/>
        <v>0.25840000000000002</v>
      </c>
      <c r="H1891">
        <f t="shared" si="60"/>
        <v>0.32300000000000001</v>
      </c>
      <c r="J1891">
        <f>0.85*'Wind ENSPRESO CF'!D687</f>
        <v>0.32300000000000001</v>
      </c>
    </row>
    <row r="1892" spans="2:10">
      <c r="B1892" t="s">
        <v>180</v>
      </c>
      <c r="C1892" t="s">
        <v>181</v>
      </c>
      <c r="D1892" t="s">
        <v>191</v>
      </c>
      <c r="E1892" t="s">
        <v>8</v>
      </c>
      <c r="F1892" t="s">
        <v>131</v>
      </c>
      <c r="G1892">
        <f t="shared" si="59"/>
        <v>0.4284</v>
      </c>
      <c r="H1892">
        <f t="shared" si="60"/>
        <v>0.53549999999999998</v>
      </c>
      <c r="J1892">
        <f>0.85*'Wind ENSPRESO CF'!D688</f>
        <v>0.53549999999999998</v>
      </c>
    </row>
    <row r="1893" spans="2:10">
      <c r="B1893" t="s">
        <v>180</v>
      </c>
      <c r="C1893" t="s">
        <v>181</v>
      </c>
      <c r="D1893" t="s">
        <v>191</v>
      </c>
      <c r="E1893" t="s">
        <v>9</v>
      </c>
      <c r="F1893" t="s">
        <v>131</v>
      </c>
      <c r="G1893">
        <f t="shared" si="59"/>
        <v>0.32640000000000002</v>
      </c>
      <c r="H1893">
        <f t="shared" si="60"/>
        <v>0.40799999999999997</v>
      </c>
      <c r="J1893">
        <f>0.85*'Wind ENSPRESO CF'!D689</f>
        <v>0.40799999999999997</v>
      </c>
    </row>
    <row r="1894" spans="2:10">
      <c r="B1894" t="s">
        <v>180</v>
      </c>
      <c r="C1894" t="s">
        <v>181</v>
      </c>
      <c r="D1894" t="s">
        <v>191</v>
      </c>
      <c r="E1894" t="s">
        <v>11</v>
      </c>
      <c r="F1894" t="s">
        <v>131</v>
      </c>
      <c r="G1894">
        <f t="shared" si="59"/>
        <v>0.21080000000000002</v>
      </c>
      <c r="H1894">
        <f t="shared" si="60"/>
        <v>0.26350000000000001</v>
      </c>
      <c r="J1894">
        <f>0.85*'Wind ENSPRESO CF'!D690</f>
        <v>0.26350000000000001</v>
      </c>
    </row>
    <row r="1895" spans="2:10">
      <c r="B1895" t="s">
        <v>180</v>
      </c>
      <c r="C1895" t="s">
        <v>181</v>
      </c>
      <c r="D1895" t="s">
        <v>191</v>
      </c>
      <c r="E1895" t="s">
        <v>13</v>
      </c>
      <c r="F1895" t="s">
        <v>131</v>
      </c>
      <c r="G1895">
        <f t="shared" si="59"/>
        <v>0.48960000000000004</v>
      </c>
      <c r="H1895">
        <f t="shared" si="60"/>
        <v>0.61199999999999999</v>
      </c>
      <c r="J1895">
        <f>0.85*'Wind ENSPRESO CF'!D691</f>
        <v>0.61199999999999999</v>
      </c>
    </row>
    <row r="1896" spans="2:10">
      <c r="B1896" t="s">
        <v>180</v>
      </c>
      <c r="C1896" t="s">
        <v>181</v>
      </c>
      <c r="D1896" t="s">
        <v>191</v>
      </c>
      <c r="E1896" t="s">
        <v>14</v>
      </c>
      <c r="F1896" t="s">
        <v>131</v>
      </c>
      <c r="G1896">
        <f t="shared" si="59"/>
        <v>0.48960000000000004</v>
      </c>
      <c r="H1896">
        <f t="shared" si="60"/>
        <v>0.61199999999999999</v>
      </c>
      <c r="J1896">
        <f>0.85*'Wind ENSPRESO CF'!D692</f>
        <v>0.61199999999999999</v>
      </c>
    </row>
    <row r="1897" spans="2:10">
      <c r="B1897" t="s">
        <v>180</v>
      </c>
      <c r="C1897" t="s">
        <v>181</v>
      </c>
      <c r="D1897" t="s">
        <v>191</v>
      </c>
      <c r="E1897" t="s">
        <v>15</v>
      </c>
      <c r="F1897" t="s">
        <v>131</v>
      </c>
      <c r="G1897">
        <f t="shared" si="59"/>
        <v>0.46240000000000009</v>
      </c>
      <c r="H1897">
        <f t="shared" si="60"/>
        <v>0.57800000000000007</v>
      </c>
      <c r="J1897">
        <f>0.85*'Wind ENSPRESO CF'!D693</f>
        <v>0.57800000000000007</v>
      </c>
    </row>
    <row r="1898" spans="2:10">
      <c r="B1898" t="s">
        <v>180</v>
      </c>
      <c r="C1898" t="s">
        <v>181</v>
      </c>
      <c r="D1898" t="s">
        <v>191</v>
      </c>
      <c r="E1898" t="s">
        <v>16</v>
      </c>
      <c r="F1898" t="s">
        <v>131</v>
      </c>
      <c r="G1898">
        <f t="shared" si="59"/>
        <v>0.39419599999999999</v>
      </c>
      <c r="H1898">
        <f t="shared" si="60"/>
        <v>0.49274499999999999</v>
      </c>
      <c r="J1898">
        <f>0.85*'Wind ENSPRESO CF'!D694</f>
        <v>0.49274499999999999</v>
      </c>
    </row>
    <row r="1899" spans="2:10">
      <c r="B1899" t="s">
        <v>180</v>
      </c>
      <c r="C1899" t="s">
        <v>181</v>
      </c>
      <c r="D1899" t="s">
        <v>191</v>
      </c>
      <c r="E1899" t="s">
        <v>17</v>
      </c>
      <c r="F1899" t="s">
        <v>131</v>
      </c>
      <c r="G1899">
        <f t="shared" si="59"/>
        <v>0.46919999999999995</v>
      </c>
      <c r="H1899">
        <f t="shared" si="60"/>
        <v>0.58649999999999991</v>
      </c>
      <c r="J1899">
        <f>0.85*'Wind ENSPRESO CF'!D695</f>
        <v>0.58649999999999991</v>
      </c>
    </row>
    <row r="1900" spans="2:10">
      <c r="B1900" t="s">
        <v>180</v>
      </c>
      <c r="C1900" t="s">
        <v>181</v>
      </c>
      <c r="D1900" t="s">
        <v>191</v>
      </c>
      <c r="E1900" t="s">
        <v>18</v>
      </c>
      <c r="F1900" t="s">
        <v>131</v>
      </c>
      <c r="G1900">
        <f t="shared" si="59"/>
        <v>0.46240000000000009</v>
      </c>
      <c r="H1900">
        <f t="shared" si="60"/>
        <v>0.57800000000000007</v>
      </c>
      <c r="J1900">
        <f>0.85*'Wind ENSPRESO CF'!D696</f>
        <v>0.57800000000000007</v>
      </c>
    </row>
    <row r="1901" spans="2:10">
      <c r="B1901" t="s">
        <v>180</v>
      </c>
      <c r="C1901" t="s">
        <v>181</v>
      </c>
      <c r="D1901" t="s">
        <v>191</v>
      </c>
      <c r="E1901" t="s">
        <v>19</v>
      </c>
      <c r="F1901" t="s">
        <v>131</v>
      </c>
      <c r="G1901">
        <f t="shared" si="59"/>
        <v>0.3196</v>
      </c>
      <c r="H1901">
        <f t="shared" si="60"/>
        <v>0.39949999999999997</v>
      </c>
      <c r="J1901">
        <f>0.85*'Wind ENSPRESO CF'!D697</f>
        <v>0.39949999999999997</v>
      </c>
    </row>
    <row r="1902" spans="2:10">
      <c r="B1902" t="s">
        <v>180</v>
      </c>
      <c r="C1902" t="s">
        <v>181</v>
      </c>
      <c r="D1902" t="s">
        <v>191</v>
      </c>
      <c r="E1902" t="s">
        <v>39</v>
      </c>
      <c r="F1902" t="s">
        <v>131</v>
      </c>
      <c r="G1902">
        <f t="shared" si="59"/>
        <v>0.25840000000000002</v>
      </c>
      <c r="H1902">
        <f t="shared" si="60"/>
        <v>0.32300000000000001</v>
      </c>
      <c r="J1902">
        <f>0.85*'Wind ENSPRESO CF'!D698</f>
        <v>0.32300000000000001</v>
      </c>
    </row>
    <row r="1903" spans="2:10">
      <c r="B1903" t="s">
        <v>180</v>
      </c>
      <c r="C1903" t="s">
        <v>181</v>
      </c>
      <c r="D1903" t="s">
        <v>191</v>
      </c>
      <c r="E1903" t="s">
        <v>21</v>
      </c>
      <c r="F1903" t="s">
        <v>131</v>
      </c>
      <c r="G1903">
        <f t="shared" si="59"/>
        <v>0.52359999999999995</v>
      </c>
      <c r="H1903">
        <f t="shared" si="60"/>
        <v>0.65449999999999997</v>
      </c>
      <c r="J1903">
        <f>0.85*'Wind ENSPRESO CF'!D699</f>
        <v>0.65449999999999997</v>
      </c>
    </row>
    <row r="1904" spans="2:10">
      <c r="B1904" t="s">
        <v>180</v>
      </c>
      <c r="C1904" t="s">
        <v>181</v>
      </c>
      <c r="D1904" t="s">
        <v>191</v>
      </c>
      <c r="E1904" t="s">
        <v>22</v>
      </c>
      <c r="F1904" t="s">
        <v>131</v>
      </c>
      <c r="G1904">
        <f t="shared" si="59"/>
        <v>0</v>
      </c>
      <c r="H1904">
        <f t="shared" si="60"/>
        <v>0</v>
      </c>
      <c r="J1904">
        <f>0.85*'Wind ENSPRESO CF'!D700</f>
        <v>0</v>
      </c>
    </row>
    <row r="1905" spans="2:10">
      <c r="B1905" t="s">
        <v>180</v>
      </c>
      <c r="C1905" t="s">
        <v>181</v>
      </c>
      <c r="D1905" t="s">
        <v>191</v>
      </c>
      <c r="E1905" t="s">
        <v>23</v>
      </c>
      <c r="F1905" t="s">
        <v>131</v>
      </c>
      <c r="G1905">
        <f t="shared" si="59"/>
        <v>0.3196</v>
      </c>
      <c r="H1905">
        <f t="shared" si="60"/>
        <v>0.39949999999999997</v>
      </c>
      <c r="J1905">
        <f>0.85*'Wind ENSPRESO CF'!D701</f>
        <v>0.39949999999999997</v>
      </c>
    </row>
    <row r="1906" spans="2:10">
      <c r="B1906" t="s">
        <v>180</v>
      </c>
      <c r="C1906" t="s">
        <v>181</v>
      </c>
      <c r="D1906" t="s">
        <v>191</v>
      </c>
      <c r="E1906" t="s">
        <v>24</v>
      </c>
      <c r="F1906" t="s">
        <v>131</v>
      </c>
      <c r="G1906">
        <f t="shared" si="59"/>
        <v>0.442</v>
      </c>
      <c r="H1906">
        <f t="shared" si="60"/>
        <v>0.55249999999999999</v>
      </c>
      <c r="J1906">
        <f>0.85*'Wind ENSPRESO CF'!D702</f>
        <v>0.55249999999999999</v>
      </c>
    </row>
    <row r="1907" spans="2:10">
      <c r="B1907" t="s">
        <v>180</v>
      </c>
      <c r="C1907" t="s">
        <v>181</v>
      </c>
      <c r="D1907" t="s">
        <v>191</v>
      </c>
      <c r="E1907" t="s">
        <v>26</v>
      </c>
      <c r="F1907" t="s">
        <v>131</v>
      </c>
      <c r="G1907">
        <f t="shared" si="59"/>
        <v>0.46240000000000009</v>
      </c>
      <c r="H1907">
        <f t="shared" si="60"/>
        <v>0.57800000000000007</v>
      </c>
      <c r="J1907">
        <f>0.85*'Wind ENSPRESO CF'!D703</f>
        <v>0.57800000000000007</v>
      </c>
    </row>
    <row r="1908" spans="2:10">
      <c r="B1908" t="s">
        <v>180</v>
      </c>
      <c r="C1908" t="s">
        <v>181</v>
      </c>
      <c r="D1908" t="s">
        <v>191</v>
      </c>
      <c r="E1908" t="s">
        <v>40</v>
      </c>
      <c r="F1908" t="s">
        <v>131</v>
      </c>
      <c r="G1908">
        <f t="shared" si="59"/>
        <v>0.25159999999999999</v>
      </c>
      <c r="H1908">
        <f t="shared" si="60"/>
        <v>0.3145</v>
      </c>
      <c r="J1908">
        <f>0.85*'Wind ENSPRESO CF'!D704</f>
        <v>0.3145</v>
      </c>
    </row>
    <row r="1909" spans="2:10">
      <c r="B1909" t="s">
        <v>180</v>
      </c>
      <c r="C1909" t="s">
        <v>181</v>
      </c>
      <c r="D1909" t="s">
        <v>191</v>
      </c>
      <c r="E1909" t="s">
        <v>27</v>
      </c>
      <c r="F1909" t="s">
        <v>131</v>
      </c>
      <c r="G1909">
        <f t="shared" si="59"/>
        <v>0.3332</v>
      </c>
      <c r="H1909">
        <f t="shared" si="60"/>
        <v>0.41649999999999998</v>
      </c>
      <c r="J1909">
        <f>0.85*'Wind ENSPRESO CF'!D705</f>
        <v>0.41649999999999998</v>
      </c>
    </row>
    <row r="1910" spans="2:10">
      <c r="B1910" t="s">
        <v>180</v>
      </c>
      <c r="C1910" t="s">
        <v>181</v>
      </c>
      <c r="D1910" t="s">
        <v>191</v>
      </c>
      <c r="E1910" t="s">
        <v>28</v>
      </c>
      <c r="F1910" t="s">
        <v>131</v>
      </c>
      <c r="G1910">
        <f t="shared" si="59"/>
        <v>0.46919999999999995</v>
      </c>
      <c r="H1910">
        <f t="shared" si="60"/>
        <v>0.58649999999999991</v>
      </c>
      <c r="J1910">
        <f>0.85*'Wind ENSPRESO CF'!D706</f>
        <v>0.58649999999999991</v>
      </c>
    </row>
    <row r="1911" spans="2:10">
      <c r="B1911" t="s">
        <v>180</v>
      </c>
      <c r="C1911" t="s">
        <v>181</v>
      </c>
      <c r="D1911" t="s">
        <v>191</v>
      </c>
      <c r="E1911" t="s">
        <v>29</v>
      </c>
      <c r="F1911" t="s">
        <v>131</v>
      </c>
      <c r="G1911">
        <f t="shared" si="59"/>
        <v>0.47599999999999998</v>
      </c>
      <c r="H1911">
        <f t="shared" si="60"/>
        <v>0.59499999999999997</v>
      </c>
      <c r="J1911">
        <f>0.85*'Wind ENSPRESO CF'!D707</f>
        <v>0.59499999999999997</v>
      </c>
    </row>
    <row r="1912" spans="2:10">
      <c r="B1912" t="s">
        <v>180</v>
      </c>
      <c r="C1912" t="s">
        <v>181</v>
      </c>
      <c r="D1912" t="s">
        <v>191</v>
      </c>
      <c r="E1912" t="s">
        <v>30</v>
      </c>
      <c r="F1912" t="s">
        <v>131</v>
      </c>
      <c r="G1912">
        <f t="shared" si="59"/>
        <v>0.44880000000000009</v>
      </c>
      <c r="H1912">
        <f t="shared" si="60"/>
        <v>0.56100000000000005</v>
      </c>
      <c r="J1912">
        <f>0.85*'Wind ENSPRESO CF'!D708</f>
        <v>0.56100000000000005</v>
      </c>
    </row>
    <row r="1913" spans="2:10">
      <c r="B1913" t="s">
        <v>180</v>
      </c>
      <c r="C1913" t="s">
        <v>181</v>
      </c>
      <c r="D1913" t="s">
        <v>191</v>
      </c>
      <c r="E1913" t="s">
        <v>31</v>
      </c>
      <c r="F1913" t="s">
        <v>131</v>
      </c>
      <c r="G1913">
        <f t="shared" si="59"/>
        <v>0.31232400000000005</v>
      </c>
      <c r="H1913">
        <f t="shared" si="60"/>
        <v>0.390405</v>
      </c>
      <c r="J1913">
        <f>0.85*'Wind ENSPRESO CF'!D709</f>
        <v>0.390405</v>
      </c>
    </row>
    <row r="1914" spans="2:10">
      <c r="B1914" t="s">
        <v>180</v>
      </c>
      <c r="C1914" t="s">
        <v>181</v>
      </c>
      <c r="D1914" t="s">
        <v>191</v>
      </c>
      <c r="E1914" t="s">
        <v>32</v>
      </c>
      <c r="F1914" t="s">
        <v>131</v>
      </c>
      <c r="G1914">
        <f t="shared" si="59"/>
        <v>0.38759999999999994</v>
      </c>
      <c r="H1914">
        <f t="shared" si="60"/>
        <v>0.48449999999999993</v>
      </c>
      <c r="J1914">
        <f>0.85*'Wind ENSPRESO CF'!D710</f>
        <v>0.48449999999999993</v>
      </c>
    </row>
    <row r="1915" spans="2:10">
      <c r="B1915" t="s">
        <v>180</v>
      </c>
      <c r="C1915" t="s">
        <v>181</v>
      </c>
      <c r="D1915" t="s">
        <v>191</v>
      </c>
      <c r="E1915" t="s">
        <v>33</v>
      </c>
      <c r="F1915" t="s">
        <v>131</v>
      </c>
      <c r="G1915">
        <f t="shared" si="59"/>
        <v>0.46919999999999995</v>
      </c>
      <c r="H1915">
        <f t="shared" si="60"/>
        <v>0.58649999999999991</v>
      </c>
      <c r="J1915">
        <f>0.85*'Wind ENSPRESO CF'!D711</f>
        <v>0.58649999999999991</v>
      </c>
    </row>
    <row r="1916" spans="2:10">
      <c r="B1916" t="s">
        <v>180</v>
      </c>
      <c r="C1916" t="s">
        <v>181</v>
      </c>
      <c r="D1916" t="s">
        <v>191</v>
      </c>
      <c r="E1916" t="s">
        <v>36</v>
      </c>
      <c r="F1916" t="s">
        <v>131</v>
      </c>
      <c r="G1916">
        <f t="shared" si="59"/>
        <v>0.51680000000000004</v>
      </c>
      <c r="H1916">
        <f t="shared" si="60"/>
        <v>0.64600000000000002</v>
      </c>
      <c r="J1916">
        <f>0.85*'Wind ENSPRESO CF'!D712</f>
        <v>0.64600000000000002</v>
      </c>
    </row>
    <row r="1917" spans="2:10">
      <c r="B1917" t="s">
        <v>180</v>
      </c>
      <c r="C1917" t="s">
        <v>181</v>
      </c>
      <c r="D1917" t="s">
        <v>192</v>
      </c>
      <c r="E1917" t="s">
        <v>37</v>
      </c>
      <c r="F1917" t="s">
        <v>131</v>
      </c>
      <c r="G1917">
        <f t="shared" si="59"/>
        <v>0.32640000000000002</v>
      </c>
      <c r="H1917">
        <f t="shared" si="60"/>
        <v>0.40799999999999997</v>
      </c>
      <c r="J1917">
        <f>0.85*'Wind ENSPRESO CF'!D713</f>
        <v>0.40799999999999997</v>
      </c>
    </row>
    <row r="1918" spans="2:10">
      <c r="B1918" t="s">
        <v>180</v>
      </c>
      <c r="C1918" t="s">
        <v>181</v>
      </c>
      <c r="D1918" t="s">
        <v>192</v>
      </c>
      <c r="E1918" t="s">
        <v>8</v>
      </c>
      <c r="F1918" t="s">
        <v>131</v>
      </c>
      <c r="G1918">
        <f t="shared" si="59"/>
        <v>0.46240000000000009</v>
      </c>
      <c r="H1918">
        <f t="shared" si="60"/>
        <v>0.57800000000000007</v>
      </c>
      <c r="J1918">
        <f>0.85*'Wind ENSPRESO CF'!D714</f>
        <v>0.57800000000000007</v>
      </c>
    </row>
    <row r="1919" spans="2:10">
      <c r="B1919" t="s">
        <v>180</v>
      </c>
      <c r="C1919" t="s">
        <v>181</v>
      </c>
      <c r="D1919" t="s">
        <v>192</v>
      </c>
      <c r="E1919" t="s">
        <v>9</v>
      </c>
      <c r="F1919" t="s">
        <v>131</v>
      </c>
      <c r="G1919">
        <f t="shared" si="59"/>
        <v>0.38759999999999994</v>
      </c>
      <c r="H1919">
        <f t="shared" si="60"/>
        <v>0.48449999999999993</v>
      </c>
      <c r="J1919">
        <f>0.85*'Wind ENSPRESO CF'!D715</f>
        <v>0.48449999999999993</v>
      </c>
    </row>
    <row r="1920" spans="2:10">
      <c r="B1920" t="s">
        <v>180</v>
      </c>
      <c r="C1920" t="s">
        <v>181</v>
      </c>
      <c r="D1920" t="s">
        <v>192</v>
      </c>
      <c r="E1920" t="s">
        <v>11</v>
      </c>
      <c r="F1920" t="s">
        <v>131</v>
      </c>
      <c r="G1920">
        <f t="shared" si="59"/>
        <v>0.27200000000000002</v>
      </c>
      <c r="H1920">
        <f t="shared" si="60"/>
        <v>0.34</v>
      </c>
      <c r="J1920">
        <f>0.85*'Wind ENSPRESO CF'!D716</f>
        <v>0.34</v>
      </c>
    </row>
    <row r="1921" spans="2:10">
      <c r="B1921" t="s">
        <v>180</v>
      </c>
      <c r="C1921" t="s">
        <v>181</v>
      </c>
      <c r="D1921" t="s">
        <v>192</v>
      </c>
      <c r="E1921" t="s">
        <v>13</v>
      </c>
      <c r="F1921" t="s">
        <v>131</v>
      </c>
      <c r="G1921">
        <f t="shared" si="59"/>
        <v>0.48279999999999995</v>
      </c>
      <c r="H1921">
        <f t="shared" si="60"/>
        <v>0.60349999999999993</v>
      </c>
      <c r="J1921">
        <f>0.85*'Wind ENSPRESO CF'!D717</f>
        <v>0.60349999999999993</v>
      </c>
    </row>
    <row r="1922" spans="2:10">
      <c r="B1922" t="s">
        <v>180</v>
      </c>
      <c r="C1922" t="s">
        <v>181</v>
      </c>
      <c r="D1922" t="s">
        <v>192</v>
      </c>
      <c r="E1922" t="s">
        <v>14</v>
      </c>
      <c r="F1922" t="s">
        <v>131</v>
      </c>
      <c r="G1922">
        <f t="shared" si="59"/>
        <v>0.48960000000000004</v>
      </c>
      <c r="H1922">
        <f t="shared" si="60"/>
        <v>0.61199999999999999</v>
      </c>
      <c r="J1922">
        <f>0.85*'Wind ENSPRESO CF'!D718</f>
        <v>0.61199999999999999</v>
      </c>
    </row>
    <row r="1923" spans="2:10">
      <c r="B1923" t="s">
        <v>180</v>
      </c>
      <c r="C1923" t="s">
        <v>181</v>
      </c>
      <c r="D1923" t="s">
        <v>192</v>
      </c>
      <c r="E1923" t="s">
        <v>15</v>
      </c>
      <c r="F1923" t="s">
        <v>131</v>
      </c>
      <c r="G1923">
        <f t="shared" si="59"/>
        <v>0.46919999999999995</v>
      </c>
      <c r="H1923">
        <f t="shared" si="60"/>
        <v>0.58649999999999991</v>
      </c>
      <c r="J1923">
        <f>0.85*'Wind ENSPRESO CF'!D719</f>
        <v>0.58649999999999991</v>
      </c>
    </row>
    <row r="1924" spans="2:10">
      <c r="B1924" t="s">
        <v>180</v>
      </c>
      <c r="C1924" t="s">
        <v>181</v>
      </c>
      <c r="D1924" t="s">
        <v>192</v>
      </c>
      <c r="E1924" t="s">
        <v>16</v>
      </c>
      <c r="F1924" t="s">
        <v>131</v>
      </c>
      <c r="G1924">
        <f t="shared" si="59"/>
        <v>0.42173599999999994</v>
      </c>
      <c r="H1924">
        <f t="shared" si="60"/>
        <v>0.52716999999999992</v>
      </c>
      <c r="J1924">
        <f>0.85*'Wind ENSPRESO CF'!D720</f>
        <v>0.52716999999999992</v>
      </c>
    </row>
    <row r="1925" spans="2:10">
      <c r="B1925" t="s">
        <v>180</v>
      </c>
      <c r="C1925" t="s">
        <v>181</v>
      </c>
      <c r="D1925" t="s">
        <v>192</v>
      </c>
      <c r="E1925" t="s">
        <v>17</v>
      </c>
      <c r="F1925" t="s">
        <v>131</v>
      </c>
      <c r="G1925">
        <f t="shared" si="59"/>
        <v>0.46240000000000009</v>
      </c>
      <c r="H1925">
        <f t="shared" si="60"/>
        <v>0.57800000000000007</v>
      </c>
      <c r="J1925">
        <f>0.85*'Wind ENSPRESO CF'!D721</f>
        <v>0.57800000000000007</v>
      </c>
    </row>
    <row r="1926" spans="2:10">
      <c r="B1926" t="s">
        <v>180</v>
      </c>
      <c r="C1926" t="s">
        <v>181</v>
      </c>
      <c r="D1926" t="s">
        <v>192</v>
      </c>
      <c r="E1926" t="s">
        <v>18</v>
      </c>
      <c r="F1926" t="s">
        <v>131</v>
      </c>
      <c r="G1926">
        <f t="shared" si="59"/>
        <v>0.46240000000000009</v>
      </c>
      <c r="H1926">
        <f t="shared" si="60"/>
        <v>0.57800000000000007</v>
      </c>
      <c r="J1926">
        <f>0.85*'Wind ENSPRESO CF'!D722</f>
        <v>0.57800000000000007</v>
      </c>
    </row>
    <row r="1927" spans="2:10">
      <c r="B1927" t="s">
        <v>180</v>
      </c>
      <c r="C1927" t="s">
        <v>181</v>
      </c>
      <c r="D1927" t="s">
        <v>192</v>
      </c>
      <c r="E1927" t="s">
        <v>19</v>
      </c>
      <c r="F1927" t="s">
        <v>131</v>
      </c>
      <c r="G1927">
        <f t="shared" si="59"/>
        <v>0.36040000000000005</v>
      </c>
      <c r="H1927">
        <f t="shared" si="60"/>
        <v>0.45050000000000001</v>
      </c>
      <c r="J1927">
        <f>0.85*'Wind ENSPRESO CF'!D723</f>
        <v>0.45050000000000001</v>
      </c>
    </row>
    <row r="1928" spans="2:10">
      <c r="B1928" t="s">
        <v>180</v>
      </c>
      <c r="C1928" t="s">
        <v>181</v>
      </c>
      <c r="D1928" t="s">
        <v>192</v>
      </c>
      <c r="E1928" t="s">
        <v>39</v>
      </c>
      <c r="F1928" t="s">
        <v>131</v>
      </c>
      <c r="G1928">
        <f t="shared" si="59"/>
        <v>0.3196</v>
      </c>
      <c r="H1928">
        <f t="shared" si="60"/>
        <v>0.39949999999999997</v>
      </c>
      <c r="J1928">
        <f>0.85*'Wind ENSPRESO CF'!D724</f>
        <v>0.39949999999999997</v>
      </c>
    </row>
    <row r="1929" spans="2:10">
      <c r="B1929" t="s">
        <v>180</v>
      </c>
      <c r="C1929" t="s">
        <v>181</v>
      </c>
      <c r="D1929" t="s">
        <v>192</v>
      </c>
      <c r="E1929" t="s">
        <v>21</v>
      </c>
      <c r="F1929" t="s">
        <v>131</v>
      </c>
      <c r="G1929">
        <f t="shared" si="59"/>
        <v>0.52359999999999995</v>
      </c>
      <c r="H1929">
        <f t="shared" si="60"/>
        <v>0.65449999999999997</v>
      </c>
      <c r="J1929">
        <f>0.85*'Wind ENSPRESO CF'!D725</f>
        <v>0.65449999999999997</v>
      </c>
    </row>
    <row r="1930" spans="2:10">
      <c r="B1930" t="s">
        <v>180</v>
      </c>
      <c r="C1930" t="s">
        <v>181</v>
      </c>
      <c r="D1930" t="s">
        <v>192</v>
      </c>
      <c r="E1930" t="s">
        <v>22</v>
      </c>
      <c r="F1930" t="s">
        <v>131</v>
      </c>
      <c r="G1930">
        <f t="shared" si="59"/>
        <v>0</v>
      </c>
      <c r="H1930">
        <f t="shared" si="60"/>
        <v>0</v>
      </c>
      <c r="J1930">
        <f>0.85*'Wind ENSPRESO CF'!D726</f>
        <v>0</v>
      </c>
    </row>
    <row r="1931" spans="2:10">
      <c r="B1931" t="s">
        <v>180</v>
      </c>
      <c r="C1931" t="s">
        <v>181</v>
      </c>
      <c r="D1931" t="s">
        <v>192</v>
      </c>
      <c r="E1931" t="s">
        <v>23</v>
      </c>
      <c r="F1931" t="s">
        <v>131</v>
      </c>
      <c r="G1931">
        <f t="shared" si="59"/>
        <v>0.34</v>
      </c>
      <c r="H1931">
        <f t="shared" si="60"/>
        <v>0.42499999999999999</v>
      </c>
      <c r="J1931">
        <f>0.85*'Wind ENSPRESO CF'!D727</f>
        <v>0.42499999999999999</v>
      </c>
    </row>
    <row r="1932" spans="2:10">
      <c r="B1932" t="s">
        <v>180</v>
      </c>
      <c r="C1932" t="s">
        <v>181</v>
      </c>
      <c r="D1932" t="s">
        <v>192</v>
      </c>
      <c r="E1932" t="s">
        <v>24</v>
      </c>
      <c r="F1932" t="s">
        <v>131</v>
      </c>
      <c r="G1932">
        <f t="shared" si="59"/>
        <v>0.46240000000000009</v>
      </c>
      <c r="H1932">
        <f t="shared" si="60"/>
        <v>0.57800000000000007</v>
      </c>
      <c r="J1932">
        <f>0.85*'Wind ENSPRESO CF'!D728</f>
        <v>0.57800000000000007</v>
      </c>
    </row>
    <row r="1933" spans="2:10">
      <c r="B1933" t="s">
        <v>180</v>
      </c>
      <c r="C1933" t="s">
        <v>181</v>
      </c>
      <c r="D1933" t="s">
        <v>192</v>
      </c>
      <c r="E1933" t="s">
        <v>26</v>
      </c>
      <c r="F1933" t="s">
        <v>131</v>
      </c>
      <c r="G1933">
        <f t="shared" si="59"/>
        <v>0.47599999999999998</v>
      </c>
      <c r="H1933">
        <f t="shared" si="60"/>
        <v>0.59499999999999997</v>
      </c>
      <c r="J1933">
        <f>0.85*'Wind ENSPRESO CF'!D729</f>
        <v>0.59499999999999997</v>
      </c>
    </row>
    <row r="1934" spans="2:10">
      <c r="B1934" t="s">
        <v>180</v>
      </c>
      <c r="C1934" t="s">
        <v>181</v>
      </c>
      <c r="D1934" t="s">
        <v>192</v>
      </c>
      <c r="E1934" t="s">
        <v>40</v>
      </c>
      <c r="F1934" t="s">
        <v>131</v>
      </c>
      <c r="G1934">
        <f t="shared" ref="G1934:G1968" si="61">H1934*0.8</f>
        <v>0.34</v>
      </c>
      <c r="H1934">
        <f t="shared" si="60"/>
        <v>0.42499999999999999</v>
      </c>
      <c r="J1934">
        <f>0.85*'Wind ENSPRESO CF'!D730</f>
        <v>0.42499999999999999</v>
      </c>
    </row>
    <row r="1935" spans="2:10">
      <c r="B1935" t="s">
        <v>180</v>
      </c>
      <c r="C1935" t="s">
        <v>181</v>
      </c>
      <c r="D1935" t="s">
        <v>192</v>
      </c>
      <c r="E1935" t="s">
        <v>27</v>
      </c>
      <c r="F1935" t="s">
        <v>131</v>
      </c>
      <c r="G1935">
        <f t="shared" si="61"/>
        <v>0.35360000000000003</v>
      </c>
      <c r="H1935">
        <f t="shared" si="60"/>
        <v>0.442</v>
      </c>
      <c r="J1935">
        <f>0.85*'Wind ENSPRESO CF'!D731</f>
        <v>0.442</v>
      </c>
    </row>
    <row r="1936" spans="2:10">
      <c r="B1936" t="s">
        <v>180</v>
      </c>
      <c r="C1936" t="s">
        <v>181</v>
      </c>
      <c r="D1936" t="s">
        <v>192</v>
      </c>
      <c r="E1936" t="s">
        <v>28</v>
      </c>
      <c r="F1936" t="s">
        <v>131</v>
      </c>
      <c r="G1936">
        <f t="shared" si="61"/>
        <v>0.48279999999999995</v>
      </c>
      <c r="H1936">
        <f t="shared" si="60"/>
        <v>0.60349999999999993</v>
      </c>
      <c r="J1936">
        <f>0.85*'Wind ENSPRESO CF'!D732</f>
        <v>0.60349999999999993</v>
      </c>
    </row>
    <row r="1937" spans="2:10">
      <c r="B1937" t="s">
        <v>180</v>
      </c>
      <c r="C1937" t="s">
        <v>181</v>
      </c>
      <c r="D1937" t="s">
        <v>192</v>
      </c>
      <c r="E1937" t="s">
        <v>29</v>
      </c>
      <c r="F1937" t="s">
        <v>131</v>
      </c>
      <c r="G1937">
        <f t="shared" si="61"/>
        <v>0.47599999999999998</v>
      </c>
      <c r="H1937">
        <f t="shared" si="60"/>
        <v>0.59499999999999997</v>
      </c>
      <c r="J1937">
        <f>0.85*'Wind ENSPRESO CF'!D733</f>
        <v>0.59499999999999997</v>
      </c>
    </row>
    <row r="1938" spans="2:10">
      <c r="B1938" t="s">
        <v>180</v>
      </c>
      <c r="C1938" t="s">
        <v>181</v>
      </c>
      <c r="D1938" t="s">
        <v>192</v>
      </c>
      <c r="E1938" t="s">
        <v>30</v>
      </c>
      <c r="F1938" t="s">
        <v>131</v>
      </c>
      <c r="G1938">
        <f t="shared" si="61"/>
        <v>0.46240000000000009</v>
      </c>
      <c r="H1938">
        <f t="shared" si="60"/>
        <v>0.57800000000000007</v>
      </c>
      <c r="J1938">
        <f>0.85*'Wind ENSPRESO CF'!D734</f>
        <v>0.57800000000000007</v>
      </c>
    </row>
    <row r="1939" spans="2:10">
      <c r="B1939" t="s">
        <v>180</v>
      </c>
      <c r="C1939" t="s">
        <v>181</v>
      </c>
      <c r="D1939" t="s">
        <v>192</v>
      </c>
      <c r="E1939" t="s">
        <v>31</v>
      </c>
      <c r="F1939" t="s">
        <v>131</v>
      </c>
      <c r="G1939">
        <f t="shared" si="61"/>
        <v>0.35455199999999998</v>
      </c>
      <c r="H1939">
        <f t="shared" si="60"/>
        <v>0.44318999999999997</v>
      </c>
      <c r="J1939">
        <f>0.85*'Wind ENSPRESO CF'!D735</f>
        <v>0.44318999999999997</v>
      </c>
    </row>
    <row r="1940" spans="2:10">
      <c r="B1940" t="s">
        <v>180</v>
      </c>
      <c r="C1940" t="s">
        <v>181</v>
      </c>
      <c r="D1940" t="s">
        <v>192</v>
      </c>
      <c r="E1940" t="s">
        <v>32</v>
      </c>
      <c r="F1940" t="s">
        <v>131</v>
      </c>
      <c r="G1940">
        <f t="shared" si="61"/>
        <v>0.39439999999999997</v>
      </c>
      <c r="H1940">
        <f t="shared" si="60"/>
        <v>0.49299999999999994</v>
      </c>
      <c r="J1940">
        <f>0.85*'Wind ENSPRESO CF'!D736</f>
        <v>0.49299999999999994</v>
      </c>
    </row>
    <row r="1941" spans="2:10">
      <c r="B1941" t="s">
        <v>180</v>
      </c>
      <c r="C1941" t="s">
        <v>181</v>
      </c>
      <c r="D1941" t="s">
        <v>192</v>
      </c>
      <c r="E1941" t="s">
        <v>33</v>
      </c>
      <c r="F1941" t="s">
        <v>131</v>
      </c>
      <c r="G1941">
        <f t="shared" si="61"/>
        <v>0.46919999999999995</v>
      </c>
      <c r="H1941">
        <f t="shared" si="60"/>
        <v>0.58649999999999991</v>
      </c>
      <c r="J1941">
        <f>0.85*'Wind ENSPRESO CF'!D737</f>
        <v>0.58649999999999991</v>
      </c>
    </row>
    <row r="1942" spans="2:10">
      <c r="B1942" t="s">
        <v>180</v>
      </c>
      <c r="C1942" t="s">
        <v>181</v>
      </c>
      <c r="D1942" t="s">
        <v>192</v>
      </c>
      <c r="E1942" t="s">
        <v>36</v>
      </c>
      <c r="F1942" t="s">
        <v>131</v>
      </c>
      <c r="G1942">
        <f t="shared" si="61"/>
        <v>0.51680000000000004</v>
      </c>
      <c r="H1942">
        <f t="shared" si="60"/>
        <v>0.64600000000000002</v>
      </c>
      <c r="J1942">
        <f>0.85*'Wind ENSPRESO CF'!D738</f>
        <v>0.64600000000000002</v>
      </c>
    </row>
    <row r="1943" spans="2:10">
      <c r="B1943" t="s">
        <v>180</v>
      </c>
      <c r="C1943" t="s">
        <v>181</v>
      </c>
      <c r="D1943" t="s">
        <v>193</v>
      </c>
      <c r="E1943" t="s">
        <v>37</v>
      </c>
      <c r="F1943" t="s">
        <v>131</v>
      </c>
      <c r="G1943">
        <f t="shared" si="61"/>
        <v>0</v>
      </c>
      <c r="H1943">
        <f t="shared" si="60"/>
        <v>0</v>
      </c>
      <c r="J1943">
        <f>0.85*'Wind ENSPRESO CF'!D739</f>
        <v>0.39949999999999997</v>
      </c>
    </row>
    <row r="1944" spans="2:10">
      <c r="B1944" t="s">
        <v>180</v>
      </c>
      <c r="C1944" t="s">
        <v>181</v>
      </c>
      <c r="D1944" t="s">
        <v>193</v>
      </c>
      <c r="E1944" t="s">
        <v>8</v>
      </c>
      <c r="F1944" t="s">
        <v>131</v>
      </c>
      <c r="G1944">
        <f t="shared" si="61"/>
        <v>0</v>
      </c>
      <c r="H1944">
        <f t="shared" ref="H1944:H1968" si="62">IF(D1944="WP",0,J1944)</f>
        <v>0</v>
      </c>
      <c r="J1944">
        <f>0.85*'Wind ENSPRESO CF'!D740</f>
        <v>0.57800000000000007</v>
      </c>
    </row>
    <row r="1945" spans="2:10">
      <c r="B1945" t="s">
        <v>180</v>
      </c>
      <c r="C1945" t="s">
        <v>181</v>
      </c>
      <c r="D1945" t="s">
        <v>193</v>
      </c>
      <c r="E1945" t="s">
        <v>9</v>
      </c>
      <c r="F1945" t="s">
        <v>131</v>
      </c>
      <c r="G1945">
        <f t="shared" si="61"/>
        <v>0</v>
      </c>
      <c r="H1945">
        <f t="shared" si="62"/>
        <v>0</v>
      </c>
      <c r="J1945">
        <f>0.85*'Wind ENSPRESO CF'!D741</f>
        <v>0.51849999999999996</v>
      </c>
    </row>
    <row r="1946" spans="2:10">
      <c r="B1946" t="s">
        <v>180</v>
      </c>
      <c r="C1946" t="s">
        <v>181</v>
      </c>
      <c r="D1946" t="s">
        <v>193</v>
      </c>
      <c r="E1946" t="s">
        <v>11</v>
      </c>
      <c r="F1946" t="s">
        <v>131</v>
      </c>
      <c r="G1946">
        <f t="shared" si="61"/>
        <v>0</v>
      </c>
      <c r="H1946">
        <f t="shared" si="62"/>
        <v>0</v>
      </c>
      <c r="J1946">
        <f>0.85*'Wind ENSPRESO CF'!D742</f>
        <v>0.374</v>
      </c>
    </row>
    <row r="1947" spans="2:10">
      <c r="B1947" t="s">
        <v>180</v>
      </c>
      <c r="C1947" t="s">
        <v>181</v>
      </c>
      <c r="D1947" t="s">
        <v>193</v>
      </c>
      <c r="E1947" t="s">
        <v>13</v>
      </c>
      <c r="F1947" t="s">
        <v>131</v>
      </c>
      <c r="G1947">
        <f t="shared" si="61"/>
        <v>0</v>
      </c>
      <c r="H1947">
        <f t="shared" si="62"/>
        <v>0</v>
      </c>
      <c r="J1947">
        <f>0.85*'Wind ENSPRESO CF'!D743</f>
        <v>0.59499999999999997</v>
      </c>
    </row>
    <row r="1948" spans="2:10">
      <c r="B1948" t="s">
        <v>180</v>
      </c>
      <c r="C1948" t="s">
        <v>181</v>
      </c>
      <c r="D1948" t="s">
        <v>193</v>
      </c>
      <c r="E1948" t="s">
        <v>14</v>
      </c>
      <c r="F1948" t="s">
        <v>131</v>
      </c>
      <c r="G1948">
        <f t="shared" si="61"/>
        <v>0</v>
      </c>
      <c r="H1948">
        <f t="shared" si="62"/>
        <v>0</v>
      </c>
      <c r="J1948">
        <f>0.85*'Wind ENSPRESO CF'!D744</f>
        <v>0.61199999999999999</v>
      </c>
    </row>
    <row r="1949" spans="2:10">
      <c r="B1949" t="s">
        <v>180</v>
      </c>
      <c r="C1949" t="s">
        <v>181</v>
      </c>
      <c r="D1949" t="s">
        <v>193</v>
      </c>
      <c r="E1949" t="s">
        <v>15</v>
      </c>
      <c r="F1949" t="s">
        <v>131</v>
      </c>
      <c r="G1949">
        <f t="shared" si="61"/>
        <v>0</v>
      </c>
      <c r="H1949">
        <f t="shared" si="62"/>
        <v>0</v>
      </c>
      <c r="J1949">
        <f>0.85*'Wind ENSPRESO CF'!D745</f>
        <v>0.60349999999999993</v>
      </c>
    </row>
    <row r="1950" spans="2:10">
      <c r="B1950" t="s">
        <v>180</v>
      </c>
      <c r="C1950" t="s">
        <v>181</v>
      </c>
      <c r="D1950" t="s">
        <v>193</v>
      </c>
      <c r="E1950" t="s">
        <v>16</v>
      </c>
      <c r="F1950" t="s">
        <v>131</v>
      </c>
      <c r="G1950">
        <f t="shared" si="61"/>
        <v>0</v>
      </c>
      <c r="H1950">
        <f t="shared" si="62"/>
        <v>0</v>
      </c>
      <c r="J1950">
        <f>0.85*'Wind ENSPRESO CF'!D746</f>
        <v>0.54603999999999997</v>
      </c>
    </row>
    <row r="1951" spans="2:10">
      <c r="B1951" t="s">
        <v>180</v>
      </c>
      <c r="C1951" t="s">
        <v>181</v>
      </c>
      <c r="D1951" t="s">
        <v>193</v>
      </c>
      <c r="E1951" t="s">
        <v>17</v>
      </c>
      <c r="F1951" t="s">
        <v>131</v>
      </c>
      <c r="G1951">
        <f t="shared" si="61"/>
        <v>0</v>
      </c>
      <c r="H1951">
        <f t="shared" si="62"/>
        <v>0</v>
      </c>
      <c r="J1951">
        <f>0.85*'Wind ENSPRESO CF'!D747</f>
        <v>0.58649999999999991</v>
      </c>
    </row>
    <row r="1952" spans="2:10">
      <c r="B1952" t="s">
        <v>180</v>
      </c>
      <c r="C1952" t="s">
        <v>181</v>
      </c>
      <c r="D1952" t="s">
        <v>193</v>
      </c>
      <c r="E1952" t="s">
        <v>18</v>
      </c>
      <c r="F1952" t="s">
        <v>131</v>
      </c>
      <c r="G1952">
        <f t="shared" si="61"/>
        <v>0</v>
      </c>
      <c r="H1952">
        <f t="shared" si="62"/>
        <v>0</v>
      </c>
      <c r="J1952">
        <f>0.85*'Wind ENSPRESO CF'!D748</f>
        <v>0.59499999999999997</v>
      </c>
    </row>
    <row r="1953" spans="2:10">
      <c r="B1953" t="s">
        <v>180</v>
      </c>
      <c r="C1953" t="s">
        <v>181</v>
      </c>
      <c r="D1953" t="s">
        <v>193</v>
      </c>
      <c r="E1953" t="s">
        <v>19</v>
      </c>
      <c r="F1953" t="s">
        <v>131</v>
      </c>
      <c r="G1953">
        <f t="shared" si="61"/>
        <v>0</v>
      </c>
      <c r="H1953">
        <f t="shared" si="62"/>
        <v>0</v>
      </c>
      <c r="J1953">
        <f>0.85*'Wind ENSPRESO CF'!D749</f>
        <v>0.48449999999999993</v>
      </c>
    </row>
    <row r="1954" spans="2:10">
      <c r="B1954" t="s">
        <v>180</v>
      </c>
      <c r="C1954" t="s">
        <v>181</v>
      </c>
      <c r="D1954" t="s">
        <v>193</v>
      </c>
      <c r="E1954" t="s">
        <v>39</v>
      </c>
      <c r="F1954" t="s">
        <v>131</v>
      </c>
      <c r="G1954">
        <f t="shared" si="61"/>
        <v>0</v>
      </c>
      <c r="H1954">
        <f t="shared" si="62"/>
        <v>0</v>
      </c>
      <c r="J1954">
        <f>0.85*'Wind ENSPRESO CF'!D750</f>
        <v>0.39100000000000001</v>
      </c>
    </row>
    <row r="1955" spans="2:10">
      <c r="B1955" t="s">
        <v>180</v>
      </c>
      <c r="C1955" t="s">
        <v>181</v>
      </c>
      <c r="D1955" t="s">
        <v>193</v>
      </c>
      <c r="E1955" t="s">
        <v>21</v>
      </c>
      <c r="F1955" t="s">
        <v>131</v>
      </c>
      <c r="G1955">
        <f t="shared" si="61"/>
        <v>0</v>
      </c>
      <c r="H1955">
        <f t="shared" si="62"/>
        <v>0</v>
      </c>
      <c r="J1955">
        <f>0.85*'Wind ENSPRESO CF'!D751</f>
        <v>0.65449999999999997</v>
      </c>
    </row>
    <row r="1956" spans="2:10">
      <c r="B1956" t="s">
        <v>180</v>
      </c>
      <c r="C1956" t="s">
        <v>181</v>
      </c>
      <c r="D1956" t="s">
        <v>193</v>
      </c>
      <c r="E1956" t="s">
        <v>22</v>
      </c>
      <c r="F1956" t="s">
        <v>131</v>
      </c>
      <c r="G1956">
        <f t="shared" si="61"/>
        <v>0</v>
      </c>
      <c r="H1956">
        <f t="shared" si="62"/>
        <v>0</v>
      </c>
      <c r="J1956">
        <f>0.85*'Wind ENSPRESO CF'!D752</f>
        <v>0</v>
      </c>
    </row>
    <row r="1957" spans="2:10">
      <c r="B1957" t="s">
        <v>180</v>
      </c>
      <c r="C1957" t="s">
        <v>181</v>
      </c>
      <c r="D1957" t="s">
        <v>193</v>
      </c>
      <c r="E1957" t="s">
        <v>23</v>
      </c>
      <c r="F1957" t="s">
        <v>131</v>
      </c>
      <c r="G1957">
        <f t="shared" si="61"/>
        <v>0</v>
      </c>
      <c r="H1957">
        <f t="shared" si="62"/>
        <v>0</v>
      </c>
      <c r="J1957">
        <f>0.85*'Wind ENSPRESO CF'!D753</f>
        <v>0.45900000000000002</v>
      </c>
    </row>
    <row r="1958" spans="2:10">
      <c r="B1958" t="s">
        <v>180</v>
      </c>
      <c r="C1958" t="s">
        <v>181</v>
      </c>
      <c r="D1958" t="s">
        <v>193</v>
      </c>
      <c r="E1958" t="s">
        <v>24</v>
      </c>
      <c r="F1958" t="s">
        <v>131</v>
      </c>
      <c r="G1958">
        <f t="shared" si="61"/>
        <v>0</v>
      </c>
      <c r="H1958">
        <f t="shared" si="62"/>
        <v>0</v>
      </c>
      <c r="J1958">
        <f>0.85*'Wind ENSPRESO CF'!D754</f>
        <v>0.58649999999999991</v>
      </c>
    </row>
    <row r="1959" spans="2:10">
      <c r="B1959" t="s">
        <v>180</v>
      </c>
      <c r="C1959" t="s">
        <v>181</v>
      </c>
      <c r="D1959" t="s">
        <v>193</v>
      </c>
      <c r="E1959" t="s">
        <v>26</v>
      </c>
      <c r="F1959" t="s">
        <v>131</v>
      </c>
      <c r="G1959">
        <f t="shared" si="61"/>
        <v>0</v>
      </c>
      <c r="H1959">
        <f t="shared" si="62"/>
        <v>0</v>
      </c>
      <c r="J1959">
        <f>0.85*'Wind ENSPRESO CF'!D755</f>
        <v>0.61199999999999999</v>
      </c>
    </row>
    <row r="1960" spans="2:10">
      <c r="B1960" t="s">
        <v>180</v>
      </c>
      <c r="C1960" t="s">
        <v>181</v>
      </c>
      <c r="D1960" t="s">
        <v>193</v>
      </c>
      <c r="E1960" t="s">
        <v>40</v>
      </c>
      <c r="F1960" t="s">
        <v>131</v>
      </c>
      <c r="G1960">
        <f t="shared" si="61"/>
        <v>0</v>
      </c>
      <c r="H1960">
        <f t="shared" si="62"/>
        <v>0</v>
      </c>
      <c r="J1960">
        <f>0.85*'Wind ENSPRESO CF'!D756</f>
        <v>0.39949999999999997</v>
      </c>
    </row>
    <row r="1961" spans="2:10">
      <c r="B1961" t="s">
        <v>180</v>
      </c>
      <c r="C1961" t="s">
        <v>181</v>
      </c>
      <c r="D1961" t="s">
        <v>193</v>
      </c>
      <c r="E1961" t="s">
        <v>27</v>
      </c>
      <c r="F1961" t="s">
        <v>131</v>
      </c>
      <c r="G1961">
        <f t="shared" si="61"/>
        <v>0</v>
      </c>
      <c r="H1961">
        <f t="shared" si="62"/>
        <v>0</v>
      </c>
      <c r="J1961">
        <f>0.85*'Wind ENSPRESO CF'!D757</f>
        <v>0.47600000000000003</v>
      </c>
    </row>
    <row r="1962" spans="2:10">
      <c r="B1962" t="s">
        <v>180</v>
      </c>
      <c r="C1962" t="s">
        <v>181</v>
      </c>
      <c r="D1962" t="s">
        <v>193</v>
      </c>
      <c r="E1962" t="s">
        <v>28</v>
      </c>
      <c r="F1962" t="s">
        <v>131</v>
      </c>
      <c r="G1962">
        <f t="shared" si="61"/>
        <v>0</v>
      </c>
      <c r="H1962">
        <f t="shared" si="62"/>
        <v>0</v>
      </c>
      <c r="J1962">
        <f>0.85*'Wind ENSPRESO CF'!D758</f>
        <v>0.59499999999999997</v>
      </c>
    </row>
    <row r="1963" spans="2:10">
      <c r="B1963" t="s">
        <v>180</v>
      </c>
      <c r="C1963" t="s">
        <v>181</v>
      </c>
      <c r="D1963" t="s">
        <v>193</v>
      </c>
      <c r="E1963" t="s">
        <v>29</v>
      </c>
      <c r="F1963" t="s">
        <v>131</v>
      </c>
      <c r="G1963">
        <f t="shared" si="61"/>
        <v>0</v>
      </c>
      <c r="H1963">
        <f t="shared" si="62"/>
        <v>0</v>
      </c>
      <c r="J1963">
        <f>0.85*'Wind ENSPRESO CF'!D759</f>
        <v>0.60349999999999993</v>
      </c>
    </row>
    <row r="1964" spans="2:10">
      <c r="B1964" t="s">
        <v>180</v>
      </c>
      <c r="C1964" t="s">
        <v>181</v>
      </c>
      <c r="D1964" t="s">
        <v>193</v>
      </c>
      <c r="E1964" t="s">
        <v>30</v>
      </c>
      <c r="F1964" t="s">
        <v>131</v>
      </c>
      <c r="G1964">
        <f t="shared" si="61"/>
        <v>0</v>
      </c>
      <c r="H1964">
        <f t="shared" si="62"/>
        <v>0</v>
      </c>
      <c r="J1964">
        <f>0.85*'Wind ENSPRESO CF'!D760</f>
        <v>0.59499999999999997</v>
      </c>
    </row>
    <row r="1965" spans="2:10">
      <c r="B1965" t="s">
        <v>180</v>
      </c>
      <c r="C1965" t="s">
        <v>181</v>
      </c>
      <c r="D1965" t="s">
        <v>193</v>
      </c>
      <c r="E1965" t="s">
        <v>31</v>
      </c>
      <c r="F1965" t="s">
        <v>131</v>
      </c>
      <c r="G1965">
        <f t="shared" si="61"/>
        <v>0</v>
      </c>
      <c r="H1965">
        <f t="shared" si="62"/>
        <v>0</v>
      </c>
      <c r="J1965">
        <f>0.85*'Wind ENSPRESO CF'!D761</f>
        <v>0.43332999999999999</v>
      </c>
    </row>
    <row r="1966" spans="2:10">
      <c r="B1966" t="s">
        <v>180</v>
      </c>
      <c r="C1966" t="s">
        <v>181</v>
      </c>
      <c r="D1966" t="s">
        <v>193</v>
      </c>
      <c r="E1966" t="s">
        <v>32</v>
      </c>
      <c r="F1966" t="s">
        <v>131</v>
      </c>
      <c r="G1966">
        <f t="shared" si="61"/>
        <v>0</v>
      </c>
      <c r="H1966">
        <f t="shared" si="62"/>
        <v>0</v>
      </c>
      <c r="J1966">
        <f>0.85*'Wind ENSPRESO CF'!D762</f>
        <v>0.51849999999999996</v>
      </c>
    </row>
    <row r="1967" spans="2:10">
      <c r="B1967" t="s">
        <v>180</v>
      </c>
      <c r="C1967" t="s">
        <v>181</v>
      </c>
      <c r="D1967" t="s">
        <v>193</v>
      </c>
      <c r="E1967" t="s">
        <v>33</v>
      </c>
      <c r="F1967" t="s">
        <v>131</v>
      </c>
      <c r="G1967">
        <f t="shared" si="61"/>
        <v>0</v>
      </c>
      <c r="H1967">
        <f t="shared" si="62"/>
        <v>0</v>
      </c>
      <c r="J1967">
        <f>0.85*'Wind ENSPRESO CF'!D763</f>
        <v>0.61199999999999999</v>
      </c>
    </row>
    <row r="1968" spans="2:10">
      <c r="B1968" t="s">
        <v>180</v>
      </c>
      <c r="C1968" t="s">
        <v>181</v>
      </c>
      <c r="D1968" t="s">
        <v>193</v>
      </c>
      <c r="E1968" t="s">
        <v>36</v>
      </c>
      <c r="F1968" t="s">
        <v>131</v>
      </c>
      <c r="G1968">
        <f t="shared" si="61"/>
        <v>0</v>
      </c>
      <c r="H1968">
        <f t="shared" si="62"/>
        <v>0</v>
      </c>
      <c r="J1968">
        <f>0.85*'Wind ENSPRESO CF'!D764</f>
        <v>0.63749999999999996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4"/>
  <sheetViews>
    <sheetView topLeftCell="A625" workbookViewId="0">
      <selection activeCell="I9" sqref="I9"/>
    </sheetView>
  </sheetViews>
  <sheetFormatPr defaultRowHeight="14.25"/>
  <sheetData>
    <row r="1" spans="2:7">
      <c r="B1" t="s">
        <v>262</v>
      </c>
    </row>
    <row r="2" spans="2:7">
      <c r="B2" t="s">
        <v>263</v>
      </c>
    </row>
    <row r="3" spans="2:7">
      <c r="B3" t="s">
        <v>264</v>
      </c>
    </row>
    <row r="8" spans="2:7">
      <c r="B8" t="s">
        <v>265</v>
      </c>
      <c r="C8" t="s">
        <v>266</v>
      </c>
      <c r="D8" t="s">
        <v>253</v>
      </c>
      <c r="E8" t="s">
        <v>40</v>
      </c>
      <c r="F8" t="s">
        <v>249</v>
      </c>
      <c r="G8" t="s">
        <v>267</v>
      </c>
    </row>
    <row r="9" spans="2:7">
      <c r="B9" t="s">
        <v>179</v>
      </c>
      <c r="C9" t="s">
        <v>37</v>
      </c>
      <c r="D9">
        <v>0.33</v>
      </c>
      <c r="E9">
        <v>0.18</v>
      </c>
      <c r="F9">
        <v>0.09</v>
      </c>
      <c r="G9" t="s">
        <v>248</v>
      </c>
    </row>
    <row r="10" spans="2:7">
      <c r="B10" t="s">
        <v>179</v>
      </c>
      <c r="C10" t="s">
        <v>7</v>
      </c>
      <c r="D10">
        <v>0.36888888888900001</v>
      </c>
      <c r="E10">
        <v>0.28416666666649998</v>
      </c>
      <c r="F10">
        <v>0.183333333333</v>
      </c>
      <c r="G10" t="s">
        <v>248</v>
      </c>
    </row>
    <row r="11" spans="2:7">
      <c r="B11" t="s">
        <v>179</v>
      </c>
      <c r="C11" t="s">
        <v>38</v>
      </c>
      <c r="D11">
        <v>0.32</v>
      </c>
      <c r="E11">
        <v>0.19500000000000001</v>
      </c>
      <c r="F11">
        <v>0.12000000000000002</v>
      </c>
      <c r="G11" t="s">
        <v>248</v>
      </c>
    </row>
    <row r="12" spans="2:7">
      <c r="B12" t="s">
        <v>179</v>
      </c>
      <c r="C12" t="s">
        <v>8</v>
      </c>
      <c r="D12">
        <v>0.29636363636399998</v>
      </c>
      <c r="E12">
        <v>0.27363636363650001</v>
      </c>
      <c r="F12">
        <v>0.23272727272800003</v>
      </c>
      <c r="G12" t="s">
        <v>248</v>
      </c>
    </row>
    <row r="13" spans="2:7">
      <c r="B13" t="s">
        <v>179</v>
      </c>
      <c r="C13" t="s">
        <v>9</v>
      </c>
      <c r="D13">
        <v>0.20499999999999999</v>
      </c>
      <c r="E13">
        <v>0.15500000000000003</v>
      </c>
      <c r="F13">
        <v>0.12166666666599998</v>
      </c>
      <c r="G13" t="s">
        <v>248</v>
      </c>
    </row>
    <row r="14" spans="2:7">
      <c r="B14" t="s">
        <v>179</v>
      </c>
      <c r="C14" t="s">
        <v>10</v>
      </c>
      <c r="D14">
        <v>0.37142857142899999</v>
      </c>
      <c r="E14">
        <v>0.23571428571399999</v>
      </c>
      <c r="F14">
        <v>0.12000000000099997</v>
      </c>
      <c r="G14" t="s">
        <v>248</v>
      </c>
    </row>
    <row r="15" spans="2:7">
      <c r="B15" t="s">
        <v>179</v>
      </c>
      <c r="C15" t="s">
        <v>42</v>
      </c>
      <c r="D15">
        <v>0.22</v>
      </c>
      <c r="E15">
        <v>0.16999999999999998</v>
      </c>
      <c r="F15">
        <v>0.12</v>
      </c>
      <c r="G15" t="s">
        <v>248</v>
      </c>
    </row>
    <row r="16" spans="2:7">
      <c r="B16" t="s">
        <v>179</v>
      </c>
      <c r="C16" t="s">
        <v>11</v>
      </c>
      <c r="D16">
        <v>0.17</v>
      </c>
      <c r="E16">
        <v>0.10749999999999998</v>
      </c>
      <c r="F16">
        <v>8.0000000000000016E-2</v>
      </c>
      <c r="G16" t="s">
        <v>248</v>
      </c>
    </row>
    <row r="17" spans="2:7">
      <c r="B17" t="s">
        <v>179</v>
      </c>
      <c r="C17" t="s">
        <v>12</v>
      </c>
      <c r="D17">
        <v>0.29625000000000001</v>
      </c>
      <c r="E17">
        <v>0.26500000000000001</v>
      </c>
      <c r="F17">
        <v>0.22375</v>
      </c>
      <c r="G17" t="s">
        <v>248</v>
      </c>
    </row>
    <row r="18" spans="2:7">
      <c r="B18" t="s">
        <v>179</v>
      </c>
      <c r="C18" t="s">
        <v>13</v>
      </c>
      <c r="D18">
        <v>0.28842105263200002</v>
      </c>
      <c r="E18">
        <v>0.25223684210574993</v>
      </c>
      <c r="F18">
        <v>0.20578947368300005</v>
      </c>
      <c r="G18" t="s">
        <v>248</v>
      </c>
    </row>
    <row r="19" spans="2:7">
      <c r="B19" t="s">
        <v>179</v>
      </c>
      <c r="C19" t="s">
        <v>14</v>
      </c>
      <c r="D19">
        <v>0.55400000000000005</v>
      </c>
      <c r="E19">
        <v>0.49149999999999999</v>
      </c>
      <c r="F19">
        <v>0.43599999999999994</v>
      </c>
      <c r="G19" t="s">
        <v>248</v>
      </c>
    </row>
    <row r="20" spans="2:7">
      <c r="B20" t="s">
        <v>179</v>
      </c>
      <c r="C20" t="s">
        <v>15</v>
      </c>
      <c r="D20">
        <v>0.41</v>
      </c>
      <c r="E20">
        <v>0.36000000000000004</v>
      </c>
      <c r="F20">
        <v>0.31000000000000005</v>
      </c>
      <c r="G20" t="s">
        <v>248</v>
      </c>
    </row>
    <row r="21" spans="2:7">
      <c r="B21" t="s">
        <v>179</v>
      </c>
      <c r="C21" t="s">
        <v>19</v>
      </c>
      <c r="D21">
        <v>0.33923076923099998</v>
      </c>
      <c r="E21">
        <v>0.22769230769225002</v>
      </c>
      <c r="F21">
        <v>0.13923076923</v>
      </c>
      <c r="G21" t="s">
        <v>248</v>
      </c>
    </row>
    <row r="22" spans="2:7">
      <c r="B22" t="s">
        <v>179</v>
      </c>
      <c r="C22" t="s">
        <v>16</v>
      </c>
      <c r="D22">
        <v>0.29249999999999998</v>
      </c>
      <c r="E22">
        <v>0.22218749999999998</v>
      </c>
      <c r="F22">
        <v>0.16250000000000001</v>
      </c>
      <c r="G22" t="s">
        <v>248</v>
      </c>
    </row>
    <row r="23" spans="2:7">
      <c r="B23" t="s">
        <v>179</v>
      </c>
      <c r="C23" t="s">
        <v>17</v>
      </c>
      <c r="D23">
        <v>0.45400000000000001</v>
      </c>
      <c r="E23">
        <v>0.3715</v>
      </c>
      <c r="F23">
        <v>0.31199999999999994</v>
      </c>
      <c r="G23" t="s">
        <v>248</v>
      </c>
    </row>
    <row r="24" spans="2:7">
      <c r="B24" t="s">
        <v>179</v>
      </c>
      <c r="C24" t="s">
        <v>18</v>
      </c>
      <c r="D24">
        <v>0.34363636363599998</v>
      </c>
      <c r="E24">
        <v>0.29193181818224995</v>
      </c>
      <c r="F24">
        <v>0.234090909091</v>
      </c>
      <c r="G24" t="s">
        <v>248</v>
      </c>
    </row>
    <row r="25" spans="2:7">
      <c r="B25" t="s">
        <v>179</v>
      </c>
      <c r="C25" t="s">
        <v>39</v>
      </c>
      <c r="D25">
        <v>0.26500000000000001</v>
      </c>
      <c r="E25">
        <v>0.20875000000000002</v>
      </c>
      <c r="F25">
        <v>0.15</v>
      </c>
      <c r="G25" t="s">
        <v>248</v>
      </c>
    </row>
    <row r="26" spans="2:7">
      <c r="B26" t="s">
        <v>179</v>
      </c>
      <c r="C26" t="s">
        <v>20</v>
      </c>
      <c r="D26">
        <v>0.23428571428600001</v>
      </c>
      <c r="E26">
        <v>0.20749999999975</v>
      </c>
      <c r="F26">
        <v>0.18142857142900001</v>
      </c>
      <c r="G26" t="s">
        <v>248</v>
      </c>
    </row>
    <row r="27" spans="2:7">
      <c r="B27" t="s">
        <v>179</v>
      </c>
      <c r="C27" t="s">
        <v>21</v>
      </c>
      <c r="D27">
        <v>0.6</v>
      </c>
      <c r="E27">
        <v>0.55000000000000004</v>
      </c>
      <c r="F27">
        <v>0.49</v>
      </c>
      <c r="G27" t="s">
        <v>248</v>
      </c>
    </row>
    <row r="28" spans="2:7">
      <c r="B28" t="s">
        <v>179</v>
      </c>
      <c r="C28" t="s">
        <v>22</v>
      </c>
      <c r="D28">
        <v>0</v>
      </c>
      <c r="E28">
        <v>0</v>
      </c>
      <c r="F28">
        <v>0</v>
      </c>
      <c r="G28" t="s">
        <v>248</v>
      </c>
    </row>
    <row r="29" spans="2:7">
      <c r="B29" t="s">
        <v>179</v>
      </c>
      <c r="C29" t="s">
        <v>23</v>
      </c>
      <c r="D29">
        <v>0.26476190476200001</v>
      </c>
      <c r="E29">
        <v>0.17428571428575002</v>
      </c>
      <c r="F29">
        <v>0.109523809523</v>
      </c>
      <c r="G29" t="s">
        <v>248</v>
      </c>
    </row>
    <row r="30" spans="2:7">
      <c r="B30" t="s">
        <v>179</v>
      </c>
      <c r="C30" t="s">
        <v>43</v>
      </c>
      <c r="D30">
        <v>0.25</v>
      </c>
      <c r="E30">
        <v>0.15000000000000002</v>
      </c>
      <c r="F30">
        <v>0.09</v>
      </c>
      <c r="G30" t="s">
        <v>248</v>
      </c>
    </row>
    <row r="31" spans="2:7">
      <c r="B31" t="s">
        <v>179</v>
      </c>
      <c r="C31" t="s">
        <v>24</v>
      </c>
      <c r="D31">
        <v>0.42</v>
      </c>
      <c r="E31">
        <v>0.38250000000000006</v>
      </c>
      <c r="F31">
        <v>0.30999999999999994</v>
      </c>
      <c r="G31" t="s">
        <v>248</v>
      </c>
    </row>
    <row r="32" spans="2:7">
      <c r="B32" t="s">
        <v>179</v>
      </c>
      <c r="C32" t="s">
        <v>25</v>
      </c>
      <c r="D32">
        <v>0.26</v>
      </c>
      <c r="E32">
        <v>0.22250000000000003</v>
      </c>
      <c r="F32">
        <v>0.18999999999999997</v>
      </c>
      <c r="G32" t="s">
        <v>248</v>
      </c>
    </row>
    <row r="33" spans="2:7">
      <c r="B33" t="s">
        <v>179</v>
      </c>
      <c r="C33" t="s">
        <v>26</v>
      </c>
      <c r="D33">
        <v>0.44</v>
      </c>
      <c r="E33">
        <v>0.37750000000000006</v>
      </c>
      <c r="F33">
        <v>0.30999999999999994</v>
      </c>
      <c r="G33" t="s">
        <v>248</v>
      </c>
    </row>
    <row r="34" spans="2:7">
      <c r="B34" t="s">
        <v>179</v>
      </c>
      <c r="C34" t="s">
        <v>40</v>
      </c>
      <c r="D34">
        <v>0.32</v>
      </c>
      <c r="E34">
        <v>0.20750000000000002</v>
      </c>
      <c r="F34">
        <v>0.09</v>
      </c>
      <c r="G34" t="s">
        <v>248</v>
      </c>
    </row>
    <row r="35" spans="2:7">
      <c r="B35" t="s">
        <v>179</v>
      </c>
      <c r="C35" t="s">
        <v>41</v>
      </c>
      <c r="D35">
        <v>0.37</v>
      </c>
      <c r="E35">
        <v>0.23250000000000001</v>
      </c>
      <c r="F35">
        <v>0.12</v>
      </c>
      <c r="G35" t="s">
        <v>248</v>
      </c>
    </row>
    <row r="36" spans="2:7">
      <c r="B36" t="s">
        <v>179</v>
      </c>
      <c r="C36" t="s">
        <v>27</v>
      </c>
      <c r="D36">
        <v>0.3</v>
      </c>
      <c r="E36">
        <v>0.26250000000000001</v>
      </c>
      <c r="F36">
        <v>0.20999999999999996</v>
      </c>
      <c r="G36" t="s">
        <v>248</v>
      </c>
    </row>
    <row r="37" spans="2:7">
      <c r="B37" t="s">
        <v>179</v>
      </c>
      <c r="C37" t="s">
        <v>28</v>
      </c>
      <c r="D37">
        <v>0.4375</v>
      </c>
      <c r="E37">
        <v>0.39270833333374999</v>
      </c>
      <c r="F37">
        <v>0.33666666666699996</v>
      </c>
      <c r="G37" t="s">
        <v>248</v>
      </c>
    </row>
    <row r="38" spans="2:7">
      <c r="B38" t="s">
        <v>179</v>
      </c>
      <c r="C38" t="s">
        <v>29</v>
      </c>
      <c r="D38">
        <v>0.56857142857099996</v>
      </c>
      <c r="E38">
        <v>0.46857142857099998</v>
      </c>
      <c r="F38">
        <v>0.30857142857099995</v>
      </c>
      <c r="G38" t="s">
        <v>248</v>
      </c>
    </row>
    <row r="39" spans="2:7">
      <c r="B39" t="s">
        <v>179</v>
      </c>
      <c r="C39" t="s">
        <v>30</v>
      </c>
      <c r="D39">
        <v>0.34499999999999997</v>
      </c>
      <c r="E39">
        <v>0.31218750000000001</v>
      </c>
      <c r="F39">
        <v>0.26250000000000007</v>
      </c>
      <c r="G39" t="s">
        <v>248</v>
      </c>
    </row>
    <row r="40" spans="2:7">
      <c r="B40" t="s">
        <v>179</v>
      </c>
      <c r="C40" t="s">
        <v>31</v>
      </c>
      <c r="D40">
        <v>0.23599999999999999</v>
      </c>
      <c r="E40">
        <v>0.1885</v>
      </c>
      <c r="F40">
        <v>0.15399999999999997</v>
      </c>
      <c r="G40" t="s">
        <v>248</v>
      </c>
    </row>
    <row r="41" spans="2:7">
      <c r="B41" t="s">
        <v>179</v>
      </c>
      <c r="C41" t="s">
        <v>32</v>
      </c>
      <c r="D41">
        <v>0.22125</v>
      </c>
      <c r="E41">
        <v>0.17906250000000001</v>
      </c>
      <c r="F41">
        <v>0.13500000000000001</v>
      </c>
      <c r="G41" t="s">
        <v>248</v>
      </c>
    </row>
    <row r="42" spans="2:7">
      <c r="B42" t="s">
        <v>179</v>
      </c>
      <c r="C42" t="s">
        <v>33</v>
      </c>
      <c r="D42">
        <v>0.48749999999999999</v>
      </c>
      <c r="E42">
        <v>0.40156249999999999</v>
      </c>
      <c r="F42">
        <v>0.29375000000000001</v>
      </c>
      <c r="G42" t="s">
        <v>248</v>
      </c>
    </row>
    <row r="43" spans="2:7">
      <c r="B43" t="s">
        <v>179</v>
      </c>
      <c r="C43" t="s">
        <v>34</v>
      </c>
      <c r="D43">
        <v>0.255</v>
      </c>
      <c r="E43">
        <v>0.14875000000000002</v>
      </c>
      <c r="F43">
        <v>0.09</v>
      </c>
      <c r="G43" t="s">
        <v>248</v>
      </c>
    </row>
    <row r="44" spans="2:7">
      <c r="B44" t="s">
        <v>179</v>
      </c>
      <c r="C44" t="s">
        <v>35</v>
      </c>
      <c r="D44">
        <v>0.25750000000000001</v>
      </c>
      <c r="E44">
        <v>0.21687499999999998</v>
      </c>
      <c r="F44">
        <v>0.17</v>
      </c>
      <c r="G44" t="s">
        <v>248</v>
      </c>
    </row>
    <row r="45" spans="2:7">
      <c r="B45" t="s">
        <v>179</v>
      </c>
      <c r="C45" t="s">
        <v>36</v>
      </c>
      <c r="D45">
        <v>0.47837837837800001</v>
      </c>
      <c r="E45">
        <v>0.43581081081049994</v>
      </c>
      <c r="F45">
        <v>0.37783783783800001</v>
      </c>
      <c r="G45" t="s">
        <v>248</v>
      </c>
    </row>
    <row r="46" spans="2:7">
      <c r="B46" t="s">
        <v>183</v>
      </c>
      <c r="C46" t="s">
        <v>37</v>
      </c>
      <c r="D46">
        <v>0.39</v>
      </c>
      <c r="E46">
        <v>0.22750000000000001</v>
      </c>
      <c r="F46">
        <v>9.9999999999999978E-2</v>
      </c>
      <c r="G46" t="s">
        <v>248</v>
      </c>
    </row>
    <row r="47" spans="2:7">
      <c r="B47" t="s">
        <v>183</v>
      </c>
      <c r="C47" t="s">
        <v>7</v>
      </c>
      <c r="D47">
        <v>0.43222222222200002</v>
      </c>
      <c r="E47">
        <v>0.33916666666700002</v>
      </c>
      <c r="F47">
        <v>0.21555555555600003</v>
      </c>
      <c r="G47" t="s">
        <v>248</v>
      </c>
    </row>
    <row r="48" spans="2:7">
      <c r="B48" t="s">
        <v>183</v>
      </c>
      <c r="C48" t="s">
        <v>38</v>
      </c>
      <c r="D48">
        <v>0.39</v>
      </c>
      <c r="E48">
        <v>0.25250000000000006</v>
      </c>
      <c r="F48">
        <v>0.13999999999999996</v>
      </c>
      <c r="G48" t="s">
        <v>248</v>
      </c>
    </row>
    <row r="49" spans="2:7">
      <c r="B49" t="s">
        <v>183</v>
      </c>
      <c r="C49" t="s">
        <v>8</v>
      </c>
      <c r="D49">
        <v>0.34545454545499998</v>
      </c>
      <c r="E49">
        <v>0.32159090909124999</v>
      </c>
      <c r="F49">
        <v>0.27909090909000001</v>
      </c>
      <c r="G49" t="s">
        <v>248</v>
      </c>
    </row>
    <row r="50" spans="2:7">
      <c r="B50" t="s">
        <v>183</v>
      </c>
      <c r="C50" t="s">
        <v>9</v>
      </c>
      <c r="D50">
        <v>0.255</v>
      </c>
      <c r="E50">
        <v>0.19875000000000001</v>
      </c>
      <c r="F50">
        <v>0.14666666666600001</v>
      </c>
      <c r="G50" t="s">
        <v>248</v>
      </c>
    </row>
    <row r="51" spans="2:7">
      <c r="B51" t="s">
        <v>183</v>
      </c>
      <c r="C51" t="s">
        <v>10</v>
      </c>
      <c r="D51">
        <v>0.42</v>
      </c>
      <c r="E51">
        <v>0.27714285714250003</v>
      </c>
      <c r="F51">
        <v>0.142857142858</v>
      </c>
      <c r="G51" t="s">
        <v>248</v>
      </c>
    </row>
    <row r="52" spans="2:7">
      <c r="B52" t="s">
        <v>183</v>
      </c>
      <c r="C52" t="s">
        <v>42</v>
      </c>
      <c r="D52">
        <v>0.25</v>
      </c>
      <c r="E52">
        <v>0.21250000000000002</v>
      </c>
      <c r="F52">
        <v>0.13999999999999999</v>
      </c>
      <c r="G52" t="s">
        <v>248</v>
      </c>
    </row>
    <row r="53" spans="2:7">
      <c r="B53" t="s">
        <v>183</v>
      </c>
      <c r="C53" t="s">
        <v>11</v>
      </c>
      <c r="D53">
        <v>0.19</v>
      </c>
      <c r="E53">
        <v>0.15250000000000002</v>
      </c>
      <c r="F53">
        <v>0.1</v>
      </c>
      <c r="G53" t="s">
        <v>248</v>
      </c>
    </row>
    <row r="54" spans="2:7">
      <c r="B54" t="s">
        <v>183</v>
      </c>
      <c r="C54" t="s">
        <v>12</v>
      </c>
      <c r="D54">
        <v>0.34625</v>
      </c>
      <c r="E54">
        <v>0.315</v>
      </c>
      <c r="F54">
        <v>0.25874999999999998</v>
      </c>
      <c r="G54" t="s">
        <v>248</v>
      </c>
    </row>
    <row r="55" spans="2:7">
      <c r="B55" t="s">
        <v>183</v>
      </c>
      <c r="C55" t="s">
        <v>13</v>
      </c>
      <c r="D55">
        <v>0.31842105263199999</v>
      </c>
      <c r="E55">
        <v>0.27664473684199997</v>
      </c>
      <c r="F55">
        <v>0.227105263158</v>
      </c>
      <c r="G55" t="s">
        <v>248</v>
      </c>
    </row>
    <row r="56" spans="2:7">
      <c r="B56" t="s">
        <v>183</v>
      </c>
      <c r="C56" t="s">
        <v>14</v>
      </c>
      <c r="D56">
        <v>0.57599999999999996</v>
      </c>
      <c r="E56">
        <v>0.51100000000000001</v>
      </c>
      <c r="F56">
        <v>0.45599999999999996</v>
      </c>
      <c r="G56" t="s">
        <v>248</v>
      </c>
    </row>
    <row r="57" spans="2:7">
      <c r="B57" t="s">
        <v>183</v>
      </c>
      <c r="C57" t="s">
        <v>15</v>
      </c>
      <c r="D57">
        <v>0.43</v>
      </c>
      <c r="E57">
        <v>0.38000000000000006</v>
      </c>
      <c r="F57">
        <v>0.30999999999999994</v>
      </c>
      <c r="G57" t="s">
        <v>248</v>
      </c>
    </row>
    <row r="58" spans="2:7">
      <c r="B58" t="s">
        <v>183</v>
      </c>
      <c r="C58" t="s">
        <v>19</v>
      </c>
      <c r="D58">
        <v>0.38769230769200003</v>
      </c>
      <c r="E58">
        <v>0.26749999999949997</v>
      </c>
      <c r="F58">
        <v>0.17461538461600001</v>
      </c>
      <c r="G58" t="s">
        <v>248</v>
      </c>
    </row>
    <row r="59" spans="2:7">
      <c r="B59" t="s">
        <v>183</v>
      </c>
      <c r="C59" t="s">
        <v>16</v>
      </c>
      <c r="D59">
        <v>0.35548750000000001</v>
      </c>
      <c r="E59">
        <v>0.27892499999999998</v>
      </c>
      <c r="F59">
        <v>0.20700000000000002</v>
      </c>
      <c r="G59" t="s">
        <v>248</v>
      </c>
    </row>
    <row r="60" spans="2:7">
      <c r="B60" t="s">
        <v>183</v>
      </c>
      <c r="C60" t="s">
        <v>17</v>
      </c>
      <c r="D60">
        <v>0.46800000000000003</v>
      </c>
      <c r="E60">
        <v>0.39300000000000002</v>
      </c>
      <c r="F60">
        <v>0.33200000000000002</v>
      </c>
      <c r="G60" t="s">
        <v>248</v>
      </c>
    </row>
    <row r="61" spans="2:7">
      <c r="B61" t="s">
        <v>183</v>
      </c>
      <c r="C61" t="s">
        <v>18</v>
      </c>
      <c r="D61">
        <v>0.39863636363600002</v>
      </c>
      <c r="E61">
        <v>0.34522727272725001</v>
      </c>
      <c r="F61">
        <v>0.27954545454500002</v>
      </c>
      <c r="G61" t="s">
        <v>248</v>
      </c>
    </row>
    <row r="62" spans="2:7">
      <c r="B62" t="s">
        <v>183</v>
      </c>
      <c r="C62" t="s">
        <v>39</v>
      </c>
      <c r="D62">
        <v>0.34499999999999997</v>
      </c>
      <c r="E62">
        <v>0.28249999999999997</v>
      </c>
      <c r="F62">
        <v>0.19500000000000001</v>
      </c>
      <c r="G62" t="s">
        <v>248</v>
      </c>
    </row>
    <row r="63" spans="2:7">
      <c r="B63" t="s">
        <v>183</v>
      </c>
      <c r="C63" t="s">
        <v>20</v>
      </c>
      <c r="D63">
        <v>0.28285714285699998</v>
      </c>
      <c r="E63">
        <v>0.25249999999950001</v>
      </c>
      <c r="F63">
        <v>0.224285714287</v>
      </c>
      <c r="G63" t="s">
        <v>248</v>
      </c>
    </row>
    <row r="64" spans="2:7">
      <c r="B64" t="s">
        <v>183</v>
      </c>
      <c r="C64" t="s">
        <v>21</v>
      </c>
      <c r="D64">
        <v>0.63</v>
      </c>
      <c r="E64">
        <v>0.58624999999999994</v>
      </c>
      <c r="F64">
        <v>0.52500000000000013</v>
      </c>
      <c r="G64" t="s">
        <v>248</v>
      </c>
    </row>
    <row r="65" spans="2:7">
      <c r="B65" t="s">
        <v>183</v>
      </c>
      <c r="C65" t="s">
        <v>22</v>
      </c>
      <c r="D65">
        <v>0</v>
      </c>
      <c r="E65">
        <v>0</v>
      </c>
      <c r="F65">
        <v>0</v>
      </c>
      <c r="G65" t="s">
        <v>248</v>
      </c>
    </row>
    <row r="66" spans="2:7">
      <c r="B66" t="s">
        <v>183</v>
      </c>
      <c r="C66" t="s">
        <v>23</v>
      </c>
      <c r="D66">
        <v>0.32476190476200001</v>
      </c>
      <c r="E66">
        <v>0.22535714285699998</v>
      </c>
      <c r="F66">
        <v>0.14142857142800003</v>
      </c>
      <c r="G66" t="s">
        <v>248</v>
      </c>
    </row>
    <row r="67" spans="2:7">
      <c r="B67" t="s">
        <v>183</v>
      </c>
      <c r="C67" t="s">
        <v>43</v>
      </c>
      <c r="D67">
        <v>0.28999999999999998</v>
      </c>
      <c r="E67">
        <v>0.16499999999999998</v>
      </c>
      <c r="F67">
        <v>0.10999999999999999</v>
      </c>
      <c r="G67" t="s">
        <v>248</v>
      </c>
    </row>
    <row r="68" spans="2:7">
      <c r="B68" t="s">
        <v>183</v>
      </c>
      <c r="C68" t="s">
        <v>24</v>
      </c>
      <c r="D68">
        <v>0.45</v>
      </c>
      <c r="E68">
        <v>0.39999999999999997</v>
      </c>
      <c r="F68">
        <v>0.35000000000000003</v>
      </c>
      <c r="G68" t="s">
        <v>248</v>
      </c>
    </row>
    <row r="69" spans="2:7">
      <c r="B69" t="s">
        <v>183</v>
      </c>
      <c r="C69" t="s">
        <v>25</v>
      </c>
      <c r="D69">
        <v>0.28000000000000003</v>
      </c>
      <c r="E69">
        <v>0.255</v>
      </c>
      <c r="F69">
        <v>0.21999999999999997</v>
      </c>
      <c r="G69" t="s">
        <v>248</v>
      </c>
    </row>
    <row r="70" spans="2:7">
      <c r="B70" t="s">
        <v>183</v>
      </c>
      <c r="C70" t="s">
        <v>26</v>
      </c>
      <c r="D70">
        <v>0.45</v>
      </c>
      <c r="E70">
        <v>0.39999999999999997</v>
      </c>
      <c r="F70">
        <v>0.31</v>
      </c>
      <c r="G70" t="s">
        <v>248</v>
      </c>
    </row>
    <row r="71" spans="2:7">
      <c r="B71" t="s">
        <v>183</v>
      </c>
      <c r="C71" t="s">
        <v>40</v>
      </c>
      <c r="D71">
        <v>0.41</v>
      </c>
      <c r="E71">
        <v>0.27250000000000002</v>
      </c>
      <c r="F71">
        <v>0.14000000000000001</v>
      </c>
      <c r="G71" t="s">
        <v>248</v>
      </c>
    </row>
    <row r="72" spans="2:7">
      <c r="B72" t="s">
        <v>183</v>
      </c>
      <c r="C72" t="s">
        <v>41</v>
      </c>
      <c r="D72">
        <v>0.41</v>
      </c>
      <c r="E72">
        <v>0.28500000000000003</v>
      </c>
      <c r="F72">
        <v>0.15000000000000002</v>
      </c>
      <c r="G72" t="s">
        <v>248</v>
      </c>
    </row>
    <row r="73" spans="2:7">
      <c r="B73" t="s">
        <v>183</v>
      </c>
      <c r="C73" t="s">
        <v>27</v>
      </c>
      <c r="D73">
        <v>0.34</v>
      </c>
      <c r="E73">
        <v>0.28999999999999998</v>
      </c>
      <c r="F73">
        <v>0.24000000000000005</v>
      </c>
      <c r="G73" t="s">
        <v>248</v>
      </c>
    </row>
    <row r="74" spans="2:7">
      <c r="B74" t="s">
        <v>183</v>
      </c>
      <c r="C74" t="s">
        <v>28</v>
      </c>
      <c r="D74">
        <v>0.48249999999999998</v>
      </c>
      <c r="E74">
        <v>0.43354166666625005</v>
      </c>
      <c r="F74">
        <v>0.38166666666699994</v>
      </c>
      <c r="G74" t="s">
        <v>248</v>
      </c>
    </row>
    <row r="75" spans="2:7">
      <c r="B75" t="s">
        <v>183</v>
      </c>
      <c r="C75" t="s">
        <v>29</v>
      </c>
      <c r="D75">
        <v>0.61</v>
      </c>
      <c r="E75">
        <v>0.50285714285750005</v>
      </c>
      <c r="F75">
        <v>0.35</v>
      </c>
      <c r="G75" t="s">
        <v>248</v>
      </c>
    </row>
    <row r="76" spans="2:7">
      <c r="B76" t="s">
        <v>183</v>
      </c>
      <c r="C76" t="s">
        <v>30</v>
      </c>
      <c r="D76">
        <v>0.38874999999999998</v>
      </c>
      <c r="E76">
        <v>0.35359374999999998</v>
      </c>
      <c r="F76">
        <v>0.29937500000000006</v>
      </c>
      <c r="G76" t="s">
        <v>248</v>
      </c>
    </row>
    <row r="77" spans="2:7">
      <c r="B77" t="s">
        <v>183</v>
      </c>
      <c r="C77" t="s">
        <v>31</v>
      </c>
      <c r="D77">
        <v>0.29636000000000001</v>
      </c>
      <c r="E77">
        <v>0.24423499999999998</v>
      </c>
      <c r="F77">
        <v>0.19757999999999998</v>
      </c>
      <c r="G77" t="s">
        <v>248</v>
      </c>
    </row>
    <row r="78" spans="2:7">
      <c r="B78" t="s">
        <v>183</v>
      </c>
      <c r="C78" t="s">
        <v>32</v>
      </c>
      <c r="D78">
        <v>0.255</v>
      </c>
      <c r="E78">
        <v>0.21437500000000001</v>
      </c>
      <c r="F78">
        <v>0.16750000000000001</v>
      </c>
      <c r="G78" t="s">
        <v>248</v>
      </c>
    </row>
    <row r="79" spans="2:7">
      <c r="B79" t="s">
        <v>183</v>
      </c>
      <c r="C79" t="s">
        <v>33</v>
      </c>
      <c r="D79">
        <v>0.52500000000000002</v>
      </c>
      <c r="E79">
        <v>0.43437500000000007</v>
      </c>
      <c r="F79">
        <v>0.32750000000000001</v>
      </c>
      <c r="G79" t="s">
        <v>248</v>
      </c>
    </row>
    <row r="80" spans="2:7">
      <c r="B80" t="s">
        <v>183</v>
      </c>
      <c r="C80" t="s">
        <v>34</v>
      </c>
      <c r="D80">
        <v>0.29499999999999998</v>
      </c>
      <c r="E80">
        <v>0.18875000000000003</v>
      </c>
      <c r="F80">
        <v>0.11000000000000001</v>
      </c>
      <c r="G80" t="s">
        <v>248</v>
      </c>
    </row>
    <row r="81" spans="2:7">
      <c r="B81" t="s">
        <v>183</v>
      </c>
      <c r="C81" t="s">
        <v>35</v>
      </c>
      <c r="D81">
        <v>0.29249999999999998</v>
      </c>
      <c r="E81">
        <v>0.25187500000000002</v>
      </c>
      <c r="F81">
        <v>0.19500000000000001</v>
      </c>
      <c r="G81" t="s">
        <v>248</v>
      </c>
    </row>
    <row r="82" spans="2:7">
      <c r="B82" t="s">
        <v>183</v>
      </c>
      <c r="C82" t="s">
        <v>36</v>
      </c>
      <c r="D82">
        <v>0.52135135135099997</v>
      </c>
      <c r="E82">
        <v>0.47574324324350004</v>
      </c>
      <c r="F82">
        <v>0.41675675675699997</v>
      </c>
      <c r="G82" t="s">
        <v>248</v>
      </c>
    </row>
    <row r="83" spans="2:7">
      <c r="B83" t="s">
        <v>184</v>
      </c>
      <c r="C83" t="s">
        <v>37</v>
      </c>
      <c r="D83">
        <v>0.41</v>
      </c>
      <c r="E83">
        <v>0.23500000000000004</v>
      </c>
      <c r="F83">
        <v>0.13</v>
      </c>
      <c r="G83" t="s">
        <v>248</v>
      </c>
    </row>
    <row r="84" spans="2:7">
      <c r="B84" t="s">
        <v>184</v>
      </c>
      <c r="C84" t="s">
        <v>7</v>
      </c>
      <c r="D84">
        <v>0.44222222222200003</v>
      </c>
      <c r="E84">
        <v>0.34777777777824997</v>
      </c>
      <c r="F84">
        <v>0.22888888888900005</v>
      </c>
      <c r="G84" t="s">
        <v>248</v>
      </c>
    </row>
    <row r="85" spans="2:7">
      <c r="B85" t="s">
        <v>184</v>
      </c>
      <c r="C85" t="s">
        <v>38</v>
      </c>
      <c r="D85">
        <v>0.38</v>
      </c>
      <c r="E85">
        <v>0.24250000000000002</v>
      </c>
      <c r="F85">
        <v>0.14999999999999997</v>
      </c>
      <c r="G85" t="s">
        <v>248</v>
      </c>
    </row>
    <row r="86" spans="2:7">
      <c r="B86" t="s">
        <v>184</v>
      </c>
      <c r="C86" t="s">
        <v>8</v>
      </c>
      <c r="D86">
        <v>0.35363636363599998</v>
      </c>
      <c r="E86">
        <v>0.32749999999974994</v>
      </c>
      <c r="F86">
        <v>0.28363636363700007</v>
      </c>
      <c r="G86" t="s">
        <v>248</v>
      </c>
    </row>
    <row r="87" spans="2:7">
      <c r="B87" t="s">
        <v>184</v>
      </c>
      <c r="C87" t="s">
        <v>9</v>
      </c>
      <c r="D87">
        <v>0.32333333333300002</v>
      </c>
      <c r="E87">
        <v>0.25250000000050005</v>
      </c>
      <c r="F87">
        <v>0.19333333333300001</v>
      </c>
      <c r="G87" t="s">
        <v>248</v>
      </c>
    </row>
    <row r="88" spans="2:7">
      <c r="B88" t="s">
        <v>184</v>
      </c>
      <c r="C88" t="s">
        <v>10</v>
      </c>
      <c r="D88">
        <v>0.40857142857099998</v>
      </c>
      <c r="E88">
        <v>0.27285714285724999</v>
      </c>
      <c r="F88">
        <v>0.14000000000000001</v>
      </c>
      <c r="G88" t="s">
        <v>248</v>
      </c>
    </row>
    <row r="89" spans="2:7">
      <c r="B89" t="s">
        <v>184</v>
      </c>
      <c r="C89" t="s">
        <v>42</v>
      </c>
      <c r="D89">
        <v>0.32</v>
      </c>
      <c r="E89">
        <v>0.245</v>
      </c>
      <c r="F89">
        <v>0.18</v>
      </c>
      <c r="G89" t="s">
        <v>248</v>
      </c>
    </row>
    <row r="90" spans="2:7">
      <c r="B90" t="s">
        <v>184</v>
      </c>
      <c r="C90" t="s">
        <v>11</v>
      </c>
      <c r="D90">
        <v>0.28999999999999998</v>
      </c>
      <c r="E90">
        <v>0.21500000000000002</v>
      </c>
      <c r="F90">
        <v>0.15</v>
      </c>
      <c r="G90" t="s">
        <v>248</v>
      </c>
    </row>
    <row r="91" spans="2:7">
      <c r="B91" t="s">
        <v>184</v>
      </c>
      <c r="C91" t="s">
        <v>12</v>
      </c>
      <c r="D91">
        <v>0.35125000000000001</v>
      </c>
      <c r="E91">
        <v>0.31843749999999998</v>
      </c>
      <c r="F91">
        <v>0.25999999999999995</v>
      </c>
      <c r="G91" t="s">
        <v>248</v>
      </c>
    </row>
    <row r="92" spans="2:7">
      <c r="B92" t="s">
        <v>184</v>
      </c>
      <c r="C92" t="s">
        <v>13</v>
      </c>
      <c r="D92">
        <v>0.31473684210500003</v>
      </c>
      <c r="E92">
        <v>0.27526315789499994</v>
      </c>
      <c r="F92">
        <v>0.22736842105299998</v>
      </c>
      <c r="G92" t="s">
        <v>248</v>
      </c>
    </row>
    <row r="93" spans="2:7">
      <c r="B93" t="s">
        <v>184</v>
      </c>
      <c r="C93" t="s">
        <v>14</v>
      </c>
      <c r="D93">
        <v>0.60199999999999998</v>
      </c>
      <c r="E93">
        <v>0.53950000000000009</v>
      </c>
      <c r="F93">
        <v>0.48399999999999999</v>
      </c>
      <c r="G93" t="s">
        <v>248</v>
      </c>
    </row>
    <row r="94" spans="2:7">
      <c r="B94" t="s">
        <v>184</v>
      </c>
      <c r="C94" t="s">
        <v>15</v>
      </c>
      <c r="D94">
        <v>0.47</v>
      </c>
      <c r="E94">
        <v>0.39499999999999996</v>
      </c>
      <c r="F94">
        <v>0.35000000000000003</v>
      </c>
      <c r="G94" t="s">
        <v>248</v>
      </c>
    </row>
    <row r="95" spans="2:7">
      <c r="B95" t="s">
        <v>184</v>
      </c>
      <c r="C95" t="s">
        <v>19</v>
      </c>
      <c r="D95">
        <v>0.44384615384600001</v>
      </c>
      <c r="E95">
        <v>0.31307692307724999</v>
      </c>
      <c r="F95">
        <v>0.20384615384499999</v>
      </c>
      <c r="G95" t="s">
        <v>248</v>
      </c>
    </row>
    <row r="96" spans="2:7">
      <c r="B96" t="s">
        <v>184</v>
      </c>
      <c r="C96" t="s">
        <v>16</v>
      </c>
      <c r="D96">
        <v>0.34367500000000001</v>
      </c>
      <c r="E96">
        <v>0.26506562500000003</v>
      </c>
      <c r="F96">
        <v>0.19277499999999997</v>
      </c>
      <c r="G96" t="s">
        <v>248</v>
      </c>
    </row>
    <row r="97" spans="2:7">
      <c r="B97" t="s">
        <v>184</v>
      </c>
      <c r="C97" t="s">
        <v>17</v>
      </c>
      <c r="D97">
        <v>0.502</v>
      </c>
      <c r="E97">
        <v>0.42699999999999999</v>
      </c>
      <c r="F97">
        <v>0.35400000000000004</v>
      </c>
      <c r="G97" t="s">
        <v>248</v>
      </c>
    </row>
    <row r="98" spans="2:7">
      <c r="B98" t="s">
        <v>184</v>
      </c>
      <c r="C98" t="s">
        <v>18</v>
      </c>
      <c r="D98">
        <v>0.40272727272699999</v>
      </c>
      <c r="E98">
        <v>0.348181818182</v>
      </c>
      <c r="F98">
        <v>0.28272727272699999</v>
      </c>
      <c r="G98" t="s">
        <v>248</v>
      </c>
    </row>
    <row r="99" spans="2:7">
      <c r="B99" t="s">
        <v>184</v>
      </c>
      <c r="C99" t="s">
        <v>39</v>
      </c>
      <c r="D99">
        <v>0.33</v>
      </c>
      <c r="E99">
        <v>0.26124999999999998</v>
      </c>
      <c r="F99">
        <v>0.19499999999999995</v>
      </c>
      <c r="G99" t="s">
        <v>248</v>
      </c>
    </row>
    <row r="100" spans="2:7">
      <c r="B100" t="s">
        <v>184</v>
      </c>
      <c r="C100" t="s">
        <v>20</v>
      </c>
      <c r="D100">
        <v>0.298571428571</v>
      </c>
      <c r="E100">
        <v>0.26999999999975</v>
      </c>
      <c r="F100">
        <v>0.23571428571400005</v>
      </c>
      <c r="G100" t="s">
        <v>248</v>
      </c>
    </row>
    <row r="101" spans="2:7">
      <c r="B101" t="s">
        <v>184</v>
      </c>
      <c r="C101" t="s">
        <v>21</v>
      </c>
      <c r="D101">
        <v>0.61499999999999999</v>
      </c>
      <c r="E101">
        <v>0.56499999999999995</v>
      </c>
      <c r="F101">
        <v>0.51500000000000012</v>
      </c>
      <c r="G101" t="s">
        <v>248</v>
      </c>
    </row>
    <row r="102" spans="2:7">
      <c r="B102" t="s">
        <v>184</v>
      </c>
      <c r="C102" t="s">
        <v>22</v>
      </c>
      <c r="D102">
        <v>0</v>
      </c>
      <c r="E102">
        <v>0</v>
      </c>
      <c r="F102">
        <v>0</v>
      </c>
      <c r="G102" t="s">
        <v>248</v>
      </c>
    </row>
    <row r="103" spans="2:7">
      <c r="B103" t="s">
        <v>184</v>
      </c>
      <c r="C103" t="s">
        <v>23</v>
      </c>
      <c r="D103">
        <v>0.32047619047600001</v>
      </c>
      <c r="E103">
        <v>0.22285714285725</v>
      </c>
      <c r="F103">
        <v>0.13857142857100002</v>
      </c>
      <c r="G103" t="s">
        <v>248</v>
      </c>
    </row>
    <row r="104" spans="2:7">
      <c r="B104" t="s">
        <v>184</v>
      </c>
      <c r="C104" t="s">
        <v>43</v>
      </c>
      <c r="D104">
        <v>0.38</v>
      </c>
      <c r="E104">
        <v>0.24250000000000002</v>
      </c>
      <c r="F104">
        <v>0.16999999999999998</v>
      </c>
      <c r="G104" t="s">
        <v>248</v>
      </c>
    </row>
    <row r="105" spans="2:7">
      <c r="B105" t="s">
        <v>184</v>
      </c>
      <c r="C105" t="s">
        <v>24</v>
      </c>
      <c r="D105">
        <v>0.48</v>
      </c>
      <c r="E105">
        <v>0.4425</v>
      </c>
      <c r="F105">
        <v>0.36999999999999994</v>
      </c>
      <c r="G105" t="s">
        <v>248</v>
      </c>
    </row>
    <row r="106" spans="2:7">
      <c r="B106" t="s">
        <v>184</v>
      </c>
      <c r="C106" t="s">
        <v>25</v>
      </c>
      <c r="D106">
        <v>0.28000000000000003</v>
      </c>
      <c r="E106">
        <v>0.255</v>
      </c>
      <c r="F106">
        <v>0.21999999999999997</v>
      </c>
      <c r="G106" t="s">
        <v>248</v>
      </c>
    </row>
    <row r="107" spans="2:7">
      <c r="B107" t="s">
        <v>184</v>
      </c>
      <c r="C107" t="s">
        <v>26</v>
      </c>
      <c r="D107">
        <v>0.5</v>
      </c>
      <c r="E107">
        <v>0.42500000000000004</v>
      </c>
      <c r="F107">
        <v>0.34</v>
      </c>
      <c r="G107" t="s">
        <v>248</v>
      </c>
    </row>
    <row r="108" spans="2:7">
      <c r="B108" t="s">
        <v>184</v>
      </c>
      <c r="C108" t="s">
        <v>40</v>
      </c>
      <c r="D108">
        <v>0.4</v>
      </c>
      <c r="E108">
        <v>0.25</v>
      </c>
      <c r="F108">
        <v>0.13999999999999996</v>
      </c>
      <c r="G108" t="s">
        <v>248</v>
      </c>
    </row>
    <row r="109" spans="2:7">
      <c r="B109" t="s">
        <v>184</v>
      </c>
      <c r="C109" t="s">
        <v>41</v>
      </c>
      <c r="D109">
        <v>0.52</v>
      </c>
      <c r="E109">
        <v>0.37</v>
      </c>
      <c r="F109">
        <v>0.19999999999999996</v>
      </c>
      <c r="G109" t="s">
        <v>248</v>
      </c>
    </row>
    <row r="110" spans="2:7">
      <c r="B110" t="s">
        <v>184</v>
      </c>
      <c r="C110" t="s">
        <v>27</v>
      </c>
      <c r="D110">
        <v>0.37</v>
      </c>
      <c r="E110">
        <v>0.33250000000000002</v>
      </c>
      <c r="F110">
        <v>0.27999999999999997</v>
      </c>
      <c r="G110" t="s">
        <v>248</v>
      </c>
    </row>
    <row r="111" spans="2:7">
      <c r="B111" t="s">
        <v>184</v>
      </c>
      <c r="C111" t="s">
        <v>28</v>
      </c>
      <c r="D111">
        <v>0.49416666666699999</v>
      </c>
      <c r="E111">
        <v>0.44624999999950005</v>
      </c>
      <c r="F111">
        <v>0.39250000000099994</v>
      </c>
      <c r="G111" t="s">
        <v>248</v>
      </c>
    </row>
    <row r="112" spans="2:7">
      <c r="B112" t="s">
        <v>184</v>
      </c>
      <c r="C112" t="s">
        <v>29</v>
      </c>
      <c r="D112">
        <v>0.59857142857099999</v>
      </c>
      <c r="E112">
        <v>0.49678571428599999</v>
      </c>
      <c r="F112">
        <v>0.33714285714299996</v>
      </c>
      <c r="G112" t="s">
        <v>248</v>
      </c>
    </row>
    <row r="113" spans="2:7">
      <c r="B113" t="s">
        <v>184</v>
      </c>
      <c r="C113" t="s">
        <v>30</v>
      </c>
      <c r="D113">
        <v>0.393125</v>
      </c>
      <c r="E113">
        <v>0.35484375000000001</v>
      </c>
      <c r="F113">
        <v>0.30124999999999996</v>
      </c>
      <c r="G113" t="s">
        <v>248</v>
      </c>
    </row>
    <row r="114" spans="2:7">
      <c r="B114" t="s">
        <v>184</v>
      </c>
      <c r="C114" t="s">
        <v>31</v>
      </c>
      <c r="D114">
        <v>0.31556000000000001</v>
      </c>
      <c r="E114">
        <v>0.24541000000000002</v>
      </c>
      <c r="F114">
        <v>0.19475999999999999</v>
      </c>
      <c r="G114" t="s">
        <v>248</v>
      </c>
    </row>
    <row r="115" spans="2:7">
      <c r="B115" t="s">
        <v>184</v>
      </c>
      <c r="C115" t="s">
        <v>32</v>
      </c>
      <c r="D115">
        <v>0.30125000000000002</v>
      </c>
      <c r="E115">
        <v>0.24812499999999998</v>
      </c>
      <c r="F115">
        <v>0.18875000000000003</v>
      </c>
      <c r="G115" t="s">
        <v>248</v>
      </c>
    </row>
    <row r="116" spans="2:7">
      <c r="B116" t="s">
        <v>184</v>
      </c>
      <c r="C116" t="s">
        <v>33</v>
      </c>
      <c r="D116">
        <v>0.54374999999999996</v>
      </c>
      <c r="E116">
        <v>0.45156249999999992</v>
      </c>
      <c r="F116">
        <v>0.34000000000000008</v>
      </c>
      <c r="G116" t="s">
        <v>248</v>
      </c>
    </row>
    <row r="117" spans="2:7">
      <c r="B117" t="s">
        <v>184</v>
      </c>
      <c r="C117" t="s">
        <v>34</v>
      </c>
      <c r="D117">
        <v>0.315</v>
      </c>
      <c r="E117">
        <v>0.19625000000000004</v>
      </c>
      <c r="F117">
        <v>0.11000000000000001</v>
      </c>
      <c r="G117" t="s">
        <v>248</v>
      </c>
    </row>
    <row r="118" spans="2:7">
      <c r="B118" t="s">
        <v>184</v>
      </c>
      <c r="C118" t="s">
        <v>35</v>
      </c>
      <c r="D118">
        <v>0.33250000000000002</v>
      </c>
      <c r="E118">
        <v>0.28874999999999995</v>
      </c>
      <c r="F118">
        <v>0.23750000000000004</v>
      </c>
      <c r="G118" t="s">
        <v>248</v>
      </c>
    </row>
    <row r="119" spans="2:7">
      <c r="B119" t="s">
        <v>184</v>
      </c>
      <c r="C119" t="s">
        <v>36</v>
      </c>
      <c r="D119">
        <v>0.50891891891899999</v>
      </c>
      <c r="E119">
        <v>0.46500000000024999</v>
      </c>
      <c r="F119">
        <v>0.40945945946000006</v>
      </c>
      <c r="G119" t="s">
        <v>248</v>
      </c>
    </row>
    <row r="120" spans="2:7">
      <c r="B120" t="s">
        <v>185</v>
      </c>
      <c r="C120" t="s">
        <v>37</v>
      </c>
      <c r="D120">
        <v>0.38</v>
      </c>
      <c r="E120">
        <v>0.2175</v>
      </c>
      <c r="F120">
        <v>0.10999999999999999</v>
      </c>
      <c r="G120" t="s">
        <v>248</v>
      </c>
    </row>
    <row r="121" spans="2:7">
      <c r="B121" t="s">
        <v>185</v>
      </c>
      <c r="C121" t="s">
        <v>7</v>
      </c>
      <c r="D121">
        <v>0.38888888888899997</v>
      </c>
      <c r="E121">
        <v>0.30000000000024996</v>
      </c>
      <c r="F121">
        <v>0.18444444444399999</v>
      </c>
      <c r="G121" t="s">
        <v>248</v>
      </c>
    </row>
    <row r="122" spans="2:7">
      <c r="B122" t="s">
        <v>185</v>
      </c>
      <c r="C122" t="s">
        <v>38</v>
      </c>
      <c r="D122">
        <v>0.36</v>
      </c>
      <c r="E122">
        <v>0.2225</v>
      </c>
      <c r="F122">
        <v>0.13</v>
      </c>
      <c r="G122" t="s">
        <v>248</v>
      </c>
    </row>
    <row r="123" spans="2:7">
      <c r="B123" t="s">
        <v>185</v>
      </c>
      <c r="C123" t="s">
        <v>8</v>
      </c>
      <c r="D123">
        <v>0.25</v>
      </c>
      <c r="E123">
        <v>0.22840909090875</v>
      </c>
      <c r="F123">
        <v>0.19636363636299997</v>
      </c>
      <c r="G123" t="s">
        <v>248</v>
      </c>
    </row>
    <row r="124" spans="2:7">
      <c r="B124" t="s">
        <v>185</v>
      </c>
      <c r="C124" t="s">
        <v>9</v>
      </c>
      <c r="D124">
        <v>0.22833333333299999</v>
      </c>
      <c r="E124">
        <v>0.18250000000049998</v>
      </c>
      <c r="F124">
        <v>0.13833333333300002</v>
      </c>
      <c r="G124" t="s">
        <v>248</v>
      </c>
    </row>
    <row r="125" spans="2:7">
      <c r="B125" t="s">
        <v>185</v>
      </c>
      <c r="C125" t="s">
        <v>10</v>
      </c>
      <c r="D125">
        <v>0.384285714286</v>
      </c>
      <c r="E125">
        <v>0.23964285714225006</v>
      </c>
      <c r="F125">
        <v>0.12000000000099997</v>
      </c>
      <c r="G125" t="s">
        <v>248</v>
      </c>
    </row>
    <row r="126" spans="2:7">
      <c r="B126" t="s">
        <v>185</v>
      </c>
      <c r="C126" t="s">
        <v>42</v>
      </c>
      <c r="D126">
        <v>0.25</v>
      </c>
      <c r="E126">
        <v>0.2</v>
      </c>
      <c r="F126">
        <v>0.13000000000000003</v>
      </c>
      <c r="G126" t="s">
        <v>248</v>
      </c>
    </row>
    <row r="127" spans="2:7">
      <c r="B127" t="s">
        <v>185</v>
      </c>
      <c r="C127" t="s">
        <v>11</v>
      </c>
      <c r="D127">
        <v>0.26</v>
      </c>
      <c r="E127">
        <v>0.185</v>
      </c>
      <c r="F127">
        <v>0.14000000000000001</v>
      </c>
      <c r="G127" t="s">
        <v>248</v>
      </c>
    </row>
    <row r="128" spans="2:7">
      <c r="B128" t="s">
        <v>185</v>
      </c>
      <c r="C128" t="s">
        <v>12</v>
      </c>
      <c r="D128">
        <v>0.27750000000000002</v>
      </c>
      <c r="E128">
        <v>0.24937499999999996</v>
      </c>
      <c r="F128">
        <v>0.2</v>
      </c>
      <c r="G128" t="s">
        <v>248</v>
      </c>
    </row>
    <row r="129" spans="2:7">
      <c r="B129" t="s">
        <v>185</v>
      </c>
      <c r="C129" t="s">
        <v>13</v>
      </c>
      <c r="D129">
        <v>0.247631578947</v>
      </c>
      <c r="E129">
        <v>0.21440789473699995</v>
      </c>
      <c r="F129">
        <v>0.176315789473</v>
      </c>
      <c r="G129" t="s">
        <v>248</v>
      </c>
    </row>
    <row r="130" spans="2:7">
      <c r="B130" t="s">
        <v>185</v>
      </c>
      <c r="C130" t="s">
        <v>14</v>
      </c>
      <c r="D130">
        <v>0.44400000000000001</v>
      </c>
      <c r="E130">
        <v>0.38650000000000007</v>
      </c>
      <c r="F130">
        <v>0.34199999999999997</v>
      </c>
      <c r="G130" t="s">
        <v>248</v>
      </c>
    </row>
    <row r="131" spans="2:7">
      <c r="B131" t="s">
        <v>185</v>
      </c>
      <c r="C131" t="s">
        <v>15</v>
      </c>
      <c r="D131">
        <v>0.33</v>
      </c>
      <c r="E131">
        <v>0.29249999999999998</v>
      </c>
      <c r="F131">
        <v>0.24000000000000005</v>
      </c>
      <c r="G131" t="s">
        <v>248</v>
      </c>
    </row>
    <row r="132" spans="2:7">
      <c r="B132" t="s">
        <v>185</v>
      </c>
      <c r="C132" t="s">
        <v>19</v>
      </c>
      <c r="D132">
        <v>0.36153846153800001</v>
      </c>
      <c r="E132">
        <v>0.24615384615425001</v>
      </c>
      <c r="F132">
        <v>0.153846153845</v>
      </c>
      <c r="G132" t="s">
        <v>248</v>
      </c>
    </row>
    <row r="133" spans="2:7">
      <c r="B133" t="s">
        <v>185</v>
      </c>
      <c r="C133" t="s">
        <v>16</v>
      </c>
      <c r="D133">
        <v>0.31687500000000002</v>
      </c>
      <c r="E133">
        <v>0.24187500000000001</v>
      </c>
      <c r="F133">
        <v>0.17812499999999998</v>
      </c>
      <c r="G133" t="s">
        <v>248</v>
      </c>
    </row>
    <row r="134" spans="2:7">
      <c r="B134" t="s">
        <v>185</v>
      </c>
      <c r="C134" t="s">
        <v>17</v>
      </c>
      <c r="D134">
        <v>0.378</v>
      </c>
      <c r="E134">
        <v>0.31800000000000006</v>
      </c>
      <c r="F134">
        <v>0.26199999999999996</v>
      </c>
      <c r="G134" t="s">
        <v>248</v>
      </c>
    </row>
    <row r="135" spans="2:7">
      <c r="B135" t="s">
        <v>185</v>
      </c>
      <c r="C135" t="s">
        <v>18</v>
      </c>
      <c r="D135">
        <v>0.336818181818</v>
      </c>
      <c r="E135">
        <v>0.28340909090924998</v>
      </c>
      <c r="F135">
        <v>0.22681818181900004</v>
      </c>
      <c r="G135" t="s">
        <v>248</v>
      </c>
    </row>
    <row r="136" spans="2:7">
      <c r="B136" t="s">
        <v>185</v>
      </c>
      <c r="C136" t="s">
        <v>39</v>
      </c>
      <c r="D136">
        <v>0.28000000000000003</v>
      </c>
      <c r="E136">
        <v>0.22374999999999995</v>
      </c>
      <c r="F136">
        <v>0.15500000000000003</v>
      </c>
      <c r="G136" t="s">
        <v>248</v>
      </c>
    </row>
    <row r="137" spans="2:7">
      <c r="B137" t="s">
        <v>185</v>
      </c>
      <c r="C137" t="s">
        <v>20</v>
      </c>
      <c r="D137">
        <v>0.242857142857</v>
      </c>
      <c r="E137">
        <v>0.21964285714325002</v>
      </c>
      <c r="F137">
        <v>0.18999999999999997</v>
      </c>
      <c r="G137" t="s">
        <v>248</v>
      </c>
    </row>
    <row r="138" spans="2:7">
      <c r="B138" t="s">
        <v>185</v>
      </c>
      <c r="C138" t="s">
        <v>21</v>
      </c>
      <c r="D138">
        <v>0.54500000000000004</v>
      </c>
      <c r="E138">
        <v>0.495</v>
      </c>
      <c r="F138">
        <v>0.43499999999999994</v>
      </c>
      <c r="G138" t="s">
        <v>248</v>
      </c>
    </row>
    <row r="139" spans="2:7">
      <c r="B139" t="s">
        <v>185</v>
      </c>
      <c r="C139" t="s">
        <v>22</v>
      </c>
      <c r="D139">
        <v>0</v>
      </c>
      <c r="E139">
        <v>0</v>
      </c>
      <c r="F139">
        <v>0</v>
      </c>
      <c r="G139" t="s">
        <v>248</v>
      </c>
    </row>
    <row r="140" spans="2:7">
      <c r="B140" t="s">
        <v>185</v>
      </c>
      <c r="C140" t="s">
        <v>23</v>
      </c>
      <c r="D140">
        <v>0.29285714285699999</v>
      </c>
      <c r="E140">
        <v>0.19464285714325003</v>
      </c>
      <c r="F140">
        <v>0.12380952381000002</v>
      </c>
      <c r="G140" t="s">
        <v>248</v>
      </c>
    </row>
    <row r="141" spans="2:7">
      <c r="B141" t="s">
        <v>185</v>
      </c>
      <c r="C141" t="s">
        <v>43</v>
      </c>
      <c r="D141">
        <v>0.31</v>
      </c>
      <c r="E141">
        <v>0.185</v>
      </c>
      <c r="F141">
        <v>0.13000000000000003</v>
      </c>
      <c r="G141" t="s">
        <v>248</v>
      </c>
    </row>
    <row r="142" spans="2:7">
      <c r="B142" t="s">
        <v>185</v>
      </c>
      <c r="C142" t="s">
        <v>24</v>
      </c>
      <c r="D142">
        <v>0.32</v>
      </c>
      <c r="E142">
        <v>0.29499999999999998</v>
      </c>
      <c r="F142">
        <v>0.24000000000000005</v>
      </c>
      <c r="G142" t="s">
        <v>248</v>
      </c>
    </row>
    <row r="143" spans="2:7">
      <c r="B143" t="s">
        <v>185</v>
      </c>
      <c r="C143" t="s">
        <v>25</v>
      </c>
      <c r="D143">
        <v>0.23</v>
      </c>
      <c r="E143">
        <v>0.20500000000000002</v>
      </c>
      <c r="F143">
        <v>0.17</v>
      </c>
      <c r="G143" t="s">
        <v>248</v>
      </c>
    </row>
    <row r="144" spans="2:7">
      <c r="B144" t="s">
        <v>185</v>
      </c>
      <c r="C144" t="s">
        <v>26</v>
      </c>
      <c r="D144">
        <v>0.32</v>
      </c>
      <c r="E144">
        <v>0.28249999999999997</v>
      </c>
      <c r="F144">
        <v>0.25000000000000006</v>
      </c>
      <c r="G144" t="s">
        <v>248</v>
      </c>
    </row>
    <row r="145" spans="2:7">
      <c r="B145" t="s">
        <v>185</v>
      </c>
      <c r="C145" t="s">
        <v>40</v>
      </c>
      <c r="D145">
        <v>0.37</v>
      </c>
      <c r="E145">
        <v>0.23250000000000001</v>
      </c>
      <c r="F145">
        <v>0.12</v>
      </c>
      <c r="G145" t="s">
        <v>248</v>
      </c>
    </row>
    <row r="146" spans="2:7">
      <c r="B146" t="s">
        <v>185</v>
      </c>
      <c r="C146" t="s">
        <v>41</v>
      </c>
      <c r="D146">
        <v>0.44</v>
      </c>
      <c r="E146">
        <v>0.29000000000000004</v>
      </c>
      <c r="F146">
        <v>0.14000000000000001</v>
      </c>
      <c r="G146" t="s">
        <v>248</v>
      </c>
    </row>
    <row r="147" spans="2:7">
      <c r="B147" t="s">
        <v>185</v>
      </c>
      <c r="C147" t="s">
        <v>27</v>
      </c>
      <c r="D147">
        <v>0.42</v>
      </c>
      <c r="E147">
        <v>0.38250000000000006</v>
      </c>
      <c r="F147">
        <v>0.32999999999999996</v>
      </c>
      <c r="G147" t="s">
        <v>248</v>
      </c>
    </row>
    <row r="148" spans="2:7">
      <c r="B148" t="s">
        <v>185</v>
      </c>
      <c r="C148" t="s">
        <v>28</v>
      </c>
      <c r="D148">
        <v>0.36166666666699998</v>
      </c>
      <c r="E148">
        <v>0.32208333333325001</v>
      </c>
      <c r="F148">
        <v>0.26999999999999996</v>
      </c>
      <c r="G148" t="s">
        <v>248</v>
      </c>
    </row>
    <row r="149" spans="2:7">
      <c r="B149" t="s">
        <v>185</v>
      </c>
      <c r="C149" t="s">
        <v>29</v>
      </c>
      <c r="D149">
        <v>0.5</v>
      </c>
      <c r="E149">
        <v>0.40714285714249998</v>
      </c>
      <c r="F149">
        <v>0.26571428571399996</v>
      </c>
      <c r="G149" t="s">
        <v>248</v>
      </c>
    </row>
    <row r="150" spans="2:7">
      <c r="B150" t="s">
        <v>185</v>
      </c>
      <c r="C150" t="s">
        <v>30</v>
      </c>
      <c r="D150">
        <v>0.28875000000000001</v>
      </c>
      <c r="E150">
        <v>0.25671875</v>
      </c>
      <c r="F150">
        <v>0.21812500000000001</v>
      </c>
      <c r="G150" t="s">
        <v>248</v>
      </c>
    </row>
    <row r="151" spans="2:7">
      <c r="B151" t="s">
        <v>185</v>
      </c>
      <c r="C151" t="s">
        <v>31</v>
      </c>
      <c r="D151">
        <v>0.28199999999999997</v>
      </c>
      <c r="E151">
        <v>0.22449999999999998</v>
      </c>
      <c r="F151">
        <v>0.18</v>
      </c>
      <c r="G151" t="s">
        <v>248</v>
      </c>
    </row>
    <row r="152" spans="2:7">
      <c r="B152" t="s">
        <v>185</v>
      </c>
      <c r="C152" t="s">
        <v>32</v>
      </c>
      <c r="D152">
        <v>0.2525</v>
      </c>
      <c r="E152">
        <v>0.20874999999999999</v>
      </c>
      <c r="F152">
        <v>0.16250000000000001</v>
      </c>
      <c r="G152" t="s">
        <v>248</v>
      </c>
    </row>
    <row r="153" spans="2:7">
      <c r="B153" t="s">
        <v>185</v>
      </c>
      <c r="C153" t="s">
        <v>33</v>
      </c>
      <c r="D153">
        <v>0.41249999999999998</v>
      </c>
      <c r="E153">
        <v>0.33124999999999993</v>
      </c>
      <c r="F153">
        <v>0.24500000000000005</v>
      </c>
      <c r="G153" t="s">
        <v>248</v>
      </c>
    </row>
    <row r="154" spans="2:7">
      <c r="B154" t="s">
        <v>185</v>
      </c>
      <c r="C154" t="s">
        <v>34</v>
      </c>
      <c r="D154">
        <v>0.28000000000000003</v>
      </c>
      <c r="E154">
        <v>0.16125</v>
      </c>
      <c r="F154">
        <v>8.500000000000002E-2</v>
      </c>
      <c r="G154" t="s">
        <v>248</v>
      </c>
    </row>
    <row r="155" spans="2:7">
      <c r="B155" t="s">
        <v>185</v>
      </c>
      <c r="C155" t="s">
        <v>35</v>
      </c>
      <c r="D155">
        <v>0.26500000000000001</v>
      </c>
      <c r="E155">
        <v>0.230625</v>
      </c>
      <c r="F155">
        <v>0.1825</v>
      </c>
      <c r="G155" t="s">
        <v>248</v>
      </c>
    </row>
    <row r="156" spans="2:7">
      <c r="B156" t="s">
        <v>185</v>
      </c>
      <c r="C156" t="s">
        <v>36</v>
      </c>
      <c r="D156">
        <v>0.431351351351</v>
      </c>
      <c r="E156">
        <v>0.38979729729724999</v>
      </c>
      <c r="F156">
        <v>0.33648648648599999</v>
      </c>
      <c r="G156" t="s">
        <v>248</v>
      </c>
    </row>
    <row r="157" spans="2:7">
      <c r="B157" t="s">
        <v>186</v>
      </c>
      <c r="C157" t="s">
        <v>37</v>
      </c>
      <c r="D157">
        <v>0.37</v>
      </c>
      <c r="E157">
        <v>0.22</v>
      </c>
      <c r="F157">
        <v>0.10999999999999999</v>
      </c>
      <c r="G157" t="s">
        <v>248</v>
      </c>
    </row>
    <row r="158" spans="2:7">
      <c r="B158" t="s">
        <v>186</v>
      </c>
      <c r="C158" t="s">
        <v>7</v>
      </c>
      <c r="D158">
        <v>0.43777777777799998</v>
      </c>
      <c r="E158">
        <v>0.34472222222174997</v>
      </c>
      <c r="F158">
        <v>0.22333333333299998</v>
      </c>
      <c r="G158" t="s">
        <v>248</v>
      </c>
    </row>
    <row r="159" spans="2:7">
      <c r="B159" t="s">
        <v>186</v>
      </c>
      <c r="C159" t="s">
        <v>38</v>
      </c>
      <c r="D159">
        <v>0.39</v>
      </c>
      <c r="E159">
        <v>0.25250000000000006</v>
      </c>
      <c r="F159">
        <v>0.15999999999999998</v>
      </c>
      <c r="G159" t="s">
        <v>248</v>
      </c>
    </row>
    <row r="160" spans="2:7">
      <c r="B160" t="s">
        <v>186</v>
      </c>
      <c r="C160" t="s">
        <v>8</v>
      </c>
      <c r="D160">
        <v>0.29818181818200001</v>
      </c>
      <c r="E160">
        <v>0.27318181818199999</v>
      </c>
      <c r="F160">
        <v>0.23454545454600001</v>
      </c>
      <c r="G160" t="s">
        <v>248</v>
      </c>
    </row>
    <row r="161" spans="2:7">
      <c r="B161" t="s">
        <v>186</v>
      </c>
      <c r="C161" t="s">
        <v>9</v>
      </c>
      <c r="D161">
        <v>0.24833333333300001</v>
      </c>
      <c r="E161">
        <v>0.19625000000050002</v>
      </c>
      <c r="F161">
        <v>0.15333333333299998</v>
      </c>
      <c r="G161" t="s">
        <v>248</v>
      </c>
    </row>
    <row r="162" spans="2:7">
      <c r="B162" t="s">
        <v>186</v>
      </c>
      <c r="C162" t="s">
        <v>10</v>
      </c>
      <c r="D162">
        <v>0.43428571428599999</v>
      </c>
      <c r="E162">
        <v>0.28249999999975001</v>
      </c>
      <c r="F162">
        <v>0.14428571428499998</v>
      </c>
      <c r="G162" t="s">
        <v>248</v>
      </c>
    </row>
    <row r="163" spans="2:7">
      <c r="B163" t="s">
        <v>186</v>
      </c>
      <c r="C163" t="s">
        <v>42</v>
      </c>
      <c r="D163">
        <v>0.28000000000000003</v>
      </c>
      <c r="E163">
        <v>0.22999999999999998</v>
      </c>
      <c r="F163">
        <v>0.16000000000000003</v>
      </c>
      <c r="G163" t="s">
        <v>248</v>
      </c>
    </row>
    <row r="164" spans="2:7">
      <c r="B164" t="s">
        <v>186</v>
      </c>
      <c r="C164" t="s">
        <v>11</v>
      </c>
      <c r="D164">
        <v>0.23</v>
      </c>
      <c r="E164">
        <v>0.1925</v>
      </c>
      <c r="F164">
        <v>0.14000000000000001</v>
      </c>
      <c r="G164" t="s">
        <v>248</v>
      </c>
    </row>
    <row r="165" spans="2:7">
      <c r="B165" t="s">
        <v>186</v>
      </c>
      <c r="C165" t="s">
        <v>12</v>
      </c>
      <c r="D165">
        <v>0.32624999999999998</v>
      </c>
      <c r="E165">
        <v>0.29656250000000001</v>
      </c>
      <c r="F165">
        <v>0.245</v>
      </c>
      <c r="G165" t="s">
        <v>248</v>
      </c>
    </row>
    <row r="166" spans="2:7">
      <c r="B166" t="s">
        <v>186</v>
      </c>
      <c r="C166" t="s">
        <v>13</v>
      </c>
      <c r="D166">
        <v>0.28236842105299997</v>
      </c>
      <c r="E166">
        <v>0.2442105263155</v>
      </c>
      <c r="F166">
        <v>0.19921052631500002</v>
      </c>
      <c r="G166" t="s">
        <v>248</v>
      </c>
    </row>
    <row r="167" spans="2:7">
      <c r="B167" t="s">
        <v>186</v>
      </c>
      <c r="C167" t="s">
        <v>14</v>
      </c>
      <c r="D167">
        <v>0.45800000000000002</v>
      </c>
      <c r="E167">
        <v>0.40050000000000002</v>
      </c>
      <c r="F167">
        <v>0.34800000000000003</v>
      </c>
      <c r="G167" t="s">
        <v>248</v>
      </c>
    </row>
    <row r="168" spans="2:7">
      <c r="B168" t="s">
        <v>186</v>
      </c>
      <c r="C168" t="s">
        <v>15</v>
      </c>
      <c r="D168">
        <v>0.34</v>
      </c>
      <c r="E168">
        <v>0.28999999999999998</v>
      </c>
      <c r="F168">
        <v>0.24000000000000005</v>
      </c>
      <c r="G168" t="s">
        <v>248</v>
      </c>
    </row>
    <row r="169" spans="2:7">
      <c r="B169" t="s">
        <v>186</v>
      </c>
      <c r="C169" t="s">
        <v>19</v>
      </c>
      <c r="D169">
        <v>0.37</v>
      </c>
      <c r="E169">
        <v>0.25846153846124997</v>
      </c>
      <c r="F169">
        <v>0.16846153846099998</v>
      </c>
      <c r="G169" t="s">
        <v>248</v>
      </c>
    </row>
    <row r="170" spans="2:7">
      <c r="B170" t="s">
        <v>186</v>
      </c>
      <c r="C170" t="s">
        <v>16</v>
      </c>
      <c r="D170">
        <v>0.37562499999999999</v>
      </c>
      <c r="E170">
        <v>0.29749999999999999</v>
      </c>
      <c r="F170">
        <v>0.21812500000000001</v>
      </c>
      <c r="G170" t="s">
        <v>248</v>
      </c>
    </row>
    <row r="171" spans="2:7">
      <c r="B171" t="s">
        <v>186</v>
      </c>
      <c r="C171" t="s">
        <v>17</v>
      </c>
      <c r="D171">
        <v>0.38</v>
      </c>
      <c r="E171">
        <v>0.32250000000000001</v>
      </c>
      <c r="F171">
        <v>0.26599999999999996</v>
      </c>
      <c r="G171" t="s">
        <v>248</v>
      </c>
    </row>
    <row r="172" spans="2:7">
      <c r="B172" t="s">
        <v>186</v>
      </c>
      <c r="C172" t="s">
        <v>18</v>
      </c>
      <c r="D172">
        <v>0.39409090909099997</v>
      </c>
      <c r="E172">
        <v>0.33954545454599994</v>
      </c>
      <c r="F172">
        <v>0.27590909090900007</v>
      </c>
      <c r="G172" t="s">
        <v>248</v>
      </c>
    </row>
    <row r="173" spans="2:7">
      <c r="B173" t="s">
        <v>186</v>
      </c>
      <c r="C173" t="s">
        <v>39</v>
      </c>
      <c r="D173">
        <v>0.35499999999999998</v>
      </c>
      <c r="E173">
        <v>0.28625</v>
      </c>
      <c r="F173">
        <v>0.2</v>
      </c>
      <c r="G173" t="s">
        <v>248</v>
      </c>
    </row>
    <row r="174" spans="2:7">
      <c r="B174" t="s">
        <v>186</v>
      </c>
      <c r="C174" t="s">
        <v>20</v>
      </c>
      <c r="D174">
        <v>0.298571428571</v>
      </c>
      <c r="E174">
        <v>0.26999999999975</v>
      </c>
      <c r="F174">
        <v>0.23571428571400005</v>
      </c>
      <c r="G174" t="s">
        <v>248</v>
      </c>
    </row>
    <row r="175" spans="2:7">
      <c r="B175" t="s">
        <v>186</v>
      </c>
      <c r="C175" t="s">
        <v>21</v>
      </c>
      <c r="D175">
        <v>0.56499999999999995</v>
      </c>
      <c r="E175">
        <v>0.5212500000000001</v>
      </c>
      <c r="F175">
        <v>0.47</v>
      </c>
      <c r="G175" t="s">
        <v>248</v>
      </c>
    </row>
    <row r="176" spans="2:7">
      <c r="B176" t="s">
        <v>186</v>
      </c>
      <c r="C176" t="s">
        <v>22</v>
      </c>
      <c r="D176">
        <v>0</v>
      </c>
      <c r="E176">
        <v>0</v>
      </c>
      <c r="F176">
        <v>0</v>
      </c>
      <c r="G176" t="s">
        <v>248</v>
      </c>
    </row>
    <row r="177" spans="2:7">
      <c r="B177" t="s">
        <v>186</v>
      </c>
      <c r="C177" t="s">
        <v>23</v>
      </c>
      <c r="D177">
        <v>0.33666666666700001</v>
      </c>
      <c r="E177">
        <v>0.23428571428575001</v>
      </c>
      <c r="F177">
        <v>0.14904761904800001</v>
      </c>
      <c r="G177" t="s">
        <v>248</v>
      </c>
    </row>
    <row r="178" spans="2:7">
      <c r="B178" t="s">
        <v>186</v>
      </c>
      <c r="C178" t="s">
        <v>43</v>
      </c>
      <c r="D178">
        <v>0.31</v>
      </c>
      <c r="E178">
        <v>0.19750000000000001</v>
      </c>
      <c r="F178">
        <v>0.13999999999999999</v>
      </c>
      <c r="G178" t="s">
        <v>248</v>
      </c>
    </row>
    <row r="179" spans="2:7">
      <c r="B179" t="s">
        <v>186</v>
      </c>
      <c r="C179" t="s">
        <v>24</v>
      </c>
      <c r="D179">
        <v>0.35</v>
      </c>
      <c r="E179">
        <v>0.3125</v>
      </c>
      <c r="F179">
        <v>0.25999999999999995</v>
      </c>
      <c r="G179" t="s">
        <v>248</v>
      </c>
    </row>
    <row r="180" spans="2:7">
      <c r="B180" t="s">
        <v>186</v>
      </c>
      <c r="C180" t="s">
        <v>25</v>
      </c>
      <c r="D180">
        <v>0.26</v>
      </c>
      <c r="E180">
        <v>0.23499999999999999</v>
      </c>
      <c r="F180">
        <v>0.2</v>
      </c>
      <c r="G180" t="s">
        <v>248</v>
      </c>
    </row>
    <row r="181" spans="2:7">
      <c r="B181" t="s">
        <v>186</v>
      </c>
      <c r="C181" t="s">
        <v>26</v>
      </c>
      <c r="D181">
        <v>0.33</v>
      </c>
      <c r="E181">
        <v>0.29249999999999998</v>
      </c>
      <c r="F181">
        <v>0.24000000000000005</v>
      </c>
      <c r="G181" t="s">
        <v>248</v>
      </c>
    </row>
    <row r="182" spans="2:7">
      <c r="B182" t="s">
        <v>186</v>
      </c>
      <c r="C182" t="s">
        <v>40</v>
      </c>
      <c r="D182">
        <v>0.4</v>
      </c>
      <c r="E182">
        <v>0.27500000000000002</v>
      </c>
      <c r="F182">
        <v>0.14000000000000001</v>
      </c>
      <c r="G182" t="s">
        <v>248</v>
      </c>
    </row>
    <row r="183" spans="2:7">
      <c r="B183" t="s">
        <v>186</v>
      </c>
      <c r="C183" t="s">
        <v>41</v>
      </c>
      <c r="D183">
        <v>0.45</v>
      </c>
      <c r="E183">
        <v>0.31250000000000006</v>
      </c>
      <c r="F183">
        <v>0.15999999999999998</v>
      </c>
      <c r="G183" t="s">
        <v>248</v>
      </c>
    </row>
    <row r="184" spans="2:7">
      <c r="B184" t="s">
        <v>186</v>
      </c>
      <c r="C184" t="s">
        <v>27</v>
      </c>
      <c r="D184">
        <v>0.43</v>
      </c>
      <c r="E184">
        <v>0.38000000000000006</v>
      </c>
      <c r="F184">
        <v>0.32999999999999996</v>
      </c>
      <c r="G184" t="s">
        <v>248</v>
      </c>
    </row>
    <row r="185" spans="2:7">
      <c r="B185" t="s">
        <v>186</v>
      </c>
      <c r="C185" t="s">
        <v>28</v>
      </c>
      <c r="D185">
        <v>0.41499999999999998</v>
      </c>
      <c r="E185">
        <v>0.36916666666624998</v>
      </c>
      <c r="F185">
        <v>0.32166666666699995</v>
      </c>
      <c r="G185" t="s">
        <v>248</v>
      </c>
    </row>
    <row r="186" spans="2:7">
      <c r="B186" t="s">
        <v>186</v>
      </c>
      <c r="C186" t="s">
        <v>29</v>
      </c>
      <c r="D186">
        <v>0.53142857142900002</v>
      </c>
      <c r="E186">
        <v>0.433214285714</v>
      </c>
      <c r="F186">
        <v>0.29285714285699999</v>
      </c>
      <c r="G186" t="s">
        <v>248</v>
      </c>
    </row>
    <row r="187" spans="2:7">
      <c r="B187" t="s">
        <v>186</v>
      </c>
      <c r="C187" t="s">
        <v>30</v>
      </c>
      <c r="D187">
        <v>0.32250000000000001</v>
      </c>
      <c r="E187">
        <v>0.29203124999999996</v>
      </c>
      <c r="F187">
        <v>0.24437500000000001</v>
      </c>
      <c r="G187" t="s">
        <v>248</v>
      </c>
    </row>
    <row r="188" spans="2:7">
      <c r="B188" t="s">
        <v>186</v>
      </c>
      <c r="C188" t="s">
        <v>31</v>
      </c>
      <c r="D188">
        <v>0.35399999999999998</v>
      </c>
      <c r="E188">
        <v>0.28900000000000003</v>
      </c>
      <c r="F188">
        <v>0.23400000000000004</v>
      </c>
      <c r="G188" t="s">
        <v>248</v>
      </c>
    </row>
    <row r="189" spans="2:7">
      <c r="B189" t="s">
        <v>186</v>
      </c>
      <c r="C189" t="s">
        <v>32</v>
      </c>
      <c r="D189">
        <v>0.26374999999999998</v>
      </c>
      <c r="E189">
        <v>0.22000000000000003</v>
      </c>
      <c r="F189">
        <v>0.17874999999999996</v>
      </c>
      <c r="G189" t="s">
        <v>248</v>
      </c>
    </row>
    <row r="190" spans="2:7">
      <c r="B190" t="s">
        <v>186</v>
      </c>
      <c r="C190" t="s">
        <v>33</v>
      </c>
      <c r="D190">
        <v>0.4325</v>
      </c>
      <c r="E190">
        <v>0.35124999999999995</v>
      </c>
      <c r="F190">
        <v>0.25500000000000006</v>
      </c>
      <c r="G190" t="s">
        <v>248</v>
      </c>
    </row>
    <row r="191" spans="2:7">
      <c r="B191" t="s">
        <v>186</v>
      </c>
      <c r="C191" t="s">
        <v>34</v>
      </c>
      <c r="D191">
        <v>0.31</v>
      </c>
      <c r="E191">
        <v>0.19750000000000001</v>
      </c>
      <c r="F191">
        <v>0.11000000000000001</v>
      </c>
      <c r="G191" t="s">
        <v>248</v>
      </c>
    </row>
    <row r="192" spans="2:7">
      <c r="B192" t="s">
        <v>186</v>
      </c>
      <c r="C192" t="s">
        <v>35</v>
      </c>
      <c r="D192">
        <v>0.28749999999999998</v>
      </c>
      <c r="E192">
        <v>0.25624999999999998</v>
      </c>
      <c r="F192">
        <v>0.19750000000000001</v>
      </c>
      <c r="G192" t="s">
        <v>248</v>
      </c>
    </row>
    <row r="193" spans="2:7">
      <c r="B193" t="s">
        <v>186</v>
      </c>
      <c r="C193" t="s">
        <v>36</v>
      </c>
      <c r="D193">
        <v>0.45702702702699999</v>
      </c>
      <c r="E193">
        <v>0.41175675675700002</v>
      </c>
      <c r="F193">
        <v>0.35540540540499999</v>
      </c>
      <c r="G193" t="s">
        <v>248</v>
      </c>
    </row>
    <row r="194" spans="2:7">
      <c r="B194" t="s">
        <v>187</v>
      </c>
      <c r="C194" t="s">
        <v>37</v>
      </c>
      <c r="D194">
        <v>0.4</v>
      </c>
      <c r="E194">
        <v>0.23750000000000002</v>
      </c>
      <c r="F194">
        <v>0.10999999999999999</v>
      </c>
      <c r="G194" t="s">
        <v>248</v>
      </c>
    </row>
    <row r="195" spans="2:7">
      <c r="B195" t="s">
        <v>187</v>
      </c>
      <c r="C195" t="s">
        <v>7</v>
      </c>
      <c r="D195">
        <v>0.45777777777799999</v>
      </c>
      <c r="E195">
        <v>0.36055555555550001</v>
      </c>
      <c r="F195">
        <v>0.22888888888799996</v>
      </c>
      <c r="G195" t="s">
        <v>248</v>
      </c>
    </row>
    <row r="196" spans="2:7">
      <c r="B196" t="s">
        <v>187</v>
      </c>
      <c r="C196" t="s">
        <v>38</v>
      </c>
      <c r="D196">
        <v>0.38</v>
      </c>
      <c r="E196">
        <v>0.24250000000000002</v>
      </c>
      <c r="F196">
        <v>0.14999999999999997</v>
      </c>
      <c r="G196" t="s">
        <v>248</v>
      </c>
    </row>
    <row r="197" spans="2:7">
      <c r="B197" t="s">
        <v>187</v>
      </c>
      <c r="C197" t="s">
        <v>8</v>
      </c>
      <c r="D197">
        <v>0.28454545454500002</v>
      </c>
      <c r="E197">
        <v>0.25840909090874997</v>
      </c>
      <c r="F197">
        <v>0.221818181818</v>
      </c>
      <c r="G197" t="s">
        <v>248</v>
      </c>
    </row>
    <row r="198" spans="2:7">
      <c r="B198" t="s">
        <v>187</v>
      </c>
      <c r="C198" t="s">
        <v>9</v>
      </c>
      <c r="D198">
        <v>0.30166666666699998</v>
      </c>
      <c r="E198">
        <v>0.24124999999949998</v>
      </c>
      <c r="F198">
        <v>0.18666666666699999</v>
      </c>
      <c r="G198" t="s">
        <v>248</v>
      </c>
    </row>
    <row r="199" spans="2:7">
      <c r="B199" t="s">
        <v>187</v>
      </c>
      <c r="C199" t="s">
        <v>10</v>
      </c>
      <c r="D199">
        <v>0.42428571428599998</v>
      </c>
      <c r="E199">
        <v>0.27428571428600002</v>
      </c>
      <c r="F199">
        <v>0.14428571428600001</v>
      </c>
      <c r="G199" t="s">
        <v>248</v>
      </c>
    </row>
    <row r="200" spans="2:7">
      <c r="B200" t="s">
        <v>187</v>
      </c>
      <c r="C200" t="s">
        <v>42</v>
      </c>
      <c r="D200">
        <v>0.34</v>
      </c>
      <c r="E200">
        <v>0.2525</v>
      </c>
      <c r="F200">
        <v>0.19</v>
      </c>
      <c r="G200" t="s">
        <v>248</v>
      </c>
    </row>
    <row r="201" spans="2:7">
      <c r="B201" t="s">
        <v>187</v>
      </c>
      <c r="C201" t="s">
        <v>11</v>
      </c>
      <c r="D201">
        <v>0.33</v>
      </c>
      <c r="E201">
        <v>0.255</v>
      </c>
      <c r="F201">
        <v>0.19</v>
      </c>
      <c r="G201" t="s">
        <v>248</v>
      </c>
    </row>
    <row r="202" spans="2:7">
      <c r="B202" t="s">
        <v>187</v>
      </c>
      <c r="C202" t="s">
        <v>12</v>
      </c>
      <c r="D202">
        <v>0.31374999999999997</v>
      </c>
      <c r="E202">
        <v>0.27781249999999996</v>
      </c>
      <c r="F202">
        <v>0.22500000000000003</v>
      </c>
      <c r="G202" t="s">
        <v>248</v>
      </c>
    </row>
    <row r="203" spans="2:7">
      <c r="B203" t="s">
        <v>187</v>
      </c>
      <c r="C203" t="s">
        <v>13</v>
      </c>
      <c r="D203">
        <v>0.26289473684199999</v>
      </c>
      <c r="E203">
        <v>0.22671052631575001</v>
      </c>
      <c r="F203">
        <v>0.18605263157899998</v>
      </c>
      <c r="G203" t="s">
        <v>248</v>
      </c>
    </row>
    <row r="204" spans="2:7">
      <c r="B204" t="s">
        <v>187</v>
      </c>
      <c r="C204" t="s">
        <v>14</v>
      </c>
      <c r="D204">
        <v>0.46</v>
      </c>
      <c r="E204">
        <v>0.40249999999999997</v>
      </c>
      <c r="F204">
        <v>0.35000000000000003</v>
      </c>
      <c r="G204" t="s">
        <v>248</v>
      </c>
    </row>
    <row r="205" spans="2:7">
      <c r="B205" t="s">
        <v>187</v>
      </c>
      <c r="C205" t="s">
        <v>15</v>
      </c>
      <c r="D205">
        <v>0.34</v>
      </c>
      <c r="E205">
        <v>0.27749999999999997</v>
      </c>
      <c r="F205">
        <v>0.25000000000000006</v>
      </c>
      <c r="G205" t="s">
        <v>248</v>
      </c>
    </row>
    <row r="206" spans="2:7">
      <c r="B206" t="s">
        <v>187</v>
      </c>
      <c r="C206" t="s">
        <v>19</v>
      </c>
      <c r="D206">
        <v>0.43615384615399999</v>
      </c>
      <c r="E206">
        <v>0.30442307692275</v>
      </c>
      <c r="F206">
        <v>0.19692307692300004</v>
      </c>
      <c r="G206" t="s">
        <v>248</v>
      </c>
    </row>
    <row r="207" spans="2:7">
      <c r="B207" t="s">
        <v>187</v>
      </c>
      <c r="C207" t="s">
        <v>16</v>
      </c>
      <c r="D207">
        <v>0.37062499999999998</v>
      </c>
      <c r="E207">
        <v>0.28859374999999998</v>
      </c>
      <c r="F207">
        <v>0.20624999999999999</v>
      </c>
      <c r="G207" t="s">
        <v>248</v>
      </c>
    </row>
    <row r="208" spans="2:7">
      <c r="B208" t="s">
        <v>187</v>
      </c>
      <c r="C208" t="s">
        <v>17</v>
      </c>
      <c r="D208">
        <v>0.38800000000000001</v>
      </c>
      <c r="E208">
        <v>0.32300000000000006</v>
      </c>
      <c r="F208">
        <v>0.27199999999999996</v>
      </c>
      <c r="G208" t="s">
        <v>248</v>
      </c>
    </row>
    <row r="209" spans="2:7">
      <c r="B209" t="s">
        <v>187</v>
      </c>
      <c r="C209" t="s">
        <v>18</v>
      </c>
      <c r="D209">
        <v>0.381363636364</v>
      </c>
      <c r="E209">
        <v>0.32170454545400001</v>
      </c>
      <c r="F209">
        <v>0.26090909091000003</v>
      </c>
      <c r="G209" t="s">
        <v>248</v>
      </c>
    </row>
    <row r="210" spans="2:7">
      <c r="B210" t="s">
        <v>187</v>
      </c>
      <c r="C210" t="s">
        <v>39</v>
      </c>
      <c r="D210">
        <v>0.32500000000000001</v>
      </c>
      <c r="E210">
        <v>0.25625000000000003</v>
      </c>
      <c r="F210">
        <v>0.19</v>
      </c>
      <c r="G210" t="s">
        <v>248</v>
      </c>
    </row>
    <row r="211" spans="2:7">
      <c r="B211" t="s">
        <v>187</v>
      </c>
      <c r="C211" t="s">
        <v>20</v>
      </c>
      <c r="D211">
        <v>0.29714285714299998</v>
      </c>
      <c r="E211">
        <v>0.27035714285675</v>
      </c>
      <c r="F211">
        <v>0.24142857142800006</v>
      </c>
      <c r="G211" t="s">
        <v>248</v>
      </c>
    </row>
    <row r="212" spans="2:7">
      <c r="B212" t="s">
        <v>187</v>
      </c>
      <c r="C212" t="s">
        <v>21</v>
      </c>
      <c r="D212">
        <v>0.56000000000000005</v>
      </c>
      <c r="E212">
        <v>0.50375000000000003</v>
      </c>
      <c r="F212">
        <v>0.43499999999999994</v>
      </c>
      <c r="G212" t="s">
        <v>248</v>
      </c>
    </row>
    <row r="213" spans="2:7">
      <c r="B213" t="s">
        <v>187</v>
      </c>
      <c r="C213" t="s">
        <v>22</v>
      </c>
      <c r="D213">
        <v>0</v>
      </c>
      <c r="E213">
        <v>0</v>
      </c>
      <c r="F213">
        <v>0</v>
      </c>
      <c r="G213" t="s">
        <v>248</v>
      </c>
    </row>
    <row r="214" spans="2:7">
      <c r="B214" t="s">
        <v>187</v>
      </c>
      <c r="C214" t="s">
        <v>23</v>
      </c>
      <c r="D214">
        <v>0.33380952381000001</v>
      </c>
      <c r="E214">
        <v>0.23142857142875001</v>
      </c>
      <c r="F214">
        <v>0.14619047619100001</v>
      </c>
      <c r="G214" t="s">
        <v>248</v>
      </c>
    </row>
    <row r="215" spans="2:7">
      <c r="B215" t="s">
        <v>187</v>
      </c>
      <c r="C215" t="s">
        <v>43</v>
      </c>
      <c r="D215">
        <v>0.4</v>
      </c>
      <c r="E215">
        <v>0.27500000000000002</v>
      </c>
      <c r="F215">
        <v>0.18</v>
      </c>
      <c r="G215" t="s">
        <v>248</v>
      </c>
    </row>
    <row r="216" spans="2:7">
      <c r="B216" t="s">
        <v>187</v>
      </c>
      <c r="C216" t="s">
        <v>24</v>
      </c>
      <c r="D216">
        <v>0.35</v>
      </c>
      <c r="E216">
        <v>0.3125</v>
      </c>
      <c r="F216">
        <v>0.25999999999999995</v>
      </c>
      <c r="G216" t="s">
        <v>248</v>
      </c>
    </row>
    <row r="217" spans="2:7">
      <c r="B217" t="s">
        <v>187</v>
      </c>
      <c r="C217" t="s">
        <v>25</v>
      </c>
      <c r="D217">
        <v>0.24</v>
      </c>
      <c r="E217">
        <v>0.20250000000000001</v>
      </c>
      <c r="F217">
        <v>0.19000000000000003</v>
      </c>
      <c r="G217" t="s">
        <v>248</v>
      </c>
    </row>
    <row r="218" spans="2:7">
      <c r="B218" t="s">
        <v>187</v>
      </c>
      <c r="C218" t="s">
        <v>26</v>
      </c>
      <c r="D218">
        <v>0.33</v>
      </c>
      <c r="E218">
        <v>0.27999999999999997</v>
      </c>
      <c r="F218">
        <v>0.25000000000000006</v>
      </c>
      <c r="G218" t="s">
        <v>248</v>
      </c>
    </row>
    <row r="219" spans="2:7">
      <c r="B219" t="s">
        <v>187</v>
      </c>
      <c r="C219" t="s">
        <v>40</v>
      </c>
      <c r="D219">
        <v>0.41</v>
      </c>
      <c r="E219">
        <v>0.26</v>
      </c>
      <c r="F219">
        <v>0.13</v>
      </c>
      <c r="G219" t="s">
        <v>248</v>
      </c>
    </row>
    <row r="220" spans="2:7">
      <c r="B220" t="s">
        <v>187</v>
      </c>
      <c r="C220" t="s">
        <v>41</v>
      </c>
      <c r="D220">
        <v>0.53</v>
      </c>
      <c r="E220">
        <v>0.36749999999999999</v>
      </c>
      <c r="F220">
        <v>0.19999999999999996</v>
      </c>
      <c r="G220" t="s">
        <v>248</v>
      </c>
    </row>
    <row r="221" spans="2:7">
      <c r="B221" t="s">
        <v>187</v>
      </c>
      <c r="C221" t="s">
        <v>27</v>
      </c>
      <c r="D221">
        <v>0.47</v>
      </c>
      <c r="E221">
        <v>0.43250000000000005</v>
      </c>
      <c r="F221">
        <v>0.37999999999999995</v>
      </c>
      <c r="G221" t="s">
        <v>248</v>
      </c>
    </row>
    <row r="222" spans="2:7">
      <c r="B222" t="s">
        <v>187</v>
      </c>
      <c r="C222" t="s">
        <v>28</v>
      </c>
      <c r="D222">
        <v>0.39833333333299997</v>
      </c>
      <c r="E222">
        <v>0.34833333333299998</v>
      </c>
      <c r="F222">
        <v>0.29666666666700003</v>
      </c>
      <c r="G222" t="s">
        <v>248</v>
      </c>
    </row>
    <row r="223" spans="2:7">
      <c r="B223" t="s">
        <v>187</v>
      </c>
      <c r="C223" t="s">
        <v>29</v>
      </c>
      <c r="D223">
        <v>0.504285714286</v>
      </c>
      <c r="E223">
        <v>0.40428571428600002</v>
      </c>
      <c r="F223">
        <v>0.26428571428600006</v>
      </c>
      <c r="G223" t="s">
        <v>248</v>
      </c>
    </row>
    <row r="224" spans="2:7">
      <c r="B224" t="s">
        <v>187</v>
      </c>
      <c r="C224" t="s">
        <v>30</v>
      </c>
      <c r="D224">
        <v>0.31</v>
      </c>
      <c r="E224">
        <v>0.27874999999999994</v>
      </c>
      <c r="F224">
        <v>0.23375000000000007</v>
      </c>
      <c r="G224" t="s">
        <v>248</v>
      </c>
    </row>
    <row r="225" spans="2:7">
      <c r="B225" t="s">
        <v>187</v>
      </c>
      <c r="C225" t="s">
        <v>31</v>
      </c>
      <c r="D225">
        <v>0.39800000000000002</v>
      </c>
      <c r="E225">
        <v>0.31300000000000006</v>
      </c>
      <c r="F225">
        <v>0.25399999999999995</v>
      </c>
      <c r="G225" t="s">
        <v>248</v>
      </c>
    </row>
    <row r="226" spans="2:7">
      <c r="B226" t="s">
        <v>187</v>
      </c>
      <c r="C226" t="s">
        <v>32</v>
      </c>
      <c r="D226">
        <v>0.3</v>
      </c>
      <c r="E226">
        <v>0.25468749999999996</v>
      </c>
      <c r="F226">
        <v>0.20624999999999999</v>
      </c>
      <c r="G226" t="s">
        <v>248</v>
      </c>
    </row>
    <row r="227" spans="2:7">
      <c r="B227" t="s">
        <v>187</v>
      </c>
      <c r="C227" t="s">
        <v>33</v>
      </c>
      <c r="D227">
        <v>0.43</v>
      </c>
      <c r="E227">
        <v>0.34406250000000005</v>
      </c>
      <c r="F227">
        <v>0.25125000000000003</v>
      </c>
      <c r="G227" t="s">
        <v>248</v>
      </c>
    </row>
    <row r="228" spans="2:7">
      <c r="B228" t="s">
        <v>187</v>
      </c>
      <c r="C228" t="s">
        <v>34</v>
      </c>
      <c r="D228">
        <v>0.34</v>
      </c>
      <c r="E228">
        <v>0.19624999999999998</v>
      </c>
      <c r="F228">
        <v>0.10500000000000001</v>
      </c>
      <c r="G228" t="s">
        <v>248</v>
      </c>
    </row>
    <row r="229" spans="2:7">
      <c r="B229" t="s">
        <v>187</v>
      </c>
      <c r="C229" t="s">
        <v>35</v>
      </c>
      <c r="D229">
        <v>0.33</v>
      </c>
      <c r="E229">
        <v>0.28937499999999994</v>
      </c>
      <c r="F229">
        <v>0.22750000000000004</v>
      </c>
      <c r="G229" t="s">
        <v>248</v>
      </c>
    </row>
    <row r="230" spans="2:7">
      <c r="B230" t="s">
        <v>187</v>
      </c>
      <c r="C230" t="s">
        <v>36</v>
      </c>
      <c r="D230">
        <v>0.44243243243199998</v>
      </c>
      <c r="E230">
        <v>0.39648648648699997</v>
      </c>
      <c r="F230">
        <v>0.34189189189200003</v>
      </c>
      <c r="G230" t="s">
        <v>248</v>
      </c>
    </row>
    <row r="231" spans="2:7">
      <c r="B231" t="s">
        <v>188</v>
      </c>
      <c r="C231" t="s">
        <v>37</v>
      </c>
      <c r="D231">
        <v>0.35</v>
      </c>
      <c r="E231">
        <v>0.17500000000000002</v>
      </c>
      <c r="F231">
        <v>7.0000000000000034E-2</v>
      </c>
      <c r="G231" t="s">
        <v>248</v>
      </c>
    </row>
    <row r="232" spans="2:7">
      <c r="B232" t="s">
        <v>188</v>
      </c>
      <c r="C232" t="s">
        <v>7</v>
      </c>
      <c r="D232">
        <v>0.35333333333299999</v>
      </c>
      <c r="E232">
        <v>0.26027777777799999</v>
      </c>
      <c r="F232">
        <v>0.15222222222300003</v>
      </c>
      <c r="G232" t="s">
        <v>248</v>
      </c>
    </row>
    <row r="233" spans="2:7">
      <c r="B233" t="s">
        <v>188</v>
      </c>
      <c r="C233" t="s">
        <v>38</v>
      </c>
      <c r="D233">
        <v>0.27</v>
      </c>
      <c r="E233">
        <v>0.14500000000000002</v>
      </c>
      <c r="F233">
        <v>0.09</v>
      </c>
      <c r="G233" t="s">
        <v>248</v>
      </c>
    </row>
    <row r="234" spans="2:7">
      <c r="B234" t="s">
        <v>188</v>
      </c>
      <c r="C234" t="s">
        <v>8</v>
      </c>
      <c r="D234">
        <v>0.20363636363599999</v>
      </c>
      <c r="E234">
        <v>0.18204545454599999</v>
      </c>
      <c r="F234">
        <v>0.155454545454</v>
      </c>
      <c r="G234" t="s">
        <v>248</v>
      </c>
    </row>
    <row r="235" spans="2:7">
      <c r="B235" t="s">
        <v>188</v>
      </c>
      <c r="C235" t="s">
        <v>9</v>
      </c>
      <c r="D235">
        <v>0.245</v>
      </c>
      <c r="E235">
        <v>0.19083333333374999</v>
      </c>
      <c r="F235">
        <v>0.14166666666700001</v>
      </c>
      <c r="G235" t="s">
        <v>248</v>
      </c>
    </row>
    <row r="236" spans="2:7">
      <c r="B236" t="s">
        <v>188</v>
      </c>
      <c r="C236" t="s">
        <v>10</v>
      </c>
      <c r="D236">
        <v>0.31857142857100001</v>
      </c>
      <c r="E236">
        <v>0.17749999999975002</v>
      </c>
      <c r="F236">
        <v>7.9999999999999988E-2</v>
      </c>
      <c r="G236" t="s">
        <v>248</v>
      </c>
    </row>
    <row r="237" spans="2:7">
      <c r="B237" t="s">
        <v>188</v>
      </c>
      <c r="C237" t="s">
        <v>42</v>
      </c>
      <c r="D237">
        <v>0.24</v>
      </c>
      <c r="E237">
        <v>0.16499999999999998</v>
      </c>
      <c r="F237">
        <v>0.12</v>
      </c>
      <c r="G237" t="s">
        <v>248</v>
      </c>
    </row>
    <row r="238" spans="2:7">
      <c r="B238" t="s">
        <v>188</v>
      </c>
      <c r="C238" t="s">
        <v>11</v>
      </c>
      <c r="D238">
        <v>0.28999999999999998</v>
      </c>
      <c r="E238">
        <v>0.19</v>
      </c>
      <c r="F238">
        <v>0.13000000000000003</v>
      </c>
      <c r="G238" t="s">
        <v>248</v>
      </c>
    </row>
    <row r="239" spans="2:7">
      <c r="B239" t="s">
        <v>188</v>
      </c>
      <c r="C239" t="s">
        <v>12</v>
      </c>
      <c r="D239">
        <v>0.21875</v>
      </c>
      <c r="E239">
        <v>0.19062500000000002</v>
      </c>
      <c r="F239">
        <v>0.14625000000000002</v>
      </c>
      <c r="G239" t="s">
        <v>248</v>
      </c>
    </row>
    <row r="240" spans="2:7">
      <c r="B240" t="s">
        <v>188</v>
      </c>
      <c r="C240" t="s">
        <v>13</v>
      </c>
      <c r="D240">
        <v>0.187894736842</v>
      </c>
      <c r="E240">
        <v>0.156644736842</v>
      </c>
      <c r="F240">
        <v>0.119736842106</v>
      </c>
      <c r="G240" t="s">
        <v>248</v>
      </c>
    </row>
    <row r="241" spans="2:7">
      <c r="B241" t="s">
        <v>188</v>
      </c>
      <c r="C241" t="s">
        <v>14</v>
      </c>
      <c r="D241">
        <v>0.42599999999999999</v>
      </c>
      <c r="E241">
        <v>0.35600000000000004</v>
      </c>
      <c r="F241">
        <v>0.30600000000000005</v>
      </c>
      <c r="G241" t="s">
        <v>248</v>
      </c>
    </row>
    <row r="242" spans="2:7">
      <c r="B242" t="s">
        <v>188</v>
      </c>
      <c r="C242" t="s">
        <v>15</v>
      </c>
      <c r="D242">
        <v>0.26</v>
      </c>
      <c r="E242">
        <v>0.21000000000000002</v>
      </c>
      <c r="F242">
        <v>0.18000000000000002</v>
      </c>
      <c r="G242" t="s">
        <v>248</v>
      </c>
    </row>
    <row r="243" spans="2:7">
      <c r="B243" t="s">
        <v>188</v>
      </c>
      <c r="C243" t="s">
        <v>19</v>
      </c>
      <c r="D243">
        <v>0.44923076923100003</v>
      </c>
      <c r="E243">
        <v>0.29923076923099995</v>
      </c>
      <c r="F243">
        <v>0.175384615385</v>
      </c>
      <c r="G243" t="s">
        <v>248</v>
      </c>
    </row>
    <row r="244" spans="2:7">
      <c r="B244" t="s">
        <v>188</v>
      </c>
      <c r="C244" t="s">
        <v>16</v>
      </c>
      <c r="D244">
        <v>0.28999999999999998</v>
      </c>
      <c r="E244">
        <v>0.20406249999999998</v>
      </c>
      <c r="F244">
        <v>0.13500000000000001</v>
      </c>
      <c r="G244" t="s">
        <v>248</v>
      </c>
    </row>
    <row r="245" spans="2:7">
      <c r="B245" t="s">
        <v>188</v>
      </c>
      <c r="C245" t="s">
        <v>17</v>
      </c>
      <c r="D245">
        <v>0.30599999999999999</v>
      </c>
      <c r="E245">
        <v>0.246</v>
      </c>
      <c r="F245">
        <v>0.19400000000000001</v>
      </c>
      <c r="G245" t="s">
        <v>248</v>
      </c>
    </row>
    <row r="246" spans="2:7">
      <c r="B246" t="s">
        <v>188</v>
      </c>
      <c r="C246" t="s">
        <v>18</v>
      </c>
      <c r="D246">
        <v>0.28454545454500002</v>
      </c>
      <c r="E246">
        <v>0.23</v>
      </c>
      <c r="F246">
        <v>0.17545454545499997</v>
      </c>
      <c r="G246" t="s">
        <v>248</v>
      </c>
    </row>
    <row r="247" spans="2:7">
      <c r="B247" t="s">
        <v>188</v>
      </c>
      <c r="C247" t="s">
        <v>39</v>
      </c>
      <c r="D247">
        <v>0.22500000000000001</v>
      </c>
      <c r="E247">
        <v>0.16250000000000001</v>
      </c>
      <c r="F247">
        <v>0.11499999999999999</v>
      </c>
      <c r="G247" t="s">
        <v>248</v>
      </c>
    </row>
    <row r="248" spans="2:7">
      <c r="B248" t="s">
        <v>188</v>
      </c>
      <c r="C248" t="s">
        <v>20</v>
      </c>
      <c r="D248">
        <v>0.23</v>
      </c>
      <c r="E248">
        <v>0.20678571428625003</v>
      </c>
      <c r="F248">
        <v>0.17714285714299999</v>
      </c>
      <c r="G248" t="s">
        <v>248</v>
      </c>
    </row>
    <row r="249" spans="2:7">
      <c r="B249" t="s">
        <v>188</v>
      </c>
      <c r="C249" t="s">
        <v>21</v>
      </c>
      <c r="D249">
        <v>0.5</v>
      </c>
      <c r="E249">
        <v>0.45000000000000007</v>
      </c>
      <c r="F249">
        <v>0.37999999999999995</v>
      </c>
      <c r="G249" t="s">
        <v>248</v>
      </c>
    </row>
    <row r="250" spans="2:7">
      <c r="B250" t="s">
        <v>188</v>
      </c>
      <c r="C250" t="s">
        <v>22</v>
      </c>
      <c r="D250">
        <v>0</v>
      </c>
      <c r="E250">
        <v>0</v>
      </c>
      <c r="F250">
        <v>0</v>
      </c>
      <c r="G250" t="s">
        <v>248</v>
      </c>
    </row>
    <row r="251" spans="2:7">
      <c r="B251" t="s">
        <v>188</v>
      </c>
      <c r="C251" t="s">
        <v>23</v>
      </c>
      <c r="D251">
        <v>0.257142857143</v>
      </c>
      <c r="E251">
        <v>0.16071428571424998</v>
      </c>
      <c r="F251">
        <v>9.3333333334000013E-2</v>
      </c>
      <c r="G251" t="s">
        <v>248</v>
      </c>
    </row>
    <row r="252" spans="2:7">
      <c r="B252" t="s">
        <v>188</v>
      </c>
      <c r="C252" t="s">
        <v>43</v>
      </c>
      <c r="D252">
        <v>0.3</v>
      </c>
      <c r="E252">
        <v>0.1875</v>
      </c>
      <c r="F252">
        <v>0.11000000000000001</v>
      </c>
      <c r="G252" t="s">
        <v>248</v>
      </c>
    </row>
    <row r="253" spans="2:7">
      <c r="B253" t="s">
        <v>188</v>
      </c>
      <c r="C253" t="s">
        <v>24</v>
      </c>
      <c r="D253">
        <v>0.28000000000000003</v>
      </c>
      <c r="E253">
        <v>0.24249999999999999</v>
      </c>
      <c r="F253">
        <v>0.19</v>
      </c>
      <c r="G253" t="s">
        <v>248</v>
      </c>
    </row>
    <row r="254" spans="2:7">
      <c r="B254" t="s">
        <v>188</v>
      </c>
      <c r="C254" t="s">
        <v>25</v>
      </c>
      <c r="D254">
        <v>0.16</v>
      </c>
      <c r="E254">
        <v>0.13500000000000001</v>
      </c>
      <c r="F254">
        <v>0.12</v>
      </c>
      <c r="G254" t="s">
        <v>248</v>
      </c>
    </row>
    <row r="255" spans="2:7">
      <c r="B255" t="s">
        <v>188</v>
      </c>
      <c r="C255" t="s">
        <v>26</v>
      </c>
      <c r="D255">
        <v>0.28000000000000003</v>
      </c>
      <c r="E255">
        <v>0.22999999999999998</v>
      </c>
      <c r="F255">
        <v>0.16000000000000003</v>
      </c>
      <c r="G255" t="s">
        <v>248</v>
      </c>
    </row>
    <row r="256" spans="2:7">
      <c r="B256" t="s">
        <v>188</v>
      </c>
      <c r="C256" t="s">
        <v>40</v>
      </c>
      <c r="D256">
        <v>0.3</v>
      </c>
      <c r="E256">
        <v>0.16249999999999998</v>
      </c>
      <c r="F256">
        <v>7.0000000000000007E-2</v>
      </c>
      <c r="G256" t="s">
        <v>248</v>
      </c>
    </row>
    <row r="257" spans="2:7">
      <c r="B257" t="s">
        <v>188</v>
      </c>
      <c r="C257" t="s">
        <v>41</v>
      </c>
      <c r="D257">
        <v>0.46</v>
      </c>
      <c r="E257">
        <v>0.31000000000000005</v>
      </c>
      <c r="F257">
        <v>0.15999999999999998</v>
      </c>
      <c r="G257" t="s">
        <v>248</v>
      </c>
    </row>
    <row r="258" spans="2:7">
      <c r="B258" t="s">
        <v>188</v>
      </c>
      <c r="C258" t="s">
        <v>27</v>
      </c>
      <c r="D258">
        <v>0.28000000000000003</v>
      </c>
      <c r="E258">
        <v>0.24249999999999999</v>
      </c>
      <c r="F258">
        <v>0.19</v>
      </c>
      <c r="G258" t="s">
        <v>248</v>
      </c>
    </row>
    <row r="259" spans="2:7">
      <c r="B259" t="s">
        <v>188</v>
      </c>
      <c r="C259" t="s">
        <v>28</v>
      </c>
      <c r="D259">
        <v>0.31166666666699999</v>
      </c>
      <c r="E259">
        <v>0.26687499999949993</v>
      </c>
      <c r="F259">
        <v>0.21583333333300003</v>
      </c>
      <c r="G259" t="s">
        <v>248</v>
      </c>
    </row>
    <row r="260" spans="2:7">
      <c r="B260" t="s">
        <v>188</v>
      </c>
      <c r="C260" t="s">
        <v>29</v>
      </c>
      <c r="D260">
        <v>0.38285714285700001</v>
      </c>
      <c r="E260">
        <v>0.28107142857199996</v>
      </c>
      <c r="F260">
        <v>0.164285714285</v>
      </c>
      <c r="G260" t="s">
        <v>248</v>
      </c>
    </row>
    <row r="261" spans="2:7">
      <c r="B261" t="s">
        <v>188</v>
      </c>
      <c r="C261" t="s">
        <v>30</v>
      </c>
      <c r="D261">
        <v>0.23499999999999999</v>
      </c>
      <c r="E261">
        <v>0.20609374999999999</v>
      </c>
      <c r="F261">
        <v>0.168125</v>
      </c>
      <c r="G261" t="s">
        <v>248</v>
      </c>
    </row>
    <row r="262" spans="2:7">
      <c r="B262" t="s">
        <v>188</v>
      </c>
      <c r="C262" t="s">
        <v>31</v>
      </c>
      <c r="D262">
        <v>0.37</v>
      </c>
      <c r="E262">
        <v>0.26249999999999996</v>
      </c>
      <c r="F262">
        <v>0.19600000000000001</v>
      </c>
      <c r="G262" t="s">
        <v>248</v>
      </c>
    </row>
    <row r="263" spans="2:7">
      <c r="B263" t="s">
        <v>188</v>
      </c>
      <c r="C263" t="s">
        <v>32</v>
      </c>
      <c r="D263">
        <v>0.21625</v>
      </c>
      <c r="E263">
        <v>0.18187500000000001</v>
      </c>
      <c r="F263">
        <v>0.13625000000000001</v>
      </c>
      <c r="G263" t="s">
        <v>248</v>
      </c>
    </row>
    <row r="264" spans="2:7">
      <c r="B264" t="s">
        <v>188</v>
      </c>
      <c r="C264" t="s">
        <v>33</v>
      </c>
      <c r="D264">
        <v>0.35499999999999998</v>
      </c>
      <c r="E264">
        <v>0.26906249999999998</v>
      </c>
      <c r="F264">
        <v>0.18624999999999997</v>
      </c>
      <c r="G264" t="s">
        <v>248</v>
      </c>
    </row>
    <row r="265" spans="2:7">
      <c r="B265" t="s">
        <v>188</v>
      </c>
      <c r="C265" t="s">
        <v>34</v>
      </c>
      <c r="D265">
        <v>0.23</v>
      </c>
      <c r="E265">
        <v>0.11125000000000002</v>
      </c>
      <c r="F265">
        <v>5.4999999999999993E-2</v>
      </c>
      <c r="G265" t="s">
        <v>248</v>
      </c>
    </row>
    <row r="266" spans="2:7">
      <c r="B266" t="s">
        <v>188</v>
      </c>
      <c r="C266" t="s">
        <v>35</v>
      </c>
      <c r="D266">
        <v>0.2475</v>
      </c>
      <c r="E266">
        <v>0.21625</v>
      </c>
      <c r="F266">
        <v>0.16250000000000001</v>
      </c>
      <c r="G266" t="s">
        <v>248</v>
      </c>
    </row>
    <row r="267" spans="2:7">
      <c r="B267" t="s">
        <v>188</v>
      </c>
      <c r="C267" t="s">
        <v>36</v>
      </c>
      <c r="D267">
        <v>0.363243243243</v>
      </c>
      <c r="E267">
        <v>0.31932432432425001</v>
      </c>
      <c r="F267">
        <v>0.26972972973000003</v>
      </c>
      <c r="G267" t="s">
        <v>248</v>
      </c>
    </row>
    <row r="268" spans="2:7">
      <c r="B268" t="s">
        <v>189</v>
      </c>
      <c r="C268" t="s">
        <v>37</v>
      </c>
      <c r="D268">
        <v>0.28999999999999998</v>
      </c>
      <c r="E268">
        <v>0.14000000000000001</v>
      </c>
      <c r="F268">
        <v>4.9999999999999989E-2</v>
      </c>
      <c r="G268" t="s">
        <v>248</v>
      </c>
    </row>
    <row r="269" spans="2:7">
      <c r="B269" t="s">
        <v>189</v>
      </c>
      <c r="C269" t="s">
        <v>7</v>
      </c>
      <c r="D269">
        <v>0.34555555555599998</v>
      </c>
      <c r="E269">
        <v>0.25944444444475001</v>
      </c>
      <c r="F269">
        <v>0.15666666666699997</v>
      </c>
      <c r="G269" t="s">
        <v>248</v>
      </c>
    </row>
    <row r="270" spans="2:7">
      <c r="B270" t="s">
        <v>189</v>
      </c>
      <c r="C270" t="s">
        <v>38</v>
      </c>
      <c r="D270">
        <v>0.28999999999999998</v>
      </c>
      <c r="E270">
        <v>0.15249999999999997</v>
      </c>
      <c r="F270">
        <v>8.0000000000000016E-2</v>
      </c>
      <c r="G270" t="s">
        <v>248</v>
      </c>
    </row>
    <row r="271" spans="2:7">
      <c r="B271" t="s">
        <v>189</v>
      </c>
      <c r="C271" t="s">
        <v>8</v>
      </c>
      <c r="D271">
        <v>0.21545454545500001</v>
      </c>
      <c r="E271">
        <v>0.19386363636375001</v>
      </c>
      <c r="F271">
        <v>0.16909090908999999</v>
      </c>
      <c r="G271" t="s">
        <v>248</v>
      </c>
    </row>
    <row r="272" spans="2:7">
      <c r="B272" t="s">
        <v>189</v>
      </c>
      <c r="C272" t="s">
        <v>9</v>
      </c>
      <c r="D272">
        <v>0.18833333333300001</v>
      </c>
      <c r="E272">
        <v>0.1425000000005</v>
      </c>
      <c r="F272">
        <v>0.10499999999900003</v>
      </c>
      <c r="G272" t="s">
        <v>248</v>
      </c>
    </row>
    <row r="273" spans="2:7">
      <c r="B273" t="s">
        <v>189</v>
      </c>
      <c r="C273" t="s">
        <v>10</v>
      </c>
      <c r="D273">
        <v>0.321428571429</v>
      </c>
      <c r="E273">
        <v>0.18750000000025002</v>
      </c>
      <c r="F273">
        <v>8.2857142856000016E-2</v>
      </c>
      <c r="G273" t="s">
        <v>248</v>
      </c>
    </row>
    <row r="274" spans="2:7">
      <c r="B274" t="s">
        <v>189</v>
      </c>
      <c r="C274" t="s">
        <v>42</v>
      </c>
      <c r="D274">
        <v>0.17</v>
      </c>
      <c r="E274">
        <v>0.13250000000000001</v>
      </c>
      <c r="F274">
        <v>7.9999999999999988E-2</v>
      </c>
      <c r="G274" t="s">
        <v>248</v>
      </c>
    </row>
    <row r="275" spans="2:7">
      <c r="B275" t="s">
        <v>189</v>
      </c>
      <c r="C275" t="s">
        <v>11</v>
      </c>
      <c r="D275">
        <v>0.16</v>
      </c>
      <c r="E275">
        <v>0.10999999999999999</v>
      </c>
      <c r="F275">
        <v>8.0000000000000016E-2</v>
      </c>
      <c r="G275" t="s">
        <v>248</v>
      </c>
    </row>
    <row r="276" spans="2:7">
      <c r="B276" t="s">
        <v>189</v>
      </c>
      <c r="C276" t="s">
        <v>12</v>
      </c>
      <c r="D276">
        <v>0.23375000000000001</v>
      </c>
      <c r="E276">
        <v>0.20875000000000002</v>
      </c>
      <c r="F276">
        <v>0.16375000000000001</v>
      </c>
      <c r="G276" t="s">
        <v>248</v>
      </c>
    </row>
    <row r="277" spans="2:7">
      <c r="B277" t="s">
        <v>189</v>
      </c>
      <c r="C277" t="s">
        <v>13</v>
      </c>
      <c r="D277">
        <v>0.20710526315800001</v>
      </c>
      <c r="E277">
        <v>0.17519736842050002</v>
      </c>
      <c r="F277">
        <v>0.13473684210600001</v>
      </c>
      <c r="G277" t="s">
        <v>248</v>
      </c>
    </row>
    <row r="278" spans="2:7">
      <c r="B278" t="s">
        <v>189</v>
      </c>
      <c r="C278" t="s">
        <v>14</v>
      </c>
      <c r="D278">
        <v>0.40799999999999997</v>
      </c>
      <c r="E278">
        <v>0.34050000000000002</v>
      </c>
      <c r="F278">
        <v>0.29000000000000004</v>
      </c>
      <c r="G278" t="s">
        <v>248</v>
      </c>
    </row>
    <row r="279" spans="2:7">
      <c r="B279" t="s">
        <v>189</v>
      </c>
      <c r="C279" t="s">
        <v>15</v>
      </c>
      <c r="D279">
        <v>0.26</v>
      </c>
      <c r="E279">
        <v>0.21000000000000002</v>
      </c>
      <c r="F279">
        <v>0.18000000000000002</v>
      </c>
      <c r="G279" t="s">
        <v>248</v>
      </c>
    </row>
    <row r="280" spans="2:7">
      <c r="B280" t="s">
        <v>189</v>
      </c>
      <c r="C280" t="s">
        <v>19</v>
      </c>
      <c r="D280">
        <v>0.36846153846200003</v>
      </c>
      <c r="E280">
        <v>0.24346153846199997</v>
      </c>
      <c r="F280">
        <v>0.14692307692200002</v>
      </c>
      <c r="G280" t="s">
        <v>248</v>
      </c>
    </row>
    <row r="281" spans="2:7">
      <c r="B281" t="s">
        <v>189</v>
      </c>
      <c r="C281" t="s">
        <v>16</v>
      </c>
      <c r="D281">
        <v>0.25437500000000002</v>
      </c>
      <c r="E281">
        <v>0.18484375</v>
      </c>
      <c r="F281">
        <v>0.12625</v>
      </c>
      <c r="G281" t="s">
        <v>248</v>
      </c>
    </row>
    <row r="282" spans="2:7">
      <c r="B282" t="s">
        <v>189</v>
      </c>
      <c r="C282" t="s">
        <v>17</v>
      </c>
      <c r="D282">
        <v>0.29799999999999999</v>
      </c>
      <c r="E282">
        <v>0.23799999999999999</v>
      </c>
      <c r="F282">
        <v>0.19400000000000001</v>
      </c>
      <c r="G282" t="s">
        <v>248</v>
      </c>
    </row>
    <row r="283" spans="2:7">
      <c r="B283" t="s">
        <v>189</v>
      </c>
      <c r="C283" t="s">
        <v>18</v>
      </c>
      <c r="D283">
        <v>0.278181818182</v>
      </c>
      <c r="E283">
        <v>0.22761363636325005</v>
      </c>
      <c r="F283">
        <v>0.17590909090899998</v>
      </c>
      <c r="G283" t="s">
        <v>248</v>
      </c>
    </row>
    <row r="284" spans="2:7">
      <c r="B284" t="s">
        <v>189</v>
      </c>
      <c r="C284" t="s">
        <v>39</v>
      </c>
      <c r="D284">
        <v>0.26</v>
      </c>
      <c r="E284">
        <v>0.19124999999999998</v>
      </c>
      <c r="F284">
        <v>0.12500000000000003</v>
      </c>
      <c r="G284" t="s">
        <v>248</v>
      </c>
    </row>
    <row r="285" spans="2:7">
      <c r="B285" t="s">
        <v>189</v>
      </c>
      <c r="C285" t="s">
        <v>20</v>
      </c>
      <c r="D285">
        <v>0.21142857142900001</v>
      </c>
      <c r="E285">
        <v>0.18821428571400001</v>
      </c>
      <c r="F285">
        <v>0.15571428571500001</v>
      </c>
      <c r="G285" t="s">
        <v>248</v>
      </c>
    </row>
    <row r="286" spans="2:7">
      <c r="B286" t="s">
        <v>189</v>
      </c>
      <c r="C286" t="s">
        <v>21</v>
      </c>
      <c r="D286">
        <v>0.47499999999999998</v>
      </c>
      <c r="E286">
        <v>0.43125000000000002</v>
      </c>
      <c r="F286">
        <v>0.37000000000000005</v>
      </c>
      <c r="G286" t="s">
        <v>248</v>
      </c>
    </row>
    <row r="287" spans="2:7">
      <c r="B287" t="s">
        <v>189</v>
      </c>
      <c r="C287" t="s">
        <v>22</v>
      </c>
      <c r="D287">
        <v>0</v>
      </c>
      <c r="E287">
        <v>0</v>
      </c>
      <c r="F287">
        <v>0</v>
      </c>
      <c r="G287" t="s">
        <v>248</v>
      </c>
    </row>
    <row r="288" spans="2:7">
      <c r="B288" t="s">
        <v>189</v>
      </c>
      <c r="C288" t="s">
        <v>23</v>
      </c>
      <c r="D288">
        <v>0.23809523809499999</v>
      </c>
      <c r="E288">
        <v>0.15416666666624998</v>
      </c>
      <c r="F288">
        <v>9.2857142858000008E-2</v>
      </c>
      <c r="G288" t="s">
        <v>248</v>
      </c>
    </row>
    <row r="289" spans="2:7">
      <c r="B289" t="s">
        <v>189</v>
      </c>
      <c r="C289" t="s">
        <v>43</v>
      </c>
      <c r="D289">
        <v>0.21</v>
      </c>
      <c r="E289">
        <v>0.11000000000000001</v>
      </c>
      <c r="F289">
        <v>7.0000000000000007E-2</v>
      </c>
      <c r="G289" t="s">
        <v>248</v>
      </c>
    </row>
    <row r="290" spans="2:7">
      <c r="B290" t="s">
        <v>189</v>
      </c>
      <c r="C290" t="s">
        <v>24</v>
      </c>
      <c r="D290">
        <v>0.27</v>
      </c>
      <c r="E290">
        <v>0.245</v>
      </c>
      <c r="F290">
        <v>0.19</v>
      </c>
      <c r="G290" t="s">
        <v>248</v>
      </c>
    </row>
    <row r="291" spans="2:7">
      <c r="B291" t="s">
        <v>189</v>
      </c>
      <c r="C291" t="s">
        <v>25</v>
      </c>
      <c r="D291">
        <v>0.17</v>
      </c>
      <c r="E291">
        <v>0.1575</v>
      </c>
      <c r="F291">
        <v>0.12000000000000002</v>
      </c>
      <c r="G291" t="s">
        <v>248</v>
      </c>
    </row>
    <row r="292" spans="2:7">
      <c r="B292" t="s">
        <v>189</v>
      </c>
      <c r="C292" t="s">
        <v>26</v>
      </c>
      <c r="D292">
        <v>0.27</v>
      </c>
      <c r="E292">
        <v>0.23249999999999998</v>
      </c>
      <c r="F292">
        <v>0.18</v>
      </c>
      <c r="G292" t="s">
        <v>248</v>
      </c>
    </row>
    <row r="293" spans="2:7">
      <c r="B293" t="s">
        <v>189</v>
      </c>
      <c r="C293" t="s">
        <v>40</v>
      </c>
      <c r="D293">
        <v>0.31</v>
      </c>
      <c r="E293">
        <v>0.185</v>
      </c>
      <c r="F293">
        <v>0.09</v>
      </c>
      <c r="G293" t="s">
        <v>248</v>
      </c>
    </row>
    <row r="294" spans="2:7">
      <c r="B294" t="s">
        <v>189</v>
      </c>
      <c r="C294" t="s">
        <v>41</v>
      </c>
      <c r="D294">
        <v>0.37</v>
      </c>
      <c r="E294">
        <v>0.24500000000000002</v>
      </c>
      <c r="F294">
        <v>0.13</v>
      </c>
      <c r="G294" t="s">
        <v>248</v>
      </c>
    </row>
    <row r="295" spans="2:7">
      <c r="B295" t="s">
        <v>189</v>
      </c>
      <c r="C295" t="s">
        <v>27</v>
      </c>
      <c r="D295">
        <v>0.23</v>
      </c>
      <c r="E295">
        <v>0.18</v>
      </c>
      <c r="F295">
        <v>0.13</v>
      </c>
      <c r="G295" t="s">
        <v>248</v>
      </c>
    </row>
    <row r="296" spans="2:7">
      <c r="B296" t="s">
        <v>189</v>
      </c>
      <c r="C296" t="s">
        <v>28</v>
      </c>
      <c r="D296">
        <v>0.321666666667</v>
      </c>
      <c r="E296">
        <v>0.27583333333324994</v>
      </c>
      <c r="F296">
        <v>0.22666666666600005</v>
      </c>
      <c r="G296" t="s">
        <v>248</v>
      </c>
    </row>
    <row r="297" spans="2:7">
      <c r="B297" t="s">
        <v>189</v>
      </c>
      <c r="C297" t="s">
        <v>29</v>
      </c>
      <c r="D297">
        <v>0.39714285714300002</v>
      </c>
      <c r="E297">
        <v>0.29357142857175</v>
      </c>
      <c r="F297">
        <v>0.185714285714</v>
      </c>
      <c r="G297" t="s">
        <v>248</v>
      </c>
    </row>
    <row r="298" spans="2:7">
      <c r="B298" t="s">
        <v>189</v>
      </c>
      <c r="C298" t="s">
        <v>30</v>
      </c>
      <c r="D298">
        <v>0.25187500000000002</v>
      </c>
      <c r="E298">
        <v>0.22609374999999998</v>
      </c>
      <c r="F298">
        <v>0.18874999999999997</v>
      </c>
      <c r="G298" t="s">
        <v>248</v>
      </c>
    </row>
    <row r="299" spans="2:7">
      <c r="B299" t="s">
        <v>189</v>
      </c>
      <c r="C299" t="s">
        <v>31</v>
      </c>
      <c r="D299">
        <v>0.29799999999999999</v>
      </c>
      <c r="E299">
        <v>0.22799999999999998</v>
      </c>
      <c r="F299">
        <v>0.16999999999999998</v>
      </c>
      <c r="G299" t="s">
        <v>248</v>
      </c>
    </row>
    <row r="300" spans="2:7">
      <c r="B300" t="s">
        <v>189</v>
      </c>
      <c r="C300" t="s">
        <v>32</v>
      </c>
      <c r="D300">
        <v>0.18124999999999999</v>
      </c>
      <c r="E300">
        <v>0.15312499999999998</v>
      </c>
      <c r="F300">
        <v>0.11125000000000002</v>
      </c>
      <c r="G300" t="s">
        <v>248</v>
      </c>
    </row>
    <row r="301" spans="2:7">
      <c r="B301" t="s">
        <v>189</v>
      </c>
      <c r="C301" t="s">
        <v>33</v>
      </c>
      <c r="D301">
        <v>0.34875</v>
      </c>
      <c r="E301">
        <v>0.26749999999999996</v>
      </c>
      <c r="F301">
        <v>0.18874999999999997</v>
      </c>
      <c r="G301" t="s">
        <v>248</v>
      </c>
    </row>
    <row r="302" spans="2:7">
      <c r="B302" t="s">
        <v>189</v>
      </c>
      <c r="C302" t="s">
        <v>34</v>
      </c>
      <c r="D302">
        <v>0.23</v>
      </c>
      <c r="E302">
        <v>0.13</v>
      </c>
      <c r="F302">
        <v>7.0000000000000007E-2</v>
      </c>
      <c r="G302" t="s">
        <v>248</v>
      </c>
    </row>
    <row r="303" spans="2:7">
      <c r="B303" t="s">
        <v>189</v>
      </c>
      <c r="C303" t="s">
        <v>35</v>
      </c>
      <c r="D303">
        <v>0.215</v>
      </c>
      <c r="E303">
        <v>0.18062500000000001</v>
      </c>
      <c r="F303">
        <v>0.13750000000000001</v>
      </c>
      <c r="G303" t="s">
        <v>248</v>
      </c>
    </row>
    <row r="304" spans="2:7">
      <c r="B304" t="s">
        <v>189</v>
      </c>
      <c r="C304" t="s">
        <v>36</v>
      </c>
      <c r="D304">
        <v>0.34864864864900003</v>
      </c>
      <c r="E304">
        <v>0.30439189189149995</v>
      </c>
      <c r="F304">
        <v>0.25378378378499999</v>
      </c>
      <c r="G304" t="s">
        <v>248</v>
      </c>
    </row>
    <row r="305" spans="2:7">
      <c r="B305" t="s">
        <v>190</v>
      </c>
      <c r="C305" t="s">
        <v>37</v>
      </c>
      <c r="D305">
        <v>0.32</v>
      </c>
      <c r="E305">
        <v>0.16999999999999998</v>
      </c>
      <c r="F305">
        <v>8.0000000000000016E-2</v>
      </c>
      <c r="G305" t="s">
        <v>248</v>
      </c>
    </row>
    <row r="306" spans="2:7">
      <c r="B306" t="s">
        <v>190</v>
      </c>
      <c r="C306" t="s">
        <v>7</v>
      </c>
      <c r="D306">
        <v>0.29222222222200001</v>
      </c>
      <c r="E306">
        <v>0.21027777777824999</v>
      </c>
      <c r="F306">
        <v>0.12222222222100002</v>
      </c>
      <c r="G306" t="s">
        <v>248</v>
      </c>
    </row>
    <row r="307" spans="2:7">
      <c r="B307" t="s">
        <v>190</v>
      </c>
      <c r="C307" t="s">
        <v>38</v>
      </c>
      <c r="D307">
        <v>0.22</v>
      </c>
      <c r="E307">
        <v>0.12000000000000002</v>
      </c>
      <c r="F307">
        <v>0.06</v>
      </c>
      <c r="G307" t="s">
        <v>248</v>
      </c>
    </row>
    <row r="308" spans="2:7">
      <c r="B308" t="s">
        <v>190</v>
      </c>
      <c r="C308" t="s">
        <v>8</v>
      </c>
      <c r="D308">
        <v>0.19090909090899999</v>
      </c>
      <c r="E308">
        <v>0.17159090909150002</v>
      </c>
      <c r="F308">
        <v>0.140909090909</v>
      </c>
      <c r="G308" t="s">
        <v>248</v>
      </c>
    </row>
    <row r="309" spans="2:7">
      <c r="B309" t="s">
        <v>190</v>
      </c>
      <c r="C309" t="s">
        <v>9</v>
      </c>
      <c r="D309">
        <v>0.17166666666700001</v>
      </c>
      <c r="E309">
        <v>0.127916666667</v>
      </c>
      <c r="F309">
        <v>9.6666666666999995E-2</v>
      </c>
      <c r="G309" t="s">
        <v>248</v>
      </c>
    </row>
    <row r="310" spans="2:7">
      <c r="B310" t="s">
        <v>190</v>
      </c>
      <c r="C310" t="s">
        <v>10</v>
      </c>
      <c r="D310">
        <v>0.305714285714</v>
      </c>
      <c r="E310">
        <v>0.17357142857149999</v>
      </c>
      <c r="F310">
        <v>8.0000000000000016E-2</v>
      </c>
      <c r="G310" t="s">
        <v>248</v>
      </c>
    </row>
    <row r="311" spans="2:7">
      <c r="B311" t="s">
        <v>190</v>
      </c>
      <c r="C311" t="s">
        <v>42</v>
      </c>
      <c r="D311">
        <v>0.17</v>
      </c>
      <c r="E311">
        <v>0.12</v>
      </c>
      <c r="F311">
        <v>0.09</v>
      </c>
      <c r="G311" t="s">
        <v>248</v>
      </c>
    </row>
    <row r="312" spans="2:7">
      <c r="B312" t="s">
        <v>190</v>
      </c>
      <c r="C312" t="s">
        <v>11</v>
      </c>
      <c r="D312">
        <v>0.19</v>
      </c>
      <c r="E312">
        <v>0.10249999999999999</v>
      </c>
      <c r="F312">
        <v>0.06</v>
      </c>
      <c r="G312" t="s">
        <v>248</v>
      </c>
    </row>
    <row r="313" spans="2:7">
      <c r="B313" t="s">
        <v>190</v>
      </c>
      <c r="C313" t="s">
        <v>12</v>
      </c>
      <c r="D313">
        <v>0.20874999999999999</v>
      </c>
      <c r="E313">
        <v>0.18375</v>
      </c>
      <c r="F313">
        <v>0.14625000000000002</v>
      </c>
      <c r="G313" t="s">
        <v>248</v>
      </c>
    </row>
    <row r="314" spans="2:7">
      <c r="B314" t="s">
        <v>190</v>
      </c>
      <c r="C314" t="s">
        <v>13</v>
      </c>
      <c r="D314">
        <v>0.198947368421</v>
      </c>
      <c r="E314">
        <v>0.16967105263099999</v>
      </c>
      <c r="F314">
        <v>0.13184210526300003</v>
      </c>
      <c r="G314" t="s">
        <v>248</v>
      </c>
    </row>
    <row r="315" spans="2:7">
      <c r="B315" t="s">
        <v>190</v>
      </c>
      <c r="C315" t="s">
        <v>14</v>
      </c>
      <c r="D315">
        <v>0.40200000000000002</v>
      </c>
      <c r="E315">
        <v>0.34199999999999997</v>
      </c>
      <c r="F315">
        <v>0.29000000000000004</v>
      </c>
      <c r="G315" t="s">
        <v>248</v>
      </c>
    </row>
    <row r="316" spans="2:7">
      <c r="B316" t="s">
        <v>190</v>
      </c>
      <c r="C316" t="s">
        <v>15</v>
      </c>
      <c r="D316">
        <v>0.27</v>
      </c>
      <c r="E316">
        <v>0.22000000000000003</v>
      </c>
      <c r="F316">
        <v>0.18999999999999997</v>
      </c>
      <c r="G316" t="s">
        <v>248</v>
      </c>
    </row>
    <row r="317" spans="2:7">
      <c r="B317" t="s">
        <v>190</v>
      </c>
      <c r="C317" t="s">
        <v>19</v>
      </c>
      <c r="D317">
        <v>0.37846153846199998</v>
      </c>
      <c r="E317">
        <v>0.24480769230699995</v>
      </c>
      <c r="F317">
        <v>0.14076923077000003</v>
      </c>
      <c r="G317" t="s">
        <v>248</v>
      </c>
    </row>
    <row r="318" spans="2:7">
      <c r="B318" t="s">
        <v>190</v>
      </c>
      <c r="C318" t="s">
        <v>16</v>
      </c>
      <c r="D318">
        <v>0.19687499999999999</v>
      </c>
      <c r="E318">
        <v>0.13437499999999999</v>
      </c>
      <c r="F318">
        <v>8.5625000000000007E-2</v>
      </c>
      <c r="G318" t="s">
        <v>248</v>
      </c>
    </row>
    <row r="319" spans="2:7">
      <c r="B319" t="s">
        <v>190</v>
      </c>
      <c r="C319" t="s">
        <v>17</v>
      </c>
      <c r="D319">
        <v>0.316</v>
      </c>
      <c r="E319">
        <v>0.2485</v>
      </c>
      <c r="F319">
        <v>0.20200000000000001</v>
      </c>
      <c r="G319" t="s">
        <v>248</v>
      </c>
    </row>
    <row r="320" spans="2:7">
      <c r="B320" t="s">
        <v>190</v>
      </c>
      <c r="C320" t="s">
        <v>18</v>
      </c>
      <c r="D320">
        <v>0.232727272727</v>
      </c>
      <c r="E320">
        <v>0.18840909090949998</v>
      </c>
      <c r="F320">
        <v>0.14181818181700001</v>
      </c>
      <c r="G320" t="s">
        <v>248</v>
      </c>
    </row>
    <row r="321" spans="2:7">
      <c r="B321" t="s">
        <v>190</v>
      </c>
      <c r="C321" t="s">
        <v>39</v>
      </c>
      <c r="D321">
        <v>0.17</v>
      </c>
      <c r="E321">
        <v>0.12625</v>
      </c>
      <c r="F321">
        <v>7.4999999999999983E-2</v>
      </c>
      <c r="G321" t="s">
        <v>248</v>
      </c>
    </row>
    <row r="322" spans="2:7">
      <c r="B322" t="s">
        <v>190</v>
      </c>
      <c r="C322" t="s">
        <v>20</v>
      </c>
      <c r="D322">
        <v>0.17285714285699999</v>
      </c>
      <c r="E322">
        <v>0.15142857142825</v>
      </c>
      <c r="F322">
        <v>0.13285714285800002</v>
      </c>
      <c r="G322" t="s">
        <v>248</v>
      </c>
    </row>
    <row r="323" spans="2:7">
      <c r="B323" t="s">
        <v>190</v>
      </c>
      <c r="C323" t="s">
        <v>21</v>
      </c>
      <c r="D323">
        <v>0.47</v>
      </c>
      <c r="E323">
        <v>0.42</v>
      </c>
      <c r="F323">
        <v>0.37000000000000005</v>
      </c>
      <c r="G323" t="s">
        <v>248</v>
      </c>
    </row>
    <row r="324" spans="2:7">
      <c r="B324" t="s">
        <v>190</v>
      </c>
      <c r="C324" t="s">
        <v>22</v>
      </c>
      <c r="D324">
        <v>0</v>
      </c>
      <c r="E324">
        <v>0</v>
      </c>
      <c r="F324">
        <v>0</v>
      </c>
      <c r="G324" t="s">
        <v>248</v>
      </c>
    </row>
    <row r="325" spans="2:7">
      <c r="B325" t="s">
        <v>190</v>
      </c>
      <c r="C325" t="s">
        <v>23</v>
      </c>
      <c r="D325">
        <v>0.201428571429</v>
      </c>
      <c r="E325">
        <v>0.12107142857150001</v>
      </c>
      <c r="F325">
        <v>7.0476190476999989E-2</v>
      </c>
      <c r="G325" t="s">
        <v>248</v>
      </c>
    </row>
    <row r="326" spans="2:7">
      <c r="B326" t="s">
        <v>190</v>
      </c>
      <c r="C326" t="s">
        <v>43</v>
      </c>
      <c r="D326">
        <v>0.21</v>
      </c>
      <c r="E326">
        <v>0.12250000000000003</v>
      </c>
      <c r="F326">
        <v>7.9999999999999988E-2</v>
      </c>
      <c r="G326" t="s">
        <v>248</v>
      </c>
    </row>
    <row r="327" spans="2:7">
      <c r="B327" t="s">
        <v>190</v>
      </c>
      <c r="C327" t="s">
        <v>24</v>
      </c>
      <c r="D327">
        <v>0.27</v>
      </c>
      <c r="E327">
        <v>0.245</v>
      </c>
      <c r="F327">
        <v>0.19</v>
      </c>
      <c r="G327" t="s">
        <v>248</v>
      </c>
    </row>
    <row r="328" spans="2:7">
      <c r="B328" t="s">
        <v>190</v>
      </c>
      <c r="C328" t="s">
        <v>25</v>
      </c>
      <c r="D328">
        <v>0.17</v>
      </c>
      <c r="E328">
        <v>0.14499999999999999</v>
      </c>
      <c r="F328">
        <v>0.11000000000000001</v>
      </c>
      <c r="G328" t="s">
        <v>248</v>
      </c>
    </row>
    <row r="329" spans="2:7">
      <c r="B329" t="s">
        <v>190</v>
      </c>
      <c r="C329" t="s">
        <v>26</v>
      </c>
      <c r="D329">
        <v>0.28999999999999998</v>
      </c>
      <c r="E329">
        <v>0.22749999999999998</v>
      </c>
      <c r="F329">
        <v>0.18</v>
      </c>
      <c r="G329" t="s">
        <v>248</v>
      </c>
    </row>
    <row r="330" spans="2:7">
      <c r="B330" t="s">
        <v>190</v>
      </c>
      <c r="C330" t="s">
        <v>40</v>
      </c>
      <c r="D330">
        <v>0.24</v>
      </c>
      <c r="E330">
        <v>0.1275</v>
      </c>
      <c r="F330">
        <v>5.0000000000000017E-2</v>
      </c>
      <c r="G330" t="s">
        <v>248</v>
      </c>
    </row>
    <row r="331" spans="2:7">
      <c r="B331" t="s">
        <v>190</v>
      </c>
      <c r="C331" t="s">
        <v>41</v>
      </c>
      <c r="D331">
        <v>0.35</v>
      </c>
      <c r="E331">
        <v>0.22500000000000001</v>
      </c>
      <c r="F331">
        <v>0.10999999999999999</v>
      </c>
      <c r="G331" t="s">
        <v>248</v>
      </c>
    </row>
    <row r="332" spans="2:7">
      <c r="B332" t="s">
        <v>190</v>
      </c>
      <c r="C332" t="s">
        <v>27</v>
      </c>
      <c r="D332">
        <v>0.21</v>
      </c>
      <c r="E332">
        <v>0.17249999999999999</v>
      </c>
      <c r="F332">
        <v>0.14000000000000001</v>
      </c>
      <c r="G332" t="s">
        <v>248</v>
      </c>
    </row>
    <row r="333" spans="2:7">
      <c r="B333" t="s">
        <v>190</v>
      </c>
      <c r="C333" t="s">
        <v>28</v>
      </c>
      <c r="D333">
        <v>0.29666666666699998</v>
      </c>
      <c r="E333">
        <v>0.25395833333325002</v>
      </c>
      <c r="F333">
        <v>0.21249999999999997</v>
      </c>
      <c r="G333" t="s">
        <v>248</v>
      </c>
    </row>
    <row r="334" spans="2:7">
      <c r="B334" t="s">
        <v>190</v>
      </c>
      <c r="C334" t="s">
        <v>29</v>
      </c>
      <c r="D334">
        <v>0.38285714285700001</v>
      </c>
      <c r="E334">
        <v>0.28821428571449997</v>
      </c>
      <c r="F334">
        <v>0.17285714285699999</v>
      </c>
      <c r="G334" t="s">
        <v>248</v>
      </c>
    </row>
    <row r="335" spans="2:7">
      <c r="B335" t="s">
        <v>190</v>
      </c>
      <c r="C335" t="s">
        <v>30</v>
      </c>
      <c r="D335">
        <v>0.236875</v>
      </c>
      <c r="E335">
        <v>0.21109375000000002</v>
      </c>
      <c r="F335">
        <v>0.16999999999999998</v>
      </c>
      <c r="G335" t="s">
        <v>248</v>
      </c>
    </row>
    <row r="336" spans="2:7">
      <c r="B336" t="s">
        <v>190</v>
      </c>
      <c r="C336" t="s">
        <v>31</v>
      </c>
      <c r="D336">
        <v>0.182</v>
      </c>
      <c r="E336">
        <v>0.11950000000000001</v>
      </c>
      <c r="F336">
        <v>8.7999999999999995E-2</v>
      </c>
      <c r="G336" t="s">
        <v>248</v>
      </c>
    </row>
    <row r="337" spans="2:7">
      <c r="B337" t="s">
        <v>190</v>
      </c>
      <c r="C337" t="s">
        <v>32</v>
      </c>
      <c r="D337">
        <v>0.17374999999999999</v>
      </c>
      <c r="E337">
        <v>0.13625000000000001</v>
      </c>
      <c r="F337">
        <v>0.10875000000000001</v>
      </c>
      <c r="G337" t="s">
        <v>248</v>
      </c>
    </row>
    <row r="338" spans="2:7">
      <c r="B338" t="s">
        <v>190</v>
      </c>
      <c r="C338" t="s">
        <v>33</v>
      </c>
      <c r="D338">
        <v>0.34875</v>
      </c>
      <c r="E338">
        <v>0.27218750000000003</v>
      </c>
      <c r="F338">
        <v>0.185</v>
      </c>
      <c r="G338" t="s">
        <v>248</v>
      </c>
    </row>
    <row r="339" spans="2:7">
      <c r="B339" t="s">
        <v>190</v>
      </c>
      <c r="C339" t="s">
        <v>34</v>
      </c>
      <c r="D339">
        <v>0.17</v>
      </c>
      <c r="E339">
        <v>8.8749999999999996E-2</v>
      </c>
      <c r="F339">
        <v>3.5000000000000017E-2</v>
      </c>
      <c r="G339" t="s">
        <v>248</v>
      </c>
    </row>
    <row r="340" spans="2:7">
      <c r="B340" t="s">
        <v>190</v>
      </c>
      <c r="C340" t="s">
        <v>35</v>
      </c>
      <c r="D340">
        <v>0.19500000000000001</v>
      </c>
      <c r="E340">
        <v>0.17312499999999997</v>
      </c>
      <c r="F340">
        <v>0.1225</v>
      </c>
      <c r="G340" t="s">
        <v>248</v>
      </c>
    </row>
    <row r="341" spans="2:7">
      <c r="B341" t="s">
        <v>190</v>
      </c>
      <c r="C341" t="s">
        <v>36</v>
      </c>
      <c r="D341">
        <v>0.342432432432</v>
      </c>
      <c r="E341">
        <v>0.30020270270325</v>
      </c>
      <c r="F341">
        <v>0.25189189189100003</v>
      </c>
      <c r="G341" t="s">
        <v>248</v>
      </c>
    </row>
    <row r="342" spans="2:7">
      <c r="B342" t="s">
        <v>191</v>
      </c>
      <c r="C342" t="s">
        <v>37</v>
      </c>
      <c r="D342">
        <v>0.46</v>
      </c>
      <c r="E342">
        <v>0.28500000000000003</v>
      </c>
      <c r="F342">
        <v>0.15999999999999998</v>
      </c>
      <c r="G342" t="s">
        <v>248</v>
      </c>
    </row>
    <row r="343" spans="2:7">
      <c r="B343" t="s">
        <v>191</v>
      </c>
      <c r="C343" t="s">
        <v>7</v>
      </c>
      <c r="D343">
        <v>0.48222222222200001</v>
      </c>
      <c r="E343">
        <v>0.39333333333325005</v>
      </c>
      <c r="F343">
        <v>0.26000000000099993</v>
      </c>
      <c r="G343" t="s">
        <v>248</v>
      </c>
    </row>
    <row r="344" spans="2:7">
      <c r="B344" t="s">
        <v>191</v>
      </c>
      <c r="C344" t="s">
        <v>38</v>
      </c>
      <c r="D344">
        <v>0.47</v>
      </c>
      <c r="E344">
        <v>0.30750000000000005</v>
      </c>
      <c r="F344">
        <v>0.18</v>
      </c>
      <c r="G344" t="s">
        <v>248</v>
      </c>
    </row>
    <row r="345" spans="2:7">
      <c r="B345" t="s">
        <v>191</v>
      </c>
      <c r="C345" t="s">
        <v>8</v>
      </c>
      <c r="D345">
        <v>0.4</v>
      </c>
      <c r="E345">
        <v>0.37272727272749995</v>
      </c>
      <c r="F345">
        <v>0.33272727272800001</v>
      </c>
      <c r="G345" t="s">
        <v>248</v>
      </c>
    </row>
    <row r="346" spans="2:7">
      <c r="B346" t="s">
        <v>191</v>
      </c>
      <c r="C346" t="s">
        <v>9</v>
      </c>
      <c r="D346">
        <v>0.29333333333299999</v>
      </c>
      <c r="E346">
        <v>0.23916666666675002</v>
      </c>
      <c r="F346">
        <v>0.18</v>
      </c>
      <c r="G346" t="s">
        <v>248</v>
      </c>
    </row>
    <row r="347" spans="2:7">
      <c r="B347" t="s">
        <v>191</v>
      </c>
      <c r="C347" t="s">
        <v>10</v>
      </c>
      <c r="D347">
        <v>0.46571428571399998</v>
      </c>
      <c r="E347">
        <v>0.33000000000024998</v>
      </c>
      <c r="F347">
        <v>0.18571428571500004</v>
      </c>
      <c r="G347" t="s">
        <v>248</v>
      </c>
    </row>
    <row r="348" spans="2:7">
      <c r="B348" t="s">
        <v>191</v>
      </c>
      <c r="C348" t="s">
        <v>42</v>
      </c>
      <c r="D348">
        <v>0.32</v>
      </c>
      <c r="E348">
        <v>0.25750000000000001</v>
      </c>
      <c r="F348">
        <v>0.16999999999999998</v>
      </c>
      <c r="G348" t="s">
        <v>248</v>
      </c>
    </row>
    <row r="349" spans="2:7">
      <c r="B349" t="s">
        <v>191</v>
      </c>
      <c r="C349" t="s">
        <v>11</v>
      </c>
      <c r="D349">
        <v>0.28999999999999998</v>
      </c>
      <c r="E349">
        <v>0.22749999999999998</v>
      </c>
      <c r="F349">
        <v>0.18</v>
      </c>
      <c r="G349" t="s">
        <v>248</v>
      </c>
    </row>
    <row r="350" spans="2:7">
      <c r="B350" t="s">
        <v>191</v>
      </c>
      <c r="C350" t="s">
        <v>12</v>
      </c>
      <c r="D350">
        <v>0.40500000000000003</v>
      </c>
      <c r="E350">
        <v>0.36906249999999996</v>
      </c>
      <c r="F350">
        <v>0.31625000000000003</v>
      </c>
      <c r="G350" t="s">
        <v>248</v>
      </c>
    </row>
    <row r="351" spans="2:7">
      <c r="B351" t="s">
        <v>191</v>
      </c>
      <c r="C351" t="s">
        <v>13</v>
      </c>
      <c r="D351">
        <v>0.39157894736799997</v>
      </c>
      <c r="E351">
        <v>0.35243421052675</v>
      </c>
      <c r="F351">
        <v>0.29605263157900003</v>
      </c>
      <c r="G351" t="s">
        <v>248</v>
      </c>
    </row>
    <row r="352" spans="2:7">
      <c r="B352" t="s">
        <v>191</v>
      </c>
      <c r="C352" t="s">
        <v>14</v>
      </c>
      <c r="D352">
        <v>0.62</v>
      </c>
      <c r="E352">
        <v>0.56249999999999989</v>
      </c>
      <c r="F352">
        <v>0.51000000000000012</v>
      </c>
      <c r="G352" t="s">
        <v>248</v>
      </c>
    </row>
    <row r="353" spans="2:7">
      <c r="B353" t="s">
        <v>191</v>
      </c>
      <c r="C353" t="s">
        <v>15</v>
      </c>
      <c r="D353">
        <v>0.5</v>
      </c>
      <c r="E353">
        <v>0.4375</v>
      </c>
      <c r="F353">
        <v>0.38999999999999996</v>
      </c>
      <c r="G353" t="s">
        <v>248</v>
      </c>
    </row>
    <row r="354" spans="2:7">
      <c r="B354" t="s">
        <v>191</v>
      </c>
      <c r="C354" t="s">
        <v>19</v>
      </c>
      <c r="D354">
        <v>0.44692307692299998</v>
      </c>
      <c r="E354">
        <v>0.33057692307675002</v>
      </c>
      <c r="F354">
        <v>0.21692307692399998</v>
      </c>
      <c r="G354" t="s">
        <v>248</v>
      </c>
    </row>
    <row r="355" spans="2:7">
      <c r="B355" t="s">
        <v>191</v>
      </c>
      <c r="C355" t="s">
        <v>16</v>
      </c>
      <c r="D355">
        <v>0.39823750000000002</v>
      </c>
      <c r="E355">
        <v>0.31401875000000001</v>
      </c>
      <c r="F355">
        <v>0.23051249999999995</v>
      </c>
      <c r="G355" t="s">
        <v>248</v>
      </c>
    </row>
    <row r="356" spans="2:7">
      <c r="B356" t="s">
        <v>191</v>
      </c>
      <c r="C356" t="s">
        <v>17</v>
      </c>
      <c r="D356">
        <v>0.53</v>
      </c>
      <c r="E356">
        <v>0.45250000000000007</v>
      </c>
      <c r="F356">
        <v>0.38799999999999996</v>
      </c>
      <c r="G356" t="s">
        <v>248</v>
      </c>
    </row>
    <row r="357" spans="2:7">
      <c r="B357" t="s">
        <v>191</v>
      </c>
      <c r="C357" t="s">
        <v>18</v>
      </c>
      <c r="D357">
        <v>0.43909090909100001</v>
      </c>
      <c r="E357">
        <v>0.38227272727225003</v>
      </c>
      <c r="F357">
        <v>0.31636363636399994</v>
      </c>
      <c r="G357" t="s">
        <v>248</v>
      </c>
    </row>
    <row r="358" spans="2:7">
      <c r="B358" t="s">
        <v>191</v>
      </c>
      <c r="C358" t="s">
        <v>39</v>
      </c>
      <c r="D358">
        <v>0.375</v>
      </c>
      <c r="E358">
        <v>0.3</v>
      </c>
      <c r="F358">
        <v>0.22500000000000003</v>
      </c>
      <c r="G358" t="s">
        <v>248</v>
      </c>
    </row>
    <row r="359" spans="2:7">
      <c r="B359" t="s">
        <v>191</v>
      </c>
      <c r="C359" t="s">
        <v>20</v>
      </c>
      <c r="D359">
        <v>0.30142857142899998</v>
      </c>
      <c r="E359">
        <v>0.27464285714275005</v>
      </c>
      <c r="F359">
        <v>0.23428571428599998</v>
      </c>
      <c r="G359" t="s">
        <v>248</v>
      </c>
    </row>
    <row r="360" spans="2:7">
      <c r="B360" t="s">
        <v>191</v>
      </c>
      <c r="C360" t="s">
        <v>21</v>
      </c>
      <c r="D360">
        <v>0.71499999999999997</v>
      </c>
      <c r="E360">
        <v>0.66500000000000004</v>
      </c>
      <c r="F360">
        <v>0.61499999999999999</v>
      </c>
      <c r="G360" t="s">
        <v>248</v>
      </c>
    </row>
    <row r="361" spans="2:7">
      <c r="B361" t="s">
        <v>191</v>
      </c>
      <c r="C361" t="s">
        <v>22</v>
      </c>
      <c r="D361">
        <v>0</v>
      </c>
      <c r="E361">
        <v>0</v>
      </c>
      <c r="F361">
        <v>0</v>
      </c>
      <c r="G361" t="s">
        <v>248</v>
      </c>
    </row>
    <row r="362" spans="2:7">
      <c r="B362" t="s">
        <v>191</v>
      </c>
      <c r="C362" t="s">
        <v>23</v>
      </c>
      <c r="D362">
        <v>0.36904761904799999</v>
      </c>
      <c r="E362">
        <v>0.26130952380924999</v>
      </c>
      <c r="F362">
        <v>0.17238095238100004</v>
      </c>
      <c r="G362" t="s">
        <v>248</v>
      </c>
    </row>
    <row r="363" spans="2:7">
      <c r="B363" t="s">
        <v>191</v>
      </c>
      <c r="C363" t="s">
        <v>43</v>
      </c>
      <c r="D363">
        <v>0.38</v>
      </c>
      <c r="E363">
        <v>0.24250000000000002</v>
      </c>
      <c r="F363">
        <v>0.16999999999999998</v>
      </c>
      <c r="G363" t="s">
        <v>248</v>
      </c>
    </row>
    <row r="364" spans="2:7">
      <c r="B364" t="s">
        <v>191</v>
      </c>
      <c r="C364" t="s">
        <v>24</v>
      </c>
      <c r="D364">
        <v>0.5</v>
      </c>
      <c r="E364">
        <v>0.46249999999999991</v>
      </c>
      <c r="F364">
        <v>0.39</v>
      </c>
      <c r="G364" t="s">
        <v>248</v>
      </c>
    </row>
    <row r="365" spans="2:7">
      <c r="B365" t="s">
        <v>191</v>
      </c>
      <c r="C365" t="s">
        <v>25</v>
      </c>
      <c r="D365">
        <v>0.35</v>
      </c>
      <c r="E365">
        <v>0.32500000000000007</v>
      </c>
      <c r="F365">
        <v>0.28999999999999998</v>
      </c>
      <c r="G365" t="s">
        <v>248</v>
      </c>
    </row>
    <row r="366" spans="2:7">
      <c r="B366" t="s">
        <v>191</v>
      </c>
      <c r="C366" t="s">
        <v>26</v>
      </c>
      <c r="D366">
        <v>0.51</v>
      </c>
      <c r="E366">
        <v>0.44750000000000006</v>
      </c>
      <c r="F366">
        <v>0.39999999999999997</v>
      </c>
      <c r="G366" t="s">
        <v>248</v>
      </c>
    </row>
    <row r="367" spans="2:7">
      <c r="B367" t="s">
        <v>191</v>
      </c>
      <c r="C367" t="s">
        <v>40</v>
      </c>
      <c r="D367">
        <v>0.48</v>
      </c>
      <c r="E367">
        <v>0.34250000000000003</v>
      </c>
      <c r="F367">
        <v>0.19000000000000006</v>
      </c>
      <c r="G367" t="s">
        <v>248</v>
      </c>
    </row>
    <row r="368" spans="2:7">
      <c r="B368" t="s">
        <v>191</v>
      </c>
      <c r="C368" t="s">
        <v>41</v>
      </c>
      <c r="D368">
        <v>0.51</v>
      </c>
      <c r="E368">
        <v>0.34749999999999998</v>
      </c>
      <c r="F368">
        <v>0.18000000000000005</v>
      </c>
      <c r="G368" t="s">
        <v>248</v>
      </c>
    </row>
    <row r="369" spans="2:7">
      <c r="B369" t="s">
        <v>191</v>
      </c>
      <c r="C369" t="s">
        <v>27</v>
      </c>
      <c r="D369">
        <v>0.52</v>
      </c>
      <c r="E369">
        <v>0.47</v>
      </c>
      <c r="F369">
        <v>0.42000000000000004</v>
      </c>
      <c r="G369" t="s">
        <v>248</v>
      </c>
    </row>
    <row r="370" spans="2:7">
      <c r="B370" t="s">
        <v>191</v>
      </c>
      <c r="C370" t="s">
        <v>28</v>
      </c>
      <c r="D370">
        <v>0.54416666666699998</v>
      </c>
      <c r="E370">
        <v>0.49729166666699998</v>
      </c>
      <c r="F370">
        <v>0.44166666666700005</v>
      </c>
      <c r="G370" t="s">
        <v>248</v>
      </c>
    </row>
    <row r="371" spans="2:7">
      <c r="B371" t="s">
        <v>191</v>
      </c>
      <c r="C371" t="s">
        <v>29</v>
      </c>
      <c r="D371">
        <v>0.65</v>
      </c>
      <c r="E371">
        <v>0.5678571428575</v>
      </c>
      <c r="F371">
        <v>0.40142857142800004</v>
      </c>
      <c r="G371" t="s">
        <v>248</v>
      </c>
    </row>
    <row r="372" spans="2:7">
      <c r="B372" t="s">
        <v>191</v>
      </c>
      <c r="C372" t="s">
        <v>30</v>
      </c>
      <c r="D372">
        <v>0.44</v>
      </c>
      <c r="E372">
        <v>0.40249999999999997</v>
      </c>
      <c r="F372">
        <v>0.34875000000000006</v>
      </c>
      <c r="G372" t="s">
        <v>248</v>
      </c>
    </row>
    <row r="373" spans="2:7">
      <c r="B373" t="s">
        <v>191</v>
      </c>
      <c r="C373" t="s">
        <v>31</v>
      </c>
      <c r="D373">
        <v>0.33078000000000002</v>
      </c>
      <c r="E373">
        <v>0.27798</v>
      </c>
      <c r="F373">
        <v>0.22985999999999995</v>
      </c>
      <c r="G373" t="s">
        <v>248</v>
      </c>
    </row>
    <row r="374" spans="2:7">
      <c r="B374" t="s">
        <v>191</v>
      </c>
      <c r="C374" t="s">
        <v>32</v>
      </c>
      <c r="D374">
        <v>0.30625000000000002</v>
      </c>
      <c r="E374">
        <v>0.25156250000000002</v>
      </c>
      <c r="F374">
        <v>0.2</v>
      </c>
      <c r="G374" t="s">
        <v>248</v>
      </c>
    </row>
    <row r="375" spans="2:7">
      <c r="B375" t="s">
        <v>191</v>
      </c>
      <c r="C375" t="s">
        <v>33</v>
      </c>
      <c r="D375">
        <v>0.56874999999999998</v>
      </c>
      <c r="E375">
        <v>0.48281249999999998</v>
      </c>
      <c r="F375">
        <v>0.36750000000000005</v>
      </c>
      <c r="G375" t="s">
        <v>248</v>
      </c>
    </row>
    <row r="376" spans="2:7">
      <c r="B376" t="s">
        <v>191</v>
      </c>
      <c r="C376" t="s">
        <v>34</v>
      </c>
      <c r="D376">
        <v>0.31</v>
      </c>
      <c r="E376">
        <v>0.19750000000000001</v>
      </c>
      <c r="F376">
        <v>0.11000000000000001</v>
      </c>
      <c r="G376" t="s">
        <v>248</v>
      </c>
    </row>
    <row r="377" spans="2:7">
      <c r="B377" t="s">
        <v>191</v>
      </c>
      <c r="C377" t="s">
        <v>35</v>
      </c>
      <c r="D377">
        <v>0.3175</v>
      </c>
      <c r="E377">
        <v>0.27374999999999994</v>
      </c>
      <c r="F377">
        <v>0.22250000000000003</v>
      </c>
      <c r="G377" t="s">
        <v>248</v>
      </c>
    </row>
    <row r="378" spans="2:7">
      <c r="B378" t="s">
        <v>191</v>
      </c>
      <c r="C378" t="s">
        <v>36</v>
      </c>
      <c r="D378">
        <v>0.59729729729699998</v>
      </c>
      <c r="E378">
        <v>0.5554054054057499</v>
      </c>
      <c r="F378">
        <v>0.49783783783800006</v>
      </c>
      <c r="G378" t="s">
        <v>248</v>
      </c>
    </row>
    <row r="379" spans="2:7">
      <c r="B379" t="s">
        <v>192</v>
      </c>
      <c r="C379" t="s">
        <v>37</v>
      </c>
      <c r="D379">
        <v>0.55000000000000004</v>
      </c>
      <c r="E379">
        <v>0.36249999999999999</v>
      </c>
      <c r="F379">
        <v>0.21999999999999997</v>
      </c>
      <c r="G379" t="s">
        <v>248</v>
      </c>
    </row>
    <row r="380" spans="2:7">
      <c r="B380" t="s">
        <v>192</v>
      </c>
      <c r="C380" t="s">
        <v>7</v>
      </c>
      <c r="D380">
        <v>0.54444444444399998</v>
      </c>
      <c r="E380">
        <v>0.45416666666650002</v>
      </c>
      <c r="F380">
        <v>0.31444444444400005</v>
      </c>
      <c r="G380" t="s">
        <v>248</v>
      </c>
    </row>
    <row r="381" spans="2:7">
      <c r="B381" t="s">
        <v>192</v>
      </c>
      <c r="C381" t="s">
        <v>38</v>
      </c>
      <c r="D381">
        <v>0.54</v>
      </c>
      <c r="E381">
        <v>0.36499999999999999</v>
      </c>
      <c r="F381">
        <v>0.24</v>
      </c>
      <c r="G381" t="s">
        <v>248</v>
      </c>
    </row>
    <row r="382" spans="2:7">
      <c r="B382" t="s">
        <v>192</v>
      </c>
      <c r="C382" t="s">
        <v>8</v>
      </c>
      <c r="D382">
        <v>0.44090909090899999</v>
      </c>
      <c r="E382">
        <v>0.41477272727275005</v>
      </c>
      <c r="F382">
        <v>0.36545454545399997</v>
      </c>
      <c r="G382" t="s">
        <v>248</v>
      </c>
    </row>
    <row r="383" spans="2:7">
      <c r="B383" t="s">
        <v>192</v>
      </c>
      <c r="C383" t="s">
        <v>9</v>
      </c>
      <c r="D383">
        <v>0.37333333333300001</v>
      </c>
      <c r="E383">
        <v>0.30666666666675002</v>
      </c>
      <c r="F383">
        <v>0.24333333333400003</v>
      </c>
      <c r="G383" t="s">
        <v>248</v>
      </c>
    </row>
    <row r="384" spans="2:7">
      <c r="B384" t="s">
        <v>192</v>
      </c>
      <c r="C384" t="s">
        <v>10</v>
      </c>
      <c r="D384">
        <v>0.52285714285700002</v>
      </c>
      <c r="E384">
        <v>0.3782142857145</v>
      </c>
      <c r="F384">
        <v>0.21285714285699997</v>
      </c>
      <c r="G384" t="s">
        <v>248</v>
      </c>
    </row>
    <row r="385" spans="2:7">
      <c r="B385" t="s">
        <v>192</v>
      </c>
      <c r="C385" t="s">
        <v>42</v>
      </c>
      <c r="D385">
        <v>0.38</v>
      </c>
      <c r="E385">
        <v>0.29249999999999998</v>
      </c>
      <c r="F385">
        <v>0.23000000000000004</v>
      </c>
      <c r="G385" t="s">
        <v>248</v>
      </c>
    </row>
    <row r="386" spans="2:7">
      <c r="B386" t="s">
        <v>192</v>
      </c>
      <c r="C386" t="s">
        <v>11</v>
      </c>
      <c r="D386">
        <v>0.37</v>
      </c>
      <c r="E386">
        <v>0.32000000000000006</v>
      </c>
      <c r="F386">
        <v>0.23000000000000004</v>
      </c>
      <c r="G386" t="s">
        <v>248</v>
      </c>
    </row>
    <row r="387" spans="2:7">
      <c r="B387" t="s">
        <v>192</v>
      </c>
      <c r="C387" t="s">
        <v>12</v>
      </c>
      <c r="D387">
        <v>0.46250000000000002</v>
      </c>
      <c r="E387">
        <v>0.42656250000000007</v>
      </c>
      <c r="F387">
        <v>0.35874999999999996</v>
      </c>
      <c r="G387" t="s">
        <v>248</v>
      </c>
    </row>
    <row r="388" spans="2:7">
      <c r="B388" t="s">
        <v>192</v>
      </c>
      <c r="C388" t="s">
        <v>13</v>
      </c>
      <c r="D388">
        <v>0.41499999999999998</v>
      </c>
      <c r="E388">
        <v>0.37190789473624997</v>
      </c>
      <c r="F388">
        <v>0.31526315789500003</v>
      </c>
      <c r="G388" t="s">
        <v>248</v>
      </c>
    </row>
    <row r="389" spans="2:7">
      <c r="B389" t="s">
        <v>192</v>
      </c>
      <c r="C389" t="s">
        <v>14</v>
      </c>
      <c r="D389">
        <v>0.628</v>
      </c>
      <c r="E389">
        <v>0.57299999999999995</v>
      </c>
      <c r="F389">
        <v>0.51600000000000013</v>
      </c>
      <c r="G389" t="s">
        <v>248</v>
      </c>
    </row>
    <row r="390" spans="2:7">
      <c r="B390" t="s">
        <v>192</v>
      </c>
      <c r="C390" t="s">
        <v>15</v>
      </c>
      <c r="D390">
        <v>0.52</v>
      </c>
      <c r="E390">
        <v>0.45749999999999991</v>
      </c>
      <c r="F390">
        <v>0.41000000000000003</v>
      </c>
      <c r="G390" t="s">
        <v>248</v>
      </c>
    </row>
    <row r="391" spans="2:7">
      <c r="B391" t="s">
        <v>192</v>
      </c>
      <c r="C391" t="s">
        <v>19</v>
      </c>
      <c r="D391">
        <v>0.50615384615400005</v>
      </c>
      <c r="E391">
        <v>0.38307692307649999</v>
      </c>
      <c r="F391">
        <v>0.26461538461600004</v>
      </c>
      <c r="G391" t="s">
        <v>248</v>
      </c>
    </row>
    <row r="392" spans="2:7">
      <c r="B392" t="s">
        <v>192</v>
      </c>
      <c r="C392" t="s">
        <v>16</v>
      </c>
      <c r="D392">
        <v>0.47062500000000002</v>
      </c>
      <c r="E392">
        <v>0.38242968749999995</v>
      </c>
      <c r="F392">
        <v>0.29021875000000008</v>
      </c>
      <c r="G392" t="s">
        <v>248</v>
      </c>
    </row>
    <row r="393" spans="2:7">
      <c r="B393" t="s">
        <v>192</v>
      </c>
      <c r="C393" t="s">
        <v>17</v>
      </c>
      <c r="D393">
        <v>0.54200000000000004</v>
      </c>
      <c r="E393">
        <v>0.47700000000000004</v>
      </c>
      <c r="F393">
        <v>0.40600000000000003</v>
      </c>
      <c r="G393" t="s">
        <v>248</v>
      </c>
    </row>
    <row r="394" spans="2:7">
      <c r="B394" t="s">
        <v>192</v>
      </c>
      <c r="C394" t="s">
        <v>18</v>
      </c>
      <c r="D394">
        <v>0.49227272727299998</v>
      </c>
      <c r="E394">
        <v>0.43090909090925</v>
      </c>
      <c r="F394">
        <v>0.36499999999999999</v>
      </c>
      <c r="G394" t="s">
        <v>248</v>
      </c>
    </row>
    <row r="395" spans="2:7">
      <c r="B395" t="s">
        <v>192</v>
      </c>
      <c r="C395" t="s">
        <v>39</v>
      </c>
      <c r="D395">
        <v>0.435</v>
      </c>
      <c r="E395">
        <v>0.36624999999999996</v>
      </c>
      <c r="F395">
        <v>0.28000000000000003</v>
      </c>
      <c r="G395" t="s">
        <v>248</v>
      </c>
    </row>
    <row r="396" spans="2:7">
      <c r="B396" t="s">
        <v>192</v>
      </c>
      <c r="C396" t="s">
        <v>20</v>
      </c>
      <c r="D396">
        <v>0.34285714285699997</v>
      </c>
      <c r="E396">
        <v>0.30892857142825003</v>
      </c>
      <c r="F396">
        <v>0.27571428571399997</v>
      </c>
      <c r="G396" t="s">
        <v>248</v>
      </c>
    </row>
    <row r="397" spans="2:7">
      <c r="B397" t="s">
        <v>192</v>
      </c>
      <c r="C397" t="s">
        <v>21</v>
      </c>
      <c r="D397">
        <v>0.72499999999999998</v>
      </c>
      <c r="E397">
        <v>0.69374999999999998</v>
      </c>
      <c r="F397">
        <v>0.64000000000000012</v>
      </c>
      <c r="G397" t="s">
        <v>248</v>
      </c>
    </row>
    <row r="398" spans="2:7">
      <c r="B398" t="s">
        <v>192</v>
      </c>
      <c r="C398" t="s">
        <v>22</v>
      </c>
      <c r="D398">
        <v>0</v>
      </c>
      <c r="E398">
        <v>0</v>
      </c>
      <c r="F398">
        <v>0</v>
      </c>
      <c r="G398" t="s">
        <v>248</v>
      </c>
    </row>
    <row r="399" spans="2:7">
      <c r="B399" t="s">
        <v>192</v>
      </c>
      <c r="C399" t="s">
        <v>23</v>
      </c>
      <c r="D399">
        <v>0.44</v>
      </c>
      <c r="E399">
        <v>0.32154761904749996</v>
      </c>
      <c r="F399">
        <v>0.21571428571399998</v>
      </c>
      <c r="G399" t="s">
        <v>248</v>
      </c>
    </row>
    <row r="400" spans="2:7">
      <c r="B400" t="s">
        <v>192</v>
      </c>
      <c r="C400" t="s">
        <v>43</v>
      </c>
      <c r="D400">
        <v>0.46</v>
      </c>
      <c r="E400">
        <v>0.29750000000000004</v>
      </c>
      <c r="F400">
        <v>0.21000000000000002</v>
      </c>
      <c r="G400" t="s">
        <v>248</v>
      </c>
    </row>
    <row r="401" spans="2:7">
      <c r="B401" t="s">
        <v>192</v>
      </c>
      <c r="C401" t="s">
        <v>24</v>
      </c>
      <c r="D401">
        <v>0.54</v>
      </c>
      <c r="E401">
        <v>0.50249999999999995</v>
      </c>
      <c r="F401">
        <v>0.42999999999999994</v>
      </c>
      <c r="G401" t="s">
        <v>248</v>
      </c>
    </row>
    <row r="402" spans="2:7">
      <c r="B402" t="s">
        <v>192</v>
      </c>
      <c r="C402" t="s">
        <v>25</v>
      </c>
      <c r="D402">
        <v>0.38</v>
      </c>
      <c r="E402">
        <v>0.34250000000000003</v>
      </c>
      <c r="F402">
        <v>0.31000000000000005</v>
      </c>
      <c r="G402" t="s">
        <v>248</v>
      </c>
    </row>
    <row r="403" spans="2:7">
      <c r="B403" t="s">
        <v>192</v>
      </c>
      <c r="C403" t="s">
        <v>26</v>
      </c>
      <c r="D403">
        <v>0.54</v>
      </c>
      <c r="E403">
        <v>0.49</v>
      </c>
      <c r="F403">
        <v>0.42000000000000004</v>
      </c>
      <c r="G403" t="s">
        <v>248</v>
      </c>
    </row>
    <row r="404" spans="2:7">
      <c r="B404" t="s">
        <v>192</v>
      </c>
      <c r="C404" t="s">
        <v>40</v>
      </c>
      <c r="D404">
        <v>0.57999999999999996</v>
      </c>
      <c r="E404">
        <v>0.43000000000000005</v>
      </c>
      <c r="F404">
        <v>0.25999999999999995</v>
      </c>
      <c r="G404" t="s">
        <v>248</v>
      </c>
    </row>
    <row r="405" spans="2:7">
      <c r="B405" t="s">
        <v>192</v>
      </c>
      <c r="C405" t="s">
        <v>41</v>
      </c>
      <c r="D405">
        <v>0.6</v>
      </c>
      <c r="E405">
        <v>0.43749999999999989</v>
      </c>
      <c r="F405">
        <v>0.25</v>
      </c>
      <c r="G405" t="s">
        <v>248</v>
      </c>
    </row>
    <row r="406" spans="2:7">
      <c r="B406" t="s">
        <v>192</v>
      </c>
      <c r="C406" t="s">
        <v>27</v>
      </c>
      <c r="D406">
        <v>0.54</v>
      </c>
      <c r="E406">
        <v>0.50249999999999995</v>
      </c>
      <c r="F406">
        <v>0.42999999999999994</v>
      </c>
      <c r="G406" t="s">
        <v>248</v>
      </c>
    </row>
    <row r="407" spans="2:7">
      <c r="B407" t="s">
        <v>192</v>
      </c>
      <c r="C407" t="s">
        <v>28</v>
      </c>
      <c r="D407">
        <v>0.58666666666699996</v>
      </c>
      <c r="E407">
        <v>0.54395833333325005</v>
      </c>
      <c r="F407">
        <v>0.48750000000000004</v>
      </c>
      <c r="G407" t="s">
        <v>248</v>
      </c>
    </row>
    <row r="408" spans="2:7">
      <c r="B408" t="s">
        <v>192</v>
      </c>
      <c r="C408" t="s">
        <v>29</v>
      </c>
      <c r="D408">
        <v>0.68571428571399995</v>
      </c>
      <c r="E408">
        <v>0.60892857142900003</v>
      </c>
      <c r="F408">
        <v>0.44428571428600006</v>
      </c>
      <c r="G408" t="s">
        <v>248</v>
      </c>
    </row>
    <row r="409" spans="2:7">
      <c r="B409" t="s">
        <v>192</v>
      </c>
      <c r="C409" t="s">
        <v>30</v>
      </c>
      <c r="D409">
        <v>0.48562499999999997</v>
      </c>
      <c r="E409">
        <v>0.44968749999999996</v>
      </c>
      <c r="F409">
        <v>0.39187500000000003</v>
      </c>
      <c r="G409" t="s">
        <v>248</v>
      </c>
    </row>
    <row r="410" spans="2:7">
      <c r="B410" t="s">
        <v>192</v>
      </c>
      <c r="C410" t="s">
        <v>31</v>
      </c>
      <c r="D410">
        <v>0.39190000000000003</v>
      </c>
      <c r="E410">
        <v>0.33857499999999996</v>
      </c>
      <c r="F410">
        <v>0.28436000000000006</v>
      </c>
      <c r="G410" t="s">
        <v>248</v>
      </c>
    </row>
    <row r="411" spans="2:7">
      <c r="B411" t="s">
        <v>192</v>
      </c>
      <c r="C411" t="s">
        <v>32</v>
      </c>
      <c r="D411">
        <v>0.35499999999999998</v>
      </c>
      <c r="E411">
        <v>0.28781250000000003</v>
      </c>
      <c r="F411">
        <v>0.22875000000000001</v>
      </c>
      <c r="G411" t="s">
        <v>248</v>
      </c>
    </row>
    <row r="412" spans="2:7">
      <c r="B412" t="s">
        <v>192</v>
      </c>
      <c r="C412" t="s">
        <v>33</v>
      </c>
      <c r="D412">
        <v>0.60124999999999995</v>
      </c>
      <c r="E412">
        <v>0.51687499999999997</v>
      </c>
      <c r="F412">
        <v>0.40375000000000005</v>
      </c>
      <c r="G412" t="s">
        <v>248</v>
      </c>
    </row>
    <row r="413" spans="2:7">
      <c r="B413" t="s">
        <v>192</v>
      </c>
      <c r="C413" t="s">
        <v>34</v>
      </c>
      <c r="D413">
        <v>0.38500000000000001</v>
      </c>
      <c r="E413">
        <v>0.25999999999999995</v>
      </c>
      <c r="F413">
        <v>0.15500000000000003</v>
      </c>
      <c r="G413" t="s">
        <v>248</v>
      </c>
    </row>
    <row r="414" spans="2:7">
      <c r="B414" t="s">
        <v>192</v>
      </c>
      <c r="C414" t="s">
        <v>35</v>
      </c>
      <c r="D414">
        <v>0.37</v>
      </c>
      <c r="E414">
        <v>0.31374999999999997</v>
      </c>
      <c r="F414">
        <v>0.25999999999999995</v>
      </c>
      <c r="G414" t="s">
        <v>248</v>
      </c>
    </row>
    <row r="415" spans="2:7">
      <c r="B415" t="s">
        <v>192</v>
      </c>
      <c r="C415" t="s">
        <v>36</v>
      </c>
      <c r="D415">
        <v>0.62783783783799996</v>
      </c>
      <c r="E415">
        <v>0.58662162162175002</v>
      </c>
      <c r="F415">
        <v>0.527837837837</v>
      </c>
      <c r="G415" t="s">
        <v>248</v>
      </c>
    </row>
    <row r="416" spans="2:7">
      <c r="B416" t="s">
        <v>193</v>
      </c>
      <c r="C416" t="s">
        <v>37</v>
      </c>
      <c r="D416">
        <v>0.56999999999999995</v>
      </c>
      <c r="E416">
        <v>0.38250000000000006</v>
      </c>
      <c r="F416">
        <v>0.22000000000000003</v>
      </c>
      <c r="G416" t="s">
        <v>248</v>
      </c>
    </row>
    <row r="417" spans="2:7">
      <c r="B417" t="s">
        <v>193</v>
      </c>
      <c r="C417" t="s">
        <v>7</v>
      </c>
      <c r="D417">
        <v>0.52888888888899999</v>
      </c>
      <c r="E417">
        <v>0.44555555555524995</v>
      </c>
      <c r="F417">
        <v>0.3</v>
      </c>
      <c r="G417" t="s">
        <v>248</v>
      </c>
    </row>
    <row r="418" spans="2:7">
      <c r="B418" t="s">
        <v>193</v>
      </c>
      <c r="C418" t="s">
        <v>38</v>
      </c>
      <c r="D418">
        <v>0.53</v>
      </c>
      <c r="E418">
        <v>0.36749999999999999</v>
      </c>
      <c r="F418">
        <v>0.24</v>
      </c>
      <c r="G418" t="s">
        <v>248</v>
      </c>
    </row>
    <row r="419" spans="2:7">
      <c r="B419" t="s">
        <v>193</v>
      </c>
      <c r="C419" t="s">
        <v>8</v>
      </c>
      <c r="D419">
        <v>0.45545454545500003</v>
      </c>
      <c r="E419">
        <v>0.42818181818124995</v>
      </c>
      <c r="F419">
        <v>0.37909090909200005</v>
      </c>
      <c r="G419" t="s">
        <v>248</v>
      </c>
    </row>
    <row r="420" spans="2:7">
      <c r="B420" t="s">
        <v>193</v>
      </c>
      <c r="C420" t="s">
        <v>9</v>
      </c>
      <c r="D420">
        <v>0.41333333333299999</v>
      </c>
      <c r="E420">
        <v>0.33833333333299997</v>
      </c>
      <c r="F420">
        <v>0.26666666666700001</v>
      </c>
      <c r="G420" t="s">
        <v>248</v>
      </c>
    </row>
    <row r="421" spans="2:7">
      <c r="B421" t="s">
        <v>193</v>
      </c>
      <c r="C421" t="s">
        <v>10</v>
      </c>
      <c r="D421">
        <v>0.51571428571400002</v>
      </c>
      <c r="E421">
        <v>0.37464285714274992</v>
      </c>
      <c r="F421">
        <v>0.21142857142900001</v>
      </c>
      <c r="G421" t="s">
        <v>248</v>
      </c>
    </row>
    <row r="422" spans="2:7">
      <c r="B422" t="s">
        <v>193</v>
      </c>
      <c r="C422" t="s">
        <v>42</v>
      </c>
      <c r="D422">
        <v>0.44</v>
      </c>
      <c r="E422">
        <v>0.32750000000000001</v>
      </c>
      <c r="F422">
        <v>0.27</v>
      </c>
      <c r="G422" t="s">
        <v>248</v>
      </c>
    </row>
    <row r="423" spans="2:7">
      <c r="B423" t="s">
        <v>193</v>
      </c>
      <c r="C423" t="s">
        <v>11</v>
      </c>
      <c r="D423">
        <v>0.41</v>
      </c>
      <c r="E423">
        <v>0.36000000000000004</v>
      </c>
      <c r="F423">
        <v>0.29000000000000004</v>
      </c>
      <c r="G423" t="s">
        <v>248</v>
      </c>
    </row>
    <row r="424" spans="2:7">
      <c r="B424" t="s">
        <v>193</v>
      </c>
      <c r="C424" t="s">
        <v>12</v>
      </c>
      <c r="D424">
        <v>0.44374999999999998</v>
      </c>
      <c r="E424">
        <v>0.40937499999999993</v>
      </c>
      <c r="F424">
        <v>0.34375</v>
      </c>
      <c r="G424" t="s">
        <v>248</v>
      </c>
    </row>
    <row r="425" spans="2:7">
      <c r="B425" t="s">
        <v>193</v>
      </c>
      <c r="C425" t="s">
        <v>13</v>
      </c>
      <c r="D425">
        <v>0.41078947368399998</v>
      </c>
      <c r="E425">
        <v>0.36934210526275002</v>
      </c>
      <c r="F425">
        <v>0.31184210526299999</v>
      </c>
      <c r="G425" t="s">
        <v>248</v>
      </c>
    </row>
    <row r="426" spans="2:7">
      <c r="B426" t="s">
        <v>193</v>
      </c>
      <c r="C426" t="s">
        <v>14</v>
      </c>
      <c r="D426">
        <v>0.63800000000000001</v>
      </c>
      <c r="E426">
        <v>0.58299999999999996</v>
      </c>
      <c r="F426">
        <v>0.53399999999999992</v>
      </c>
      <c r="G426" t="s">
        <v>248</v>
      </c>
    </row>
    <row r="427" spans="2:7">
      <c r="B427" t="s">
        <v>193</v>
      </c>
      <c r="C427" t="s">
        <v>15</v>
      </c>
      <c r="D427">
        <v>0.54</v>
      </c>
      <c r="E427">
        <v>0.47750000000000004</v>
      </c>
      <c r="F427">
        <v>0.43000000000000005</v>
      </c>
      <c r="G427" t="s">
        <v>248</v>
      </c>
    </row>
    <row r="428" spans="2:7">
      <c r="B428" t="s">
        <v>193</v>
      </c>
      <c r="C428" t="s">
        <v>19</v>
      </c>
      <c r="D428">
        <v>0.53384615384599998</v>
      </c>
      <c r="E428">
        <v>0.41076923076975003</v>
      </c>
      <c r="F428">
        <v>0.283076923077</v>
      </c>
      <c r="G428" t="s">
        <v>248</v>
      </c>
    </row>
    <row r="429" spans="2:7">
      <c r="B429" t="s">
        <v>193</v>
      </c>
      <c r="C429" t="s">
        <v>16</v>
      </c>
      <c r="D429">
        <v>0.4427875</v>
      </c>
      <c r="E429">
        <v>0.35815468750000001</v>
      </c>
      <c r="F429">
        <v>0.27043125000000007</v>
      </c>
      <c r="G429" t="s">
        <v>248</v>
      </c>
    </row>
    <row r="430" spans="2:7">
      <c r="B430" t="s">
        <v>193</v>
      </c>
      <c r="C430" t="s">
        <v>17</v>
      </c>
      <c r="D430">
        <v>0.55200000000000005</v>
      </c>
      <c r="E430">
        <v>0.48949999999999994</v>
      </c>
      <c r="F430">
        <v>0.41800000000000004</v>
      </c>
      <c r="G430" t="s">
        <v>248</v>
      </c>
    </row>
    <row r="431" spans="2:7">
      <c r="B431" t="s">
        <v>193</v>
      </c>
      <c r="C431" t="s">
        <v>18</v>
      </c>
      <c r="D431">
        <v>0.49954545454499999</v>
      </c>
      <c r="E431">
        <v>0.44159090909125004</v>
      </c>
      <c r="F431">
        <v>0.36954545454599996</v>
      </c>
      <c r="G431" t="s">
        <v>248</v>
      </c>
    </row>
    <row r="432" spans="2:7">
      <c r="B432" t="s">
        <v>193</v>
      </c>
      <c r="C432" t="s">
        <v>39</v>
      </c>
      <c r="D432">
        <v>0.435</v>
      </c>
      <c r="E432">
        <v>0.36624999999999996</v>
      </c>
      <c r="F432">
        <v>0.28000000000000003</v>
      </c>
      <c r="G432" t="s">
        <v>248</v>
      </c>
    </row>
    <row r="433" spans="2:7">
      <c r="B433" t="s">
        <v>193</v>
      </c>
      <c r="C433" t="s">
        <v>20</v>
      </c>
      <c r="D433">
        <v>0.36</v>
      </c>
      <c r="E433">
        <v>0.33321428571375</v>
      </c>
      <c r="F433">
        <v>0.29857142857100005</v>
      </c>
      <c r="G433" t="s">
        <v>248</v>
      </c>
    </row>
    <row r="434" spans="2:7">
      <c r="B434" t="s">
        <v>193</v>
      </c>
      <c r="C434" t="s">
        <v>21</v>
      </c>
      <c r="D434">
        <v>0.72499999999999998</v>
      </c>
      <c r="E434">
        <v>0.69374999999999998</v>
      </c>
      <c r="F434">
        <v>0.63000000000000012</v>
      </c>
      <c r="G434" t="s">
        <v>248</v>
      </c>
    </row>
    <row r="435" spans="2:7">
      <c r="B435" t="s">
        <v>193</v>
      </c>
      <c r="C435" t="s">
        <v>22</v>
      </c>
      <c r="D435">
        <v>0</v>
      </c>
      <c r="E435">
        <v>0</v>
      </c>
      <c r="F435">
        <v>0</v>
      </c>
      <c r="G435" t="s">
        <v>248</v>
      </c>
    </row>
    <row r="436" spans="2:7">
      <c r="B436" t="s">
        <v>193</v>
      </c>
      <c r="C436" t="s">
        <v>23</v>
      </c>
      <c r="D436">
        <v>0.42523809523799999</v>
      </c>
      <c r="E436">
        <v>0.31095238095300004</v>
      </c>
      <c r="F436">
        <v>0.20333333333200004</v>
      </c>
      <c r="G436" t="s">
        <v>248</v>
      </c>
    </row>
    <row r="437" spans="2:7">
      <c r="B437" t="s">
        <v>193</v>
      </c>
      <c r="C437" t="s">
        <v>43</v>
      </c>
      <c r="D437">
        <v>0.52</v>
      </c>
      <c r="E437">
        <v>0.37</v>
      </c>
      <c r="F437">
        <v>0.26</v>
      </c>
      <c r="G437" t="s">
        <v>248</v>
      </c>
    </row>
    <row r="438" spans="2:7">
      <c r="B438" t="s">
        <v>193</v>
      </c>
      <c r="C438" t="s">
        <v>24</v>
      </c>
      <c r="D438">
        <v>0.55000000000000004</v>
      </c>
      <c r="E438">
        <v>0.51249999999999996</v>
      </c>
      <c r="F438">
        <v>0.43999999999999995</v>
      </c>
      <c r="G438" t="s">
        <v>248</v>
      </c>
    </row>
    <row r="439" spans="2:7">
      <c r="B439" t="s">
        <v>193</v>
      </c>
      <c r="C439" t="s">
        <v>25</v>
      </c>
      <c r="D439">
        <v>0.38</v>
      </c>
      <c r="E439">
        <v>0.35499999999999998</v>
      </c>
      <c r="F439">
        <v>0.30000000000000004</v>
      </c>
      <c r="G439" t="s">
        <v>248</v>
      </c>
    </row>
    <row r="440" spans="2:7">
      <c r="B440" t="s">
        <v>193</v>
      </c>
      <c r="C440" t="s">
        <v>26</v>
      </c>
      <c r="D440">
        <v>0.56000000000000005</v>
      </c>
      <c r="E440">
        <v>0.49749999999999994</v>
      </c>
      <c r="F440">
        <v>0.42999999999999994</v>
      </c>
      <c r="G440" t="s">
        <v>248</v>
      </c>
    </row>
    <row r="441" spans="2:7">
      <c r="B441" t="s">
        <v>193</v>
      </c>
      <c r="C441" t="s">
        <v>40</v>
      </c>
      <c r="D441">
        <v>0.57999999999999996</v>
      </c>
      <c r="E441">
        <v>0.43000000000000005</v>
      </c>
      <c r="F441">
        <v>0.25999999999999995</v>
      </c>
      <c r="G441" t="s">
        <v>248</v>
      </c>
    </row>
    <row r="442" spans="2:7">
      <c r="B442" t="s">
        <v>193</v>
      </c>
      <c r="C442" t="s">
        <v>41</v>
      </c>
      <c r="D442">
        <v>0.64</v>
      </c>
      <c r="E442">
        <v>0.49</v>
      </c>
      <c r="F442">
        <v>0.29999999999999993</v>
      </c>
      <c r="G442" t="s">
        <v>248</v>
      </c>
    </row>
    <row r="443" spans="2:7">
      <c r="B443" t="s">
        <v>193</v>
      </c>
      <c r="C443" t="s">
        <v>27</v>
      </c>
      <c r="D443">
        <v>0.56999999999999995</v>
      </c>
      <c r="E443">
        <v>0.54500000000000004</v>
      </c>
      <c r="F443">
        <v>0.47</v>
      </c>
      <c r="G443" t="s">
        <v>248</v>
      </c>
    </row>
    <row r="444" spans="2:7">
      <c r="B444" t="s">
        <v>193</v>
      </c>
      <c r="C444" t="s">
        <v>28</v>
      </c>
      <c r="D444">
        <v>0.59083333333300003</v>
      </c>
      <c r="E444">
        <v>0.54395833333300003</v>
      </c>
      <c r="F444">
        <v>0.493333333333</v>
      </c>
      <c r="G444" t="s">
        <v>248</v>
      </c>
    </row>
    <row r="445" spans="2:7">
      <c r="B445" t="s">
        <v>193</v>
      </c>
      <c r="C445" t="s">
        <v>29</v>
      </c>
      <c r="D445">
        <v>0.68</v>
      </c>
      <c r="E445">
        <v>0.60678571428624994</v>
      </c>
      <c r="F445">
        <v>0.43285714285700005</v>
      </c>
      <c r="G445" t="s">
        <v>248</v>
      </c>
    </row>
    <row r="446" spans="2:7">
      <c r="B446" t="s">
        <v>193</v>
      </c>
      <c r="C446" t="s">
        <v>30</v>
      </c>
      <c r="D446">
        <v>0.48812499999999998</v>
      </c>
      <c r="E446">
        <v>0.45140625000000006</v>
      </c>
      <c r="F446">
        <v>0.39249999999999996</v>
      </c>
      <c r="G446" t="s">
        <v>248</v>
      </c>
    </row>
    <row r="447" spans="2:7">
      <c r="B447" t="s">
        <v>193</v>
      </c>
      <c r="C447" t="s">
        <v>31</v>
      </c>
      <c r="D447">
        <v>0.38085999999999998</v>
      </c>
      <c r="E447">
        <v>0.31986000000000003</v>
      </c>
      <c r="F447">
        <v>0.26393999999999995</v>
      </c>
      <c r="G447" t="s">
        <v>248</v>
      </c>
    </row>
    <row r="448" spans="2:7">
      <c r="B448" t="s">
        <v>193</v>
      </c>
      <c r="C448" t="s">
        <v>32</v>
      </c>
      <c r="D448">
        <v>0.39</v>
      </c>
      <c r="E448">
        <v>0.31968750000000001</v>
      </c>
      <c r="F448">
        <v>0.25124999999999997</v>
      </c>
      <c r="G448" t="s">
        <v>248</v>
      </c>
    </row>
    <row r="449" spans="2:7">
      <c r="B449" t="s">
        <v>193</v>
      </c>
      <c r="C449" t="s">
        <v>33</v>
      </c>
      <c r="D449">
        <v>0.61</v>
      </c>
      <c r="E449">
        <v>0.52562500000000001</v>
      </c>
      <c r="F449">
        <v>0.40749999999999997</v>
      </c>
      <c r="G449" t="s">
        <v>248</v>
      </c>
    </row>
    <row r="450" spans="2:7">
      <c r="B450" t="s">
        <v>193</v>
      </c>
      <c r="C450" t="s">
        <v>34</v>
      </c>
      <c r="D450">
        <v>0.375</v>
      </c>
      <c r="E450">
        <v>0.25625000000000003</v>
      </c>
      <c r="F450">
        <v>0.15999999999999998</v>
      </c>
      <c r="G450" t="s">
        <v>248</v>
      </c>
    </row>
    <row r="451" spans="2:7">
      <c r="B451" t="s">
        <v>193</v>
      </c>
      <c r="C451" t="s">
        <v>35</v>
      </c>
      <c r="D451">
        <v>0.39500000000000002</v>
      </c>
      <c r="E451">
        <v>0.34499999999999997</v>
      </c>
      <c r="F451">
        <v>0.28000000000000003</v>
      </c>
      <c r="G451" t="s">
        <v>248</v>
      </c>
    </row>
    <row r="452" spans="2:7">
      <c r="B452" t="s">
        <v>193</v>
      </c>
      <c r="C452" t="s">
        <v>36</v>
      </c>
      <c r="D452">
        <v>0.61945945945900005</v>
      </c>
      <c r="E452">
        <v>0.58027027027024991</v>
      </c>
      <c r="F452">
        <v>0.51945945945999994</v>
      </c>
      <c r="G452" t="s">
        <v>248</v>
      </c>
    </row>
    <row r="453" spans="2:7">
      <c r="B453" t="s">
        <v>179</v>
      </c>
      <c r="C453" t="s">
        <v>37</v>
      </c>
      <c r="D453">
        <v>0.3</v>
      </c>
      <c r="E453">
        <v>0.27500000000000002</v>
      </c>
      <c r="F453">
        <v>0.21999999999999997</v>
      </c>
      <c r="G453" t="s">
        <v>257</v>
      </c>
    </row>
    <row r="454" spans="2:7">
      <c r="B454" t="s">
        <v>179</v>
      </c>
      <c r="C454" t="s">
        <v>8</v>
      </c>
      <c r="D454">
        <v>0.51</v>
      </c>
      <c r="E454">
        <v>0.51</v>
      </c>
      <c r="F454">
        <v>0.49</v>
      </c>
      <c r="G454" t="s">
        <v>257</v>
      </c>
    </row>
    <row r="455" spans="2:7">
      <c r="B455" t="s">
        <v>179</v>
      </c>
      <c r="C455" t="s">
        <v>9</v>
      </c>
      <c r="D455">
        <v>0.36</v>
      </c>
      <c r="E455">
        <v>0.33500000000000008</v>
      </c>
      <c r="F455">
        <v>0.33500000000000008</v>
      </c>
      <c r="G455" t="s">
        <v>257</v>
      </c>
    </row>
    <row r="456" spans="2:7">
      <c r="B456" t="s">
        <v>179</v>
      </c>
      <c r="C456" t="s">
        <v>11</v>
      </c>
      <c r="D456">
        <v>0.19</v>
      </c>
      <c r="E456">
        <v>0.17749999999999999</v>
      </c>
      <c r="F456">
        <v>0.12</v>
      </c>
      <c r="G456" t="s">
        <v>257</v>
      </c>
    </row>
    <row r="457" spans="2:7">
      <c r="B457" t="s">
        <v>179</v>
      </c>
      <c r="C457" t="s">
        <v>13</v>
      </c>
      <c r="D457">
        <v>0.68</v>
      </c>
      <c r="E457">
        <v>0.66749999999999998</v>
      </c>
      <c r="F457">
        <v>0.61</v>
      </c>
      <c r="G457" t="s">
        <v>257</v>
      </c>
    </row>
    <row r="458" spans="2:7">
      <c r="B458" t="s">
        <v>179</v>
      </c>
      <c r="C458" t="s">
        <v>14</v>
      </c>
      <c r="D458">
        <v>0.68</v>
      </c>
      <c r="E458">
        <v>0.61749999999999994</v>
      </c>
      <c r="F458">
        <v>0.59</v>
      </c>
      <c r="G458" t="s">
        <v>257</v>
      </c>
    </row>
    <row r="459" spans="2:7">
      <c r="B459" t="s">
        <v>179</v>
      </c>
      <c r="C459" t="s">
        <v>15</v>
      </c>
      <c r="D459">
        <v>0.63</v>
      </c>
      <c r="E459">
        <v>0.60499999999999998</v>
      </c>
      <c r="F459">
        <v>0.56999999999999995</v>
      </c>
      <c r="G459" t="s">
        <v>257</v>
      </c>
    </row>
    <row r="460" spans="2:7">
      <c r="B460" t="s">
        <v>179</v>
      </c>
      <c r="C460" t="s">
        <v>16</v>
      </c>
      <c r="D460">
        <v>0.47</v>
      </c>
      <c r="E460">
        <v>0.32</v>
      </c>
      <c r="F460">
        <v>0.25</v>
      </c>
      <c r="G460" t="s">
        <v>257</v>
      </c>
    </row>
    <row r="461" spans="2:7">
      <c r="B461" t="s">
        <v>179</v>
      </c>
      <c r="C461" t="s">
        <v>17</v>
      </c>
      <c r="D461">
        <v>0.62</v>
      </c>
      <c r="E461">
        <v>0.58249999999999991</v>
      </c>
      <c r="F461">
        <v>0.54999999999999993</v>
      </c>
      <c r="G461" t="s">
        <v>257</v>
      </c>
    </row>
    <row r="462" spans="2:7">
      <c r="B462" t="s">
        <v>179</v>
      </c>
      <c r="C462" t="s">
        <v>18</v>
      </c>
      <c r="D462">
        <v>0.55000000000000004</v>
      </c>
      <c r="E462">
        <v>0.51249999999999996</v>
      </c>
      <c r="F462">
        <v>0.41999999999999993</v>
      </c>
      <c r="G462" t="s">
        <v>257</v>
      </c>
    </row>
    <row r="463" spans="2:7">
      <c r="B463" t="s">
        <v>179</v>
      </c>
      <c r="C463" t="s">
        <v>19</v>
      </c>
      <c r="D463">
        <v>0.4</v>
      </c>
      <c r="E463">
        <v>0.35</v>
      </c>
      <c r="F463">
        <v>0.30000000000000004</v>
      </c>
      <c r="G463" t="s">
        <v>257</v>
      </c>
    </row>
    <row r="464" spans="2:7">
      <c r="B464" t="s">
        <v>179</v>
      </c>
      <c r="C464" t="s">
        <v>39</v>
      </c>
      <c r="D464">
        <v>0.27</v>
      </c>
      <c r="E464">
        <v>0.245</v>
      </c>
      <c r="F464">
        <v>0.21000000000000002</v>
      </c>
      <c r="G464" t="s">
        <v>257</v>
      </c>
    </row>
    <row r="465" spans="2:7">
      <c r="B465" t="s">
        <v>179</v>
      </c>
      <c r="C465" t="s">
        <v>21</v>
      </c>
      <c r="D465">
        <v>0.69</v>
      </c>
      <c r="E465">
        <v>0.65250000000000008</v>
      </c>
      <c r="F465">
        <v>0.62</v>
      </c>
      <c r="G465" t="s">
        <v>257</v>
      </c>
    </row>
    <row r="466" spans="2:7">
      <c r="B466" t="s">
        <v>179</v>
      </c>
      <c r="C466" t="s">
        <v>22</v>
      </c>
      <c r="D466">
        <v>0</v>
      </c>
      <c r="E466">
        <v>0</v>
      </c>
      <c r="F466">
        <v>0</v>
      </c>
      <c r="G466" t="s">
        <v>257</v>
      </c>
    </row>
    <row r="467" spans="2:7">
      <c r="B467" t="s">
        <v>179</v>
      </c>
      <c r="C467" t="s">
        <v>23</v>
      </c>
      <c r="D467">
        <v>0.33</v>
      </c>
      <c r="E467">
        <v>0.26750000000000002</v>
      </c>
      <c r="F467">
        <v>0.19999999999999996</v>
      </c>
      <c r="G467" t="s">
        <v>257</v>
      </c>
    </row>
    <row r="468" spans="2:7">
      <c r="B468" t="s">
        <v>179</v>
      </c>
      <c r="C468" t="s">
        <v>24</v>
      </c>
      <c r="D468">
        <v>0.61</v>
      </c>
      <c r="E468">
        <v>0.59750000000000003</v>
      </c>
      <c r="F468">
        <v>0.59750000000000003</v>
      </c>
      <c r="G468" t="s">
        <v>257</v>
      </c>
    </row>
    <row r="469" spans="2:7">
      <c r="B469" t="s">
        <v>179</v>
      </c>
      <c r="C469" t="s">
        <v>26</v>
      </c>
      <c r="D469">
        <v>0.64</v>
      </c>
      <c r="E469">
        <v>0.62749999999999995</v>
      </c>
      <c r="F469">
        <v>0.56999999999999995</v>
      </c>
      <c r="G469" t="s">
        <v>257</v>
      </c>
    </row>
    <row r="470" spans="2:7">
      <c r="B470" t="s">
        <v>179</v>
      </c>
      <c r="C470" t="s">
        <v>40</v>
      </c>
      <c r="D470">
        <v>0.22</v>
      </c>
      <c r="E470">
        <v>0.20750000000000002</v>
      </c>
      <c r="F470">
        <v>0.19000000000000003</v>
      </c>
      <c r="G470" t="s">
        <v>257</v>
      </c>
    </row>
    <row r="471" spans="2:7">
      <c r="B471" t="s">
        <v>179</v>
      </c>
      <c r="C471" t="s">
        <v>27</v>
      </c>
      <c r="D471">
        <v>0.28000000000000003</v>
      </c>
      <c r="E471">
        <v>0.26750000000000002</v>
      </c>
      <c r="F471">
        <v>0.26750000000000002</v>
      </c>
      <c r="G471" t="s">
        <v>257</v>
      </c>
    </row>
    <row r="472" spans="2:7">
      <c r="B472" t="s">
        <v>179</v>
      </c>
      <c r="C472" t="s">
        <v>28</v>
      </c>
      <c r="D472">
        <v>0.63</v>
      </c>
      <c r="E472">
        <v>0.57999999999999996</v>
      </c>
      <c r="F472">
        <v>0.54999999999999993</v>
      </c>
      <c r="G472" t="s">
        <v>257</v>
      </c>
    </row>
    <row r="473" spans="2:7">
      <c r="B473" t="s">
        <v>179</v>
      </c>
      <c r="C473" t="s">
        <v>29</v>
      </c>
      <c r="D473">
        <v>0.59</v>
      </c>
      <c r="E473">
        <v>0.57750000000000001</v>
      </c>
      <c r="F473">
        <v>0.55999999999999994</v>
      </c>
      <c r="G473" t="s">
        <v>257</v>
      </c>
    </row>
    <row r="474" spans="2:7">
      <c r="B474" t="s">
        <v>179</v>
      </c>
      <c r="C474" t="s">
        <v>30</v>
      </c>
      <c r="D474">
        <v>0.6</v>
      </c>
      <c r="E474">
        <v>0.57499999999999996</v>
      </c>
      <c r="F474">
        <v>0.54000000000000015</v>
      </c>
      <c r="G474" t="s">
        <v>257</v>
      </c>
    </row>
    <row r="475" spans="2:7">
      <c r="B475" t="s">
        <v>179</v>
      </c>
      <c r="C475" t="s">
        <v>31</v>
      </c>
      <c r="D475">
        <v>0.34</v>
      </c>
      <c r="E475">
        <v>0.315</v>
      </c>
      <c r="F475">
        <v>0.27999999999999997</v>
      </c>
      <c r="G475" t="s">
        <v>257</v>
      </c>
    </row>
    <row r="476" spans="2:7">
      <c r="B476" t="s">
        <v>179</v>
      </c>
      <c r="C476" t="s">
        <v>32</v>
      </c>
      <c r="D476">
        <v>0.43</v>
      </c>
      <c r="E476">
        <v>0.41750000000000004</v>
      </c>
      <c r="F476">
        <v>0.36000000000000004</v>
      </c>
      <c r="G476" t="s">
        <v>257</v>
      </c>
    </row>
    <row r="477" spans="2:7">
      <c r="B477" t="s">
        <v>179</v>
      </c>
      <c r="C477" t="s">
        <v>33</v>
      </c>
      <c r="D477">
        <v>0.63</v>
      </c>
      <c r="E477">
        <v>0.57999999999999996</v>
      </c>
      <c r="F477">
        <v>0.51000000000000012</v>
      </c>
      <c r="G477" t="s">
        <v>257</v>
      </c>
    </row>
    <row r="478" spans="2:7">
      <c r="B478" t="s">
        <v>179</v>
      </c>
      <c r="C478" t="s">
        <v>36</v>
      </c>
      <c r="D478">
        <v>0.71</v>
      </c>
      <c r="E478">
        <v>0.68499999999999994</v>
      </c>
      <c r="F478">
        <v>0.51</v>
      </c>
      <c r="G478" t="s">
        <v>257</v>
      </c>
    </row>
    <row r="479" spans="2:7">
      <c r="B479" t="s">
        <v>183</v>
      </c>
      <c r="C479" t="s">
        <v>37</v>
      </c>
      <c r="D479">
        <v>0.34</v>
      </c>
      <c r="E479">
        <v>0.315</v>
      </c>
      <c r="F479">
        <v>0.25999999999999995</v>
      </c>
      <c r="G479" t="s">
        <v>257</v>
      </c>
    </row>
    <row r="480" spans="2:7">
      <c r="B480" t="s">
        <v>183</v>
      </c>
      <c r="C480" t="s">
        <v>8</v>
      </c>
      <c r="D480">
        <v>0.57999999999999996</v>
      </c>
      <c r="E480">
        <v>0.56749999999999989</v>
      </c>
      <c r="F480">
        <v>0.56749999999999989</v>
      </c>
      <c r="G480" t="s">
        <v>257</v>
      </c>
    </row>
    <row r="481" spans="2:7">
      <c r="B481" t="s">
        <v>183</v>
      </c>
      <c r="C481" t="s">
        <v>9</v>
      </c>
      <c r="D481">
        <v>0.44</v>
      </c>
      <c r="E481">
        <v>0.42749999999999999</v>
      </c>
      <c r="F481">
        <v>0.41</v>
      </c>
      <c r="G481" t="s">
        <v>257</v>
      </c>
    </row>
    <row r="482" spans="2:7">
      <c r="B482" t="s">
        <v>183</v>
      </c>
      <c r="C482" t="s">
        <v>11</v>
      </c>
      <c r="D482">
        <v>0.22</v>
      </c>
      <c r="E482">
        <v>0.19500000000000001</v>
      </c>
      <c r="F482">
        <v>0.15999999999999998</v>
      </c>
      <c r="G482" t="s">
        <v>257</v>
      </c>
    </row>
    <row r="483" spans="2:7">
      <c r="B483" t="s">
        <v>183</v>
      </c>
      <c r="C483" t="s">
        <v>13</v>
      </c>
      <c r="D483">
        <v>0.65</v>
      </c>
      <c r="E483">
        <v>0.63750000000000007</v>
      </c>
      <c r="F483">
        <v>0.62</v>
      </c>
      <c r="G483" t="s">
        <v>257</v>
      </c>
    </row>
    <row r="484" spans="2:7">
      <c r="B484" t="s">
        <v>183</v>
      </c>
      <c r="C484" t="s">
        <v>14</v>
      </c>
      <c r="D484">
        <v>0.69</v>
      </c>
      <c r="E484">
        <v>0.64</v>
      </c>
      <c r="F484">
        <v>0.59</v>
      </c>
      <c r="G484" t="s">
        <v>257</v>
      </c>
    </row>
    <row r="485" spans="2:7">
      <c r="B485" t="s">
        <v>183</v>
      </c>
      <c r="C485" t="s">
        <v>15</v>
      </c>
      <c r="D485">
        <v>0.64</v>
      </c>
      <c r="E485">
        <v>0.61499999999999999</v>
      </c>
      <c r="F485">
        <v>0.6</v>
      </c>
      <c r="G485" t="s">
        <v>257</v>
      </c>
    </row>
    <row r="486" spans="2:7">
      <c r="B486" t="s">
        <v>183</v>
      </c>
      <c r="C486" t="s">
        <v>16</v>
      </c>
      <c r="D486">
        <v>0.52749999999999997</v>
      </c>
      <c r="E486">
        <v>0.39800000000000002</v>
      </c>
      <c r="F486">
        <v>0.33449999999999996</v>
      </c>
      <c r="G486" t="s">
        <v>257</v>
      </c>
    </row>
    <row r="487" spans="2:7">
      <c r="B487" t="s">
        <v>183</v>
      </c>
      <c r="C487" t="s">
        <v>17</v>
      </c>
      <c r="D487">
        <v>0.63</v>
      </c>
      <c r="E487">
        <v>0.63</v>
      </c>
      <c r="F487">
        <v>0.59</v>
      </c>
      <c r="G487" t="s">
        <v>257</v>
      </c>
    </row>
    <row r="488" spans="2:7">
      <c r="B488" t="s">
        <v>183</v>
      </c>
      <c r="C488" t="s">
        <v>18</v>
      </c>
      <c r="D488">
        <v>0.57999999999999996</v>
      </c>
      <c r="E488">
        <v>0.54249999999999998</v>
      </c>
      <c r="F488">
        <v>0.49</v>
      </c>
      <c r="G488" t="s">
        <v>257</v>
      </c>
    </row>
    <row r="489" spans="2:7">
      <c r="B489" t="s">
        <v>183</v>
      </c>
      <c r="C489" t="s">
        <v>19</v>
      </c>
      <c r="D489">
        <v>0.46</v>
      </c>
      <c r="E489">
        <v>0.39749999999999996</v>
      </c>
      <c r="F489">
        <v>0.35000000000000003</v>
      </c>
      <c r="G489" t="s">
        <v>257</v>
      </c>
    </row>
    <row r="490" spans="2:7">
      <c r="B490" t="s">
        <v>183</v>
      </c>
      <c r="C490" t="s">
        <v>39</v>
      </c>
      <c r="D490">
        <v>0.38</v>
      </c>
      <c r="E490">
        <v>0.33000000000000007</v>
      </c>
      <c r="F490">
        <v>0.3</v>
      </c>
      <c r="G490" t="s">
        <v>257</v>
      </c>
    </row>
    <row r="491" spans="2:7">
      <c r="B491" t="s">
        <v>183</v>
      </c>
      <c r="C491" t="s">
        <v>21</v>
      </c>
      <c r="D491">
        <v>0.69</v>
      </c>
      <c r="E491">
        <v>0.6775000000000001</v>
      </c>
      <c r="F491">
        <v>0.64</v>
      </c>
      <c r="G491" t="s">
        <v>257</v>
      </c>
    </row>
    <row r="492" spans="2:7">
      <c r="B492" t="s">
        <v>183</v>
      </c>
      <c r="C492" t="s">
        <v>22</v>
      </c>
      <c r="D492">
        <v>0</v>
      </c>
      <c r="E492">
        <v>0</v>
      </c>
      <c r="F492">
        <v>0</v>
      </c>
      <c r="G492" t="s">
        <v>257</v>
      </c>
    </row>
    <row r="493" spans="2:7">
      <c r="B493" t="s">
        <v>183</v>
      </c>
      <c r="C493" t="s">
        <v>23</v>
      </c>
      <c r="D493">
        <v>0.38</v>
      </c>
      <c r="E493">
        <v>0.33000000000000007</v>
      </c>
      <c r="F493">
        <v>0.25999999999999995</v>
      </c>
      <c r="G493" t="s">
        <v>257</v>
      </c>
    </row>
    <row r="494" spans="2:7">
      <c r="B494" t="s">
        <v>183</v>
      </c>
      <c r="C494" t="s">
        <v>24</v>
      </c>
      <c r="D494">
        <v>0.62</v>
      </c>
      <c r="E494">
        <v>0.60749999999999993</v>
      </c>
      <c r="F494">
        <v>0.60749999999999993</v>
      </c>
      <c r="G494" t="s">
        <v>257</v>
      </c>
    </row>
    <row r="495" spans="2:7">
      <c r="B495" t="s">
        <v>183</v>
      </c>
      <c r="C495" t="s">
        <v>26</v>
      </c>
      <c r="D495">
        <v>0.64</v>
      </c>
      <c r="E495">
        <v>0.62749999999999995</v>
      </c>
      <c r="F495">
        <v>0.61</v>
      </c>
      <c r="G495" t="s">
        <v>257</v>
      </c>
    </row>
    <row r="496" spans="2:7">
      <c r="B496" t="s">
        <v>183</v>
      </c>
      <c r="C496" t="s">
        <v>40</v>
      </c>
      <c r="D496">
        <v>0.36</v>
      </c>
      <c r="E496">
        <v>0.33500000000000008</v>
      </c>
      <c r="F496">
        <v>0.3</v>
      </c>
      <c r="G496" t="s">
        <v>257</v>
      </c>
    </row>
    <row r="497" spans="2:7">
      <c r="B497" t="s">
        <v>183</v>
      </c>
      <c r="C497" t="s">
        <v>27</v>
      </c>
      <c r="D497">
        <v>0.31</v>
      </c>
      <c r="E497">
        <v>0.31</v>
      </c>
      <c r="F497">
        <v>0.28999999999999998</v>
      </c>
      <c r="G497" t="s">
        <v>257</v>
      </c>
    </row>
    <row r="498" spans="2:7">
      <c r="B498" t="s">
        <v>183</v>
      </c>
      <c r="C498" t="s">
        <v>28</v>
      </c>
      <c r="D498">
        <v>0.64</v>
      </c>
      <c r="E498">
        <v>0.61499999999999999</v>
      </c>
      <c r="F498">
        <v>0.57999999999999996</v>
      </c>
      <c r="G498" t="s">
        <v>257</v>
      </c>
    </row>
    <row r="499" spans="2:7">
      <c r="B499" t="s">
        <v>183</v>
      </c>
      <c r="C499" t="s">
        <v>29</v>
      </c>
      <c r="D499">
        <v>0.6</v>
      </c>
      <c r="E499">
        <v>0.58749999999999991</v>
      </c>
      <c r="F499">
        <v>0.56999999999999995</v>
      </c>
      <c r="G499" t="s">
        <v>257</v>
      </c>
    </row>
    <row r="500" spans="2:7">
      <c r="B500" t="s">
        <v>183</v>
      </c>
      <c r="C500" t="s">
        <v>30</v>
      </c>
      <c r="D500">
        <v>0.63</v>
      </c>
      <c r="E500">
        <v>0.61750000000000005</v>
      </c>
      <c r="F500">
        <v>0.55999999999999994</v>
      </c>
      <c r="G500" t="s">
        <v>257</v>
      </c>
    </row>
    <row r="501" spans="2:7">
      <c r="B501" t="s">
        <v>183</v>
      </c>
      <c r="C501" t="s">
        <v>31</v>
      </c>
      <c r="D501">
        <v>0.41110000000000002</v>
      </c>
      <c r="E501">
        <v>0.39384999999999998</v>
      </c>
      <c r="F501">
        <v>0.36030000000000006</v>
      </c>
      <c r="G501" t="s">
        <v>257</v>
      </c>
    </row>
    <row r="502" spans="2:7">
      <c r="B502" t="s">
        <v>183</v>
      </c>
      <c r="C502" t="s">
        <v>32</v>
      </c>
      <c r="D502">
        <v>0.47</v>
      </c>
      <c r="E502">
        <v>0.45750000000000007</v>
      </c>
      <c r="F502">
        <v>0.42</v>
      </c>
      <c r="G502" t="s">
        <v>257</v>
      </c>
    </row>
    <row r="503" spans="2:7">
      <c r="B503" t="s">
        <v>183</v>
      </c>
      <c r="C503" t="s">
        <v>33</v>
      </c>
      <c r="D503">
        <v>0.65</v>
      </c>
      <c r="E503">
        <v>0.625</v>
      </c>
      <c r="F503">
        <v>0.54999999999999993</v>
      </c>
      <c r="G503" t="s">
        <v>257</v>
      </c>
    </row>
    <row r="504" spans="2:7">
      <c r="B504" t="s">
        <v>183</v>
      </c>
      <c r="C504" t="s">
        <v>36</v>
      </c>
      <c r="D504">
        <v>0.69</v>
      </c>
      <c r="E504">
        <v>0.65250000000000008</v>
      </c>
      <c r="F504">
        <v>0.53999999999999992</v>
      </c>
      <c r="G504" t="s">
        <v>257</v>
      </c>
    </row>
    <row r="505" spans="2:7">
      <c r="B505" t="s">
        <v>184</v>
      </c>
      <c r="C505" t="s">
        <v>37</v>
      </c>
      <c r="D505">
        <v>0.38</v>
      </c>
      <c r="E505">
        <v>0.35499999999999998</v>
      </c>
      <c r="F505">
        <v>0.30000000000000004</v>
      </c>
      <c r="G505" t="s">
        <v>257</v>
      </c>
    </row>
    <row r="506" spans="2:7">
      <c r="B506" t="s">
        <v>184</v>
      </c>
      <c r="C506" t="s">
        <v>8</v>
      </c>
      <c r="D506">
        <v>0.59</v>
      </c>
      <c r="E506">
        <v>0.57750000000000001</v>
      </c>
      <c r="F506">
        <v>0.55999999999999994</v>
      </c>
      <c r="G506" t="s">
        <v>257</v>
      </c>
    </row>
    <row r="507" spans="2:7">
      <c r="B507" t="s">
        <v>184</v>
      </c>
      <c r="C507" t="s">
        <v>9</v>
      </c>
      <c r="D507">
        <v>0.51</v>
      </c>
      <c r="E507">
        <v>0.4975</v>
      </c>
      <c r="F507">
        <v>0.45999999999999996</v>
      </c>
      <c r="G507" t="s">
        <v>257</v>
      </c>
    </row>
    <row r="508" spans="2:7">
      <c r="B508" t="s">
        <v>184</v>
      </c>
      <c r="C508" t="s">
        <v>11</v>
      </c>
      <c r="D508">
        <v>0.32</v>
      </c>
      <c r="E508">
        <v>0.28249999999999997</v>
      </c>
      <c r="F508">
        <v>0.23000000000000004</v>
      </c>
      <c r="G508" t="s">
        <v>257</v>
      </c>
    </row>
    <row r="509" spans="2:7">
      <c r="B509" t="s">
        <v>184</v>
      </c>
      <c r="C509" t="s">
        <v>13</v>
      </c>
      <c r="D509">
        <v>0.68</v>
      </c>
      <c r="E509">
        <v>0.66749999999999998</v>
      </c>
      <c r="F509">
        <v>0.63</v>
      </c>
      <c r="G509" t="s">
        <v>257</v>
      </c>
    </row>
    <row r="510" spans="2:7">
      <c r="B510" t="s">
        <v>184</v>
      </c>
      <c r="C510" t="s">
        <v>14</v>
      </c>
      <c r="D510">
        <v>0.7</v>
      </c>
      <c r="E510">
        <v>0.65000000000000013</v>
      </c>
      <c r="F510">
        <v>0.62</v>
      </c>
      <c r="G510" t="s">
        <v>257</v>
      </c>
    </row>
    <row r="511" spans="2:7">
      <c r="B511" t="s">
        <v>184</v>
      </c>
      <c r="C511" t="s">
        <v>15</v>
      </c>
      <c r="D511">
        <v>0.69</v>
      </c>
      <c r="E511">
        <v>0.66500000000000004</v>
      </c>
      <c r="F511">
        <v>0.63</v>
      </c>
      <c r="G511" t="s">
        <v>257</v>
      </c>
    </row>
    <row r="512" spans="2:7">
      <c r="B512" t="s">
        <v>184</v>
      </c>
      <c r="C512" t="s">
        <v>16</v>
      </c>
      <c r="D512">
        <v>0.55640000000000001</v>
      </c>
      <c r="E512">
        <v>0.39977499999999999</v>
      </c>
      <c r="F512">
        <v>0.31970000000000004</v>
      </c>
      <c r="G512" t="s">
        <v>257</v>
      </c>
    </row>
    <row r="513" spans="2:7">
      <c r="B513" t="s">
        <v>184</v>
      </c>
      <c r="C513" t="s">
        <v>17</v>
      </c>
      <c r="D513">
        <v>0.66</v>
      </c>
      <c r="E513">
        <v>0.63500000000000001</v>
      </c>
      <c r="F513">
        <v>0.6</v>
      </c>
      <c r="G513" t="s">
        <v>257</v>
      </c>
    </row>
    <row r="514" spans="2:7">
      <c r="B514" t="s">
        <v>184</v>
      </c>
      <c r="C514" t="s">
        <v>18</v>
      </c>
      <c r="D514">
        <v>0.59</v>
      </c>
      <c r="E514">
        <v>0.5525000000000001</v>
      </c>
      <c r="F514">
        <v>0.48</v>
      </c>
      <c r="G514" t="s">
        <v>257</v>
      </c>
    </row>
    <row r="515" spans="2:7">
      <c r="B515" t="s">
        <v>184</v>
      </c>
      <c r="C515" t="s">
        <v>19</v>
      </c>
      <c r="D515">
        <v>0.55000000000000004</v>
      </c>
      <c r="E515">
        <v>0.46249999999999997</v>
      </c>
      <c r="F515">
        <v>0.4</v>
      </c>
      <c r="G515" t="s">
        <v>257</v>
      </c>
    </row>
    <row r="516" spans="2:7">
      <c r="B516" t="s">
        <v>184</v>
      </c>
      <c r="C516" t="s">
        <v>39</v>
      </c>
      <c r="D516">
        <v>0.33</v>
      </c>
      <c r="E516">
        <v>0.30499999999999999</v>
      </c>
      <c r="F516">
        <v>0.26999999999999996</v>
      </c>
      <c r="G516" t="s">
        <v>257</v>
      </c>
    </row>
    <row r="517" spans="2:7">
      <c r="B517" t="s">
        <v>184</v>
      </c>
      <c r="C517" t="s">
        <v>21</v>
      </c>
      <c r="D517">
        <v>0.69</v>
      </c>
      <c r="E517">
        <v>0.66500000000000004</v>
      </c>
      <c r="F517">
        <v>0.63</v>
      </c>
      <c r="G517" t="s">
        <v>257</v>
      </c>
    </row>
    <row r="518" spans="2:7">
      <c r="B518" t="s">
        <v>184</v>
      </c>
      <c r="C518" t="s">
        <v>22</v>
      </c>
      <c r="D518">
        <v>0</v>
      </c>
      <c r="E518">
        <v>0</v>
      </c>
      <c r="F518">
        <v>0</v>
      </c>
      <c r="G518" t="s">
        <v>257</v>
      </c>
    </row>
    <row r="519" spans="2:7">
      <c r="B519" t="s">
        <v>184</v>
      </c>
      <c r="C519" t="s">
        <v>23</v>
      </c>
      <c r="D519">
        <v>0.43</v>
      </c>
      <c r="E519">
        <v>0.34249999999999997</v>
      </c>
      <c r="F519">
        <v>0.26</v>
      </c>
      <c r="G519" t="s">
        <v>257</v>
      </c>
    </row>
    <row r="520" spans="2:7">
      <c r="B520" t="s">
        <v>184</v>
      </c>
      <c r="C520" t="s">
        <v>24</v>
      </c>
      <c r="D520">
        <v>0.65</v>
      </c>
      <c r="E520">
        <v>0.65</v>
      </c>
      <c r="F520">
        <v>0.65</v>
      </c>
      <c r="G520" t="s">
        <v>257</v>
      </c>
    </row>
    <row r="521" spans="2:7">
      <c r="B521" t="s">
        <v>184</v>
      </c>
      <c r="C521" t="s">
        <v>26</v>
      </c>
      <c r="D521">
        <v>0.69</v>
      </c>
      <c r="E521">
        <v>0.6775000000000001</v>
      </c>
      <c r="F521">
        <v>0.64</v>
      </c>
      <c r="G521" t="s">
        <v>257</v>
      </c>
    </row>
    <row r="522" spans="2:7">
      <c r="B522" t="s">
        <v>184</v>
      </c>
      <c r="C522" t="s">
        <v>40</v>
      </c>
      <c r="D522">
        <v>0.32</v>
      </c>
      <c r="E522">
        <v>0.28249999999999997</v>
      </c>
      <c r="F522">
        <v>0.27000000000000007</v>
      </c>
      <c r="G522" t="s">
        <v>257</v>
      </c>
    </row>
    <row r="523" spans="2:7">
      <c r="B523" t="s">
        <v>184</v>
      </c>
      <c r="C523" t="s">
        <v>27</v>
      </c>
      <c r="D523">
        <v>0.35</v>
      </c>
      <c r="E523">
        <v>0.35</v>
      </c>
      <c r="F523">
        <v>0.33000000000000007</v>
      </c>
      <c r="G523" t="s">
        <v>257</v>
      </c>
    </row>
    <row r="524" spans="2:7">
      <c r="B524" t="s">
        <v>184</v>
      </c>
      <c r="C524" t="s">
        <v>28</v>
      </c>
      <c r="D524">
        <v>0.65</v>
      </c>
      <c r="E524">
        <v>0.625</v>
      </c>
      <c r="F524">
        <v>0.59</v>
      </c>
      <c r="G524" t="s">
        <v>257</v>
      </c>
    </row>
    <row r="525" spans="2:7">
      <c r="B525" t="s">
        <v>184</v>
      </c>
      <c r="C525" t="s">
        <v>29</v>
      </c>
      <c r="D525">
        <v>0.62</v>
      </c>
      <c r="E525">
        <v>0.59499999999999997</v>
      </c>
      <c r="F525">
        <v>0.57999999999999996</v>
      </c>
      <c r="G525" t="s">
        <v>257</v>
      </c>
    </row>
    <row r="526" spans="2:7">
      <c r="B526" t="s">
        <v>184</v>
      </c>
      <c r="C526" t="s">
        <v>30</v>
      </c>
      <c r="D526">
        <v>0.65</v>
      </c>
      <c r="E526">
        <v>0.625</v>
      </c>
      <c r="F526">
        <v>0.59</v>
      </c>
      <c r="G526" t="s">
        <v>257</v>
      </c>
    </row>
    <row r="527" spans="2:7">
      <c r="B527" t="s">
        <v>184</v>
      </c>
      <c r="C527" t="s">
        <v>31</v>
      </c>
      <c r="D527">
        <v>0.4677</v>
      </c>
      <c r="E527">
        <v>0.43545000000000006</v>
      </c>
      <c r="F527">
        <v>0.37209999999999993</v>
      </c>
      <c r="G527" t="s">
        <v>257</v>
      </c>
    </row>
    <row r="528" spans="2:7">
      <c r="B528" t="s">
        <v>184</v>
      </c>
      <c r="C528" t="s">
        <v>32</v>
      </c>
      <c r="D528">
        <v>0.5</v>
      </c>
      <c r="E528">
        <v>0.48750000000000004</v>
      </c>
      <c r="F528">
        <v>0.44999999999999996</v>
      </c>
      <c r="G528" t="s">
        <v>257</v>
      </c>
    </row>
    <row r="529" spans="2:7">
      <c r="B529" t="s">
        <v>184</v>
      </c>
      <c r="C529" t="s">
        <v>33</v>
      </c>
      <c r="D529">
        <v>0.69</v>
      </c>
      <c r="E529">
        <v>0.64</v>
      </c>
      <c r="F529">
        <v>0.54999999999999993</v>
      </c>
      <c r="G529" t="s">
        <v>257</v>
      </c>
    </row>
    <row r="530" spans="2:7">
      <c r="B530" t="s">
        <v>184</v>
      </c>
      <c r="C530" t="s">
        <v>36</v>
      </c>
      <c r="D530">
        <v>0.72</v>
      </c>
      <c r="E530">
        <v>0.70750000000000002</v>
      </c>
      <c r="F530">
        <v>0.51</v>
      </c>
      <c r="G530" t="s">
        <v>257</v>
      </c>
    </row>
    <row r="531" spans="2:7">
      <c r="B531" t="s">
        <v>185</v>
      </c>
      <c r="C531" t="s">
        <v>37</v>
      </c>
      <c r="D531">
        <v>0.33</v>
      </c>
      <c r="E531">
        <v>0.29249999999999998</v>
      </c>
      <c r="F531">
        <v>0.24000000000000005</v>
      </c>
      <c r="G531" t="s">
        <v>257</v>
      </c>
    </row>
    <row r="532" spans="2:7">
      <c r="B532" t="s">
        <v>185</v>
      </c>
      <c r="C532" t="s">
        <v>8</v>
      </c>
      <c r="D532">
        <v>0.46</v>
      </c>
      <c r="E532">
        <v>0.46000000000000008</v>
      </c>
      <c r="F532">
        <v>0.44</v>
      </c>
      <c r="G532" t="s">
        <v>257</v>
      </c>
    </row>
    <row r="533" spans="2:7">
      <c r="B533" t="s">
        <v>185</v>
      </c>
      <c r="C533" t="s">
        <v>9</v>
      </c>
      <c r="D533">
        <v>0.36</v>
      </c>
      <c r="E533">
        <v>0.33500000000000008</v>
      </c>
      <c r="F533">
        <v>0.32</v>
      </c>
      <c r="G533" t="s">
        <v>257</v>
      </c>
    </row>
    <row r="534" spans="2:7">
      <c r="B534" t="s">
        <v>185</v>
      </c>
      <c r="C534" t="s">
        <v>11</v>
      </c>
      <c r="D534">
        <v>0.3</v>
      </c>
      <c r="E534">
        <v>0.27500000000000002</v>
      </c>
      <c r="F534">
        <v>0.19999999999999996</v>
      </c>
      <c r="G534" t="s">
        <v>257</v>
      </c>
    </row>
    <row r="535" spans="2:7">
      <c r="B535" t="s">
        <v>185</v>
      </c>
      <c r="C535" t="s">
        <v>13</v>
      </c>
      <c r="D535">
        <v>0.55000000000000004</v>
      </c>
      <c r="E535">
        <v>0.55000000000000004</v>
      </c>
      <c r="F535">
        <v>0.49</v>
      </c>
      <c r="G535" t="s">
        <v>257</v>
      </c>
    </row>
    <row r="536" spans="2:7">
      <c r="B536" t="s">
        <v>185</v>
      </c>
      <c r="C536" t="s">
        <v>14</v>
      </c>
      <c r="D536">
        <v>0.55000000000000004</v>
      </c>
      <c r="E536">
        <v>0.49999999999999994</v>
      </c>
      <c r="F536">
        <v>0.42999999999999994</v>
      </c>
      <c r="G536" t="s">
        <v>257</v>
      </c>
    </row>
    <row r="537" spans="2:7">
      <c r="B537" t="s">
        <v>185</v>
      </c>
      <c r="C537" t="s">
        <v>15</v>
      </c>
      <c r="D537">
        <v>0.49</v>
      </c>
      <c r="E537">
        <v>0.47749999999999998</v>
      </c>
      <c r="F537">
        <v>0.44000000000000006</v>
      </c>
      <c r="G537" t="s">
        <v>257</v>
      </c>
    </row>
    <row r="538" spans="2:7">
      <c r="B538" t="s">
        <v>185</v>
      </c>
      <c r="C538" t="s">
        <v>16</v>
      </c>
      <c r="D538">
        <v>0.53</v>
      </c>
      <c r="E538">
        <v>0.35500000000000004</v>
      </c>
      <c r="F538">
        <v>0.30999999999999994</v>
      </c>
      <c r="G538" t="s">
        <v>257</v>
      </c>
    </row>
    <row r="539" spans="2:7">
      <c r="B539" t="s">
        <v>185</v>
      </c>
      <c r="C539" t="s">
        <v>17</v>
      </c>
      <c r="D539">
        <v>0.51</v>
      </c>
      <c r="E539">
        <v>0.4975</v>
      </c>
      <c r="F539">
        <v>0.48</v>
      </c>
      <c r="G539" t="s">
        <v>257</v>
      </c>
    </row>
    <row r="540" spans="2:7">
      <c r="B540" t="s">
        <v>185</v>
      </c>
      <c r="C540" t="s">
        <v>18</v>
      </c>
      <c r="D540">
        <v>0.54</v>
      </c>
      <c r="E540">
        <v>0.50249999999999995</v>
      </c>
      <c r="F540">
        <v>0.42999999999999994</v>
      </c>
      <c r="G540" t="s">
        <v>257</v>
      </c>
    </row>
    <row r="541" spans="2:7">
      <c r="B541" t="s">
        <v>185</v>
      </c>
      <c r="C541" t="s">
        <v>19</v>
      </c>
      <c r="D541">
        <v>0.38</v>
      </c>
      <c r="E541">
        <v>0.3175</v>
      </c>
      <c r="F541">
        <v>0.26999999999999996</v>
      </c>
      <c r="G541" t="s">
        <v>257</v>
      </c>
    </row>
    <row r="542" spans="2:7">
      <c r="B542" t="s">
        <v>185</v>
      </c>
      <c r="C542" t="s">
        <v>39</v>
      </c>
      <c r="D542">
        <v>0.27</v>
      </c>
      <c r="E542">
        <v>0.245</v>
      </c>
      <c r="F542">
        <v>0.19</v>
      </c>
      <c r="G542" t="s">
        <v>257</v>
      </c>
    </row>
    <row r="543" spans="2:7">
      <c r="B543" t="s">
        <v>185</v>
      </c>
      <c r="C543" t="s">
        <v>21</v>
      </c>
      <c r="D543">
        <v>0.61</v>
      </c>
      <c r="E543">
        <v>0.57250000000000001</v>
      </c>
      <c r="F543">
        <v>0.54000000000000015</v>
      </c>
      <c r="G543" t="s">
        <v>257</v>
      </c>
    </row>
    <row r="544" spans="2:7">
      <c r="B544" t="s">
        <v>185</v>
      </c>
      <c r="C544" t="s">
        <v>22</v>
      </c>
      <c r="D544">
        <v>0</v>
      </c>
      <c r="E544">
        <v>0</v>
      </c>
      <c r="F544">
        <v>0</v>
      </c>
      <c r="G544" t="s">
        <v>257</v>
      </c>
    </row>
    <row r="545" spans="2:7">
      <c r="B545" t="s">
        <v>185</v>
      </c>
      <c r="C545" t="s">
        <v>23</v>
      </c>
      <c r="D545">
        <v>0.39</v>
      </c>
      <c r="E545">
        <v>0.29000000000000004</v>
      </c>
      <c r="F545">
        <v>0.21000000000000002</v>
      </c>
      <c r="G545" t="s">
        <v>257</v>
      </c>
    </row>
    <row r="546" spans="2:7">
      <c r="B546" t="s">
        <v>185</v>
      </c>
      <c r="C546" t="s">
        <v>24</v>
      </c>
      <c r="D546">
        <v>0.44</v>
      </c>
      <c r="E546">
        <v>0.44000000000000006</v>
      </c>
      <c r="F546">
        <v>0.42</v>
      </c>
      <c r="G546" t="s">
        <v>257</v>
      </c>
    </row>
    <row r="547" spans="2:7">
      <c r="B547" t="s">
        <v>185</v>
      </c>
      <c r="C547" t="s">
        <v>26</v>
      </c>
      <c r="D547">
        <v>0.48</v>
      </c>
      <c r="E547">
        <v>0.46749999999999992</v>
      </c>
      <c r="F547">
        <v>0.43000000000000005</v>
      </c>
      <c r="G547" t="s">
        <v>257</v>
      </c>
    </row>
    <row r="548" spans="2:7">
      <c r="B548" t="s">
        <v>185</v>
      </c>
      <c r="C548" t="s">
        <v>40</v>
      </c>
      <c r="D548">
        <v>0.24</v>
      </c>
      <c r="E548">
        <v>0.21500000000000002</v>
      </c>
      <c r="F548">
        <v>0.19999999999999998</v>
      </c>
      <c r="G548" t="s">
        <v>257</v>
      </c>
    </row>
    <row r="549" spans="2:7">
      <c r="B549" t="s">
        <v>185</v>
      </c>
      <c r="C549" t="s">
        <v>27</v>
      </c>
      <c r="D549">
        <v>0.4</v>
      </c>
      <c r="E549">
        <v>0.38750000000000007</v>
      </c>
      <c r="F549">
        <v>0.38750000000000007</v>
      </c>
      <c r="G549" t="s">
        <v>257</v>
      </c>
    </row>
    <row r="550" spans="2:7">
      <c r="B550" t="s">
        <v>185</v>
      </c>
      <c r="C550" t="s">
        <v>28</v>
      </c>
      <c r="D550">
        <v>0.52</v>
      </c>
      <c r="E550">
        <v>0.48250000000000004</v>
      </c>
      <c r="F550">
        <v>0.44999999999999996</v>
      </c>
      <c r="G550" t="s">
        <v>257</v>
      </c>
    </row>
    <row r="551" spans="2:7">
      <c r="B551" t="s">
        <v>185</v>
      </c>
      <c r="C551" t="s">
        <v>29</v>
      </c>
      <c r="D551">
        <v>0.57999999999999996</v>
      </c>
      <c r="E551">
        <v>0.505</v>
      </c>
      <c r="F551">
        <v>0.43999999999999995</v>
      </c>
      <c r="G551" t="s">
        <v>257</v>
      </c>
    </row>
    <row r="552" spans="2:7">
      <c r="B552" t="s">
        <v>185</v>
      </c>
      <c r="C552" t="s">
        <v>30</v>
      </c>
      <c r="D552">
        <v>0.48</v>
      </c>
      <c r="E552">
        <v>0.45500000000000007</v>
      </c>
      <c r="F552">
        <v>0.42</v>
      </c>
      <c r="G552" t="s">
        <v>257</v>
      </c>
    </row>
    <row r="553" spans="2:7">
      <c r="B553" t="s">
        <v>185</v>
      </c>
      <c r="C553" t="s">
        <v>31</v>
      </c>
      <c r="D553">
        <v>0.41</v>
      </c>
      <c r="E553">
        <v>0.38500000000000006</v>
      </c>
      <c r="F553">
        <v>0.35</v>
      </c>
      <c r="G553" t="s">
        <v>257</v>
      </c>
    </row>
    <row r="554" spans="2:7">
      <c r="B554" t="s">
        <v>185</v>
      </c>
      <c r="C554" t="s">
        <v>32</v>
      </c>
      <c r="D554">
        <v>0.42</v>
      </c>
      <c r="E554">
        <v>0.40749999999999997</v>
      </c>
      <c r="F554">
        <v>0.37000000000000005</v>
      </c>
      <c r="G554" t="s">
        <v>257</v>
      </c>
    </row>
    <row r="555" spans="2:7">
      <c r="B555" t="s">
        <v>185</v>
      </c>
      <c r="C555" t="s">
        <v>33</v>
      </c>
      <c r="D555">
        <v>0.49</v>
      </c>
      <c r="E555">
        <v>0.45250000000000007</v>
      </c>
      <c r="F555">
        <v>0.39999999999999997</v>
      </c>
      <c r="G555" t="s">
        <v>257</v>
      </c>
    </row>
    <row r="556" spans="2:7">
      <c r="B556" t="s">
        <v>185</v>
      </c>
      <c r="C556" t="s">
        <v>36</v>
      </c>
      <c r="D556">
        <v>0.63</v>
      </c>
      <c r="E556">
        <v>0.57999999999999996</v>
      </c>
      <c r="F556">
        <v>0.4900000000000001</v>
      </c>
      <c r="G556" t="s">
        <v>257</v>
      </c>
    </row>
    <row r="557" spans="2:7">
      <c r="B557" t="s">
        <v>186</v>
      </c>
      <c r="C557" t="s">
        <v>37</v>
      </c>
      <c r="D557">
        <v>0.31</v>
      </c>
      <c r="E557">
        <v>0.31</v>
      </c>
      <c r="F557">
        <v>0.26999999999999996</v>
      </c>
      <c r="G557" t="s">
        <v>257</v>
      </c>
    </row>
    <row r="558" spans="2:7">
      <c r="B558" t="s">
        <v>186</v>
      </c>
      <c r="C558" t="s">
        <v>8</v>
      </c>
      <c r="D558">
        <v>0.53</v>
      </c>
      <c r="E558">
        <v>0.51750000000000007</v>
      </c>
      <c r="F558">
        <v>0.5</v>
      </c>
      <c r="G558" t="s">
        <v>257</v>
      </c>
    </row>
    <row r="559" spans="2:7">
      <c r="B559" t="s">
        <v>186</v>
      </c>
      <c r="C559" t="s">
        <v>9</v>
      </c>
      <c r="D559">
        <v>0.39</v>
      </c>
      <c r="E559">
        <v>0.37749999999999995</v>
      </c>
      <c r="F559">
        <v>0.36</v>
      </c>
      <c r="G559" t="s">
        <v>257</v>
      </c>
    </row>
    <row r="560" spans="2:7">
      <c r="B560" t="s">
        <v>186</v>
      </c>
      <c r="C560" t="s">
        <v>11</v>
      </c>
      <c r="D560">
        <v>0.26</v>
      </c>
      <c r="E560">
        <v>0.2475</v>
      </c>
      <c r="F560">
        <v>0.21000000000000002</v>
      </c>
      <c r="G560" t="s">
        <v>257</v>
      </c>
    </row>
    <row r="561" spans="2:7">
      <c r="B561" t="s">
        <v>186</v>
      </c>
      <c r="C561" t="s">
        <v>13</v>
      </c>
      <c r="D561">
        <v>0.56999999999999995</v>
      </c>
      <c r="E561">
        <v>0.55750000000000011</v>
      </c>
      <c r="F561">
        <v>0.52</v>
      </c>
      <c r="G561" t="s">
        <v>257</v>
      </c>
    </row>
    <row r="562" spans="2:7">
      <c r="B562" t="s">
        <v>186</v>
      </c>
      <c r="C562" t="s">
        <v>14</v>
      </c>
      <c r="D562">
        <v>0.55000000000000004</v>
      </c>
      <c r="E562">
        <v>0.51249999999999996</v>
      </c>
      <c r="F562">
        <v>0.5</v>
      </c>
      <c r="G562" t="s">
        <v>257</v>
      </c>
    </row>
    <row r="563" spans="2:7">
      <c r="B563" t="s">
        <v>186</v>
      </c>
      <c r="C563" t="s">
        <v>15</v>
      </c>
      <c r="D563">
        <v>0.51</v>
      </c>
      <c r="E563">
        <v>0.48500000000000004</v>
      </c>
      <c r="F563">
        <v>0.47</v>
      </c>
      <c r="G563" t="s">
        <v>257</v>
      </c>
    </row>
    <row r="564" spans="2:7">
      <c r="B564" t="s">
        <v>186</v>
      </c>
      <c r="C564" t="s">
        <v>16</v>
      </c>
      <c r="D564">
        <v>0.56999999999999995</v>
      </c>
      <c r="E564">
        <v>0.43250000000000011</v>
      </c>
      <c r="F564">
        <v>0.43250000000000011</v>
      </c>
      <c r="G564" t="s">
        <v>257</v>
      </c>
    </row>
    <row r="565" spans="2:7">
      <c r="B565" t="s">
        <v>186</v>
      </c>
      <c r="C565" t="s">
        <v>17</v>
      </c>
      <c r="D565">
        <v>0.53</v>
      </c>
      <c r="E565">
        <v>0.50499999999999989</v>
      </c>
      <c r="F565">
        <v>0.49</v>
      </c>
      <c r="G565" t="s">
        <v>257</v>
      </c>
    </row>
    <row r="566" spans="2:7">
      <c r="B566" t="s">
        <v>186</v>
      </c>
      <c r="C566" t="s">
        <v>18</v>
      </c>
      <c r="D566">
        <v>0.56000000000000005</v>
      </c>
      <c r="E566">
        <v>0.54749999999999999</v>
      </c>
      <c r="F566">
        <v>0.47</v>
      </c>
      <c r="G566" t="s">
        <v>257</v>
      </c>
    </row>
    <row r="567" spans="2:7">
      <c r="B567" t="s">
        <v>186</v>
      </c>
      <c r="C567" t="s">
        <v>19</v>
      </c>
      <c r="D567">
        <v>0.41</v>
      </c>
      <c r="E567">
        <v>0.34749999999999998</v>
      </c>
      <c r="F567">
        <v>0.30000000000000004</v>
      </c>
      <c r="G567" t="s">
        <v>257</v>
      </c>
    </row>
    <row r="568" spans="2:7">
      <c r="B568" t="s">
        <v>186</v>
      </c>
      <c r="C568" t="s">
        <v>39</v>
      </c>
      <c r="D568">
        <v>0.36</v>
      </c>
      <c r="E568">
        <v>0.33500000000000008</v>
      </c>
      <c r="F568">
        <v>0.27999999999999997</v>
      </c>
      <c r="G568" t="s">
        <v>257</v>
      </c>
    </row>
    <row r="569" spans="2:7">
      <c r="B569" t="s">
        <v>186</v>
      </c>
      <c r="C569" t="s">
        <v>21</v>
      </c>
      <c r="D569">
        <v>0.63</v>
      </c>
      <c r="E569">
        <v>0.63</v>
      </c>
      <c r="F569">
        <v>0.56999999999999995</v>
      </c>
      <c r="G569" t="s">
        <v>257</v>
      </c>
    </row>
    <row r="570" spans="2:7">
      <c r="B570" t="s">
        <v>186</v>
      </c>
      <c r="C570" t="s">
        <v>22</v>
      </c>
      <c r="D570">
        <v>0</v>
      </c>
      <c r="E570">
        <v>0</v>
      </c>
      <c r="F570">
        <v>0</v>
      </c>
      <c r="G570" t="s">
        <v>257</v>
      </c>
    </row>
    <row r="571" spans="2:7">
      <c r="B571" t="s">
        <v>186</v>
      </c>
      <c r="C571" t="s">
        <v>23</v>
      </c>
      <c r="D571">
        <v>0.41</v>
      </c>
      <c r="E571">
        <v>0.33500000000000002</v>
      </c>
      <c r="F571">
        <v>0.27</v>
      </c>
      <c r="G571" t="s">
        <v>257</v>
      </c>
    </row>
    <row r="572" spans="2:7">
      <c r="B572" t="s">
        <v>186</v>
      </c>
      <c r="C572" t="s">
        <v>24</v>
      </c>
      <c r="D572">
        <v>0.47</v>
      </c>
      <c r="E572">
        <v>0.46999999999999992</v>
      </c>
      <c r="F572">
        <v>0.45000000000000007</v>
      </c>
      <c r="G572" t="s">
        <v>257</v>
      </c>
    </row>
    <row r="573" spans="2:7">
      <c r="B573" t="s">
        <v>186</v>
      </c>
      <c r="C573" t="s">
        <v>26</v>
      </c>
      <c r="D573">
        <v>0.49</v>
      </c>
      <c r="E573">
        <v>0.47749999999999998</v>
      </c>
      <c r="F573">
        <v>0.45999999999999996</v>
      </c>
      <c r="G573" t="s">
        <v>257</v>
      </c>
    </row>
    <row r="574" spans="2:7">
      <c r="B574" t="s">
        <v>186</v>
      </c>
      <c r="C574" t="s">
        <v>40</v>
      </c>
      <c r="D574">
        <v>0.31</v>
      </c>
      <c r="E574">
        <v>0.29749999999999999</v>
      </c>
      <c r="F574">
        <v>0.27999999999999997</v>
      </c>
      <c r="G574" t="s">
        <v>257</v>
      </c>
    </row>
    <row r="575" spans="2:7">
      <c r="B575" t="s">
        <v>186</v>
      </c>
      <c r="C575" t="s">
        <v>27</v>
      </c>
      <c r="D575">
        <v>0.4</v>
      </c>
      <c r="E575">
        <v>0.38750000000000007</v>
      </c>
      <c r="F575">
        <v>0.38750000000000007</v>
      </c>
      <c r="G575" t="s">
        <v>257</v>
      </c>
    </row>
    <row r="576" spans="2:7">
      <c r="B576" t="s">
        <v>186</v>
      </c>
      <c r="C576" t="s">
        <v>28</v>
      </c>
      <c r="D576">
        <v>0.56000000000000005</v>
      </c>
      <c r="E576">
        <v>0.54749999999999999</v>
      </c>
      <c r="F576">
        <v>0.51</v>
      </c>
      <c r="G576" t="s">
        <v>257</v>
      </c>
    </row>
    <row r="577" spans="2:7">
      <c r="B577" t="s">
        <v>186</v>
      </c>
      <c r="C577" t="s">
        <v>29</v>
      </c>
      <c r="D577">
        <v>0.56999999999999995</v>
      </c>
      <c r="E577">
        <v>0.52000000000000013</v>
      </c>
      <c r="F577">
        <v>0.44999999999999996</v>
      </c>
      <c r="G577" t="s">
        <v>257</v>
      </c>
    </row>
    <row r="578" spans="2:7">
      <c r="B578" t="s">
        <v>186</v>
      </c>
      <c r="C578" t="s">
        <v>30</v>
      </c>
      <c r="D578">
        <v>0.5</v>
      </c>
      <c r="E578">
        <v>0.48750000000000004</v>
      </c>
      <c r="F578">
        <v>0.47</v>
      </c>
      <c r="G578" t="s">
        <v>257</v>
      </c>
    </row>
    <row r="579" spans="2:7">
      <c r="B579" t="s">
        <v>186</v>
      </c>
      <c r="C579" t="s">
        <v>31</v>
      </c>
      <c r="D579">
        <v>0.5</v>
      </c>
      <c r="E579">
        <v>0.46249999999999991</v>
      </c>
      <c r="F579">
        <v>0.43000000000000005</v>
      </c>
      <c r="G579" t="s">
        <v>257</v>
      </c>
    </row>
    <row r="580" spans="2:7">
      <c r="B580" t="s">
        <v>186</v>
      </c>
      <c r="C580" t="s">
        <v>32</v>
      </c>
      <c r="D580">
        <v>0.44</v>
      </c>
      <c r="E580">
        <v>0.42749999999999999</v>
      </c>
      <c r="F580">
        <v>0.38999999999999996</v>
      </c>
      <c r="G580" t="s">
        <v>257</v>
      </c>
    </row>
    <row r="581" spans="2:7">
      <c r="B581" t="s">
        <v>186</v>
      </c>
      <c r="C581" t="s">
        <v>33</v>
      </c>
      <c r="D581">
        <v>0.52</v>
      </c>
      <c r="E581">
        <v>0.495</v>
      </c>
      <c r="F581">
        <v>0.495</v>
      </c>
      <c r="G581" t="s">
        <v>257</v>
      </c>
    </row>
    <row r="582" spans="2:7">
      <c r="B582" t="s">
        <v>186</v>
      </c>
      <c r="C582" t="s">
        <v>36</v>
      </c>
      <c r="D582">
        <v>0.63</v>
      </c>
      <c r="E582">
        <v>0.57999999999999996</v>
      </c>
      <c r="F582">
        <v>0.4900000000000001</v>
      </c>
      <c r="G582" t="s">
        <v>257</v>
      </c>
    </row>
    <row r="583" spans="2:7">
      <c r="B583" t="s">
        <v>187</v>
      </c>
      <c r="C583" t="s">
        <v>37</v>
      </c>
      <c r="D583">
        <v>0.37</v>
      </c>
      <c r="E583">
        <v>0.34499999999999997</v>
      </c>
      <c r="F583">
        <v>0.27</v>
      </c>
      <c r="G583" t="s">
        <v>257</v>
      </c>
    </row>
    <row r="584" spans="2:7">
      <c r="B584" t="s">
        <v>187</v>
      </c>
      <c r="C584" t="s">
        <v>8</v>
      </c>
      <c r="D584">
        <v>0.52</v>
      </c>
      <c r="E584">
        <v>0.52</v>
      </c>
      <c r="F584">
        <v>0.5</v>
      </c>
      <c r="G584" t="s">
        <v>257</v>
      </c>
    </row>
    <row r="585" spans="2:7">
      <c r="B585" t="s">
        <v>187</v>
      </c>
      <c r="C585" t="s">
        <v>9</v>
      </c>
      <c r="D585">
        <v>0.42</v>
      </c>
      <c r="E585">
        <v>0.40749999999999997</v>
      </c>
      <c r="F585">
        <v>0.39000000000000007</v>
      </c>
      <c r="G585" t="s">
        <v>257</v>
      </c>
    </row>
    <row r="586" spans="2:7">
      <c r="B586" t="s">
        <v>187</v>
      </c>
      <c r="C586" t="s">
        <v>11</v>
      </c>
      <c r="D586">
        <v>0.38</v>
      </c>
      <c r="E586">
        <v>0.33000000000000007</v>
      </c>
      <c r="F586">
        <v>0.27999999999999997</v>
      </c>
      <c r="G586" t="s">
        <v>257</v>
      </c>
    </row>
    <row r="587" spans="2:7">
      <c r="B587" t="s">
        <v>187</v>
      </c>
      <c r="C587" t="s">
        <v>13</v>
      </c>
      <c r="D587">
        <v>0.56000000000000005</v>
      </c>
      <c r="E587">
        <v>0.54749999999999999</v>
      </c>
      <c r="F587">
        <v>0.51</v>
      </c>
      <c r="G587" t="s">
        <v>257</v>
      </c>
    </row>
    <row r="588" spans="2:7">
      <c r="B588" t="s">
        <v>187</v>
      </c>
      <c r="C588" t="s">
        <v>14</v>
      </c>
      <c r="D588">
        <v>0.54</v>
      </c>
      <c r="E588">
        <v>0.50249999999999995</v>
      </c>
      <c r="F588">
        <v>0.50249999999999995</v>
      </c>
      <c r="G588" t="s">
        <v>257</v>
      </c>
    </row>
    <row r="589" spans="2:7">
      <c r="B589" t="s">
        <v>187</v>
      </c>
      <c r="C589" t="s">
        <v>15</v>
      </c>
      <c r="D589">
        <v>0.51</v>
      </c>
      <c r="E589">
        <v>0.48500000000000004</v>
      </c>
      <c r="F589">
        <v>0.47</v>
      </c>
      <c r="G589" t="s">
        <v>257</v>
      </c>
    </row>
    <row r="590" spans="2:7">
      <c r="B590" t="s">
        <v>187</v>
      </c>
      <c r="C590" t="s">
        <v>16</v>
      </c>
      <c r="D590">
        <v>0.62</v>
      </c>
      <c r="E590">
        <v>0.43249999999999988</v>
      </c>
      <c r="F590">
        <v>0.39</v>
      </c>
      <c r="G590" t="s">
        <v>257</v>
      </c>
    </row>
    <row r="591" spans="2:7">
      <c r="B591" t="s">
        <v>187</v>
      </c>
      <c r="C591" t="s">
        <v>17</v>
      </c>
      <c r="D591">
        <v>0.53</v>
      </c>
      <c r="E591">
        <v>0.50499999999999989</v>
      </c>
      <c r="F591">
        <v>0.49</v>
      </c>
      <c r="G591" t="s">
        <v>257</v>
      </c>
    </row>
    <row r="592" spans="2:7">
      <c r="B592" t="s">
        <v>187</v>
      </c>
      <c r="C592" t="s">
        <v>18</v>
      </c>
      <c r="D592">
        <v>0.59</v>
      </c>
      <c r="E592">
        <v>0.54</v>
      </c>
      <c r="F592">
        <v>0.47</v>
      </c>
      <c r="G592" t="s">
        <v>257</v>
      </c>
    </row>
    <row r="593" spans="2:7">
      <c r="B593" t="s">
        <v>187</v>
      </c>
      <c r="C593" t="s">
        <v>19</v>
      </c>
      <c r="D593">
        <v>0.49</v>
      </c>
      <c r="E593">
        <v>0.41499999999999998</v>
      </c>
      <c r="F593">
        <v>0.37000000000000005</v>
      </c>
      <c r="G593" t="s">
        <v>257</v>
      </c>
    </row>
    <row r="594" spans="2:7">
      <c r="B594" t="s">
        <v>187</v>
      </c>
      <c r="C594" t="s">
        <v>39</v>
      </c>
      <c r="D594">
        <v>0.33</v>
      </c>
      <c r="E594">
        <v>0.30499999999999999</v>
      </c>
      <c r="F594">
        <v>0.23000000000000004</v>
      </c>
      <c r="G594" t="s">
        <v>257</v>
      </c>
    </row>
    <row r="595" spans="2:7">
      <c r="B595" t="s">
        <v>187</v>
      </c>
      <c r="C595" t="s">
        <v>21</v>
      </c>
      <c r="D595">
        <v>0.62</v>
      </c>
      <c r="E595">
        <v>0.60749999999999993</v>
      </c>
      <c r="F595">
        <v>0.54999999999999993</v>
      </c>
      <c r="G595" t="s">
        <v>257</v>
      </c>
    </row>
    <row r="596" spans="2:7">
      <c r="B596" t="s">
        <v>187</v>
      </c>
      <c r="C596" t="s">
        <v>22</v>
      </c>
      <c r="D596">
        <v>0</v>
      </c>
      <c r="E596">
        <v>0</v>
      </c>
      <c r="F596">
        <v>0</v>
      </c>
      <c r="G596" t="s">
        <v>257</v>
      </c>
    </row>
    <row r="597" spans="2:7">
      <c r="B597" t="s">
        <v>187</v>
      </c>
      <c r="C597" t="s">
        <v>23</v>
      </c>
      <c r="D597">
        <v>0.45</v>
      </c>
      <c r="E597">
        <v>0.36249999999999999</v>
      </c>
      <c r="F597">
        <v>0.26</v>
      </c>
      <c r="G597" t="s">
        <v>257</v>
      </c>
    </row>
    <row r="598" spans="2:7">
      <c r="B598" t="s">
        <v>187</v>
      </c>
      <c r="C598" t="s">
        <v>24</v>
      </c>
      <c r="D598">
        <v>0.45</v>
      </c>
      <c r="E598">
        <v>0.43750000000000006</v>
      </c>
      <c r="F598">
        <v>0.42</v>
      </c>
      <c r="G598" t="s">
        <v>257</v>
      </c>
    </row>
    <row r="599" spans="2:7">
      <c r="B599" t="s">
        <v>187</v>
      </c>
      <c r="C599" t="s">
        <v>26</v>
      </c>
      <c r="D599">
        <v>0.49</v>
      </c>
      <c r="E599">
        <v>0.46499999999999991</v>
      </c>
      <c r="F599">
        <v>0.45000000000000007</v>
      </c>
      <c r="G599" t="s">
        <v>257</v>
      </c>
    </row>
    <row r="600" spans="2:7">
      <c r="B600" t="s">
        <v>187</v>
      </c>
      <c r="C600" t="s">
        <v>40</v>
      </c>
      <c r="D600">
        <v>0.28999999999999998</v>
      </c>
      <c r="E600">
        <v>0.26500000000000001</v>
      </c>
      <c r="F600">
        <v>0.22999999999999998</v>
      </c>
      <c r="G600" t="s">
        <v>257</v>
      </c>
    </row>
    <row r="601" spans="2:7">
      <c r="B601" t="s">
        <v>187</v>
      </c>
      <c r="C601" t="s">
        <v>27</v>
      </c>
      <c r="D601">
        <v>0.45</v>
      </c>
      <c r="E601">
        <v>0.43750000000000006</v>
      </c>
      <c r="F601">
        <v>0.43750000000000006</v>
      </c>
      <c r="G601" t="s">
        <v>257</v>
      </c>
    </row>
    <row r="602" spans="2:7">
      <c r="B602" t="s">
        <v>187</v>
      </c>
      <c r="C602" t="s">
        <v>28</v>
      </c>
      <c r="D602">
        <v>0.53</v>
      </c>
      <c r="E602">
        <v>0.51750000000000007</v>
      </c>
      <c r="F602">
        <v>0.5</v>
      </c>
      <c r="G602" t="s">
        <v>257</v>
      </c>
    </row>
    <row r="603" spans="2:7">
      <c r="B603" t="s">
        <v>187</v>
      </c>
      <c r="C603" t="s">
        <v>29</v>
      </c>
      <c r="D603">
        <v>0.57999999999999996</v>
      </c>
      <c r="E603">
        <v>0.53</v>
      </c>
      <c r="F603">
        <v>0.45999999999999996</v>
      </c>
      <c r="G603" t="s">
        <v>257</v>
      </c>
    </row>
    <row r="604" spans="2:7">
      <c r="B604" t="s">
        <v>187</v>
      </c>
      <c r="C604" t="s">
        <v>30</v>
      </c>
      <c r="D604">
        <v>0.48</v>
      </c>
      <c r="E604">
        <v>0.46749999999999992</v>
      </c>
      <c r="F604">
        <v>0.45000000000000007</v>
      </c>
      <c r="G604" t="s">
        <v>257</v>
      </c>
    </row>
    <row r="605" spans="2:7">
      <c r="B605" t="s">
        <v>187</v>
      </c>
      <c r="C605" t="s">
        <v>31</v>
      </c>
      <c r="D605">
        <v>0.56999999999999995</v>
      </c>
      <c r="E605">
        <v>0.53250000000000008</v>
      </c>
      <c r="F605">
        <v>0.45999999999999996</v>
      </c>
      <c r="G605" t="s">
        <v>257</v>
      </c>
    </row>
    <row r="606" spans="2:7">
      <c r="B606" t="s">
        <v>187</v>
      </c>
      <c r="C606" t="s">
        <v>32</v>
      </c>
      <c r="D606">
        <v>0.42</v>
      </c>
      <c r="E606">
        <v>0.39500000000000002</v>
      </c>
      <c r="F606">
        <v>0.38</v>
      </c>
      <c r="G606" t="s">
        <v>257</v>
      </c>
    </row>
    <row r="607" spans="2:7">
      <c r="B607" t="s">
        <v>187</v>
      </c>
      <c r="C607" t="s">
        <v>33</v>
      </c>
      <c r="D607">
        <v>0.53</v>
      </c>
      <c r="E607">
        <v>0.50499999999999989</v>
      </c>
      <c r="F607">
        <v>0.49</v>
      </c>
      <c r="G607" t="s">
        <v>257</v>
      </c>
    </row>
    <row r="608" spans="2:7">
      <c r="B608" t="s">
        <v>187</v>
      </c>
      <c r="C608" t="s">
        <v>36</v>
      </c>
      <c r="D608">
        <v>0.64</v>
      </c>
      <c r="E608">
        <v>0.5774999999999999</v>
      </c>
      <c r="F608">
        <v>0.51000000000000012</v>
      </c>
      <c r="G608" t="s">
        <v>257</v>
      </c>
    </row>
    <row r="609" spans="2:7">
      <c r="B609" t="s">
        <v>188</v>
      </c>
      <c r="C609" t="s">
        <v>37</v>
      </c>
      <c r="D609">
        <v>0.34</v>
      </c>
      <c r="E609">
        <v>0.315</v>
      </c>
      <c r="F609">
        <v>0.22000000000000003</v>
      </c>
      <c r="G609" t="s">
        <v>257</v>
      </c>
    </row>
    <row r="610" spans="2:7">
      <c r="B610" t="s">
        <v>188</v>
      </c>
      <c r="C610" t="s">
        <v>8</v>
      </c>
      <c r="D610">
        <v>0.42</v>
      </c>
      <c r="E610">
        <v>0.42000000000000004</v>
      </c>
      <c r="F610">
        <v>0.39999999999999997</v>
      </c>
      <c r="G610" t="s">
        <v>257</v>
      </c>
    </row>
    <row r="611" spans="2:7">
      <c r="B611" t="s">
        <v>188</v>
      </c>
      <c r="C611" t="s">
        <v>9</v>
      </c>
      <c r="D611">
        <v>0.35</v>
      </c>
      <c r="E611">
        <v>0.33750000000000002</v>
      </c>
      <c r="F611">
        <v>0.3</v>
      </c>
      <c r="G611" t="s">
        <v>257</v>
      </c>
    </row>
    <row r="612" spans="2:7">
      <c r="B612" t="s">
        <v>188</v>
      </c>
      <c r="C612" t="s">
        <v>11</v>
      </c>
      <c r="D612">
        <v>0.41</v>
      </c>
      <c r="E612">
        <v>0.28500000000000003</v>
      </c>
      <c r="F612">
        <v>0.21000000000000002</v>
      </c>
      <c r="G612" t="s">
        <v>257</v>
      </c>
    </row>
    <row r="613" spans="2:7">
      <c r="B613" t="s">
        <v>188</v>
      </c>
      <c r="C613" t="s">
        <v>13</v>
      </c>
      <c r="D613">
        <v>0.5</v>
      </c>
      <c r="E613">
        <v>0.48750000000000004</v>
      </c>
      <c r="F613">
        <v>0.44999999999999996</v>
      </c>
      <c r="G613" t="s">
        <v>257</v>
      </c>
    </row>
    <row r="614" spans="2:7">
      <c r="B614" t="s">
        <v>188</v>
      </c>
      <c r="C614" t="s">
        <v>14</v>
      </c>
      <c r="D614">
        <v>0.53</v>
      </c>
      <c r="E614">
        <v>0.48000000000000004</v>
      </c>
      <c r="F614">
        <v>0.43000000000000005</v>
      </c>
      <c r="G614" t="s">
        <v>257</v>
      </c>
    </row>
    <row r="615" spans="2:7">
      <c r="B615" t="s">
        <v>188</v>
      </c>
      <c r="C615" t="s">
        <v>15</v>
      </c>
      <c r="D615">
        <v>0.46</v>
      </c>
      <c r="E615">
        <v>0.43500000000000005</v>
      </c>
      <c r="F615">
        <v>0.37999999999999995</v>
      </c>
      <c r="G615" t="s">
        <v>257</v>
      </c>
    </row>
    <row r="616" spans="2:7">
      <c r="B616" t="s">
        <v>188</v>
      </c>
      <c r="C616" t="s">
        <v>16</v>
      </c>
      <c r="D616">
        <v>0.52</v>
      </c>
      <c r="E616">
        <v>0.33250000000000002</v>
      </c>
      <c r="F616">
        <v>0.31000000000000005</v>
      </c>
      <c r="G616" t="s">
        <v>257</v>
      </c>
    </row>
    <row r="617" spans="2:7">
      <c r="B617" t="s">
        <v>188</v>
      </c>
      <c r="C617" t="s">
        <v>17</v>
      </c>
      <c r="D617">
        <v>0.46</v>
      </c>
      <c r="E617">
        <v>0.43500000000000005</v>
      </c>
      <c r="F617">
        <v>0.37999999999999995</v>
      </c>
      <c r="G617" t="s">
        <v>257</v>
      </c>
    </row>
    <row r="618" spans="2:7">
      <c r="B618" t="s">
        <v>188</v>
      </c>
      <c r="C618" t="s">
        <v>18</v>
      </c>
      <c r="D618">
        <v>0.47</v>
      </c>
      <c r="E618">
        <v>0.43250000000000005</v>
      </c>
      <c r="F618">
        <v>0.36000000000000004</v>
      </c>
      <c r="G618" t="s">
        <v>257</v>
      </c>
    </row>
    <row r="619" spans="2:7">
      <c r="B619" t="s">
        <v>188</v>
      </c>
      <c r="C619" t="s">
        <v>19</v>
      </c>
      <c r="D619">
        <v>0.7</v>
      </c>
      <c r="E619">
        <v>0.5625</v>
      </c>
      <c r="F619">
        <v>0.43000000000000005</v>
      </c>
      <c r="G619" t="s">
        <v>257</v>
      </c>
    </row>
    <row r="620" spans="2:7">
      <c r="B620" t="s">
        <v>188</v>
      </c>
      <c r="C620" t="s">
        <v>39</v>
      </c>
      <c r="D620">
        <v>0.25</v>
      </c>
      <c r="E620">
        <v>0.21250000000000002</v>
      </c>
      <c r="F620">
        <v>0.13999999999999999</v>
      </c>
      <c r="G620" t="s">
        <v>257</v>
      </c>
    </row>
    <row r="621" spans="2:7">
      <c r="B621" t="s">
        <v>188</v>
      </c>
      <c r="C621" t="s">
        <v>21</v>
      </c>
      <c r="D621">
        <v>0.55000000000000004</v>
      </c>
      <c r="E621">
        <v>0.52500000000000013</v>
      </c>
      <c r="F621">
        <v>0.47</v>
      </c>
      <c r="G621" t="s">
        <v>257</v>
      </c>
    </row>
    <row r="622" spans="2:7">
      <c r="B622" t="s">
        <v>188</v>
      </c>
      <c r="C622" t="s">
        <v>22</v>
      </c>
      <c r="D622">
        <v>0</v>
      </c>
      <c r="E622">
        <v>0</v>
      </c>
      <c r="F622">
        <v>0</v>
      </c>
      <c r="G622" t="s">
        <v>257</v>
      </c>
    </row>
    <row r="623" spans="2:7">
      <c r="B623" t="s">
        <v>188</v>
      </c>
      <c r="C623" t="s">
        <v>23</v>
      </c>
      <c r="D623">
        <v>0.34</v>
      </c>
      <c r="E623">
        <v>0.26500000000000001</v>
      </c>
      <c r="F623">
        <v>0.18</v>
      </c>
      <c r="G623" t="s">
        <v>257</v>
      </c>
    </row>
    <row r="624" spans="2:7">
      <c r="B624" t="s">
        <v>188</v>
      </c>
      <c r="C624" t="s">
        <v>24</v>
      </c>
      <c r="D624">
        <v>0.44</v>
      </c>
      <c r="E624">
        <v>0.44000000000000006</v>
      </c>
      <c r="F624">
        <v>0.42</v>
      </c>
      <c r="G624" t="s">
        <v>257</v>
      </c>
    </row>
    <row r="625" spans="2:7">
      <c r="B625" t="s">
        <v>188</v>
      </c>
      <c r="C625" t="s">
        <v>26</v>
      </c>
      <c r="D625">
        <v>0.47</v>
      </c>
      <c r="E625">
        <v>0.45750000000000007</v>
      </c>
      <c r="F625">
        <v>0.42</v>
      </c>
      <c r="G625" t="s">
        <v>257</v>
      </c>
    </row>
    <row r="626" spans="2:7">
      <c r="B626" t="s">
        <v>188</v>
      </c>
      <c r="C626" t="s">
        <v>40</v>
      </c>
      <c r="D626">
        <v>0.25</v>
      </c>
      <c r="E626">
        <v>0.23749999999999999</v>
      </c>
      <c r="F626">
        <v>0.18</v>
      </c>
      <c r="G626" t="s">
        <v>257</v>
      </c>
    </row>
    <row r="627" spans="2:7">
      <c r="B627" t="s">
        <v>188</v>
      </c>
      <c r="C627" t="s">
        <v>27</v>
      </c>
      <c r="D627">
        <v>0.24</v>
      </c>
      <c r="E627">
        <v>0.24</v>
      </c>
      <c r="F627">
        <v>0.22000000000000003</v>
      </c>
      <c r="G627" t="s">
        <v>257</v>
      </c>
    </row>
    <row r="628" spans="2:7">
      <c r="B628" t="s">
        <v>188</v>
      </c>
      <c r="C628" t="s">
        <v>28</v>
      </c>
      <c r="D628">
        <v>0.45</v>
      </c>
      <c r="E628">
        <v>0.42499999999999999</v>
      </c>
      <c r="F628">
        <v>0.41</v>
      </c>
      <c r="G628" t="s">
        <v>257</v>
      </c>
    </row>
    <row r="629" spans="2:7">
      <c r="B629" t="s">
        <v>188</v>
      </c>
      <c r="C629" t="s">
        <v>29</v>
      </c>
      <c r="D629">
        <v>0.44</v>
      </c>
      <c r="E629">
        <v>0.39</v>
      </c>
      <c r="F629">
        <v>0.36</v>
      </c>
      <c r="G629" t="s">
        <v>257</v>
      </c>
    </row>
    <row r="630" spans="2:7">
      <c r="B630" t="s">
        <v>188</v>
      </c>
      <c r="C630" t="s">
        <v>30</v>
      </c>
      <c r="D630">
        <v>0.47</v>
      </c>
      <c r="E630">
        <v>0.43250000000000005</v>
      </c>
      <c r="F630">
        <v>0.39999999999999997</v>
      </c>
      <c r="G630" t="s">
        <v>257</v>
      </c>
    </row>
    <row r="631" spans="2:7">
      <c r="B631" t="s">
        <v>188</v>
      </c>
      <c r="C631" t="s">
        <v>31</v>
      </c>
      <c r="D631">
        <v>0.57999999999999996</v>
      </c>
      <c r="E631">
        <v>0.53</v>
      </c>
      <c r="F631">
        <v>0.39999999999999991</v>
      </c>
      <c r="G631" t="s">
        <v>257</v>
      </c>
    </row>
    <row r="632" spans="2:7">
      <c r="B632" t="s">
        <v>188</v>
      </c>
      <c r="C632" t="s">
        <v>32</v>
      </c>
      <c r="D632">
        <v>0.33</v>
      </c>
      <c r="E632">
        <v>0.3175</v>
      </c>
      <c r="F632">
        <v>0.27999999999999997</v>
      </c>
      <c r="G632" t="s">
        <v>257</v>
      </c>
    </row>
    <row r="633" spans="2:7">
      <c r="B633" t="s">
        <v>188</v>
      </c>
      <c r="C633" t="s">
        <v>33</v>
      </c>
      <c r="D633">
        <v>0.51</v>
      </c>
      <c r="E633">
        <v>0.44750000000000006</v>
      </c>
      <c r="F633">
        <v>0.35999999999999993</v>
      </c>
      <c r="G633" t="s">
        <v>257</v>
      </c>
    </row>
    <row r="634" spans="2:7">
      <c r="B634" t="s">
        <v>188</v>
      </c>
      <c r="C634" t="s">
        <v>36</v>
      </c>
      <c r="D634">
        <v>0.53</v>
      </c>
      <c r="E634">
        <v>0.50499999999999989</v>
      </c>
      <c r="F634">
        <v>0.49</v>
      </c>
      <c r="G634" t="s">
        <v>257</v>
      </c>
    </row>
    <row r="635" spans="2:7">
      <c r="B635" t="s">
        <v>189</v>
      </c>
      <c r="C635" t="s">
        <v>37</v>
      </c>
      <c r="D635">
        <v>0.21</v>
      </c>
      <c r="E635">
        <v>0.185</v>
      </c>
      <c r="F635">
        <v>0.15000000000000002</v>
      </c>
      <c r="G635" t="s">
        <v>257</v>
      </c>
    </row>
    <row r="636" spans="2:7">
      <c r="B636" t="s">
        <v>189</v>
      </c>
      <c r="C636" t="s">
        <v>8</v>
      </c>
      <c r="D636">
        <v>0.42</v>
      </c>
      <c r="E636">
        <v>0.42000000000000004</v>
      </c>
      <c r="F636">
        <v>0.39999999999999997</v>
      </c>
      <c r="G636" t="s">
        <v>257</v>
      </c>
    </row>
    <row r="637" spans="2:7">
      <c r="B637" t="s">
        <v>189</v>
      </c>
      <c r="C637" t="s">
        <v>9</v>
      </c>
      <c r="D637">
        <v>0.31</v>
      </c>
      <c r="E637">
        <v>0.29749999999999999</v>
      </c>
      <c r="F637">
        <v>0.27999999999999997</v>
      </c>
      <c r="G637" t="s">
        <v>257</v>
      </c>
    </row>
    <row r="638" spans="2:7">
      <c r="B638" t="s">
        <v>189</v>
      </c>
      <c r="C638" t="s">
        <v>11</v>
      </c>
      <c r="D638">
        <v>0.21</v>
      </c>
      <c r="E638">
        <v>0.16000000000000003</v>
      </c>
      <c r="F638">
        <v>0.11000000000000001</v>
      </c>
      <c r="G638" t="s">
        <v>257</v>
      </c>
    </row>
    <row r="639" spans="2:7">
      <c r="B639" t="s">
        <v>189</v>
      </c>
      <c r="C639" t="s">
        <v>13</v>
      </c>
      <c r="D639">
        <v>0.51</v>
      </c>
      <c r="E639">
        <v>0.4975</v>
      </c>
      <c r="F639">
        <v>0.45999999999999996</v>
      </c>
      <c r="G639" t="s">
        <v>257</v>
      </c>
    </row>
    <row r="640" spans="2:7">
      <c r="B640" t="s">
        <v>189</v>
      </c>
      <c r="C640" t="s">
        <v>14</v>
      </c>
      <c r="D640">
        <v>0.51</v>
      </c>
      <c r="E640">
        <v>0.45999999999999991</v>
      </c>
      <c r="F640">
        <v>0.43000000000000005</v>
      </c>
      <c r="G640" t="s">
        <v>257</v>
      </c>
    </row>
    <row r="641" spans="2:7">
      <c r="B641" t="s">
        <v>189</v>
      </c>
      <c r="C641" t="s">
        <v>15</v>
      </c>
      <c r="D641">
        <v>0.44</v>
      </c>
      <c r="E641">
        <v>0.41500000000000004</v>
      </c>
      <c r="F641">
        <v>0.39999999999999997</v>
      </c>
      <c r="G641" t="s">
        <v>257</v>
      </c>
    </row>
    <row r="642" spans="2:7">
      <c r="B642" t="s">
        <v>189</v>
      </c>
      <c r="C642" t="s">
        <v>16</v>
      </c>
      <c r="D642">
        <v>0.47</v>
      </c>
      <c r="E642">
        <v>0.30750000000000005</v>
      </c>
      <c r="F642">
        <v>0.30750000000000005</v>
      </c>
      <c r="G642" t="s">
        <v>257</v>
      </c>
    </row>
    <row r="643" spans="2:7">
      <c r="B643" t="s">
        <v>189</v>
      </c>
      <c r="C643" t="s">
        <v>17</v>
      </c>
      <c r="D643">
        <v>0.45</v>
      </c>
      <c r="E643">
        <v>0.42499999999999999</v>
      </c>
      <c r="F643">
        <v>0.38999999999999996</v>
      </c>
      <c r="G643" t="s">
        <v>257</v>
      </c>
    </row>
    <row r="644" spans="2:7">
      <c r="B644" t="s">
        <v>189</v>
      </c>
      <c r="C644" t="s">
        <v>18</v>
      </c>
      <c r="D644">
        <v>0.47</v>
      </c>
      <c r="E644">
        <v>0.39499999999999996</v>
      </c>
      <c r="F644">
        <v>0.33</v>
      </c>
      <c r="G644" t="s">
        <v>257</v>
      </c>
    </row>
    <row r="645" spans="2:7">
      <c r="B645" t="s">
        <v>189</v>
      </c>
      <c r="C645" t="s">
        <v>19</v>
      </c>
      <c r="D645">
        <v>0.51</v>
      </c>
      <c r="E645">
        <v>0.45999999999999991</v>
      </c>
      <c r="F645">
        <v>0.37</v>
      </c>
      <c r="G645" t="s">
        <v>257</v>
      </c>
    </row>
    <row r="646" spans="2:7">
      <c r="B646" t="s">
        <v>189</v>
      </c>
      <c r="C646" t="s">
        <v>39</v>
      </c>
      <c r="D646">
        <v>0.28000000000000003</v>
      </c>
      <c r="E646">
        <v>0.24249999999999999</v>
      </c>
      <c r="F646">
        <v>0.21000000000000002</v>
      </c>
      <c r="G646" t="s">
        <v>257</v>
      </c>
    </row>
    <row r="647" spans="2:7">
      <c r="B647" t="s">
        <v>189</v>
      </c>
      <c r="C647" t="s">
        <v>21</v>
      </c>
      <c r="D647">
        <v>0.54</v>
      </c>
      <c r="E647">
        <v>0.51500000000000001</v>
      </c>
      <c r="F647">
        <v>0.5</v>
      </c>
      <c r="G647" t="s">
        <v>257</v>
      </c>
    </row>
    <row r="648" spans="2:7">
      <c r="B648" t="s">
        <v>189</v>
      </c>
      <c r="C648" t="s">
        <v>22</v>
      </c>
      <c r="D648">
        <v>0</v>
      </c>
      <c r="E648">
        <v>0</v>
      </c>
      <c r="F648">
        <v>0</v>
      </c>
      <c r="G648" t="s">
        <v>257</v>
      </c>
    </row>
    <row r="649" spans="2:7">
      <c r="B649" t="s">
        <v>189</v>
      </c>
      <c r="C649" t="s">
        <v>23</v>
      </c>
      <c r="D649">
        <v>0.3</v>
      </c>
      <c r="E649">
        <v>0.22499999999999998</v>
      </c>
      <c r="F649">
        <v>0.18</v>
      </c>
      <c r="G649" t="s">
        <v>257</v>
      </c>
    </row>
    <row r="650" spans="2:7">
      <c r="B650" t="s">
        <v>189</v>
      </c>
      <c r="C650" t="s">
        <v>24</v>
      </c>
      <c r="D650">
        <v>0.44</v>
      </c>
      <c r="E650">
        <v>0.44000000000000006</v>
      </c>
      <c r="F650">
        <v>0.42</v>
      </c>
      <c r="G650" t="s">
        <v>257</v>
      </c>
    </row>
    <row r="651" spans="2:7">
      <c r="B651" t="s">
        <v>189</v>
      </c>
      <c r="C651" t="s">
        <v>26</v>
      </c>
      <c r="D651">
        <v>0.44</v>
      </c>
      <c r="E651">
        <v>0.42749999999999999</v>
      </c>
      <c r="F651">
        <v>0.41</v>
      </c>
      <c r="G651" t="s">
        <v>257</v>
      </c>
    </row>
    <row r="652" spans="2:7">
      <c r="B652" t="s">
        <v>189</v>
      </c>
      <c r="C652" t="s">
        <v>40</v>
      </c>
      <c r="D652">
        <v>0.22</v>
      </c>
      <c r="E652">
        <v>0.20750000000000002</v>
      </c>
      <c r="F652">
        <v>0.19000000000000003</v>
      </c>
      <c r="G652" t="s">
        <v>257</v>
      </c>
    </row>
    <row r="653" spans="2:7">
      <c r="B653" t="s">
        <v>189</v>
      </c>
      <c r="C653" t="s">
        <v>27</v>
      </c>
      <c r="D653">
        <v>0.18</v>
      </c>
      <c r="E653">
        <v>0.18</v>
      </c>
      <c r="F653">
        <v>0.16000000000000003</v>
      </c>
      <c r="G653" t="s">
        <v>257</v>
      </c>
    </row>
    <row r="654" spans="2:7">
      <c r="B654" t="s">
        <v>189</v>
      </c>
      <c r="C654" t="s">
        <v>28</v>
      </c>
      <c r="D654">
        <v>0.47</v>
      </c>
      <c r="E654">
        <v>0.44500000000000001</v>
      </c>
      <c r="F654">
        <v>0.41</v>
      </c>
      <c r="G654" t="s">
        <v>257</v>
      </c>
    </row>
    <row r="655" spans="2:7">
      <c r="B655" t="s">
        <v>189</v>
      </c>
      <c r="C655" t="s">
        <v>29</v>
      </c>
      <c r="D655">
        <v>0.42</v>
      </c>
      <c r="E655">
        <v>0.38250000000000006</v>
      </c>
      <c r="F655">
        <v>0.35</v>
      </c>
      <c r="G655" t="s">
        <v>257</v>
      </c>
    </row>
    <row r="656" spans="2:7">
      <c r="B656" t="s">
        <v>189</v>
      </c>
      <c r="C656" t="s">
        <v>30</v>
      </c>
      <c r="D656">
        <v>0.47</v>
      </c>
      <c r="E656">
        <v>0.45750000000000007</v>
      </c>
      <c r="F656">
        <v>0.39999999999999997</v>
      </c>
      <c r="G656" t="s">
        <v>257</v>
      </c>
    </row>
    <row r="657" spans="2:7">
      <c r="B657" t="s">
        <v>189</v>
      </c>
      <c r="C657" t="s">
        <v>31</v>
      </c>
      <c r="D657">
        <v>0.48</v>
      </c>
      <c r="E657">
        <v>0.43000000000000005</v>
      </c>
      <c r="F657">
        <v>0.34</v>
      </c>
      <c r="G657" t="s">
        <v>257</v>
      </c>
    </row>
    <row r="658" spans="2:7">
      <c r="B658" t="s">
        <v>189</v>
      </c>
      <c r="C658" t="s">
        <v>32</v>
      </c>
      <c r="D658">
        <v>0.36</v>
      </c>
      <c r="E658">
        <v>0.34750000000000003</v>
      </c>
      <c r="F658">
        <v>0.31000000000000005</v>
      </c>
      <c r="G658" t="s">
        <v>257</v>
      </c>
    </row>
    <row r="659" spans="2:7">
      <c r="B659" t="s">
        <v>189</v>
      </c>
      <c r="C659" t="s">
        <v>33</v>
      </c>
      <c r="D659">
        <v>0.46</v>
      </c>
      <c r="E659">
        <v>0.43500000000000005</v>
      </c>
      <c r="F659">
        <v>0.37999999999999995</v>
      </c>
      <c r="G659" t="s">
        <v>257</v>
      </c>
    </row>
    <row r="660" spans="2:7">
      <c r="B660" t="s">
        <v>189</v>
      </c>
      <c r="C660" t="s">
        <v>36</v>
      </c>
      <c r="D660">
        <v>0.53</v>
      </c>
      <c r="E660">
        <v>0.50499999999999989</v>
      </c>
      <c r="F660">
        <v>0.49</v>
      </c>
      <c r="G660" t="s">
        <v>257</v>
      </c>
    </row>
    <row r="661" spans="2:7">
      <c r="B661" t="s">
        <v>190</v>
      </c>
      <c r="C661" t="s">
        <v>37</v>
      </c>
      <c r="D661">
        <v>0.33</v>
      </c>
      <c r="E661">
        <v>0.29249999999999998</v>
      </c>
      <c r="F661">
        <v>0.2</v>
      </c>
      <c r="G661" t="s">
        <v>257</v>
      </c>
    </row>
    <row r="662" spans="2:7">
      <c r="B662" t="s">
        <v>190</v>
      </c>
      <c r="C662" t="s">
        <v>8</v>
      </c>
      <c r="D662">
        <v>0.37</v>
      </c>
      <c r="E662">
        <v>0.37</v>
      </c>
      <c r="F662">
        <v>0.35</v>
      </c>
      <c r="G662" t="s">
        <v>257</v>
      </c>
    </row>
    <row r="663" spans="2:7">
      <c r="B663" t="s">
        <v>190</v>
      </c>
      <c r="C663" t="s">
        <v>9</v>
      </c>
      <c r="D663">
        <v>0.28999999999999998</v>
      </c>
      <c r="E663">
        <v>0.27750000000000002</v>
      </c>
      <c r="F663">
        <v>0.26</v>
      </c>
      <c r="G663" t="s">
        <v>257</v>
      </c>
    </row>
    <row r="664" spans="2:7">
      <c r="B664" t="s">
        <v>190</v>
      </c>
      <c r="C664" t="s">
        <v>11</v>
      </c>
      <c r="D664">
        <v>0.25</v>
      </c>
      <c r="E664">
        <v>0.21250000000000002</v>
      </c>
      <c r="F664">
        <v>0.12000000000000002</v>
      </c>
      <c r="G664" t="s">
        <v>257</v>
      </c>
    </row>
    <row r="665" spans="2:7">
      <c r="B665" t="s">
        <v>190</v>
      </c>
      <c r="C665" t="s">
        <v>13</v>
      </c>
      <c r="D665">
        <v>0.5</v>
      </c>
      <c r="E665">
        <v>0.48750000000000004</v>
      </c>
      <c r="F665">
        <v>0.44999999999999996</v>
      </c>
      <c r="G665" t="s">
        <v>257</v>
      </c>
    </row>
    <row r="666" spans="2:7">
      <c r="B666" t="s">
        <v>190</v>
      </c>
      <c r="C666" t="s">
        <v>14</v>
      </c>
      <c r="D666">
        <v>0.51</v>
      </c>
      <c r="E666">
        <v>0.44750000000000006</v>
      </c>
      <c r="F666">
        <v>0.37999999999999995</v>
      </c>
      <c r="G666" t="s">
        <v>257</v>
      </c>
    </row>
    <row r="667" spans="2:7">
      <c r="B667" t="s">
        <v>190</v>
      </c>
      <c r="C667" t="s">
        <v>15</v>
      </c>
      <c r="D667">
        <v>0.44</v>
      </c>
      <c r="E667">
        <v>0.41500000000000004</v>
      </c>
      <c r="F667">
        <v>0.38000000000000006</v>
      </c>
      <c r="G667" t="s">
        <v>257</v>
      </c>
    </row>
    <row r="668" spans="2:7">
      <c r="B668" t="s">
        <v>190</v>
      </c>
      <c r="C668" t="s">
        <v>16</v>
      </c>
      <c r="D668">
        <v>0.44</v>
      </c>
      <c r="E668">
        <v>0.24000000000000005</v>
      </c>
      <c r="F668">
        <v>0.18</v>
      </c>
      <c r="G668" t="s">
        <v>257</v>
      </c>
    </row>
    <row r="669" spans="2:7">
      <c r="B669" t="s">
        <v>190</v>
      </c>
      <c r="C669" t="s">
        <v>17</v>
      </c>
      <c r="D669">
        <v>0.46</v>
      </c>
      <c r="E669">
        <v>0.43500000000000005</v>
      </c>
      <c r="F669">
        <v>0.37999999999999995</v>
      </c>
      <c r="G669" t="s">
        <v>257</v>
      </c>
    </row>
    <row r="670" spans="2:7">
      <c r="B670" t="s">
        <v>190</v>
      </c>
      <c r="C670" t="s">
        <v>18</v>
      </c>
      <c r="D670">
        <v>0.38</v>
      </c>
      <c r="E670">
        <v>0.34250000000000003</v>
      </c>
      <c r="F670">
        <v>0.25</v>
      </c>
      <c r="G670" t="s">
        <v>257</v>
      </c>
    </row>
    <row r="671" spans="2:7">
      <c r="B671" t="s">
        <v>190</v>
      </c>
      <c r="C671" t="s">
        <v>19</v>
      </c>
      <c r="D671">
        <v>0.59</v>
      </c>
      <c r="E671">
        <v>0.43999999999999995</v>
      </c>
      <c r="F671">
        <v>0.35</v>
      </c>
      <c r="G671" t="s">
        <v>257</v>
      </c>
    </row>
    <row r="672" spans="2:7">
      <c r="B672" t="s">
        <v>190</v>
      </c>
      <c r="C672" t="s">
        <v>39</v>
      </c>
      <c r="D672">
        <v>0.16</v>
      </c>
      <c r="E672">
        <v>0.1225</v>
      </c>
      <c r="F672">
        <v>0.10999999999999999</v>
      </c>
      <c r="G672" t="s">
        <v>257</v>
      </c>
    </row>
    <row r="673" spans="2:7">
      <c r="B673" t="s">
        <v>190</v>
      </c>
      <c r="C673" t="s">
        <v>21</v>
      </c>
      <c r="D673">
        <v>0.54</v>
      </c>
      <c r="E673">
        <v>0.51500000000000001</v>
      </c>
      <c r="F673">
        <v>0.43999999999999995</v>
      </c>
      <c r="G673" t="s">
        <v>257</v>
      </c>
    </row>
    <row r="674" spans="2:7">
      <c r="B674" t="s">
        <v>190</v>
      </c>
      <c r="C674" t="s">
        <v>22</v>
      </c>
      <c r="D674">
        <v>0</v>
      </c>
      <c r="E674">
        <v>0</v>
      </c>
      <c r="F674">
        <v>0</v>
      </c>
      <c r="G674" t="s">
        <v>257</v>
      </c>
    </row>
    <row r="675" spans="2:7">
      <c r="B675" t="s">
        <v>190</v>
      </c>
      <c r="C675" t="s">
        <v>23</v>
      </c>
      <c r="D675">
        <v>0.27</v>
      </c>
      <c r="E675">
        <v>0.19500000000000001</v>
      </c>
      <c r="F675">
        <v>0.13000000000000003</v>
      </c>
      <c r="G675" t="s">
        <v>257</v>
      </c>
    </row>
    <row r="676" spans="2:7">
      <c r="B676" t="s">
        <v>190</v>
      </c>
      <c r="C676" t="s">
        <v>24</v>
      </c>
      <c r="D676">
        <v>0.44</v>
      </c>
      <c r="E676">
        <v>0.42749999999999999</v>
      </c>
      <c r="F676">
        <v>0.42749999999999999</v>
      </c>
      <c r="G676" t="s">
        <v>257</v>
      </c>
    </row>
    <row r="677" spans="2:7">
      <c r="B677" t="s">
        <v>190</v>
      </c>
      <c r="C677" t="s">
        <v>26</v>
      </c>
      <c r="D677">
        <v>0.47</v>
      </c>
      <c r="E677">
        <v>0.44500000000000001</v>
      </c>
      <c r="F677">
        <v>0.38999999999999996</v>
      </c>
      <c r="G677" t="s">
        <v>257</v>
      </c>
    </row>
    <row r="678" spans="2:7">
      <c r="B678" t="s">
        <v>190</v>
      </c>
      <c r="C678" t="s">
        <v>40</v>
      </c>
      <c r="D678">
        <v>0.2</v>
      </c>
      <c r="E678">
        <v>0.15000000000000002</v>
      </c>
      <c r="F678">
        <v>0.12000000000000002</v>
      </c>
      <c r="G678" t="s">
        <v>257</v>
      </c>
    </row>
    <row r="679" spans="2:7">
      <c r="B679" t="s">
        <v>190</v>
      </c>
      <c r="C679" t="s">
        <v>27</v>
      </c>
      <c r="D679">
        <v>0.17</v>
      </c>
      <c r="E679">
        <v>0.17</v>
      </c>
      <c r="F679">
        <v>0.15</v>
      </c>
      <c r="G679" t="s">
        <v>257</v>
      </c>
    </row>
    <row r="680" spans="2:7">
      <c r="B680" t="s">
        <v>190</v>
      </c>
      <c r="C680" t="s">
        <v>28</v>
      </c>
      <c r="D680">
        <v>0.45</v>
      </c>
      <c r="E680">
        <v>0.41250000000000003</v>
      </c>
      <c r="F680">
        <v>0.38000000000000006</v>
      </c>
      <c r="G680" t="s">
        <v>257</v>
      </c>
    </row>
    <row r="681" spans="2:7">
      <c r="B681" t="s">
        <v>190</v>
      </c>
      <c r="C681" t="s">
        <v>29</v>
      </c>
      <c r="D681">
        <v>0.4</v>
      </c>
      <c r="E681">
        <v>0.35</v>
      </c>
      <c r="F681">
        <v>0.35</v>
      </c>
      <c r="G681" t="s">
        <v>257</v>
      </c>
    </row>
    <row r="682" spans="2:7">
      <c r="B682" t="s">
        <v>190</v>
      </c>
      <c r="C682" t="s">
        <v>30</v>
      </c>
      <c r="D682">
        <v>0.46</v>
      </c>
      <c r="E682">
        <v>0.43500000000000005</v>
      </c>
      <c r="F682">
        <v>0.37999999999999995</v>
      </c>
      <c r="G682" t="s">
        <v>257</v>
      </c>
    </row>
    <row r="683" spans="2:7">
      <c r="B683" t="s">
        <v>190</v>
      </c>
      <c r="C683" t="s">
        <v>31</v>
      </c>
      <c r="D683">
        <v>0.35</v>
      </c>
      <c r="E683">
        <v>0.3125</v>
      </c>
      <c r="F683">
        <v>0.2</v>
      </c>
      <c r="G683" t="s">
        <v>257</v>
      </c>
    </row>
    <row r="684" spans="2:7">
      <c r="B684" t="s">
        <v>190</v>
      </c>
      <c r="C684" t="s">
        <v>32</v>
      </c>
      <c r="D684">
        <v>0.3</v>
      </c>
      <c r="E684">
        <v>0.28749999999999998</v>
      </c>
      <c r="F684">
        <v>0.27000000000000007</v>
      </c>
      <c r="G684" t="s">
        <v>257</v>
      </c>
    </row>
    <row r="685" spans="2:7">
      <c r="B685" t="s">
        <v>190</v>
      </c>
      <c r="C685" t="s">
        <v>33</v>
      </c>
      <c r="D685">
        <v>0.46</v>
      </c>
      <c r="E685">
        <v>0.42249999999999999</v>
      </c>
      <c r="F685">
        <v>0.37000000000000005</v>
      </c>
      <c r="G685" t="s">
        <v>257</v>
      </c>
    </row>
    <row r="686" spans="2:7">
      <c r="B686" t="s">
        <v>190</v>
      </c>
      <c r="C686" t="s">
        <v>36</v>
      </c>
      <c r="D686">
        <v>0.52</v>
      </c>
      <c r="E686">
        <v>0.495</v>
      </c>
      <c r="F686">
        <v>0.48</v>
      </c>
      <c r="G686" t="s">
        <v>257</v>
      </c>
    </row>
    <row r="687" spans="2:7">
      <c r="B687" t="s">
        <v>191</v>
      </c>
      <c r="C687" t="s">
        <v>37</v>
      </c>
      <c r="D687">
        <v>0.38</v>
      </c>
      <c r="E687">
        <v>0.36750000000000005</v>
      </c>
      <c r="F687">
        <v>0.32999999999999996</v>
      </c>
      <c r="G687" t="s">
        <v>257</v>
      </c>
    </row>
    <row r="688" spans="2:7">
      <c r="B688" t="s">
        <v>191</v>
      </c>
      <c r="C688" t="s">
        <v>8</v>
      </c>
      <c r="D688">
        <v>0.63</v>
      </c>
      <c r="E688">
        <v>0.61750000000000005</v>
      </c>
      <c r="F688">
        <v>0.6</v>
      </c>
      <c r="G688" t="s">
        <v>257</v>
      </c>
    </row>
    <row r="689" spans="2:7">
      <c r="B689" t="s">
        <v>191</v>
      </c>
      <c r="C689" t="s">
        <v>9</v>
      </c>
      <c r="D689">
        <v>0.48</v>
      </c>
      <c r="E689">
        <v>0.45500000000000007</v>
      </c>
      <c r="F689">
        <v>0.44</v>
      </c>
      <c r="G689" t="s">
        <v>257</v>
      </c>
    </row>
    <row r="690" spans="2:7">
      <c r="B690" t="s">
        <v>191</v>
      </c>
      <c r="C690" t="s">
        <v>11</v>
      </c>
      <c r="D690">
        <v>0.31</v>
      </c>
      <c r="E690">
        <v>0.29749999999999999</v>
      </c>
      <c r="F690">
        <v>0.27999999999999997</v>
      </c>
      <c r="G690" t="s">
        <v>257</v>
      </c>
    </row>
    <row r="691" spans="2:7">
      <c r="B691" t="s">
        <v>191</v>
      </c>
      <c r="C691" t="s">
        <v>13</v>
      </c>
      <c r="D691">
        <v>0.72</v>
      </c>
      <c r="E691">
        <v>0.70750000000000002</v>
      </c>
      <c r="F691">
        <v>0.66999999999999993</v>
      </c>
      <c r="G691" t="s">
        <v>257</v>
      </c>
    </row>
    <row r="692" spans="2:7">
      <c r="B692" t="s">
        <v>191</v>
      </c>
      <c r="C692" t="s">
        <v>14</v>
      </c>
      <c r="D692">
        <v>0.72</v>
      </c>
      <c r="E692">
        <v>0.67000000000000015</v>
      </c>
      <c r="F692">
        <v>0.64</v>
      </c>
      <c r="G692" t="s">
        <v>257</v>
      </c>
    </row>
    <row r="693" spans="2:7">
      <c r="B693" t="s">
        <v>191</v>
      </c>
      <c r="C693" t="s">
        <v>15</v>
      </c>
      <c r="D693">
        <v>0.68</v>
      </c>
      <c r="E693">
        <v>0.66749999999999998</v>
      </c>
      <c r="F693">
        <v>0.63</v>
      </c>
      <c r="G693" t="s">
        <v>257</v>
      </c>
    </row>
    <row r="694" spans="2:7">
      <c r="B694" t="s">
        <v>191</v>
      </c>
      <c r="C694" t="s">
        <v>16</v>
      </c>
      <c r="D694">
        <v>0.57969999999999999</v>
      </c>
      <c r="E694">
        <v>0.43395000000000006</v>
      </c>
      <c r="F694">
        <v>0.38209999999999994</v>
      </c>
      <c r="G694" t="s">
        <v>257</v>
      </c>
    </row>
    <row r="695" spans="2:7">
      <c r="B695" t="s">
        <v>191</v>
      </c>
      <c r="C695" t="s">
        <v>17</v>
      </c>
      <c r="D695">
        <v>0.69</v>
      </c>
      <c r="E695">
        <v>0.65250000000000008</v>
      </c>
      <c r="F695">
        <v>0.6</v>
      </c>
      <c r="G695" t="s">
        <v>257</v>
      </c>
    </row>
    <row r="696" spans="2:7">
      <c r="B696" t="s">
        <v>191</v>
      </c>
      <c r="C696" t="s">
        <v>18</v>
      </c>
      <c r="D696">
        <v>0.68</v>
      </c>
      <c r="E696">
        <v>0.63</v>
      </c>
      <c r="F696">
        <v>0.51999999999999991</v>
      </c>
      <c r="G696" t="s">
        <v>257</v>
      </c>
    </row>
    <row r="697" spans="2:7">
      <c r="B697" t="s">
        <v>191</v>
      </c>
      <c r="C697" t="s">
        <v>19</v>
      </c>
      <c r="D697">
        <v>0.47</v>
      </c>
      <c r="E697">
        <v>0.40750000000000003</v>
      </c>
      <c r="F697">
        <v>0.38000000000000006</v>
      </c>
      <c r="G697" t="s">
        <v>257</v>
      </c>
    </row>
    <row r="698" spans="2:7">
      <c r="B698" t="s">
        <v>191</v>
      </c>
      <c r="C698" t="s">
        <v>39</v>
      </c>
      <c r="D698">
        <v>0.38</v>
      </c>
      <c r="E698">
        <v>0.35499999999999998</v>
      </c>
      <c r="F698">
        <v>0.30000000000000004</v>
      </c>
      <c r="G698" t="s">
        <v>257</v>
      </c>
    </row>
    <row r="699" spans="2:7">
      <c r="B699" t="s">
        <v>191</v>
      </c>
      <c r="C699" t="s">
        <v>21</v>
      </c>
      <c r="D699">
        <v>0.77</v>
      </c>
      <c r="E699">
        <v>0.745</v>
      </c>
      <c r="F699">
        <v>0.745</v>
      </c>
      <c r="G699" t="s">
        <v>257</v>
      </c>
    </row>
    <row r="700" spans="2:7">
      <c r="B700" t="s">
        <v>191</v>
      </c>
      <c r="C700" t="s">
        <v>22</v>
      </c>
      <c r="D700">
        <v>0</v>
      </c>
      <c r="E700">
        <v>0</v>
      </c>
      <c r="F700">
        <v>0</v>
      </c>
      <c r="G700" t="s">
        <v>257</v>
      </c>
    </row>
    <row r="701" spans="2:7">
      <c r="B701" t="s">
        <v>191</v>
      </c>
      <c r="C701" t="s">
        <v>23</v>
      </c>
      <c r="D701">
        <v>0.47</v>
      </c>
      <c r="E701">
        <v>0.39499999999999996</v>
      </c>
      <c r="F701">
        <v>0.27000000000000007</v>
      </c>
      <c r="G701" t="s">
        <v>257</v>
      </c>
    </row>
    <row r="702" spans="2:7">
      <c r="B702" t="s">
        <v>191</v>
      </c>
      <c r="C702" t="s">
        <v>24</v>
      </c>
      <c r="D702">
        <v>0.65</v>
      </c>
      <c r="E702">
        <v>0.65</v>
      </c>
      <c r="F702">
        <v>0.65</v>
      </c>
      <c r="G702" t="s">
        <v>257</v>
      </c>
    </row>
    <row r="703" spans="2:7">
      <c r="B703" t="s">
        <v>191</v>
      </c>
      <c r="C703" t="s">
        <v>26</v>
      </c>
      <c r="D703">
        <v>0.68</v>
      </c>
      <c r="E703">
        <v>0.66749999999999998</v>
      </c>
      <c r="F703">
        <v>0.63</v>
      </c>
      <c r="G703" t="s">
        <v>257</v>
      </c>
    </row>
    <row r="704" spans="2:7">
      <c r="B704" t="s">
        <v>191</v>
      </c>
      <c r="C704" t="s">
        <v>40</v>
      </c>
      <c r="D704">
        <v>0.37</v>
      </c>
      <c r="E704">
        <v>0.35749999999999993</v>
      </c>
      <c r="F704">
        <v>0.32000000000000006</v>
      </c>
      <c r="G704" t="s">
        <v>257</v>
      </c>
    </row>
    <row r="705" spans="2:7">
      <c r="B705" t="s">
        <v>191</v>
      </c>
      <c r="C705" t="s">
        <v>27</v>
      </c>
      <c r="D705">
        <v>0.49</v>
      </c>
      <c r="E705">
        <v>0.49000000000000005</v>
      </c>
      <c r="F705">
        <v>0.49</v>
      </c>
      <c r="G705" t="s">
        <v>257</v>
      </c>
    </row>
    <row r="706" spans="2:7">
      <c r="B706" t="s">
        <v>191</v>
      </c>
      <c r="C706" t="s">
        <v>28</v>
      </c>
      <c r="D706">
        <v>0.69</v>
      </c>
      <c r="E706">
        <v>0.66500000000000004</v>
      </c>
      <c r="F706">
        <v>0.63</v>
      </c>
      <c r="G706" t="s">
        <v>257</v>
      </c>
    </row>
    <row r="707" spans="2:7">
      <c r="B707" t="s">
        <v>191</v>
      </c>
      <c r="C707" t="s">
        <v>29</v>
      </c>
      <c r="D707">
        <v>0.7</v>
      </c>
      <c r="E707">
        <v>0.67500000000000004</v>
      </c>
      <c r="F707">
        <v>0.66</v>
      </c>
      <c r="G707" t="s">
        <v>257</v>
      </c>
    </row>
    <row r="708" spans="2:7">
      <c r="B708" t="s">
        <v>191</v>
      </c>
      <c r="C708" t="s">
        <v>30</v>
      </c>
      <c r="D708">
        <v>0.66</v>
      </c>
      <c r="E708">
        <v>0.64749999999999996</v>
      </c>
      <c r="F708">
        <v>0.63</v>
      </c>
      <c r="G708" t="s">
        <v>257</v>
      </c>
    </row>
    <row r="709" spans="2:7">
      <c r="B709" t="s">
        <v>191</v>
      </c>
      <c r="C709" t="s">
        <v>31</v>
      </c>
      <c r="D709">
        <v>0.45929999999999999</v>
      </c>
      <c r="E709">
        <v>0.43917499999999993</v>
      </c>
      <c r="F709">
        <v>0.39899999999999997</v>
      </c>
      <c r="G709" t="s">
        <v>257</v>
      </c>
    </row>
    <row r="710" spans="2:7">
      <c r="B710" t="s">
        <v>191</v>
      </c>
      <c r="C710" t="s">
        <v>32</v>
      </c>
      <c r="D710">
        <v>0.56999999999999995</v>
      </c>
      <c r="E710">
        <v>0.55750000000000011</v>
      </c>
      <c r="F710">
        <v>0.5</v>
      </c>
      <c r="G710" t="s">
        <v>257</v>
      </c>
    </row>
    <row r="711" spans="2:7">
      <c r="B711" t="s">
        <v>191</v>
      </c>
      <c r="C711" t="s">
        <v>33</v>
      </c>
      <c r="D711">
        <v>0.69</v>
      </c>
      <c r="E711">
        <v>0.64</v>
      </c>
      <c r="F711">
        <v>0.54999999999999993</v>
      </c>
      <c r="G711" t="s">
        <v>257</v>
      </c>
    </row>
    <row r="712" spans="2:7">
      <c r="B712" t="s">
        <v>191</v>
      </c>
      <c r="C712" t="s">
        <v>36</v>
      </c>
      <c r="D712">
        <v>0.76</v>
      </c>
      <c r="E712">
        <v>0.74750000000000005</v>
      </c>
      <c r="F712">
        <v>0.62999999999999989</v>
      </c>
      <c r="G712" t="s">
        <v>257</v>
      </c>
    </row>
    <row r="713" spans="2:7">
      <c r="B713" t="s">
        <v>192</v>
      </c>
      <c r="C713" t="s">
        <v>37</v>
      </c>
      <c r="D713">
        <v>0.48</v>
      </c>
      <c r="E713">
        <v>0.45500000000000007</v>
      </c>
      <c r="F713">
        <v>0.39999999999999997</v>
      </c>
      <c r="G713" t="s">
        <v>257</v>
      </c>
    </row>
    <row r="714" spans="2:7">
      <c r="B714" t="s">
        <v>192</v>
      </c>
      <c r="C714" t="s">
        <v>8</v>
      </c>
      <c r="D714">
        <v>0.68</v>
      </c>
      <c r="E714">
        <v>0.66749999999999998</v>
      </c>
      <c r="F714">
        <v>0.66749999999999998</v>
      </c>
      <c r="G714" t="s">
        <v>257</v>
      </c>
    </row>
    <row r="715" spans="2:7">
      <c r="B715" t="s">
        <v>192</v>
      </c>
      <c r="C715" t="s">
        <v>9</v>
      </c>
      <c r="D715">
        <v>0.56999999999999995</v>
      </c>
      <c r="E715">
        <v>0.55750000000000011</v>
      </c>
      <c r="F715">
        <v>0.54</v>
      </c>
      <c r="G715" t="s">
        <v>257</v>
      </c>
    </row>
    <row r="716" spans="2:7">
      <c r="B716" t="s">
        <v>192</v>
      </c>
      <c r="C716" t="s">
        <v>11</v>
      </c>
      <c r="D716">
        <v>0.4</v>
      </c>
      <c r="E716">
        <v>0.375</v>
      </c>
      <c r="F716">
        <v>0.33999999999999997</v>
      </c>
      <c r="G716" t="s">
        <v>257</v>
      </c>
    </row>
    <row r="717" spans="2:7">
      <c r="B717" t="s">
        <v>192</v>
      </c>
      <c r="C717" t="s">
        <v>13</v>
      </c>
      <c r="D717">
        <v>0.71</v>
      </c>
      <c r="E717">
        <v>0.69750000000000001</v>
      </c>
      <c r="F717">
        <v>0.66000000000000014</v>
      </c>
      <c r="G717" t="s">
        <v>257</v>
      </c>
    </row>
    <row r="718" spans="2:7">
      <c r="B718" t="s">
        <v>192</v>
      </c>
      <c r="C718" t="s">
        <v>14</v>
      </c>
      <c r="D718">
        <v>0.72</v>
      </c>
      <c r="E718">
        <v>0.67000000000000015</v>
      </c>
      <c r="F718">
        <v>0.64</v>
      </c>
      <c r="G718" t="s">
        <v>257</v>
      </c>
    </row>
    <row r="719" spans="2:7">
      <c r="B719" t="s">
        <v>192</v>
      </c>
      <c r="C719" t="s">
        <v>15</v>
      </c>
      <c r="D719">
        <v>0.69</v>
      </c>
      <c r="E719">
        <v>0.6775000000000001</v>
      </c>
      <c r="F719">
        <v>0.66</v>
      </c>
      <c r="G719" t="s">
        <v>257</v>
      </c>
    </row>
    <row r="720" spans="2:7">
      <c r="B720" t="s">
        <v>192</v>
      </c>
      <c r="C720" t="s">
        <v>16</v>
      </c>
      <c r="D720">
        <v>0.62019999999999997</v>
      </c>
      <c r="E720">
        <v>0.50707499999999994</v>
      </c>
      <c r="F720">
        <v>0.44710000000000005</v>
      </c>
      <c r="G720" t="s">
        <v>257</v>
      </c>
    </row>
    <row r="721" spans="2:7">
      <c r="B721" t="s">
        <v>192</v>
      </c>
      <c r="C721" t="s">
        <v>17</v>
      </c>
      <c r="D721">
        <v>0.68</v>
      </c>
      <c r="E721">
        <v>0.63</v>
      </c>
      <c r="F721">
        <v>0.62</v>
      </c>
      <c r="G721" t="s">
        <v>257</v>
      </c>
    </row>
    <row r="722" spans="2:7">
      <c r="B722" t="s">
        <v>192</v>
      </c>
      <c r="C722" t="s">
        <v>18</v>
      </c>
      <c r="D722">
        <v>0.68</v>
      </c>
      <c r="E722">
        <v>0.64249999999999996</v>
      </c>
      <c r="F722">
        <v>0.54999999999999993</v>
      </c>
      <c r="G722" t="s">
        <v>257</v>
      </c>
    </row>
    <row r="723" spans="2:7">
      <c r="B723" t="s">
        <v>192</v>
      </c>
      <c r="C723" t="s">
        <v>19</v>
      </c>
      <c r="D723">
        <v>0.53</v>
      </c>
      <c r="E723">
        <v>0.46749999999999997</v>
      </c>
      <c r="F723">
        <v>0.42000000000000004</v>
      </c>
      <c r="G723" t="s">
        <v>257</v>
      </c>
    </row>
    <row r="724" spans="2:7">
      <c r="B724" t="s">
        <v>192</v>
      </c>
      <c r="C724" t="s">
        <v>39</v>
      </c>
      <c r="D724">
        <v>0.47</v>
      </c>
      <c r="E724">
        <v>0.42</v>
      </c>
      <c r="F724">
        <v>0.37000000000000005</v>
      </c>
      <c r="G724" t="s">
        <v>257</v>
      </c>
    </row>
    <row r="725" spans="2:7">
      <c r="B725" t="s">
        <v>192</v>
      </c>
      <c r="C725" t="s">
        <v>21</v>
      </c>
      <c r="D725">
        <v>0.77</v>
      </c>
      <c r="E725">
        <v>0.745</v>
      </c>
      <c r="F725">
        <v>0.745</v>
      </c>
      <c r="G725" t="s">
        <v>257</v>
      </c>
    </row>
    <row r="726" spans="2:7">
      <c r="B726" t="s">
        <v>192</v>
      </c>
      <c r="C726" t="s">
        <v>22</v>
      </c>
      <c r="D726">
        <v>0</v>
      </c>
      <c r="E726">
        <v>0</v>
      </c>
      <c r="F726">
        <v>0</v>
      </c>
      <c r="G726" t="s">
        <v>257</v>
      </c>
    </row>
    <row r="727" spans="2:7">
      <c r="B727" t="s">
        <v>192</v>
      </c>
      <c r="C727" t="s">
        <v>23</v>
      </c>
      <c r="D727">
        <v>0.5</v>
      </c>
      <c r="E727">
        <v>0.45000000000000007</v>
      </c>
      <c r="F727">
        <v>0.35999999999999993</v>
      </c>
      <c r="G727" t="s">
        <v>257</v>
      </c>
    </row>
    <row r="728" spans="2:7">
      <c r="B728" t="s">
        <v>192</v>
      </c>
      <c r="C728" t="s">
        <v>24</v>
      </c>
      <c r="D728">
        <v>0.68</v>
      </c>
      <c r="E728">
        <v>0.66749999999999998</v>
      </c>
      <c r="F728">
        <v>0.66749999999999998</v>
      </c>
      <c r="G728" t="s">
        <v>257</v>
      </c>
    </row>
    <row r="729" spans="2:7">
      <c r="B729" t="s">
        <v>192</v>
      </c>
      <c r="C729" t="s">
        <v>26</v>
      </c>
      <c r="D729">
        <v>0.7</v>
      </c>
      <c r="E729">
        <v>0.6875</v>
      </c>
      <c r="F729">
        <v>0.65000000000000013</v>
      </c>
      <c r="G729" t="s">
        <v>257</v>
      </c>
    </row>
    <row r="730" spans="2:7">
      <c r="B730" t="s">
        <v>192</v>
      </c>
      <c r="C730" t="s">
        <v>40</v>
      </c>
      <c r="D730">
        <v>0.5</v>
      </c>
      <c r="E730">
        <v>0.46249999999999991</v>
      </c>
      <c r="F730">
        <v>0.41000000000000003</v>
      </c>
      <c r="G730" t="s">
        <v>257</v>
      </c>
    </row>
    <row r="731" spans="2:7">
      <c r="B731" t="s">
        <v>192</v>
      </c>
      <c r="C731" t="s">
        <v>27</v>
      </c>
      <c r="D731">
        <v>0.52</v>
      </c>
      <c r="E731">
        <v>0.50749999999999995</v>
      </c>
      <c r="F731">
        <v>0.50749999999999995</v>
      </c>
      <c r="G731" t="s">
        <v>257</v>
      </c>
    </row>
    <row r="732" spans="2:7">
      <c r="B732" t="s">
        <v>192</v>
      </c>
      <c r="C732" t="s">
        <v>28</v>
      </c>
      <c r="D732">
        <v>0.71</v>
      </c>
      <c r="E732">
        <v>0.69750000000000001</v>
      </c>
      <c r="F732">
        <v>0.67999999999999994</v>
      </c>
      <c r="G732" t="s">
        <v>257</v>
      </c>
    </row>
    <row r="733" spans="2:7">
      <c r="B733" t="s">
        <v>192</v>
      </c>
      <c r="C733" t="s">
        <v>29</v>
      </c>
      <c r="D733">
        <v>0.7</v>
      </c>
      <c r="E733">
        <v>0.67500000000000004</v>
      </c>
      <c r="F733">
        <v>0.66</v>
      </c>
      <c r="G733" t="s">
        <v>257</v>
      </c>
    </row>
    <row r="734" spans="2:7">
      <c r="B734" t="s">
        <v>192</v>
      </c>
      <c r="C734" t="s">
        <v>30</v>
      </c>
      <c r="D734">
        <v>0.68</v>
      </c>
      <c r="E734">
        <v>0.66749999999999998</v>
      </c>
      <c r="F734">
        <v>0.63</v>
      </c>
      <c r="G734" t="s">
        <v>257</v>
      </c>
    </row>
    <row r="735" spans="2:7">
      <c r="B735" t="s">
        <v>192</v>
      </c>
      <c r="C735" t="s">
        <v>31</v>
      </c>
      <c r="D735">
        <v>0.52139999999999997</v>
      </c>
      <c r="E735">
        <v>0.49639999999999995</v>
      </c>
      <c r="F735">
        <v>0.46020000000000005</v>
      </c>
      <c r="G735" t="s">
        <v>257</v>
      </c>
    </row>
    <row r="736" spans="2:7">
      <c r="B736" t="s">
        <v>192</v>
      </c>
      <c r="C736" t="s">
        <v>32</v>
      </c>
      <c r="D736">
        <v>0.57999999999999996</v>
      </c>
      <c r="E736">
        <v>0.56749999999999989</v>
      </c>
      <c r="F736">
        <v>0.53000000000000014</v>
      </c>
      <c r="G736" t="s">
        <v>257</v>
      </c>
    </row>
    <row r="737" spans="2:7">
      <c r="B737" t="s">
        <v>192</v>
      </c>
      <c r="C737" t="s">
        <v>33</v>
      </c>
      <c r="D737">
        <v>0.69</v>
      </c>
      <c r="E737">
        <v>0.65250000000000008</v>
      </c>
      <c r="F737">
        <v>0.53999999999999992</v>
      </c>
      <c r="G737" t="s">
        <v>257</v>
      </c>
    </row>
    <row r="738" spans="2:7">
      <c r="B738" t="s">
        <v>192</v>
      </c>
      <c r="C738" t="s">
        <v>36</v>
      </c>
      <c r="D738">
        <v>0.76</v>
      </c>
      <c r="E738">
        <v>0.74750000000000005</v>
      </c>
      <c r="F738">
        <v>0.64999999999999991</v>
      </c>
      <c r="G738" t="s">
        <v>257</v>
      </c>
    </row>
    <row r="739" spans="2:7">
      <c r="B739" t="s">
        <v>193</v>
      </c>
      <c r="C739" t="s">
        <v>37</v>
      </c>
      <c r="D739">
        <v>0.47</v>
      </c>
      <c r="E739">
        <v>0.46999999999999992</v>
      </c>
      <c r="F739">
        <v>0.43000000000000005</v>
      </c>
      <c r="G739" t="s">
        <v>257</v>
      </c>
    </row>
    <row r="740" spans="2:7">
      <c r="B740" t="s">
        <v>193</v>
      </c>
      <c r="C740" t="s">
        <v>8</v>
      </c>
      <c r="D740">
        <v>0.68</v>
      </c>
      <c r="E740">
        <v>0.68</v>
      </c>
      <c r="F740">
        <v>0.66</v>
      </c>
      <c r="G740" t="s">
        <v>257</v>
      </c>
    </row>
    <row r="741" spans="2:7">
      <c r="B741" t="s">
        <v>193</v>
      </c>
      <c r="C741" t="s">
        <v>9</v>
      </c>
      <c r="D741">
        <v>0.61</v>
      </c>
      <c r="E741">
        <v>0.58499999999999996</v>
      </c>
      <c r="F741">
        <v>0.54999999999999993</v>
      </c>
      <c r="G741" t="s">
        <v>257</v>
      </c>
    </row>
    <row r="742" spans="2:7">
      <c r="B742" t="s">
        <v>193</v>
      </c>
      <c r="C742" t="s">
        <v>11</v>
      </c>
      <c r="D742">
        <v>0.44</v>
      </c>
      <c r="E742">
        <v>0.41500000000000004</v>
      </c>
      <c r="F742">
        <v>0.39999999999999997</v>
      </c>
      <c r="G742" t="s">
        <v>257</v>
      </c>
    </row>
    <row r="743" spans="2:7">
      <c r="B743" t="s">
        <v>193</v>
      </c>
      <c r="C743" t="s">
        <v>13</v>
      </c>
      <c r="D743">
        <v>0.7</v>
      </c>
      <c r="E743">
        <v>0.6875</v>
      </c>
      <c r="F743">
        <v>0.67000000000000015</v>
      </c>
      <c r="G743" t="s">
        <v>257</v>
      </c>
    </row>
    <row r="744" spans="2:7">
      <c r="B744" t="s">
        <v>193</v>
      </c>
      <c r="C744" t="s">
        <v>14</v>
      </c>
      <c r="D744">
        <v>0.72</v>
      </c>
      <c r="E744">
        <v>0.69500000000000006</v>
      </c>
      <c r="F744">
        <v>0.64000000000000012</v>
      </c>
      <c r="G744" t="s">
        <v>257</v>
      </c>
    </row>
    <row r="745" spans="2:7">
      <c r="B745" t="s">
        <v>193</v>
      </c>
      <c r="C745" t="s">
        <v>15</v>
      </c>
      <c r="D745">
        <v>0.71</v>
      </c>
      <c r="E745">
        <v>0.69750000000000001</v>
      </c>
      <c r="F745">
        <v>0.67999999999999994</v>
      </c>
      <c r="G745" t="s">
        <v>257</v>
      </c>
    </row>
    <row r="746" spans="2:7">
      <c r="B746" t="s">
        <v>193</v>
      </c>
      <c r="C746" t="s">
        <v>16</v>
      </c>
      <c r="D746">
        <v>0.64239999999999997</v>
      </c>
      <c r="E746">
        <v>0.47702500000000003</v>
      </c>
      <c r="F746">
        <v>0.40049999999999997</v>
      </c>
      <c r="G746" t="s">
        <v>257</v>
      </c>
    </row>
    <row r="747" spans="2:7">
      <c r="B747" t="s">
        <v>193</v>
      </c>
      <c r="C747" t="s">
        <v>17</v>
      </c>
      <c r="D747">
        <v>0.69</v>
      </c>
      <c r="E747">
        <v>0.66500000000000004</v>
      </c>
      <c r="F747">
        <v>0.61</v>
      </c>
      <c r="G747" t="s">
        <v>257</v>
      </c>
    </row>
    <row r="748" spans="2:7">
      <c r="B748" t="s">
        <v>193</v>
      </c>
      <c r="C748" t="s">
        <v>18</v>
      </c>
      <c r="D748">
        <v>0.7</v>
      </c>
      <c r="E748">
        <v>0.66250000000000009</v>
      </c>
      <c r="F748">
        <v>0.56999999999999995</v>
      </c>
      <c r="G748" t="s">
        <v>257</v>
      </c>
    </row>
    <row r="749" spans="2:7">
      <c r="B749" t="s">
        <v>193</v>
      </c>
      <c r="C749" t="s">
        <v>19</v>
      </c>
      <c r="D749">
        <v>0.56999999999999995</v>
      </c>
      <c r="E749">
        <v>0.52000000000000013</v>
      </c>
      <c r="F749">
        <v>0.47</v>
      </c>
      <c r="G749" t="s">
        <v>257</v>
      </c>
    </row>
    <row r="750" spans="2:7">
      <c r="B750" t="s">
        <v>193</v>
      </c>
      <c r="C750" t="s">
        <v>39</v>
      </c>
      <c r="D750">
        <v>0.46</v>
      </c>
      <c r="E750">
        <v>0.41000000000000003</v>
      </c>
      <c r="F750">
        <v>0.36000000000000004</v>
      </c>
      <c r="G750" t="s">
        <v>257</v>
      </c>
    </row>
    <row r="751" spans="2:7">
      <c r="B751" t="s">
        <v>193</v>
      </c>
      <c r="C751" t="s">
        <v>21</v>
      </c>
      <c r="D751">
        <v>0.77</v>
      </c>
      <c r="E751">
        <v>0.745</v>
      </c>
      <c r="F751">
        <v>0.745</v>
      </c>
      <c r="G751" t="s">
        <v>257</v>
      </c>
    </row>
    <row r="752" spans="2:7">
      <c r="B752" t="s">
        <v>193</v>
      </c>
      <c r="C752" t="s">
        <v>22</v>
      </c>
      <c r="D752">
        <v>0</v>
      </c>
      <c r="E752">
        <v>0</v>
      </c>
      <c r="F752">
        <v>0</v>
      </c>
      <c r="G752" t="s">
        <v>257</v>
      </c>
    </row>
    <row r="753" spans="2:7">
      <c r="B753" t="s">
        <v>193</v>
      </c>
      <c r="C753" t="s">
        <v>23</v>
      </c>
      <c r="D753">
        <v>0.54</v>
      </c>
      <c r="E753">
        <v>0.4524999999999999</v>
      </c>
      <c r="F753">
        <v>0.35</v>
      </c>
      <c r="G753" t="s">
        <v>257</v>
      </c>
    </row>
    <row r="754" spans="2:7">
      <c r="B754" t="s">
        <v>193</v>
      </c>
      <c r="C754" t="s">
        <v>24</v>
      </c>
      <c r="D754">
        <v>0.69</v>
      </c>
      <c r="E754">
        <v>0.6775000000000001</v>
      </c>
      <c r="F754">
        <v>0.66</v>
      </c>
      <c r="G754" t="s">
        <v>257</v>
      </c>
    </row>
    <row r="755" spans="2:7">
      <c r="B755" t="s">
        <v>193</v>
      </c>
      <c r="C755" t="s">
        <v>26</v>
      </c>
      <c r="D755">
        <v>0.72</v>
      </c>
      <c r="E755">
        <v>0.70750000000000002</v>
      </c>
      <c r="F755">
        <v>0.69</v>
      </c>
      <c r="G755" t="s">
        <v>257</v>
      </c>
    </row>
    <row r="756" spans="2:7">
      <c r="B756" t="s">
        <v>193</v>
      </c>
      <c r="C756" t="s">
        <v>40</v>
      </c>
      <c r="D756">
        <v>0.47</v>
      </c>
      <c r="E756">
        <v>0.45750000000000007</v>
      </c>
      <c r="F756">
        <v>0.39999999999999997</v>
      </c>
      <c r="G756" t="s">
        <v>257</v>
      </c>
    </row>
    <row r="757" spans="2:7">
      <c r="B757" t="s">
        <v>193</v>
      </c>
      <c r="C757" t="s">
        <v>27</v>
      </c>
      <c r="D757">
        <v>0.56000000000000005</v>
      </c>
      <c r="E757">
        <v>0.54749999999999999</v>
      </c>
      <c r="F757">
        <v>0.54749999999999999</v>
      </c>
      <c r="G757" t="s">
        <v>257</v>
      </c>
    </row>
    <row r="758" spans="2:7">
      <c r="B758" t="s">
        <v>193</v>
      </c>
      <c r="C758" t="s">
        <v>28</v>
      </c>
      <c r="D758">
        <v>0.7</v>
      </c>
      <c r="E758">
        <v>0.7</v>
      </c>
      <c r="F758">
        <v>0.67999999999999994</v>
      </c>
      <c r="G758" t="s">
        <v>257</v>
      </c>
    </row>
    <row r="759" spans="2:7">
      <c r="B759" t="s">
        <v>193</v>
      </c>
      <c r="C759" t="s">
        <v>29</v>
      </c>
      <c r="D759">
        <v>0.71</v>
      </c>
      <c r="E759">
        <v>0.68499999999999994</v>
      </c>
      <c r="F759">
        <v>0.67000000000000015</v>
      </c>
      <c r="G759" t="s">
        <v>257</v>
      </c>
    </row>
    <row r="760" spans="2:7">
      <c r="B760" t="s">
        <v>193</v>
      </c>
      <c r="C760" t="s">
        <v>30</v>
      </c>
      <c r="D760">
        <v>0.7</v>
      </c>
      <c r="E760">
        <v>0.67500000000000004</v>
      </c>
      <c r="F760">
        <v>0.66</v>
      </c>
      <c r="G760" t="s">
        <v>257</v>
      </c>
    </row>
    <row r="761" spans="2:7">
      <c r="B761" t="s">
        <v>193</v>
      </c>
      <c r="C761" t="s">
        <v>31</v>
      </c>
      <c r="D761">
        <v>0.50980000000000003</v>
      </c>
      <c r="E761">
        <v>0.48467500000000002</v>
      </c>
      <c r="F761">
        <v>0.45469999999999999</v>
      </c>
      <c r="G761" t="s">
        <v>257</v>
      </c>
    </row>
    <row r="762" spans="2:7">
      <c r="B762" t="s">
        <v>193</v>
      </c>
      <c r="C762" t="s">
        <v>32</v>
      </c>
      <c r="D762">
        <v>0.61</v>
      </c>
      <c r="E762">
        <v>0.58499999999999996</v>
      </c>
      <c r="F762">
        <v>0.54999999999999993</v>
      </c>
      <c r="G762" t="s">
        <v>257</v>
      </c>
    </row>
    <row r="763" spans="2:7">
      <c r="B763" t="s">
        <v>193</v>
      </c>
      <c r="C763" t="s">
        <v>33</v>
      </c>
      <c r="D763">
        <v>0.72</v>
      </c>
      <c r="E763">
        <v>0.65749999999999997</v>
      </c>
      <c r="F763">
        <v>0.54999999999999993</v>
      </c>
      <c r="G763" t="s">
        <v>257</v>
      </c>
    </row>
    <row r="764" spans="2:7">
      <c r="B764" t="s">
        <v>193</v>
      </c>
      <c r="C764" t="s">
        <v>36</v>
      </c>
      <c r="D764">
        <v>0.75</v>
      </c>
      <c r="E764">
        <v>0.75</v>
      </c>
      <c r="F764">
        <v>0.62999999999999989</v>
      </c>
      <c r="G764" t="s">
        <v>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8"/>
  <sheetViews>
    <sheetView workbookViewId="0"/>
  </sheetViews>
  <sheetFormatPr defaultRowHeight="14.25"/>
  <sheetData>
    <row r="3" spans="1:5">
      <c r="C3" t="s">
        <v>268</v>
      </c>
    </row>
    <row r="4" spans="1:5">
      <c r="A4" t="s">
        <v>267</v>
      </c>
      <c r="B4" t="s">
        <v>266</v>
      </c>
      <c r="C4" t="s">
        <v>269</v>
      </c>
      <c r="D4" t="s">
        <v>270</v>
      </c>
      <c r="E4" t="s">
        <v>271</v>
      </c>
    </row>
    <row r="5" spans="1:5">
      <c r="A5" t="s">
        <v>257</v>
      </c>
      <c r="B5" t="s">
        <v>37</v>
      </c>
      <c r="C5">
        <v>0.35333333333333333</v>
      </c>
      <c r="D5">
        <v>0.33145833333333335</v>
      </c>
      <c r="E5">
        <v>0.27416666666666673</v>
      </c>
    </row>
    <row r="6" spans="1:5">
      <c r="B6" t="s">
        <v>8</v>
      </c>
      <c r="C6">
        <v>0.53249999999999997</v>
      </c>
      <c r="D6">
        <v>0.5272916666666666</v>
      </c>
      <c r="E6">
        <v>0.51124999999999998</v>
      </c>
    </row>
    <row r="7" spans="1:5">
      <c r="B7" t="s">
        <v>9</v>
      </c>
      <c r="C7">
        <v>0.42416666666666675</v>
      </c>
      <c r="D7">
        <v>0.40749999999999997</v>
      </c>
      <c r="E7">
        <v>0.38708333333333339</v>
      </c>
    </row>
    <row r="8" spans="1:5">
      <c r="B8" t="s">
        <v>11</v>
      </c>
      <c r="C8">
        <v>0.3075</v>
      </c>
      <c r="D8">
        <v>0.27104166666666668</v>
      </c>
      <c r="E8">
        <v>0.22166666666666668</v>
      </c>
    </row>
    <row r="9" spans="1:5">
      <c r="B9" t="s">
        <v>13</v>
      </c>
      <c r="C9">
        <v>0.61083333333333334</v>
      </c>
      <c r="D9">
        <v>0.59937499999999988</v>
      </c>
      <c r="E9">
        <v>0.56166666666666665</v>
      </c>
    </row>
    <row r="10" spans="1:5">
      <c r="B10" t="s">
        <v>14</v>
      </c>
      <c r="C10">
        <v>0.61833333333333329</v>
      </c>
      <c r="D10">
        <v>0.57041666666666668</v>
      </c>
      <c r="E10">
        <v>0.53270833333333323</v>
      </c>
    </row>
    <row r="11" spans="1:5">
      <c r="B11" t="s">
        <v>15</v>
      </c>
      <c r="C11">
        <v>0.5741666666666666</v>
      </c>
      <c r="D11">
        <v>0.55333333333333323</v>
      </c>
      <c r="E11">
        <v>0.52583333333333326</v>
      </c>
    </row>
    <row r="12" spans="1:5">
      <c r="B12" t="s">
        <v>19</v>
      </c>
      <c r="C12">
        <v>0.505</v>
      </c>
      <c r="D12">
        <v>0.42895833333333333</v>
      </c>
      <c r="E12">
        <v>0.36749999999999999</v>
      </c>
    </row>
    <row r="13" spans="1:5">
      <c r="B13" t="s">
        <v>16</v>
      </c>
      <c r="C13">
        <v>0.54551666666666665</v>
      </c>
      <c r="D13">
        <v>0.38631874999999999</v>
      </c>
      <c r="E13">
        <v>0.33865833333333334</v>
      </c>
    </row>
    <row r="14" spans="1:5">
      <c r="B14" t="s">
        <v>17</v>
      </c>
      <c r="C14">
        <v>0.57583333333333331</v>
      </c>
      <c r="D14">
        <v>0.54979166666666668</v>
      </c>
      <c r="E14">
        <v>0.51500000000000001</v>
      </c>
    </row>
    <row r="15" spans="1:5">
      <c r="B15" t="s">
        <v>18</v>
      </c>
      <c r="C15">
        <v>0.5658333333333333</v>
      </c>
      <c r="D15">
        <v>0.52520833333333339</v>
      </c>
      <c r="E15">
        <v>0.44500000000000001</v>
      </c>
    </row>
    <row r="16" spans="1:5">
      <c r="B16" t="s">
        <v>39</v>
      </c>
      <c r="C16">
        <v>0.32833333333333331</v>
      </c>
      <c r="D16">
        <v>0.29395833333333338</v>
      </c>
      <c r="E16">
        <v>0.24750000000000003</v>
      </c>
    </row>
    <row r="17" spans="1:5">
      <c r="B17" t="s">
        <v>21</v>
      </c>
      <c r="C17">
        <v>0.65583333333333327</v>
      </c>
      <c r="D17">
        <v>0.63291666666666668</v>
      </c>
      <c r="E17">
        <v>0.59958333333333325</v>
      </c>
    </row>
    <row r="18" spans="1:5">
      <c r="B18" t="s">
        <v>22</v>
      </c>
      <c r="C18">
        <v>0</v>
      </c>
      <c r="D18">
        <v>0</v>
      </c>
      <c r="E18">
        <v>0</v>
      </c>
    </row>
    <row r="19" spans="1:5">
      <c r="B19" t="s">
        <v>23</v>
      </c>
      <c r="C19">
        <v>0.40083333333333332</v>
      </c>
      <c r="D19">
        <v>0.32583333333333336</v>
      </c>
      <c r="E19">
        <v>0.24416666666666667</v>
      </c>
    </row>
    <row r="20" spans="1:5">
      <c r="B20" t="s">
        <v>24</v>
      </c>
      <c r="C20">
        <v>0.54833333333333334</v>
      </c>
      <c r="D20">
        <v>0.54208333333333336</v>
      </c>
      <c r="E20">
        <v>0.53250000000000008</v>
      </c>
    </row>
    <row r="21" spans="1:5">
      <c r="B21" t="s">
        <v>26</v>
      </c>
      <c r="C21">
        <v>0.57583333333333331</v>
      </c>
      <c r="D21">
        <v>0.56124999999999992</v>
      </c>
      <c r="E21">
        <v>0.52916666666666667</v>
      </c>
    </row>
    <row r="22" spans="1:5">
      <c r="B22" t="s">
        <v>40</v>
      </c>
      <c r="C22">
        <v>0.3125</v>
      </c>
      <c r="D22">
        <v>0.28958333333333336</v>
      </c>
      <c r="E22">
        <v>0.25750000000000001</v>
      </c>
    </row>
    <row r="23" spans="1:5">
      <c r="B23" t="s">
        <v>27</v>
      </c>
      <c r="C23">
        <v>0.36250000000000004</v>
      </c>
      <c r="D23">
        <v>0.35625000000000001</v>
      </c>
      <c r="E23">
        <v>0.34791666666666665</v>
      </c>
    </row>
    <row r="24" spans="1:5">
      <c r="B24" t="s">
        <v>28</v>
      </c>
      <c r="C24">
        <v>0.58333333333333337</v>
      </c>
      <c r="D24">
        <v>0.55937499999999996</v>
      </c>
      <c r="E24">
        <v>0.53083333333333327</v>
      </c>
    </row>
    <row r="25" spans="1:5">
      <c r="B25" t="s">
        <v>29</v>
      </c>
      <c r="C25">
        <v>0.57583333333333342</v>
      </c>
      <c r="D25">
        <v>0.53937499999999994</v>
      </c>
      <c r="E25">
        <v>0.50916666666666666</v>
      </c>
    </row>
    <row r="26" spans="1:5">
      <c r="B26" t="s">
        <v>30</v>
      </c>
      <c r="C26">
        <v>0.56499999999999995</v>
      </c>
      <c r="D26">
        <v>0.54520833333333329</v>
      </c>
      <c r="E26">
        <v>0.51083333333333336</v>
      </c>
    </row>
    <row r="27" spans="1:5">
      <c r="B27" t="s">
        <v>31</v>
      </c>
      <c r="C27">
        <v>0.46660833333333329</v>
      </c>
      <c r="D27">
        <v>0.43475416666666677</v>
      </c>
      <c r="E27">
        <v>0.37552500000000005</v>
      </c>
    </row>
    <row r="28" spans="1:5">
      <c r="B28" t="s">
        <v>32</v>
      </c>
      <c r="C28">
        <v>0.45249999999999996</v>
      </c>
      <c r="D28">
        <v>0.43791666666666673</v>
      </c>
      <c r="E28">
        <v>0.40083333333333332</v>
      </c>
    </row>
    <row r="29" spans="1:5">
      <c r="B29" t="s">
        <v>33</v>
      </c>
      <c r="C29">
        <v>0.58666666666666656</v>
      </c>
      <c r="D29">
        <v>0.54604166666666665</v>
      </c>
      <c r="E29">
        <v>0.47874999999999995</v>
      </c>
    </row>
    <row r="30" spans="1:5">
      <c r="B30" t="s">
        <v>36</v>
      </c>
      <c r="C30">
        <v>0.65583333333333327</v>
      </c>
      <c r="D30">
        <v>0.62770833333333342</v>
      </c>
      <c r="E30">
        <v>0.53499999999999992</v>
      </c>
    </row>
    <row r="31" spans="1:5">
      <c r="A31" t="s">
        <v>248</v>
      </c>
      <c r="B31" t="s">
        <v>37</v>
      </c>
      <c r="C31">
        <v>0.40166666666666667</v>
      </c>
      <c r="D31">
        <v>0.23604166666666671</v>
      </c>
      <c r="E31">
        <v>0.12083333333333333</v>
      </c>
    </row>
    <row r="32" spans="1:5">
      <c r="B32" t="s">
        <v>7</v>
      </c>
      <c r="C32">
        <v>0.42287037037033331</v>
      </c>
      <c r="D32">
        <v>0.33328703703710416</v>
      </c>
      <c r="E32">
        <v>0.21416666666658332</v>
      </c>
    </row>
    <row r="33" spans="2:5">
      <c r="B33" t="s">
        <v>38</v>
      </c>
      <c r="C33">
        <v>0.37833333333333335</v>
      </c>
      <c r="D33">
        <v>0.23875000000000005</v>
      </c>
      <c r="E33">
        <v>0.14499999999999999</v>
      </c>
    </row>
    <row r="34" spans="2:5">
      <c r="B34" t="s">
        <v>8</v>
      </c>
      <c r="C34">
        <v>0.31121212121216663</v>
      </c>
      <c r="D34">
        <v>0.28715909090914582</v>
      </c>
      <c r="E34">
        <v>0.24924242424241669</v>
      </c>
    </row>
    <row r="35" spans="2:5">
      <c r="B35" t="s">
        <v>9</v>
      </c>
      <c r="C35">
        <v>0.27055555555541666</v>
      </c>
      <c r="D35">
        <v>0.21430555555572917</v>
      </c>
      <c r="E35">
        <v>0.16444444444433334</v>
      </c>
    </row>
    <row r="36" spans="2:5">
      <c r="B36" t="s">
        <v>10</v>
      </c>
      <c r="C36">
        <v>0.40773809523808335</v>
      </c>
      <c r="D36">
        <v>0.26696428571422914</v>
      </c>
      <c r="E36">
        <v>0.13869047619066668</v>
      </c>
    </row>
    <row r="37" spans="2:5">
      <c r="B37" t="s">
        <v>272</v>
      </c>
      <c r="C37">
        <v>0.28166666666666668</v>
      </c>
      <c r="D37">
        <v>0.21708333333333332</v>
      </c>
      <c r="E37">
        <v>0.15666666666666668</v>
      </c>
    </row>
    <row r="38" spans="2:5">
      <c r="B38" t="s">
        <v>11</v>
      </c>
      <c r="C38">
        <v>0.26500000000000001</v>
      </c>
      <c r="D38">
        <v>0.20145833333333332</v>
      </c>
      <c r="E38">
        <v>0.14749999999999999</v>
      </c>
    </row>
    <row r="39" spans="2:5">
      <c r="B39" t="s">
        <v>12</v>
      </c>
      <c r="C39">
        <v>0.32364583333333335</v>
      </c>
      <c r="D39">
        <v>0.29252604166666668</v>
      </c>
      <c r="E39">
        <v>0.24062500000000001</v>
      </c>
    </row>
    <row r="40" spans="2:5">
      <c r="B40" t="s">
        <v>13</v>
      </c>
      <c r="C40">
        <v>0.29381578947366666</v>
      </c>
      <c r="D40">
        <v>0.25705592105252079</v>
      </c>
      <c r="E40">
        <v>0.21094298245608337</v>
      </c>
    </row>
    <row r="41" spans="2:5">
      <c r="B41" t="s">
        <v>14</v>
      </c>
      <c r="C41">
        <v>0.51800000000000002</v>
      </c>
      <c r="D41">
        <v>0.45737500000000003</v>
      </c>
      <c r="E41">
        <v>0.40516666666666667</v>
      </c>
    </row>
    <row r="42" spans="2:5">
      <c r="B42" t="s">
        <v>15</v>
      </c>
      <c r="C42">
        <v>0.38916666666666666</v>
      </c>
      <c r="D42">
        <v>0.33395833333333336</v>
      </c>
      <c r="E42">
        <v>0.29000000000000004</v>
      </c>
    </row>
    <row r="43" spans="2:5">
      <c r="B43" t="s">
        <v>19</v>
      </c>
      <c r="C43">
        <v>0.41846153846158335</v>
      </c>
      <c r="D43">
        <v>0.29410256410252084</v>
      </c>
      <c r="E43">
        <v>0.18871794871783334</v>
      </c>
    </row>
    <row r="44" spans="2:5">
      <c r="B44" t="s">
        <v>16</v>
      </c>
      <c r="C44">
        <v>0.34230729166666668</v>
      </c>
      <c r="D44">
        <v>0.26433593750000001</v>
      </c>
      <c r="E44">
        <v>0.19190104166666669</v>
      </c>
    </row>
    <row r="45" spans="2:5">
      <c r="B45" t="s">
        <v>17</v>
      </c>
      <c r="C45">
        <v>0.42616666666666658</v>
      </c>
      <c r="D45">
        <v>0.358875</v>
      </c>
      <c r="E45">
        <v>0.3</v>
      </c>
    </row>
    <row r="46" spans="2:5">
      <c r="B46" t="s">
        <v>18</v>
      </c>
      <c r="C46">
        <v>0.37363636363625002</v>
      </c>
      <c r="D46">
        <v>0.31923295454552081</v>
      </c>
      <c r="E46">
        <v>0.2586742424243334</v>
      </c>
    </row>
    <row r="47" spans="2:5">
      <c r="B47" t="s">
        <v>39</v>
      </c>
      <c r="C47">
        <v>0.31666666666666665</v>
      </c>
      <c r="D47">
        <v>0.25260416666666663</v>
      </c>
      <c r="E47">
        <v>0.18208333333333335</v>
      </c>
    </row>
    <row r="48" spans="2:5">
      <c r="B48" t="s">
        <v>20</v>
      </c>
      <c r="C48">
        <v>0.27273809523808334</v>
      </c>
      <c r="D48">
        <v>0.24610119047599999</v>
      </c>
      <c r="E48">
        <v>0.21523809523824999</v>
      </c>
    </row>
    <row r="49" spans="2:5">
      <c r="B49" t="s">
        <v>21</v>
      </c>
      <c r="C49">
        <v>0.59374999999999989</v>
      </c>
      <c r="D49">
        <v>0.54791666666666672</v>
      </c>
      <c r="E49">
        <v>0.48958333333333343</v>
      </c>
    </row>
    <row r="50" spans="2:5">
      <c r="B50" t="s">
        <v>22</v>
      </c>
      <c r="C50">
        <v>0</v>
      </c>
      <c r="D50">
        <v>0</v>
      </c>
      <c r="E50">
        <v>0</v>
      </c>
    </row>
    <row r="51" spans="2:5">
      <c r="B51" t="s">
        <v>23</v>
      </c>
      <c r="C51">
        <v>0.31702380952391668</v>
      </c>
      <c r="D51">
        <v>0.2177182539682917</v>
      </c>
      <c r="E51">
        <v>0.13805555555558333</v>
      </c>
    </row>
    <row r="52" spans="2:5">
      <c r="B52" t="s">
        <v>273</v>
      </c>
      <c r="C52">
        <v>0.33499999999999996</v>
      </c>
      <c r="D52">
        <v>0.21208333333333332</v>
      </c>
      <c r="E52">
        <v>0.14333333333333334</v>
      </c>
    </row>
    <row r="53" spans="2:5">
      <c r="B53" t="s">
        <v>24</v>
      </c>
      <c r="C53">
        <v>0.39833333333333337</v>
      </c>
      <c r="D53">
        <v>0.36291666666666672</v>
      </c>
      <c r="E53">
        <v>0.30166666666666664</v>
      </c>
    </row>
    <row r="54" spans="2:5">
      <c r="B54" t="s">
        <v>25</v>
      </c>
      <c r="C54">
        <v>0.26333333333333331</v>
      </c>
      <c r="D54">
        <v>0.23625000000000004</v>
      </c>
      <c r="E54">
        <v>0.20333333333333337</v>
      </c>
    </row>
    <row r="55" spans="2:5">
      <c r="B55" t="s">
        <v>26</v>
      </c>
      <c r="C55">
        <v>0.40166666666666667</v>
      </c>
      <c r="D55">
        <v>0.34854166666666669</v>
      </c>
      <c r="E55">
        <v>0.28916666666666663</v>
      </c>
    </row>
    <row r="56" spans="2:5">
      <c r="B56" t="s">
        <v>40</v>
      </c>
      <c r="C56">
        <v>0.39999999999999997</v>
      </c>
      <c r="D56">
        <v>0.26458333333333339</v>
      </c>
      <c r="E56">
        <v>0.14000000000000001</v>
      </c>
    </row>
    <row r="57" spans="2:5">
      <c r="B57" t="s">
        <v>41</v>
      </c>
      <c r="C57">
        <v>0.47083333333333327</v>
      </c>
      <c r="D57">
        <v>0.32604166666666673</v>
      </c>
      <c r="E57">
        <v>0.17499999999999996</v>
      </c>
    </row>
    <row r="58" spans="2:5">
      <c r="B58" t="s">
        <v>27</v>
      </c>
      <c r="C58">
        <v>0.39000000000000007</v>
      </c>
      <c r="D58">
        <v>0.34937500000000005</v>
      </c>
      <c r="E58">
        <v>0.29583333333333334</v>
      </c>
    </row>
    <row r="59" spans="2:5">
      <c r="B59" t="s">
        <v>28</v>
      </c>
      <c r="C59">
        <v>0.43673611111124999</v>
      </c>
      <c r="D59">
        <v>0.39116319444427089</v>
      </c>
      <c r="E59">
        <v>0.33972222222233334</v>
      </c>
    </row>
    <row r="60" spans="2:5">
      <c r="B60" t="s">
        <v>29</v>
      </c>
      <c r="C60">
        <v>0.54095238095233333</v>
      </c>
      <c r="D60">
        <v>0.44660714285733327</v>
      </c>
      <c r="E60">
        <v>0.30166666666649999</v>
      </c>
    </row>
    <row r="61" spans="2:5">
      <c r="B61" t="s">
        <v>30</v>
      </c>
      <c r="C61">
        <v>0.34880208333333335</v>
      </c>
      <c r="D61">
        <v>0.31624999999999998</v>
      </c>
      <c r="E61">
        <v>0.26828125000000008</v>
      </c>
    </row>
    <row r="62" spans="2:5">
      <c r="B62" t="s">
        <v>31</v>
      </c>
      <c r="C62">
        <v>0.31962166666666669</v>
      </c>
      <c r="D62">
        <v>0.25425499999999995</v>
      </c>
      <c r="E62">
        <v>0.203875</v>
      </c>
    </row>
    <row r="63" spans="2:5">
      <c r="B63" t="s">
        <v>32</v>
      </c>
      <c r="C63">
        <v>0.26802083333333332</v>
      </c>
      <c r="D63">
        <v>0.2212760416666667</v>
      </c>
      <c r="E63">
        <v>0.17291666666666669</v>
      </c>
    </row>
    <row r="64" spans="2:5">
      <c r="B64" t="s">
        <v>33</v>
      </c>
      <c r="C64">
        <v>0.47197916666666667</v>
      </c>
      <c r="D64">
        <v>0.38734375000000004</v>
      </c>
      <c r="E64">
        <v>0.28760416666666672</v>
      </c>
    </row>
    <row r="65" spans="1:5">
      <c r="B65" t="s">
        <v>34</v>
      </c>
      <c r="C65">
        <v>0.29125000000000001</v>
      </c>
      <c r="D65">
        <v>0.17770833333333336</v>
      </c>
      <c r="E65">
        <v>9.9583333333333343E-2</v>
      </c>
    </row>
    <row r="66" spans="1:5">
      <c r="B66" t="s">
        <v>35</v>
      </c>
      <c r="C66">
        <v>0.29208333333333331</v>
      </c>
      <c r="D66">
        <v>0.25302083333333325</v>
      </c>
      <c r="E66">
        <v>0.19958333333333331</v>
      </c>
    </row>
    <row r="67" spans="1:5">
      <c r="B67" t="s">
        <v>36</v>
      </c>
      <c r="C67">
        <v>0.47819819819799997</v>
      </c>
      <c r="D67">
        <v>0.43506756756768755</v>
      </c>
      <c r="E67">
        <v>0.37986486486491672</v>
      </c>
    </row>
    <row r="68" spans="1:5">
      <c r="A68" t="s">
        <v>274</v>
      </c>
      <c r="C68">
        <v>0.41451095720589015</v>
      </c>
      <c r="D68">
        <v>0.35971877427085219</v>
      </c>
      <c r="E68">
        <v>0.30204399018026179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AVA</vt:lpstr>
      <vt:lpstr>ELC1 Fossil and Bio ETRI</vt:lpstr>
      <vt:lpstr>ELC2 RES</vt:lpstr>
      <vt:lpstr>ELC2 RES EFF</vt:lpstr>
      <vt:lpstr>ELC3 Other</vt:lpstr>
      <vt:lpstr>AF solar ocean hydro</vt:lpstr>
      <vt:lpstr>WIND AF ON ENSPRESO</vt:lpstr>
      <vt:lpstr>Wind ENSPRESO CF</vt:lpstr>
      <vt:lpstr>Pivot Wind ENSPRESO</vt:lpstr>
      <vt:lpstr>Wind ENSPRESO CF Averages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ese-veda01</dc:creator>
  <cp:lastModifiedBy>Olex</cp:lastModifiedBy>
  <dcterms:created xsi:type="dcterms:W3CDTF">2019-11-10T14:32:46Z</dcterms:created>
  <dcterms:modified xsi:type="dcterms:W3CDTF">2020-05-01T15:07:44Z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229229152202606</vt:r8>
  </property>
</Properties>
</file>