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JRC-EU-TIMES\SubRES_TMPL\"/>
    </mc:Choice>
  </mc:AlternateContent>
  <xr:revisionPtr revIDLastSave="0" documentId="8_{17C18FCA-81A2-422B-A0A7-D2A122F628DA}" xr6:coauthVersionLast="45" xr6:coauthVersionMax="45" xr10:uidLastSave="{00000000-0000-0000-0000-000000000000}"/>
  <bookViews>
    <workbookView xWindow="-98" yWindow="-98" windowWidth="20715" windowHeight="13276"/>
  </bookViews>
  <sheets>
    <sheet name="SUP_Oil+" sheetId="31" r:id="rId1"/>
    <sheet name="SUP_Gas" sheetId="33" r:id="rId2"/>
    <sheet name="SUP_LNG" sheetId="3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34" l="1"/>
  <c r="F15" i="34" s="1"/>
  <c r="E14" i="34"/>
  <c r="F14" i="34" s="1"/>
  <c r="E13" i="34"/>
  <c r="F13" i="34" s="1"/>
  <c r="E12" i="34"/>
  <c r="F12" i="34" s="1"/>
  <c r="E10" i="34"/>
  <c r="F10" i="34" s="1"/>
  <c r="E5" i="34"/>
  <c r="E4" i="34"/>
  <c r="L16" i="34"/>
  <c r="L15" i="34"/>
  <c r="L11" i="34"/>
  <c r="L10" i="34"/>
  <c r="L7" i="34"/>
  <c r="C11" i="33"/>
  <c r="B11" i="33"/>
  <c r="B28" i="34"/>
  <c r="B27" i="34"/>
  <c r="B26" i="34"/>
  <c r="B25" i="34"/>
  <c r="B24" i="34"/>
  <c r="B23" i="34"/>
  <c r="B22" i="34"/>
  <c r="G21" i="34"/>
  <c r="G22" i="34"/>
  <c r="G23" i="34" s="1"/>
  <c r="G24" i="34" s="1"/>
  <c r="G25" i="34" s="1"/>
  <c r="G26" i="34" s="1"/>
  <c r="G27" i="34" s="1"/>
  <c r="G28" i="34" s="1"/>
  <c r="G29" i="34" s="1"/>
  <c r="G30" i="34" s="1"/>
  <c r="G31" i="34" s="1"/>
  <c r="G32" i="34" s="1"/>
  <c r="F21" i="34"/>
  <c r="F22" i="34" s="1"/>
  <c r="F23" i="34" s="1"/>
  <c r="F24" i="34" s="1"/>
  <c r="F25" i="34" s="1"/>
  <c r="F26" i="34" s="1"/>
  <c r="F27" i="34" s="1"/>
  <c r="F28" i="34" s="1"/>
  <c r="F29" i="34" s="1"/>
  <c r="F30" i="34" s="1"/>
  <c r="F31" i="34" s="1"/>
  <c r="F32" i="34" s="1"/>
  <c r="E2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B21" i="34"/>
  <c r="W15" i="34"/>
  <c r="R15" i="34"/>
  <c r="W14" i="34"/>
  <c r="L14" i="34" s="1"/>
  <c r="R14" i="34"/>
  <c r="W13" i="34"/>
  <c r="L13" i="34" s="1"/>
  <c r="R13" i="34"/>
  <c r="W12" i="34"/>
  <c r="L12" i="34" s="1"/>
  <c r="R12" i="34"/>
  <c r="W11" i="34"/>
  <c r="R11" i="34"/>
  <c r="E11" i="34" s="1"/>
  <c r="F11" i="34" s="1"/>
  <c r="W10" i="34"/>
  <c r="R10" i="34"/>
  <c r="W9" i="34"/>
  <c r="L9" i="34" s="1"/>
  <c r="R9" i="34"/>
  <c r="E9" i="34" s="1"/>
  <c r="F9" i="34" s="1"/>
  <c r="W8" i="34"/>
  <c r="L8" i="34" s="1"/>
  <c r="R8" i="34"/>
  <c r="E8" i="34" s="1"/>
  <c r="F8" i="34" s="1"/>
  <c r="W7" i="34"/>
  <c r="R7" i="34"/>
  <c r="E7" i="34" s="1"/>
  <c r="F7" i="34" s="1"/>
  <c r="W6" i="34"/>
  <c r="L6" i="34" s="1"/>
  <c r="R6" i="34"/>
  <c r="E6" i="34" s="1"/>
  <c r="F6" i="34" s="1"/>
  <c r="W5" i="34"/>
  <c r="L5" i="34" s="1"/>
  <c r="R5" i="34"/>
  <c r="W4" i="34"/>
  <c r="L4" i="34" s="1"/>
  <c r="R4" i="34"/>
  <c r="C52" i="34"/>
  <c r="F5" i="34"/>
  <c r="F4" i="34"/>
  <c r="C10" i="33"/>
</calcChain>
</file>

<file path=xl/comments1.xml><?xml version="1.0" encoding="utf-8"?>
<comments xmlns="http://schemas.openxmlformats.org/spreadsheetml/2006/main">
  <authors>
    <author>Amit Kanudia</author>
  </authors>
  <commentList>
    <comment ref="F4" authorId="0" shapeId="0">
      <text>
        <r>
          <rPr>
            <b/>
            <sz val="8"/>
            <color indexed="81"/>
            <rFont val="Tahoma"/>
            <charset val="1"/>
          </rPr>
          <t>Amit Kanudia:</t>
        </r>
        <r>
          <rPr>
            <sz val="8"/>
            <color indexed="81"/>
            <rFont val="Tahoma"/>
            <charset val="1"/>
          </rPr>
          <t xml:space="preserve">
8/28/2011
Default costs should be high!</t>
        </r>
      </text>
    </comment>
  </commentList>
</comments>
</file>

<file path=xl/comments2.xml><?xml version="1.0" encoding="utf-8"?>
<comments xmlns="http://schemas.openxmlformats.org/spreadsheetml/2006/main">
  <authors>
    <author>Amit Kanudia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will be updated via Scenario file
</t>
        </r>
      </text>
    </comment>
    <comment ref="D11" authorId="0" shapeId="0">
      <text>
        <r>
          <rPr>
            <b/>
            <sz val="8"/>
            <color indexed="81"/>
            <rFont val="Tahoma"/>
            <charset val="1"/>
          </rPr>
          <t>Amit Kanudia:</t>
        </r>
        <r>
          <rPr>
            <sz val="8"/>
            <color indexed="81"/>
            <rFont val="Tahoma"/>
            <charset val="1"/>
          </rPr>
          <t xml:space="preserve">
30-04-2011
This is mainly meant to spot gas shortages and improve network definition
</t>
        </r>
      </text>
    </comment>
  </commentList>
</comments>
</file>

<file path=xl/comments3.xml><?xml version="1.0" encoding="utf-8"?>
<comments xmlns="http://schemas.openxmlformats.org/spreadsheetml/2006/main">
  <authors>
    <author>RDM</author>
    <author>Amit Kanudia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RDM:</t>
        </r>
        <r>
          <rPr>
            <sz val="9"/>
            <color indexed="81"/>
            <rFont val="Tahoma"/>
            <charset val="1"/>
          </rPr>
          <t xml:space="preserve">
RDM:
updated July2015</t>
        </r>
      </text>
    </comment>
    <comment ref="I3" authorId="1" shapeId="0">
      <text>
        <r>
          <rPr>
            <b/>
            <sz val="8"/>
            <color indexed="81"/>
            <rFont val="Tahoma"/>
            <charset val="1"/>
          </rPr>
          <t>Amit Kanudia:</t>
        </r>
        <r>
          <rPr>
            <sz val="8"/>
            <color indexed="81"/>
            <rFont val="Tahoma"/>
            <charset val="1"/>
          </rPr>
          <t xml:space="preserve">
Multiplied by 10… 2.07 looked too small
</t>
        </r>
      </text>
    </comment>
    <comment ref="R3" authorId="1" shapeId="0">
      <text>
        <r>
          <rPr>
            <b/>
            <sz val="8"/>
            <color indexed="81"/>
            <rFont val="Tahoma"/>
            <charset val="1"/>
          </rPr>
          <t>Amit Kanudia:</t>
        </r>
        <r>
          <rPr>
            <sz val="8"/>
            <color indexed="81"/>
            <rFont val="Tahoma"/>
            <charset val="1"/>
          </rPr>
          <t xml:space="preserve">
INV Bounds aggregated to periods
</t>
        </r>
      </text>
    </comment>
    <comment ref="I16" authorId="1" shapeId="0">
      <text>
        <r>
          <rPr>
            <b/>
            <sz val="8"/>
            <color indexed="81"/>
            <rFont val="Tahoma"/>
            <charset val="1"/>
          </rPr>
          <t>Amit Kanudia:</t>
        </r>
        <r>
          <rPr>
            <sz val="8"/>
            <color indexed="81"/>
            <rFont val="Tahoma"/>
            <charset val="1"/>
          </rPr>
          <t xml:space="preserve">
this is unplanned… so more expensive
</t>
        </r>
      </text>
    </comment>
  </commentList>
</comments>
</file>

<file path=xl/sharedStrings.xml><?xml version="1.0" encoding="utf-8"?>
<sst xmlns="http://schemas.openxmlformats.org/spreadsheetml/2006/main" count="455" uniqueCount="181">
  <si>
    <t>TechName</t>
  </si>
  <si>
    <t>Comm-OUT</t>
  </si>
  <si>
    <t>TechDesc</t>
  </si>
  <si>
    <t>Tact</t>
  </si>
  <si>
    <t>Tcap</t>
  </si>
  <si>
    <t>Tslvl</t>
  </si>
  <si>
    <t>PrimaryCG</t>
  </si>
  <si>
    <t>Vintage</t>
  </si>
  <si>
    <t>PJ</t>
  </si>
  <si>
    <t>~FI_Process</t>
  </si>
  <si>
    <t>Sets</t>
  </si>
  <si>
    <t>IMP</t>
  </si>
  <si>
    <t>~FI_T</t>
  </si>
  <si>
    <t>BIOLIQ</t>
  </si>
  <si>
    <t>BIOWOO</t>
  </si>
  <si>
    <t>COABRO</t>
  </si>
  <si>
    <t>COACOK</t>
  </si>
  <si>
    <t>COAHAR</t>
  </si>
  <si>
    <t>COALIG</t>
  </si>
  <si>
    <t>GASNAT</t>
  </si>
  <si>
    <t>OILDST</t>
  </si>
  <si>
    <t>OILGSL</t>
  </si>
  <si>
    <t>OILHFO</t>
  </si>
  <si>
    <t>OILKER</t>
  </si>
  <si>
    <t>OILLPG</t>
  </si>
  <si>
    <t>OILOTH</t>
  </si>
  <si>
    <t>OILCRD</t>
  </si>
  <si>
    <t>OILFDS</t>
  </si>
  <si>
    <t>OILRFG</t>
  </si>
  <si>
    <t>OILNAP</t>
  </si>
  <si>
    <t>OILNEU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</si>
  <si>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</si>
  <si>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</si>
  <si>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</si>
  <si>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</si>
  <si>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</si>
  <si>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</si>
  <si>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</si>
  <si>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</si>
  <si>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</si>
  <si>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Comm-IN</t>
  </si>
  <si>
    <t>Import and Export fuels</t>
  </si>
  <si>
    <t>EXP</t>
  </si>
  <si>
    <t>COST</t>
  </si>
  <si>
    <t>IMPCOAHAR</t>
  </si>
  <si>
    <t>Import Hard Coal</t>
  </si>
  <si>
    <t>IMPCOACOK</t>
  </si>
  <si>
    <t>Import Coke</t>
  </si>
  <si>
    <t>IMPCOALIG</t>
  </si>
  <si>
    <t>Import Lignite</t>
  </si>
  <si>
    <t>IMPCOABRO</t>
  </si>
  <si>
    <t>Import Brown Coal</t>
  </si>
  <si>
    <t>IMPOILCRD</t>
  </si>
  <si>
    <t>Import Crude Oil</t>
  </si>
  <si>
    <t>IMPOILFDS</t>
  </si>
  <si>
    <t>Import Feedstocks</t>
  </si>
  <si>
    <t>IMPOILRFG</t>
  </si>
  <si>
    <t>Import Refinery Gas</t>
  </si>
  <si>
    <t>IMPOILLPG</t>
  </si>
  <si>
    <t>Import Liquified Petroleum Gas</t>
  </si>
  <si>
    <t>IMPOILGSL</t>
  </si>
  <si>
    <t>Import Motor Spirit</t>
  </si>
  <si>
    <t>IMPOILKER</t>
  </si>
  <si>
    <t>Import Kerosenes - Jet Fuels</t>
  </si>
  <si>
    <t>IMPOILNAP</t>
  </si>
  <si>
    <t>Import Naphtha</t>
  </si>
  <si>
    <t>IMPOILDST</t>
  </si>
  <si>
    <t>Import Diesel</t>
  </si>
  <si>
    <t>IMPOILHFO</t>
  </si>
  <si>
    <t>Import Residual Fuel Oil</t>
  </si>
  <si>
    <t>IMPOILNEU</t>
  </si>
  <si>
    <t>Import Non Energy</t>
  </si>
  <si>
    <t>IMPOILOTH</t>
  </si>
  <si>
    <t>Import Other Petroleum Products</t>
  </si>
  <si>
    <t>IMPBIOWOO</t>
  </si>
  <si>
    <t>Import Wood Products</t>
  </si>
  <si>
    <t>EXPCOAHAR</t>
  </si>
  <si>
    <t>Export Hard Coal</t>
  </si>
  <si>
    <t>EXPCOACOK</t>
  </si>
  <si>
    <t>Export Coke</t>
  </si>
  <si>
    <t>EXPCOALIG</t>
  </si>
  <si>
    <t>Export Lignite</t>
  </si>
  <si>
    <t>EXPCOABRO</t>
  </si>
  <si>
    <t>Export Brown Coal</t>
  </si>
  <si>
    <t>EXPOILCRD</t>
  </si>
  <si>
    <t>Export Crude Oil</t>
  </si>
  <si>
    <t>EXPOILFDS</t>
  </si>
  <si>
    <t>Export Feedstocks</t>
  </si>
  <si>
    <t>EXPOILRFG</t>
  </si>
  <si>
    <t>Export Refinery Gas</t>
  </si>
  <si>
    <t>EXPOILLPG</t>
  </si>
  <si>
    <t>Export Liquified Petroleum Gas</t>
  </si>
  <si>
    <t>EXPOILGSL</t>
  </si>
  <si>
    <t>Export Motor Spirit</t>
  </si>
  <si>
    <t>EXPOILKER</t>
  </si>
  <si>
    <t>Export Kerosenes - Jet Fuels</t>
  </si>
  <si>
    <t>EXPOILNAP</t>
  </si>
  <si>
    <t>Export Naphtha</t>
  </si>
  <si>
    <t>EXPOILDST</t>
  </si>
  <si>
    <t>Export Diesel</t>
  </si>
  <si>
    <t>EXPOILHFO</t>
  </si>
  <si>
    <t>Export Residual Fuel Oil</t>
  </si>
  <si>
    <t>EXPOILNEU</t>
  </si>
  <si>
    <t>Export Non Energy</t>
  </si>
  <si>
    <t>EXPOILOTH</t>
  </si>
  <si>
    <t>Export Other Petroleum Products</t>
  </si>
  <si>
    <t>EXPGASNAT</t>
  </si>
  <si>
    <t>Export Natural Gas</t>
  </si>
  <si>
    <t>EXPBIOWOO</t>
  </si>
  <si>
    <t>Export Wood Products</t>
  </si>
  <si>
    <t>EXPBIOLIQ</t>
  </si>
  <si>
    <t>Export Biofuels</t>
  </si>
  <si>
    <t>*</t>
  </si>
  <si>
    <t>IMPGAS_RU_PIP</t>
  </si>
  <si>
    <t>Import Natural gas from Extra EU - RU_PIP</t>
  </si>
  <si>
    <t>IMPGAS_RU-BY_PIP</t>
  </si>
  <si>
    <t>Import Natural gas from Extra EU - RU-BY_PIP</t>
  </si>
  <si>
    <t>IMPGAS_RU-UA_PIP</t>
  </si>
  <si>
    <t>Import Natural gas from Extra EU - RU-UA_PIP</t>
  </si>
  <si>
    <t>IMPGAS_N_AFR_PIP</t>
  </si>
  <si>
    <t>Import Natural gas from Extra EU - N_AFR_PIP</t>
  </si>
  <si>
    <t>IMPLNG_GLOBAL</t>
  </si>
  <si>
    <t>Import Liquified Natural gas from Extra EU - GLOBAL</t>
  </si>
  <si>
    <t>Liquified Natural Gas</t>
  </si>
  <si>
    <t>GASLNG</t>
  </si>
  <si>
    <t>LNGREGAS_BE</t>
  </si>
  <si>
    <t>Belgium</t>
  </si>
  <si>
    <t>LNGREGAS_FR-A</t>
  </si>
  <si>
    <t>France-Atlantic</t>
  </si>
  <si>
    <t>LNGREGAS_FR-M</t>
  </si>
  <si>
    <t>France- Mediterranean</t>
  </si>
  <si>
    <t>LNGREGAS_IT-W</t>
  </si>
  <si>
    <t>Italy-West</t>
  </si>
  <si>
    <t>LNGREGAS_IT-E</t>
  </si>
  <si>
    <t>Italy-East</t>
  </si>
  <si>
    <t>Greece</t>
  </si>
  <si>
    <t>LNGREGAS_PT</t>
  </si>
  <si>
    <t>Portugal</t>
  </si>
  <si>
    <t>LNGREGAS_ES-M</t>
  </si>
  <si>
    <t>Spain-Mediterranean</t>
  </si>
  <si>
    <t>LNGREGAS_ES-A</t>
  </si>
  <si>
    <t>Spain-Atlantic</t>
  </si>
  <si>
    <t>LNGREGAS_UK-W</t>
  </si>
  <si>
    <t>United Kingdom-West</t>
  </si>
  <si>
    <t>LNGREGAS_UK-E</t>
  </si>
  <si>
    <t>United Kingdom-East</t>
  </si>
  <si>
    <t>LNGREGAS_NL</t>
  </si>
  <si>
    <t>Netherlands</t>
  </si>
  <si>
    <t>INVCOST</t>
  </si>
  <si>
    <t>EFF</t>
  </si>
  <si>
    <t>LIFE</t>
  </si>
  <si>
    <t>Stock</t>
  </si>
  <si>
    <t>~FI_T: NCAP_BND~FX</t>
  </si>
  <si>
    <t>PRE</t>
  </si>
  <si>
    <t>PJ-Yr</t>
  </si>
  <si>
    <t>Stock~2050</t>
  </si>
  <si>
    <t>AFA~UP</t>
  </si>
  <si>
    <t>LNGREGAS_New</t>
  </si>
  <si>
    <t>START</t>
  </si>
  <si>
    <t>New LNG Terminals</t>
  </si>
  <si>
    <t>LNGREGAS_DE</t>
  </si>
  <si>
    <t>LNGREGAS_PL</t>
  </si>
  <si>
    <t>LNGREGAS_HR</t>
  </si>
  <si>
    <t>LNGREGAS_CY</t>
  </si>
  <si>
    <t>Germany</t>
  </si>
  <si>
    <t>Poland</t>
  </si>
  <si>
    <t>Hungary</t>
  </si>
  <si>
    <t>Cyprus</t>
  </si>
  <si>
    <t>NCAP_BND~2020</t>
  </si>
  <si>
    <t>IMPGASNATBkStp</t>
  </si>
  <si>
    <t>Semi-dum tech to supply gas at $20/GJ</t>
  </si>
  <si>
    <t>LNGREGAS_EL</t>
  </si>
  <si>
    <t>*EXPGASNAT</t>
  </si>
  <si>
    <t>MovedToSysSettings</t>
  </si>
  <si>
    <t>IMPBIOETH</t>
  </si>
  <si>
    <t>Import of bioeth</t>
  </si>
  <si>
    <t>kt</t>
  </si>
  <si>
    <t>IMPBIOEMHV</t>
  </si>
  <si>
    <t>Import of bioemhv</t>
  </si>
  <si>
    <t>BIOETHA</t>
  </si>
  <si>
    <t>BIOEMHV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</si>
</sst>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92" formatCode="0.000"/>
    <numFmt numFmtId="193" formatCode="0.0"/>
    <numFmt numFmtId="205" formatCode="\Te\x\t"/>
  </numFmts>
  <fonts count="13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2"/>
      <color indexed="9"/>
      <name val="Arial"/>
      <family val="2"/>
    </font>
    <font>
      <sz val="10"/>
      <name val="Arial"/>
    </font>
    <font>
      <sz val="10"/>
      <name val="Courier"/>
      <family val="3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43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/>
    <xf numFmtId="0" fontId="2" fillId="2" borderId="1" xfId="0" applyFont="1" applyFill="1" applyBorder="1"/>
    <xf numFmtId="0" fontId="4" fillId="3" borderId="0" xfId="0" applyFont="1" applyFill="1" applyBorder="1" applyAlignment="1">
      <alignment horizontal="left"/>
    </xf>
    <xf numFmtId="0" fontId="0" fillId="3" borderId="0" xfId="0" applyFill="1"/>
    <xf numFmtId="0" fontId="3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0" fillId="4" borderId="0" xfId="0" applyFill="1"/>
    <xf numFmtId="0" fontId="2" fillId="5" borderId="0" xfId="0" applyFont="1" applyFill="1"/>
    <xf numFmtId="0" fontId="0" fillId="5" borderId="0" xfId="0" applyFill="1"/>
    <xf numFmtId="0" fontId="0" fillId="5" borderId="0" xfId="0" applyFill="1" applyBorder="1"/>
    <xf numFmtId="0" fontId="0" fillId="0" borderId="0" xfId="0" applyBorder="1"/>
    <xf numFmtId="0" fontId="0" fillId="4" borderId="0" xfId="0" applyFill="1" applyBorder="1"/>
    <xf numFmtId="193" fontId="0" fillId="0" borderId="0" xfId="0" applyNumberFormat="1"/>
    <xf numFmtId="0" fontId="0" fillId="6" borderId="0" xfId="0" applyFill="1"/>
    <xf numFmtId="0" fontId="0" fillId="7" borderId="0" xfId="0" applyFill="1"/>
    <xf numFmtId="0" fontId="2" fillId="7" borderId="0" xfId="0" applyFont="1" applyFill="1"/>
    <xf numFmtId="1" fontId="0" fillId="7" borderId="0" xfId="0" applyNumberFormat="1" applyFill="1"/>
    <xf numFmtId="2" fontId="0" fillId="7" borderId="0" xfId="0" applyNumberFormat="1" applyFill="1"/>
    <xf numFmtId="0" fontId="0" fillId="7" borderId="2" xfId="0" applyFill="1" applyBorder="1"/>
    <xf numFmtId="1" fontId="0" fillId="7" borderId="2" xfId="0" applyNumberFormat="1" applyFill="1" applyBorder="1"/>
    <xf numFmtId="0" fontId="0" fillId="7" borderId="0" xfId="0" applyFill="1" applyBorder="1"/>
    <xf numFmtId="1" fontId="0" fillId="7" borderId="0" xfId="0" applyNumberFormat="1" applyFill="1" applyBorder="1"/>
    <xf numFmtId="192" fontId="0" fillId="7" borderId="0" xfId="0" applyNumberFormat="1" applyFill="1"/>
    <xf numFmtId="192" fontId="0" fillId="7" borderId="2" xfId="0" applyNumberFormat="1" applyFill="1" applyBorder="1"/>
    <xf numFmtId="192" fontId="0" fillId="7" borderId="0" xfId="0" applyNumberFormat="1" applyFill="1" applyBorder="1"/>
    <xf numFmtId="205" fontId="3" fillId="0" borderId="0" xfId="0" applyNumberFormat="1" applyFont="1"/>
    <xf numFmtId="205" fontId="0" fillId="0" borderId="0" xfId="0" applyNumberFormat="1"/>
    <xf numFmtId="205" fontId="2" fillId="2" borderId="3" xfId="0" applyNumberFormat="1" applyFont="1" applyFill="1" applyBorder="1"/>
    <xf numFmtId="205" fontId="2" fillId="2" borderId="1" xfId="0" applyNumberFormat="1" applyFont="1" applyFill="1" applyBorder="1"/>
    <xf numFmtId="205" fontId="2" fillId="2" borderId="4" xfId="0" applyNumberFormat="1" applyFont="1" applyFill="1" applyBorder="1"/>
    <xf numFmtId="205" fontId="1" fillId="0" borderId="0" xfId="0" applyNumberFormat="1" applyFont="1" applyFill="1"/>
    <xf numFmtId="205" fontId="0" fillId="0" borderId="0" xfId="0" applyNumberFormat="1" applyFill="1"/>
    <xf numFmtId="205" fontId="1" fillId="5" borderId="0" xfId="0" applyNumberFormat="1" applyFont="1" applyFill="1"/>
    <xf numFmtId="205" fontId="0" fillId="0" borderId="0" xfId="0" applyNumberFormat="1" applyBorder="1"/>
    <xf numFmtId="205" fontId="1" fillId="2" borderId="5" xfId="0" applyNumberFormat="1" applyFont="1" applyFill="1" applyBorder="1"/>
    <xf numFmtId="205" fontId="1" fillId="2" borderId="5" xfId="0" applyNumberFormat="1" applyFont="1" applyFill="1" applyBorder="1" applyAlignment="1">
      <alignment horizontal="center"/>
    </xf>
    <xf numFmtId="205" fontId="1" fillId="0" borderId="0" xfId="0" applyNumberFormat="1" applyFont="1"/>
    <xf numFmtId="205" fontId="0" fillId="7" borderId="0" xfId="0" applyNumberFormat="1" applyFill="1" applyBorder="1"/>
    <xf numFmtId="0" fontId="0" fillId="8" borderId="0" xfId="0" applyFill="1"/>
    <xf numFmtId="205" fontId="0" fillId="8" borderId="0" xfId="0" applyNumberFormat="1" applyFill="1"/>
  </cellXfs>
  <cellStyles count="3">
    <cellStyle name="Normal" xfId="0" builtinId="0"/>
    <cellStyle name="Normal 2" xfId="1"/>
    <cellStyle name="Normale_B2020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I83"/>
  <sheetViews>
    <sheetView tabSelected="1" zoomScale="70" zoomScaleNormal="70" workbookViewId="0">
      <selection activeCell="F21" sqref="F21"/>
    </sheetView>
  </sheetViews>
  <sheetFormatPr defaultRowHeight="12.75"/>
  <cols>
    <col min="2" max="2" width="20.86328125" customWidth="1"/>
    <col min="3" max="3" width="33.265625" customWidth="1"/>
    <col min="4" max="4" width="34" customWidth="1"/>
    <col min="5" max="5" width="11.265625" bestFit="1" customWidth="1"/>
    <col min="8" max="8" width="15.73046875" customWidth="1"/>
    <col min="9" max="9" width="10" customWidth="1"/>
    <col min="10" max="10" width="28.59765625" customWidth="1"/>
  </cols>
  <sheetData>
    <row r="2" spans="2:8">
      <c r="G2" s="1"/>
      <c r="H2" s="1"/>
    </row>
    <row r="3" spans="2:8" ht="15">
      <c r="B3" s="5" t="s">
        <v>41</v>
      </c>
      <c r="C3" s="6"/>
      <c r="D3" s="6"/>
      <c r="E3" s="7" t="s">
        <v>12</v>
      </c>
      <c r="G3" s="1"/>
      <c r="H3" s="1"/>
    </row>
    <row r="4" spans="2:8" ht="13.15">
      <c r="B4" s="4" t="s">
        <v>0</v>
      </c>
      <c r="C4" s="4" t="s">
        <v>2</v>
      </c>
      <c r="D4" s="4" t="s">
        <v>40</v>
      </c>
      <c r="E4" s="4" t="s">
        <v>1</v>
      </c>
      <c r="F4" s="4" t="s">
        <v>43</v>
      </c>
      <c r="G4" s="8"/>
      <c r="H4" s="8"/>
    </row>
    <row r="5" spans="2:8">
      <c r="B5" s="1" t="s">
        <v>44</v>
      </c>
      <c r="C5" s="1" t="s">
        <v>45</v>
      </c>
      <c r="D5" s="1"/>
      <c r="E5" s="2" t="s">
        <v>17</v>
      </c>
      <c r="F5">
        <v>3</v>
      </c>
      <c r="G5" s="1"/>
      <c r="H5" s="1"/>
    </row>
    <row r="6" spans="2:8">
      <c r="B6" s="1" t="s">
        <v>46</v>
      </c>
      <c r="C6" s="1" t="s">
        <v>47</v>
      </c>
      <c r="D6" s="1"/>
      <c r="E6" s="2" t="s">
        <v>16</v>
      </c>
      <c r="F6">
        <v>3</v>
      </c>
      <c r="G6" s="1"/>
      <c r="H6" s="1"/>
    </row>
    <row r="7" spans="2:8">
      <c r="B7" s="1" t="s">
        <v>48</v>
      </c>
      <c r="C7" s="1" t="s">
        <v>49</v>
      </c>
      <c r="D7" s="1"/>
      <c r="E7" s="2" t="s">
        <v>18</v>
      </c>
      <c r="F7">
        <v>3</v>
      </c>
      <c r="G7" s="1"/>
      <c r="H7" s="1"/>
    </row>
    <row r="8" spans="2:8">
      <c r="B8" s="1" t="s">
        <v>50</v>
      </c>
      <c r="C8" s="1" t="s">
        <v>51</v>
      </c>
      <c r="D8" s="1"/>
      <c r="E8" s="2" t="s">
        <v>15</v>
      </c>
      <c r="F8">
        <v>3</v>
      </c>
      <c r="G8" s="1"/>
      <c r="H8" s="1"/>
    </row>
    <row r="9" spans="2:8">
      <c r="B9" s="1" t="s">
        <v>52</v>
      </c>
      <c r="C9" s="1" t="s">
        <v>53</v>
      </c>
      <c r="D9" s="1"/>
      <c r="E9" s="2" t="s">
        <v>26</v>
      </c>
      <c r="F9">
        <v>12</v>
      </c>
      <c r="G9" s="1"/>
      <c r="H9" s="1"/>
    </row>
    <row r="10" spans="2:8">
      <c r="B10" s="1" t="s">
        <v>54</v>
      </c>
      <c r="C10" s="1" t="s">
        <v>55</v>
      </c>
      <c r="D10" s="1"/>
      <c r="E10" s="2" t="s">
        <v>27</v>
      </c>
      <c r="F10">
        <v>12</v>
      </c>
      <c r="G10" s="1"/>
      <c r="H10" s="1"/>
    </row>
    <row r="11" spans="2:8">
      <c r="B11" s="1" t="s">
        <v>56</v>
      </c>
      <c r="C11" s="1" t="s">
        <v>57</v>
      </c>
      <c r="D11" s="1"/>
      <c r="E11" s="2" t="s">
        <v>28</v>
      </c>
      <c r="F11">
        <v>12</v>
      </c>
    </row>
    <row r="12" spans="2:8">
      <c r="B12" s="1" t="s">
        <v>58</v>
      </c>
      <c r="C12" s="1" t="s">
        <v>59</v>
      </c>
      <c r="D12" s="1"/>
      <c r="E12" s="2" t="s">
        <v>24</v>
      </c>
      <c r="F12">
        <v>12</v>
      </c>
    </row>
    <row r="13" spans="2:8">
      <c r="B13" s="1" t="s">
        <v>60</v>
      </c>
      <c r="C13" s="1" t="s">
        <v>61</v>
      </c>
      <c r="D13" s="1"/>
      <c r="E13" s="2" t="s">
        <v>21</v>
      </c>
      <c r="F13">
        <v>12</v>
      </c>
    </row>
    <row r="14" spans="2:8">
      <c r="B14" s="1" t="s">
        <v>62</v>
      </c>
      <c r="C14" s="1" t="s">
        <v>63</v>
      </c>
      <c r="D14" s="1"/>
      <c r="E14" s="2" t="s">
        <v>23</v>
      </c>
      <c r="F14">
        <v>12</v>
      </c>
    </row>
    <row r="15" spans="2:8">
      <c r="B15" s="1" t="s">
        <v>64</v>
      </c>
      <c r="C15" s="1" t="s">
        <v>65</v>
      </c>
      <c r="D15" s="1"/>
      <c r="E15" s="2" t="s">
        <v>29</v>
      </c>
      <c r="F15">
        <v>12</v>
      </c>
    </row>
    <row r="16" spans="2:8">
      <c r="B16" s="1" t="s">
        <v>66</v>
      </c>
      <c r="C16" s="1" t="s">
        <v>67</v>
      </c>
      <c r="D16" s="1"/>
      <c r="E16" s="2" t="s">
        <v>20</v>
      </c>
      <c r="F16">
        <v>12</v>
      </c>
    </row>
    <row r="17" spans="2:6">
      <c r="B17" s="1" t="s">
        <v>68</v>
      </c>
      <c r="C17" s="1" t="s">
        <v>69</v>
      </c>
      <c r="D17" s="1"/>
      <c r="E17" s="2" t="s">
        <v>22</v>
      </c>
      <c r="F17">
        <v>12</v>
      </c>
    </row>
    <row r="18" spans="2:6">
      <c r="B18" s="1" t="s">
        <v>70</v>
      </c>
      <c r="C18" s="1" t="s">
        <v>71</v>
      </c>
      <c r="D18" s="1"/>
      <c r="E18" s="2" t="s">
        <v>30</v>
      </c>
      <c r="F18">
        <v>12</v>
      </c>
    </row>
    <row r="19" spans="2:6">
      <c r="B19" s="1" t="s">
        <v>72</v>
      </c>
      <c r="C19" s="1" t="s">
        <v>73</v>
      </c>
      <c r="D19" s="1"/>
      <c r="E19" s="2" t="s">
        <v>25</v>
      </c>
      <c r="F19">
        <v>12</v>
      </c>
    </row>
    <row r="20" spans="2:6">
      <c r="B20" s="1" t="s">
        <v>74</v>
      </c>
      <c r="C20" s="1" t="s">
        <v>75</v>
      </c>
      <c r="D20" s="1"/>
      <c r="E20" s="2" t="s">
        <v>14</v>
      </c>
    </row>
    <row r="21" spans="2:6">
      <c r="B21" s="1" t="s">
        <v>174</v>
      </c>
      <c r="C21" s="1" t="s">
        <v>175</v>
      </c>
      <c r="D21" s="1"/>
      <c r="E21" s="2" t="s">
        <v>179</v>
      </c>
    </row>
    <row r="22" spans="2:6">
      <c r="B22" s="1" t="s">
        <v>177</v>
      </c>
      <c r="C22" s="1" t="s">
        <v>178</v>
      </c>
      <c r="D22" s="1"/>
      <c r="E22" s="2" t="s">
        <v>180</v>
      </c>
    </row>
    <row r="23" spans="2:6">
      <c r="B23" s="1" t="s">
        <v>76</v>
      </c>
      <c r="C23" s="1" t="s">
        <v>77</v>
      </c>
      <c r="D23" s="2" t="s">
        <v>17</v>
      </c>
    </row>
    <row r="24" spans="2:6">
      <c r="B24" s="1" t="s">
        <v>78</v>
      </c>
      <c r="C24" s="1" t="s">
        <v>79</v>
      </c>
      <c r="D24" s="2" t="s">
        <v>16</v>
      </c>
    </row>
    <row r="25" spans="2:6">
      <c r="B25" s="1" t="s">
        <v>80</v>
      </c>
      <c r="C25" s="1" t="s">
        <v>81</v>
      </c>
      <c r="D25" s="2" t="s">
        <v>18</v>
      </c>
    </row>
    <row r="26" spans="2:6">
      <c r="B26" s="1" t="s">
        <v>82</v>
      </c>
      <c r="C26" s="1" t="s">
        <v>83</v>
      </c>
      <c r="D26" s="2" t="s">
        <v>15</v>
      </c>
    </row>
    <row r="27" spans="2:6">
      <c r="B27" s="1" t="s">
        <v>84</v>
      </c>
      <c r="C27" s="1" t="s">
        <v>85</v>
      </c>
      <c r="D27" s="2" t="s">
        <v>26</v>
      </c>
    </row>
    <row r="28" spans="2:6">
      <c r="B28" s="1" t="s">
        <v>86</v>
      </c>
      <c r="C28" s="1" t="s">
        <v>87</v>
      </c>
      <c r="D28" s="2" t="s">
        <v>27</v>
      </c>
    </row>
    <row r="29" spans="2:6">
      <c r="B29" s="1" t="s">
        <v>88</v>
      </c>
      <c r="C29" s="1" t="s">
        <v>89</v>
      </c>
      <c r="D29" s="2" t="s">
        <v>28</v>
      </c>
    </row>
    <row r="30" spans="2:6">
      <c r="B30" s="1" t="s">
        <v>90</v>
      </c>
      <c r="C30" s="1" t="s">
        <v>91</v>
      </c>
      <c r="D30" s="2" t="s">
        <v>24</v>
      </c>
    </row>
    <row r="31" spans="2:6">
      <c r="B31" s="1" t="s">
        <v>92</v>
      </c>
      <c r="C31" s="1" t="s">
        <v>93</v>
      </c>
      <c r="D31" s="2" t="s">
        <v>21</v>
      </c>
    </row>
    <row r="32" spans="2:6">
      <c r="B32" s="1" t="s">
        <v>94</v>
      </c>
      <c r="C32" s="1" t="s">
        <v>95</v>
      </c>
      <c r="D32" s="2" t="s">
        <v>23</v>
      </c>
    </row>
    <row r="33" spans="2:9">
      <c r="B33" s="1" t="s">
        <v>96</v>
      </c>
      <c r="C33" s="1" t="s">
        <v>97</v>
      </c>
      <c r="D33" s="2" t="s">
        <v>29</v>
      </c>
    </row>
    <row r="34" spans="2:9">
      <c r="B34" s="1" t="s">
        <v>98</v>
      </c>
      <c r="C34" s="1" t="s">
        <v>99</v>
      </c>
      <c r="D34" s="2" t="s">
        <v>20</v>
      </c>
    </row>
    <row r="35" spans="2:9">
      <c r="B35" s="1" t="s">
        <v>100</v>
      </c>
      <c r="C35" s="1" t="s">
        <v>101</v>
      </c>
      <c r="D35" s="2" t="s">
        <v>22</v>
      </c>
    </row>
    <row r="36" spans="2:9">
      <c r="B36" s="1" t="s">
        <v>102</v>
      </c>
      <c r="C36" s="1" t="s">
        <v>103</v>
      </c>
      <c r="D36" s="2" t="s">
        <v>30</v>
      </c>
    </row>
    <row r="37" spans="2:9">
      <c r="B37" s="1" t="s">
        <v>104</v>
      </c>
      <c r="C37" s="1" t="s">
        <v>105</v>
      </c>
      <c r="D37" s="2" t="s">
        <v>25</v>
      </c>
    </row>
    <row r="38" spans="2:9" ht="13.15">
      <c r="B38" s="10" t="s">
        <v>172</v>
      </c>
      <c r="C38" s="11" t="s">
        <v>107</v>
      </c>
      <c r="D38" s="12" t="s">
        <v>19</v>
      </c>
    </row>
    <row r="39" spans="2:9">
      <c r="B39" s="1" t="s">
        <v>108</v>
      </c>
      <c r="C39" s="1" t="s">
        <v>109</v>
      </c>
      <c r="D39" s="2" t="s">
        <v>14</v>
      </c>
    </row>
    <row r="40" spans="2:9">
      <c r="B40" s="1" t="s">
        <v>110</v>
      </c>
      <c r="C40" s="1" t="s">
        <v>111</v>
      </c>
      <c r="D40" s="2" t="s">
        <v>13</v>
      </c>
    </row>
    <row r="41" spans="2:9" s="1" customFormat="1"/>
    <row r="42" spans="2:9" s="1" customFormat="1"/>
    <row r="43" spans="2:9" ht="13.15">
      <c r="B43" s="28" t="s">
        <v>9</v>
      </c>
      <c r="C43" s="29"/>
      <c r="D43" s="29"/>
      <c r="E43" s="29"/>
      <c r="F43" s="29"/>
      <c r="G43" s="29"/>
      <c r="H43" s="29"/>
      <c r="I43" s="29"/>
    </row>
    <row r="44" spans="2:9" ht="13.15">
      <c r="B44" s="30" t="s">
        <v>10</v>
      </c>
      <c r="C44" s="31" t="s">
        <v>0</v>
      </c>
      <c r="D44" s="31" t="s">
        <v>2</v>
      </c>
      <c r="E44" s="31" t="s">
        <v>3</v>
      </c>
      <c r="F44" s="31" t="s">
        <v>4</v>
      </c>
      <c r="G44" s="31" t="s">
        <v>5</v>
      </c>
      <c r="H44" s="31" t="s">
        <v>6</v>
      </c>
      <c r="I44" s="32" t="s">
        <v>7</v>
      </c>
    </row>
    <row r="45" spans="2:9">
      <c r="B45" s="33" t="s">
        <v>11</v>
      </c>
      <c r="C45" s="34" t="s">
        <v>44</v>
      </c>
      <c r="D45" s="34" t="s">
        <v>45</v>
      </c>
      <c r="E45" s="34" t="s">
        <v>8</v>
      </c>
      <c r="F45" s="33"/>
      <c r="G45" s="34"/>
      <c r="H45" s="34"/>
      <c r="I45" s="34"/>
    </row>
    <row r="46" spans="2:9">
      <c r="B46" s="33"/>
      <c r="C46" s="34" t="s">
        <v>46</v>
      </c>
      <c r="D46" s="34" t="s">
        <v>47</v>
      </c>
      <c r="E46" s="34" t="s">
        <v>8</v>
      </c>
      <c r="F46" s="33"/>
      <c r="G46" s="34"/>
      <c r="H46" s="34"/>
      <c r="I46" s="34"/>
    </row>
    <row r="47" spans="2:9">
      <c r="B47" s="33"/>
      <c r="C47" s="34" t="s">
        <v>48</v>
      </c>
      <c r="D47" s="34" t="s">
        <v>49</v>
      </c>
      <c r="E47" s="34" t="s">
        <v>8</v>
      </c>
      <c r="F47" s="33"/>
      <c r="G47" s="34"/>
      <c r="H47" s="34"/>
      <c r="I47" s="34"/>
    </row>
    <row r="48" spans="2:9">
      <c r="B48" s="33"/>
      <c r="C48" s="34" t="s">
        <v>50</v>
      </c>
      <c r="D48" s="34" t="s">
        <v>51</v>
      </c>
      <c r="E48" s="34" t="s">
        <v>8</v>
      </c>
      <c r="F48" s="33"/>
      <c r="G48" s="34"/>
      <c r="H48" s="34"/>
      <c r="I48" s="34"/>
    </row>
    <row r="49" spans="2:9">
      <c r="B49" s="33"/>
      <c r="C49" s="34" t="s">
        <v>52</v>
      </c>
      <c r="D49" s="34" t="s">
        <v>53</v>
      </c>
      <c r="E49" s="34" t="s">
        <v>8</v>
      </c>
      <c r="F49" s="33"/>
      <c r="G49" s="34"/>
      <c r="H49" s="34"/>
      <c r="I49" s="34"/>
    </row>
    <row r="50" spans="2:9">
      <c r="B50" s="33"/>
      <c r="C50" s="34" t="s">
        <v>54</v>
      </c>
      <c r="D50" s="34" t="s">
        <v>55</v>
      </c>
      <c r="E50" s="34" t="s">
        <v>8</v>
      </c>
      <c r="F50" s="33"/>
      <c r="G50" s="34"/>
      <c r="H50" s="34"/>
      <c r="I50" s="34"/>
    </row>
    <row r="51" spans="2:9">
      <c r="B51" s="33"/>
      <c r="C51" s="34" t="s">
        <v>56</v>
      </c>
      <c r="D51" s="34" t="s">
        <v>57</v>
      </c>
      <c r="E51" s="34" t="s">
        <v>8</v>
      </c>
      <c r="F51" s="33"/>
      <c r="G51" s="34"/>
      <c r="H51" s="34"/>
      <c r="I51" s="34"/>
    </row>
    <row r="52" spans="2:9">
      <c r="B52" s="33"/>
      <c r="C52" s="34" t="s">
        <v>58</v>
      </c>
      <c r="D52" s="34" t="s">
        <v>59</v>
      </c>
      <c r="E52" s="34" t="s">
        <v>8</v>
      </c>
      <c r="F52" s="33"/>
      <c r="G52" s="34"/>
      <c r="H52" s="34"/>
      <c r="I52" s="34"/>
    </row>
    <row r="53" spans="2:9">
      <c r="B53" s="33"/>
      <c r="C53" s="34" t="s">
        <v>60</v>
      </c>
      <c r="D53" s="34" t="s">
        <v>61</v>
      </c>
      <c r="E53" s="34" t="s">
        <v>8</v>
      </c>
      <c r="F53" s="33"/>
      <c r="G53" s="34"/>
      <c r="H53" s="34"/>
      <c r="I53" s="34"/>
    </row>
    <row r="54" spans="2:9">
      <c r="B54" s="33"/>
      <c r="C54" s="34" t="s">
        <v>62</v>
      </c>
      <c r="D54" s="34" t="s">
        <v>63</v>
      </c>
      <c r="E54" s="34" t="s">
        <v>8</v>
      </c>
      <c r="F54" s="33"/>
      <c r="G54" s="34"/>
      <c r="H54" s="34"/>
      <c r="I54" s="34"/>
    </row>
    <row r="55" spans="2:9">
      <c r="B55" s="33"/>
      <c r="C55" s="34" t="s">
        <v>64</v>
      </c>
      <c r="D55" s="34" t="s">
        <v>65</v>
      </c>
      <c r="E55" s="34" t="s">
        <v>8</v>
      </c>
      <c r="F55" s="33"/>
      <c r="G55" s="34"/>
      <c r="H55" s="34"/>
      <c r="I55" s="34"/>
    </row>
    <row r="56" spans="2:9">
      <c r="B56" s="33"/>
      <c r="C56" s="34" t="s">
        <v>66</v>
      </c>
      <c r="D56" s="34" t="s">
        <v>67</v>
      </c>
      <c r="E56" s="34" t="s">
        <v>8</v>
      </c>
      <c r="F56" s="33"/>
      <c r="G56" s="34"/>
      <c r="H56" s="34"/>
      <c r="I56" s="34"/>
    </row>
    <row r="57" spans="2:9">
      <c r="B57" s="33"/>
      <c r="C57" s="34" t="s">
        <v>68</v>
      </c>
      <c r="D57" s="34" t="s">
        <v>69</v>
      </c>
      <c r="E57" s="34" t="s">
        <v>8</v>
      </c>
      <c r="F57" s="33"/>
      <c r="G57" s="34"/>
      <c r="H57" s="34"/>
      <c r="I57" s="34"/>
    </row>
    <row r="58" spans="2:9">
      <c r="B58" s="33"/>
      <c r="C58" s="34" t="s">
        <v>70</v>
      </c>
      <c r="D58" s="34" t="s">
        <v>71</v>
      </c>
      <c r="E58" s="34" t="s">
        <v>8</v>
      </c>
      <c r="F58" s="33"/>
      <c r="G58" s="34"/>
      <c r="H58" s="34"/>
      <c r="I58" s="34"/>
    </row>
    <row r="59" spans="2:9">
      <c r="B59" s="33"/>
      <c r="C59" s="34" t="s">
        <v>72</v>
      </c>
      <c r="D59" s="34" t="s">
        <v>73</v>
      </c>
      <c r="E59" s="34" t="s">
        <v>8</v>
      </c>
      <c r="F59" s="33"/>
      <c r="G59" s="34"/>
      <c r="H59" s="34"/>
      <c r="I59" s="34"/>
    </row>
    <row r="60" spans="2:9">
      <c r="B60" s="33"/>
      <c r="C60" s="34" t="s">
        <v>74</v>
      </c>
      <c r="D60" s="34" t="s">
        <v>75</v>
      </c>
      <c r="E60" s="34" t="s">
        <v>8</v>
      </c>
      <c r="F60" s="33"/>
      <c r="G60" s="34"/>
      <c r="H60" s="34"/>
      <c r="I60" s="34"/>
    </row>
    <row r="61" spans="2:9">
      <c r="B61" s="33"/>
      <c r="C61" s="34" t="s">
        <v>174</v>
      </c>
      <c r="D61" s="34" t="s">
        <v>175</v>
      </c>
      <c r="E61" s="34" t="s">
        <v>176</v>
      </c>
      <c r="F61" s="33"/>
      <c r="G61" s="34"/>
      <c r="H61" s="34"/>
      <c r="I61" s="34"/>
    </row>
    <row r="62" spans="2:9">
      <c r="B62" s="33"/>
      <c r="C62" s="34" t="s">
        <v>177</v>
      </c>
      <c r="D62" s="34" t="s">
        <v>178</v>
      </c>
      <c r="E62" s="34" t="s">
        <v>176</v>
      </c>
      <c r="F62" s="33"/>
      <c r="G62" s="34"/>
      <c r="H62" s="34"/>
      <c r="I62" s="34"/>
    </row>
    <row r="63" spans="2:9">
      <c r="B63" s="33" t="s">
        <v>42</v>
      </c>
      <c r="C63" s="34" t="s">
        <v>76</v>
      </c>
      <c r="D63" s="34" t="s">
        <v>77</v>
      </c>
      <c r="E63" s="34" t="s">
        <v>8</v>
      </c>
      <c r="F63" s="33"/>
      <c r="G63" s="34"/>
      <c r="H63" s="34"/>
      <c r="I63" s="34"/>
    </row>
    <row r="64" spans="2:9">
      <c r="B64" s="33"/>
      <c r="C64" s="34" t="s">
        <v>78</v>
      </c>
      <c r="D64" s="34" t="s">
        <v>79</v>
      </c>
      <c r="E64" s="34" t="s">
        <v>8</v>
      </c>
      <c r="F64" s="33"/>
      <c r="G64" s="34"/>
      <c r="H64" s="34"/>
      <c r="I64" s="34"/>
    </row>
    <row r="65" spans="2:9">
      <c r="B65" s="33"/>
      <c r="C65" s="34" t="s">
        <v>80</v>
      </c>
      <c r="D65" s="34" t="s">
        <v>81</v>
      </c>
      <c r="E65" s="34" t="s">
        <v>8</v>
      </c>
      <c r="F65" s="33"/>
      <c r="G65" s="34"/>
      <c r="H65" s="34"/>
      <c r="I65" s="34"/>
    </row>
    <row r="66" spans="2:9">
      <c r="B66" s="33"/>
      <c r="C66" s="34" t="s">
        <v>82</v>
      </c>
      <c r="D66" s="34" t="s">
        <v>83</v>
      </c>
      <c r="E66" s="34" t="s">
        <v>8</v>
      </c>
      <c r="F66" s="33"/>
      <c r="G66" s="34"/>
      <c r="H66" s="34"/>
      <c r="I66" s="34"/>
    </row>
    <row r="67" spans="2:9">
      <c r="B67" s="33"/>
      <c r="C67" s="34" t="s">
        <v>84</v>
      </c>
      <c r="D67" s="34" t="s">
        <v>85</v>
      </c>
      <c r="E67" s="34" t="s">
        <v>8</v>
      </c>
      <c r="F67" s="33"/>
      <c r="G67" s="34"/>
      <c r="H67" s="34"/>
      <c r="I67" s="34"/>
    </row>
    <row r="68" spans="2:9">
      <c r="B68" s="33"/>
      <c r="C68" s="34" t="s">
        <v>86</v>
      </c>
      <c r="D68" s="34" t="s">
        <v>87</v>
      </c>
      <c r="E68" s="34" t="s">
        <v>8</v>
      </c>
      <c r="F68" s="33"/>
      <c r="G68" s="34"/>
      <c r="H68" s="34"/>
      <c r="I68" s="34"/>
    </row>
    <row r="69" spans="2:9">
      <c r="B69" s="33"/>
      <c r="C69" s="34" t="s">
        <v>88</v>
      </c>
      <c r="D69" s="34" t="s">
        <v>89</v>
      </c>
      <c r="E69" s="34" t="s">
        <v>8</v>
      </c>
      <c r="F69" s="33"/>
      <c r="G69" s="34"/>
      <c r="H69" s="34"/>
      <c r="I69" s="34"/>
    </row>
    <row r="70" spans="2:9">
      <c r="B70" s="33"/>
      <c r="C70" s="34" t="s">
        <v>90</v>
      </c>
      <c r="D70" s="34" t="s">
        <v>91</v>
      </c>
      <c r="E70" s="34" t="s">
        <v>8</v>
      </c>
      <c r="F70" s="33"/>
      <c r="G70" s="34"/>
      <c r="H70" s="34"/>
      <c r="I70" s="34"/>
    </row>
    <row r="71" spans="2:9">
      <c r="B71" s="33"/>
      <c r="C71" s="34" t="s">
        <v>92</v>
      </c>
      <c r="D71" s="34" t="s">
        <v>93</v>
      </c>
      <c r="E71" s="34" t="s">
        <v>8</v>
      </c>
      <c r="F71" s="33"/>
      <c r="G71" s="34"/>
      <c r="H71" s="34"/>
      <c r="I71" s="34"/>
    </row>
    <row r="72" spans="2:9">
      <c r="B72" s="33"/>
      <c r="C72" s="34" t="s">
        <v>94</v>
      </c>
      <c r="D72" s="34" t="s">
        <v>95</v>
      </c>
      <c r="E72" s="34" t="s">
        <v>8</v>
      </c>
      <c r="F72" s="33"/>
      <c r="G72" s="34"/>
      <c r="H72" s="34"/>
      <c r="I72" s="34"/>
    </row>
    <row r="73" spans="2:9">
      <c r="B73" s="33"/>
      <c r="C73" s="34" t="s">
        <v>96</v>
      </c>
      <c r="D73" s="34" t="s">
        <v>97</v>
      </c>
      <c r="E73" s="34" t="s">
        <v>8</v>
      </c>
      <c r="F73" s="33"/>
      <c r="G73" s="34"/>
      <c r="H73" s="34"/>
      <c r="I73" s="34"/>
    </row>
    <row r="74" spans="2:9">
      <c r="B74" s="33"/>
      <c r="C74" s="34" t="s">
        <v>98</v>
      </c>
      <c r="D74" s="34" t="s">
        <v>99</v>
      </c>
      <c r="E74" s="34" t="s">
        <v>8</v>
      </c>
      <c r="F74" s="33"/>
      <c r="G74" s="34"/>
      <c r="H74" s="34"/>
      <c r="I74" s="34"/>
    </row>
    <row r="75" spans="2:9">
      <c r="B75" s="33"/>
      <c r="C75" s="34" t="s">
        <v>100</v>
      </c>
      <c r="D75" s="34" t="s">
        <v>101</v>
      </c>
      <c r="E75" s="34" t="s">
        <v>8</v>
      </c>
      <c r="F75" s="33"/>
      <c r="G75" s="34"/>
      <c r="H75" s="34"/>
      <c r="I75" s="34"/>
    </row>
    <row r="76" spans="2:9">
      <c r="B76" s="33"/>
      <c r="C76" s="34" t="s">
        <v>102</v>
      </c>
      <c r="D76" s="34" t="s">
        <v>103</v>
      </c>
      <c r="E76" s="34" t="s">
        <v>8</v>
      </c>
      <c r="F76" s="33"/>
      <c r="G76" s="34"/>
      <c r="H76" s="34"/>
      <c r="I76" s="34"/>
    </row>
    <row r="77" spans="2:9">
      <c r="B77" s="33"/>
      <c r="C77" s="34" t="s">
        <v>104</v>
      </c>
      <c r="D77" s="34" t="s">
        <v>105</v>
      </c>
      <c r="E77" s="34" t="s">
        <v>8</v>
      </c>
      <c r="F77" s="33"/>
      <c r="G77" s="34"/>
      <c r="H77" s="34"/>
      <c r="I77" s="34"/>
    </row>
    <row r="78" spans="2:9">
      <c r="B78" s="35" t="s">
        <v>112</v>
      </c>
      <c r="C78" s="34" t="s">
        <v>106</v>
      </c>
      <c r="D78" s="34" t="s">
        <v>107</v>
      </c>
      <c r="E78" s="34" t="s">
        <v>8</v>
      </c>
      <c r="F78" s="33"/>
      <c r="G78" s="34"/>
      <c r="H78" s="34"/>
      <c r="I78" s="34"/>
    </row>
    <row r="79" spans="2:9">
      <c r="B79" s="33"/>
      <c r="C79" s="34" t="s">
        <v>108</v>
      </c>
      <c r="D79" s="34" t="s">
        <v>109</v>
      </c>
      <c r="E79" s="34" t="s">
        <v>8</v>
      </c>
      <c r="F79" s="33"/>
      <c r="G79" s="34"/>
      <c r="H79" s="34"/>
      <c r="I79" s="34"/>
    </row>
    <row r="80" spans="2:9">
      <c r="B80" s="33"/>
      <c r="C80" s="34" t="s">
        <v>110</v>
      </c>
      <c r="D80" s="34" t="s">
        <v>111</v>
      </c>
      <c r="E80" s="34" t="s">
        <v>8</v>
      </c>
      <c r="F80" s="33"/>
      <c r="G80" s="34"/>
      <c r="H80" s="34"/>
      <c r="I80" s="34"/>
    </row>
    <row r="81" spans="2:9">
      <c r="B81" s="3"/>
      <c r="C81" s="1"/>
      <c r="D81" s="1"/>
      <c r="E81" s="1"/>
      <c r="F81" s="3"/>
      <c r="G81" s="1"/>
      <c r="H81" s="1"/>
      <c r="I81" s="1"/>
    </row>
    <row r="82" spans="2:9">
      <c r="B82" s="3"/>
      <c r="C82" s="1"/>
      <c r="D82" s="1"/>
      <c r="E82" s="1"/>
      <c r="F82" s="3"/>
      <c r="G82" s="1"/>
      <c r="H82" s="1"/>
      <c r="I82" s="1"/>
    </row>
    <row r="83" spans="2:9">
      <c r="B83" s="3"/>
      <c r="C83" s="1"/>
      <c r="D83" s="1"/>
      <c r="E83" s="1"/>
      <c r="F83" s="3"/>
      <c r="G83" s="1"/>
      <c r="H83" s="1"/>
      <c r="I83" s="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3:J25"/>
  <sheetViews>
    <sheetView zoomScale="85" zoomScaleNormal="85" workbookViewId="0">
      <selection activeCell="B23" sqref="B23"/>
    </sheetView>
  </sheetViews>
  <sheetFormatPr defaultRowHeight="12.75"/>
  <cols>
    <col min="1" max="1" width="4.86328125" customWidth="1"/>
    <col min="2" max="2" width="24.265625" bestFit="1" customWidth="1"/>
    <col min="3" max="4" width="46" bestFit="1" customWidth="1"/>
    <col min="5" max="5" width="11.265625" bestFit="1" customWidth="1"/>
    <col min="6" max="6" width="8" bestFit="1" customWidth="1"/>
    <col min="7" max="7" width="6.73046875" bestFit="1" customWidth="1"/>
    <col min="8" max="8" width="10.86328125" bestFit="1" customWidth="1"/>
    <col min="9" max="9" width="8" bestFit="1" customWidth="1"/>
  </cols>
  <sheetData>
    <row r="3" spans="1:10">
      <c r="G3" s="1"/>
      <c r="H3" s="1"/>
    </row>
    <row r="4" spans="1:10" ht="15">
      <c r="B4" s="5" t="s">
        <v>41</v>
      </c>
      <c r="C4" s="7" t="s">
        <v>12</v>
      </c>
      <c r="E4" s="1"/>
      <c r="F4" s="1"/>
    </row>
    <row r="5" spans="1:10" ht="13.15">
      <c r="B5" s="4" t="s">
        <v>0</v>
      </c>
      <c r="C5" s="4" t="s">
        <v>1</v>
      </c>
      <c r="D5" s="4" t="s">
        <v>43</v>
      </c>
      <c r="E5" s="8"/>
      <c r="F5" s="8"/>
    </row>
    <row r="6" spans="1:10">
      <c r="B6" t="s">
        <v>113</v>
      </c>
      <c r="C6" s="2" t="s">
        <v>19</v>
      </c>
      <c r="D6">
        <v>1</v>
      </c>
      <c r="E6" s="1"/>
      <c r="F6" s="1"/>
    </row>
    <row r="7" spans="1:10">
      <c r="B7" t="s">
        <v>115</v>
      </c>
      <c r="C7" s="2" t="s">
        <v>19</v>
      </c>
      <c r="D7">
        <v>1</v>
      </c>
      <c r="E7" s="1"/>
      <c r="F7" s="1"/>
    </row>
    <row r="8" spans="1:10">
      <c r="B8" t="s">
        <v>117</v>
      </c>
      <c r="C8" s="2" t="s">
        <v>19</v>
      </c>
      <c r="D8">
        <v>1</v>
      </c>
      <c r="E8" s="1"/>
      <c r="F8" s="1"/>
    </row>
    <row r="9" spans="1:10">
      <c r="B9" s="13" t="s">
        <v>119</v>
      </c>
      <c r="C9" s="2" t="s">
        <v>19</v>
      </c>
      <c r="D9">
        <v>1</v>
      </c>
      <c r="E9" s="1"/>
      <c r="F9" s="1"/>
    </row>
    <row r="10" spans="1:10">
      <c r="B10" s="13" t="s">
        <v>121</v>
      </c>
      <c r="C10" s="14" t="str">
        <f>C25</f>
        <v>GASLNG</v>
      </c>
      <c r="D10">
        <v>1</v>
      </c>
    </row>
    <row r="11" spans="1:10">
      <c r="A11" s="1"/>
      <c r="B11" s="1" t="str">
        <f>C20</f>
        <v>IMPGASNATBkStp</v>
      </c>
      <c r="C11" s="1" t="str">
        <f>C9</f>
        <v>GASNAT</v>
      </c>
      <c r="D11" s="1">
        <v>20</v>
      </c>
      <c r="E11" s="1"/>
      <c r="F11" s="1"/>
      <c r="G11" s="1"/>
      <c r="H11" s="1"/>
      <c r="I11" s="1"/>
      <c r="J11" s="1"/>
    </row>
    <row r="12" spans="1:10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ht="13.15">
      <c r="B13" s="28" t="s">
        <v>9</v>
      </c>
      <c r="C13" s="29"/>
      <c r="D13" s="29"/>
      <c r="E13" s="29"/>
      <c r="F13" s="29"/>
      <c r="G13" s="29"/>
      <c r="H13" s="29"/>
      <c r="I13" s="29"/>
    </row>
    <row r="14" spans="1:10" ht="13.15">
      <c r="B14" s="30" t="s">
        <v>10</v>
      </c>
      <c r="C14" s="31" t="s">
        <v>0</v>
      </c>
      <c r="D14" s="31" t="s">
        <v>2</v>
      </c>
      <c r="E14" s="31" t="s">
        <v>3</v>
      </c>
      <c r="F14" s="31" t="s">
        <v>4</v>
      </c>
      <c r="G14" s="31" t="s">
        <v>5</v>
      </c>
      <c r="H14" s="31" t="s">
        <v>6</v>
      </c>
      <c r="I14" s="32" t="s">
        <v>7</v>
      </c>
    </row>
    <row r="15" spans="1:10">
      <c r="B15" s="33" t="s">
        <v>11</v>
      </c>
      <c r="C15" s="29" t="s">
        <v>113</v>
      </c>
      <c r="D15" s="34" t="s">
        <v>114</v>
      </c>
      <c r="E15" s="34" t="s">
        <v>8</v>
      </c>
      <c r="F15" s="33"/>
      <c r="G15" s="34"/>
      <c r="H15" s="34"/>
      <c r="I15" s="34"/>
    </row>
    <row r="16" spans="1:10">
      <c r="B16" s="33"/>
      <c r="C16" s="29" t="s">
        <v>115</v>
      </c>
      <c r="D16" s="34" t="s">
        <v>116</v>
      </c>
      <c r="E16" s="34" t="s">
        <v>8</v>
      </c>
      <c r="F16" s="33"/>
      <c r="G16" s="34"/>
      <c r="H16" s="29"/>
      <c r="I16" s="29"/>
    </row>
    <row r="17" spans="2:10">
      <c r="B17" s="33"/>
      <c r="C17" s="29" t="s">
        <v>117</v>
      </c>
      <c r="D17" s="34" t="s">
        <v>118</v>
      </c>
      <c r="E17" s="34" t="s">
        <v>8</v>
      </c>
      <c r="F17" s="33"/>
      <c r="G17" s="34"/>
      <c r="H17" s="36"/>
      <c r="I17" s="36"/>
      <c r="J17" s="13"/>
    </row>
    <row r="18" spans="2:10">
      <c r="B18" s="33"/>
      <c r="C18" s="29" t="s">
        <v>119</v>
      </c>
      <c r="D18" s="34" t="s">
        <v>120</v>
      </c>
      <c r="E18" s="34" t="s">
        <v>8</v>
      </c>
      <c r="F18" s="33"/>
      <c r="G18" s="34"/>
      <c r="H18" s="36"/>
      <c r="I18" s="36"/>
      <c r="J18" s="13"/>
    </row>
    <row r="19" spans="2:10">
      <c r="B19" s="33"/>
      <c r="C19" s="29" t="s">
        <v>121</v>
      </c>
      <c r="D19" s="34" t="s">
        <v>122</v>
      </c>
      <c r="E19" s="34" t="s">
        <v>8</v>
      </c>
      <c r="F19" s="33"/>
      <c r="G19" s="34"/>
      <c r="H19" s="36"/>
      <c r="I19" s="36"/>
      <c r="J19" s="13"/>
    </row>
    <row r="20" spans="2:10">
      <c r="B20" s="33"/>
      <c r="C20" s="29" t="s">
        <v>169</v>
      </c>
      <c r="D20" s="34" t="s">
        <v>170</v>
      </c>
      <c r="E20" s="34" t="s">
        <v>8</v>
      </c>
      <c r="F20" s="33"/>
      <c r="G20" s="34"/>
      <c r="H20" s="36"/>
      <c r="I20" s="36"/>
      <c r="J20" s="13"/>
    </row>
    <row r="21" spans="2:10">
      <c r="B21" s="3"/>
      <c r="C21" s="1"/>
      <c r="D21" s="1"/>
      <c r="E21" s="1"/>
      <c r="F21" s="3"/>
      <c r="G21" s="1"/>
      <c r="H21" s="13"/>
      <c r="I21" s="13"/>
      <c r="J21" s="13"/>
    </row>
    <row r="22" spans="2:10">
      <c r="B22" s="3"/>
      <c r="C22" s="1"/>
      <c r="D22" s="1"/>
      <c r="E22" s="1"/>
      <c r="F22" s="3"/>
      <c r="G22" s="1"/>
      <c r="H22" s="13"/>
      <c r="I22" s="13"/>
      <c r="J22" s="13"/>
    </row>
    <row r="23" spans="2:10" ht="13.15">
      <c r="B23" s="28" t="s">
        <v>173</v>
      </c>
      <c r="C23" s="29"/>
      <c r="D23" s="29"/>
      <c r="E23" s="29"/>
      <c r="F23" s="29"/>
      <c r="G23" s="29"/>
      <c r="H23" s="29"/>
      <c r="I23" s="29"/>
    </row>
    <row r="24" spans="2:10" ht="13.15" thickBot="1">
      <c r="B24" s="37" t="s">
        <v>31</v>
      </c>
      <c r="C24" s="37" t="s">
        <v>32</v>
      </c>
      <c r="D24" s="37" t="s">
        <v>33</v>
      </c>
      <c r="E24" s="37" t="s">
        <v>34</v>
      </c>
      <c r="F24" s="38" t="s">
        <v>35</v>
      </c>
      <c r="G24" s="38" t="s">
        <v>36</v>
      </c>
      <c r="H24" s="38" t="s">
        <v>37</v>
      </c>
      <c r="I24" s="38" t="s">
        <v>38</v>
      </c>
    </row>
    <row r="25" spans="2:10">
      <c r="B25" s="33" t="s">
        <v>39</v>
      </c>
      <c r="C25" s="39" t="s">
        <v>124</v>
      </c>
      <c r="D25" s="29" t="s">
        <v>123</v>
      </c>
      <c r="E25" s="34" t="s">
        <v>8</v>
      </c>
      <c r="F25" s="33"/>
      <c r="G25" s="34"/>
      <c r="H25" s="34"/>
      <c r="I25" s="3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1:X56"/>
  <sheetViews>
    <sheetView zoomScale="70" zoomScaleNormal="70" workbookViewId="0">
      <selection activeCell="L2" sqref="L2"/>
    </sheetView>
  </sheetViews>
  <sheetFormatPr defaultRowHeight="12.75"/>
  <cols>
    <col min="1" max="1" width="3.59765625" customWidth="1"/>
    <col min="2" max="2" width="17.86328125" customWidth="1"/>
    <col min="3" max="3" width="17.59765625" bestFit="1" customWidth="1"/>
    <col min="4" max="4" width="21.1328125" bestFit="1" customWidth="1"/>
    <col min="5" max="5" width="17.59765625" bestFit="1" customWidth="1"/>
    <col min="6" max="6" width="19.86328125" bestFit="1" customWidth="1"/>
    <col min="10" max="10" width="16.265625" bestFit="1" customWidth="1"/>
  </cols>
  <sheetData>
    <row r="1" spans="2:24">
      <c r="I1">
        <v>10</v>
      </c>
    </row>
    <row r="2" spans="2:24">
      <c r="D2" t="s">
        <v>152</v>
      </c>
    </row>
    <row r="3" spans="2:24">
      <c r="B3" t="s">
        <v>0</v>
      </c>
      <c r="C3" t="s">
        <v>40</v>
      </c>
      <c r="D3" t="s">
        <v>1</v>
      </c>
      <c r="E3" t="s">
        <v>151</v>
      </c>
      <c r="F3" t="s">
        <v>155</v>
      </c>
      <c r="G3" t="s">
        <v>150</v>
      </c>
      <c r="H3" t="s">
        <v>149</v>
      </c>
      <c r="I3" t="s">
        <v>148</v>
      </c>
      <c r="J3" t="s">
        <v>156</v>
      </c>
      <c r="K3" t="s">
        <v>158</v>
      </c>
      <c r="L3">
        <v>2015</v>
      </c>
      <c r="O3">
        <v>2006</v>
      </c>
      <c r="P3" s="9">
        <v>2007</v>
      </c>
      <c r="Q3" s="9">
        <v>2009</v>
      </c>
      <c r="R3" s="9">
        <v>2010</v>
      </c>
      <c r="S3" s="9">
        <v>2011</v>
      </c>
      <c r="T3" s="9">
        <v>2012</v>
      </c>
      <c r="U3" s="16">
        <v>2013</v>
      </c>
      <c r="V3" s="16">
        <v>2014</v>
      </c>
      <c r="W3" s="16">
        <v>2015</v>
      </c>
      <c r="X3" s="16">
        <v>2016</v>
      </c>
    </row>
    <row r="4" spans="2:24">
      <c r="B4" t="s">
        <v>125</v>
      </c>
      <c r="C4" t="s">
        <v>124</v>
      </c>
      <c r="D4" t="s">
        <v>19</v>
      </c>
      <c r="E4" s="15">
        <f>580.788+O4+R4</f>
        <v>580.78800000000001</v>
      </c>
      <c r="F4" s="15">
        <f>E4</f>
        <v>580.78800000000001</v>
      </c>
      <c r="G4">
        <v>50</v>
      </c>
      <c r="H4">
        <v>0.97499999999999998</v>
      </c>
      <c r="I4">
        <v>20.739389729342484</v>
      </c>
      <c r="J4">
        <v>0.65</v>
      </c>
      <c r="L4" s="15">
        <f>W4</f>
        <v>0</v>
      </c>
      <c r="O4" s="15">
        <v>0</v>
      </c>
      <c r="P4" s="15"/>
      <c r="Q4" s="15"/>
      <c r="R4" s="15">
        <f t="shared" ref="R4:R15" si="0">SUM(P40:T40)</f>
        <v>0</v>
      </c>
      <c r="S4" s="15"/>
      <c r="T4" s="15"/>
      <c r="U4" s="15"/>
      <c r="V4" s="15"/>
      <c r="W4" s="15">
        <f t="shared" ref="W4:W15" si="1">SUM(U40:X40)</f>
        <v>0</v>
      </c>
      <c r="X4" s="15"/>
    </row>
    <row r="5" spans="2:24">
      <c r="B5" t="s">
        <v>127</v>
      </c>
      <c r="C5" t="s">
        <v>124</v>
      </c>
      <c r="D5" t="s">
        <v>19</v>
      </c>
      <c r="E5" s="15">
        <f>546.624+O5+R5</f>
        <v>546.62400000000002</v>
      </c>
      <c r="F5" s="15">
        <f t="shared" ref="F5:F15" si="2">E5</f>
        <v>546.62400000000002</v>
      </c>
      <c r="G5">
        <v>50</v>
      </c>
      <c r="H5">
        <v>0.97499999999999998</v>
      </c>
      <c r="I5">
        <v>20.739389729342484</v>
      </c>
      <c r="J5">
        <v>0.72</v>
      </c>
      <c r="L5" s="15">
        <f t="shared" ref="L5:L16" si="3">W5</f>
        <v>0</v>
      </c>
      <c r="O5" s="15">
        <v>0</v>
      </c>
      <c r="P5" s="15"/>
      <c r="Q5" s="15"/>
      <c r="R5" s="15">
        <f t="shared" si="0"/>
        <v>0</v>
      </c>
      <c r="S5" s="15"/>
      <c r="T5" s="15"/>
      <c r="U5" s="15"/>
      <c r="V5" s="15"/>
      <c r="W5" s="15">
        <f t="shared" si="1"/>
        <v>0</v>
      </c>
      <c r="X5" s="15"/>
    </row>
    <row r="6" spans="2:24">
      <c r="B6" t="s">
        <v>129</v>
      </c>
      <c r="C6" t="s">
        <v>124</v>
      </c>
      <c r="D6" t="s">
        <v>19</v>
      </c>
      <c r="E6" s="15">
        <f>392.886+O6+R6</f>
        <v>789.1884</v>
      </c>
      <c r="F6" s="15">
        <f t="shared" si="2"/>
        <v>789.1884</v>
      </c>
      <c r="G6">
        <v>50</v>
      </c>
      <c r="H6">
        <v>0.97499999999999998</v>
      </c>
      <c r="I6">
        <v>20.739389729342484</v>
      </c>
      <c r="J6">
        <v>0.77</v>
      </c>
      <c r="L6" s="15">
        <f t="shared" si="3"/>
        <v>0</v>
      </c>
      <c r="O6" s="15">
        <v>0</v>
      </c>
      <c r="P6" s="15"/>
      <c r="Q6" s="15"/>
      <c r="R6" s="15">
        <f t="shared" si="0"/>
        <v>396.30239999999998</v>
      </c>
      <c r="S6" s="15"/>
      <c r="T6" s="15"/>
      <c r="U6" s="15"/>
      <c r="V6" s="15"/>
      <c r="W6" s="15">
        <f t="shared" si="1"/>
        <v>0</v>
      </c>
      <c r="X6" s="15"/>
    </row>
    <row r="7" spans="2:24">
      <c r="B7" t="s">
        <v>131</v>
      </c>
      <c r="C7" t="s">
        <v>124</v>
      </c>
      <c r="D7" t="s">
        <v>19</v>
      </c>
      <c r="E7" s="15">
        <f>149.97996+O7+R7</f>
        <v>293.46876000000003</v>
      </c>
      <c r="F7" s="15">
        <f t="shared" si="2"/>
        <v>293.46876000000003</v>
      </c>
      <c r="G7">
        <v>50</v>
      </c>
      <c r="H7">
        <v>0.97499999999999998</v>
      </c>
      <c r="I7">
        <v>20.739389729342484</v>
      </c>
      <c r="J7">
        <v>0.9</v>
      </c>
      <c r="L7" s="15">
        <f t="shared" si="3"/>
        <v>162.62063999999998</v>
      </c>
      <c r="O7" s="15">
        <v>0</v>
      </c>
      <c r="P7" s="15"/>
      <c r="Q7" s="15"/>
      <c r="R7" s="15">
        <f t="shared" si="0"/>
        <v>143.48880000000003</v>
      </c>
      <c r="S7" s="15"/>
      <c r="T7" s="15"/>
      <c r="U7" s="15"/>
      <c r="V7" s="15"/>
      <c r="W7" s="15">
        <f t="shared" si="1"/>
        <v>162.62063999999998</v>
      </c>
      <c r="X7" s="15"/>
    </row>
    <row r="8" spans="2:24">
      <c r="B8" t="s">
        <v>133</v>
      </c>
      <c r="C8" t="s">
        <v>124</v>
      </c>
      <c r="D8" t="s">
        <v>19</v>
      </c>
      <c r="E8" s="15">
        <f>0+O8+R8</f>
        <v>666.19800000000009</v>
      </c>
      <c r="F8" s="15">
        <f t="shared" si="2"/>
        <v>666.19800000000009</v>
      </c>
      <c r="G8">
        <v>50</v>
      </c>
      <c r="H8">
        <v>0.97499999999999998</v>
      </c>
      <c r="I8">
        <v>20.739389729342484</v>
      </c>
      <c r="J8">
        <v>0.9</v>
      </c>
      <c r="L8" s="15">
        <f t="shared" si="3"/>
        <v>0</v>
      </c>
      <c r="O8" s="15">
        <v>0</v>
      </c>
      <c r="P8" s="15"/>
      <c r="Q8" s="15"/>
      <c r="R8" s="15">
        <f t="shared" si="0"/>
        <v>666.19800000000009</v>
      </c>
      <c r="S8" s="15"/>
      <c r="T8" s="15"/>
      <c r="U8" s="15"/>
      <c r="V8" s="15"/>
      <c r="W8" s="15">
        <f t="shared" si="1"/>
        <v>0</v>
      </c>
      <c r="X8" s="15"/>
    </row>
    <row r="9" spans="2:24">
      <c r="B9" s="41" t="s">
        <v>171</v>
      </c>
      <c r="C9" t="s">
        <v>124</v>
      </c>
      <c r="D9" t="s">
        <v>19</v>
      </c>
      <c r="E9" s="15">
        <f>256.23+O9+R9</f>
        <v>256.23</v>
      </c>
      <c r="F9" s="15">
        <f t="shared" si="2"/>
        <v>256.23</v>
      </c>
      <c r="G9">
        <v>50</v>
      </c>
      <c r="H9">
        <v>0.97499999999999998</v>
      </c>
      <c r="I9">
        <v>20.739389729342484</v>
      </c>
      <c r="J9">
        <v>0.82</v>
      </c>
      <c r="L9" s="15">
        <f t="shared" si="3"/>
        <v>0</v>
      </c>
      <c r="O9" s="15">
        <v>0</v>
      </c>
      <c r="P9" s="15"/>
      <c r="Q9" s="15"/>
      <c r="R9" s="15">
        <f t="shared" si="0"/>
        <v>0</v>
      </c>
      <c r="S9" s="15"/>
      <c r="T9" s="15"/>
      <c r="U9" s="15"/>
      <c r="V9" s="15"/>
      <c r="W9" s="15">
        <f t="shared" si="1"/>
        <v>0</v>
      </c>
      <c r="X9" s="15"/>
    </row>
    <row r="10" spans="2:24">
      <c r="B10" t="s">
        <v>136</v>
      </c>
      <c r="C10" t="s">
        <v>124</v>
      </c>
      <c r="D10" t="s">
        <v>19</v>
      </c>
      <c r="E10" s="15">
        <f>307.476+O10+R10</f>
        <v>461.21399999999994</v>
      </c>
      <c r="F10" s="15">
        <f t="shared" si="2"/>
        <v>461.21399999999994</v>
      </c>
      <c r="G10">
        <v>50</v>
      </c>
      <c r="H10">
        <v>0.97499999999999998</v>
      </c>
      <c r="I10">
        <v>20.739389729342484</v>
      </c>
      <c r="J10">
        <v>0.8</v>
      </c>
      <c r="L10" s="15">
        <f t="shared" si="3"/>
        <v>0</v>
      </c>
      <c r="O10" s="15">
        <v>0</v>
      </c>
      <c r="P10" s="15"/>
      <c r="Q10" s="15"/>
      <c r="R10" s="15">
        <f t="shared" si="0"/>
        <v>153.73799999999994</v>
      </c>
      <c r="S10" s="15"/>
      <c r="T10" s="15"/>
      <c r="U10" s="15"/>
      <c r="V10" s="15"/>
      <c r="W10" s="15">
        <f t="shared" si="1"/>
        <v>0</v>
      </c>
      <c r="X10" s="15"/>
    </row>
    <row r="11" spans="2:24">
      <c r="B11" t="s">
        <v>138</v>
      </c>
      <c r="C11" t="s">
        <v>124</v>
      </c>
      <c r="D11" t="s">
        <v>19</v>
      </c>
      <c r="E11" s="15">
        <f>1042.002+O11+R11</f>
        <v>1469.0519999999997</v>
      </c>
      <c r="F11" s="15">
        <f t="shared" si="2"/>
        <v>1469.0519999999997</v>
      </c>
      <c r="G11">
        <v>50</v>
      </c>
      <c r="H11">
        <v>0.97499999999999998</v>
      </c>
      <c r="I11">
        <v>20.739389729342484</v>
      </c>
      <c r="J11">
        <v>0.95</v>
      </c>
      <c r="L11" s="15">
        <f t="shared" si="3"/>
        <v>307.47599999999989</v>
      </c>
      <c r="O11" s="15">
        <v>341.64</v>
      </c>
      <c r="P11" s="15"/>
      <c r="Q11" s="15"/>
      <c r="R11" s="15">
        <f t="shared" si="0"/>
        <v>85.409999999999854</v>
      </c>
      <c r="S11" s="15"/>
      <c r="T11" s="15"/>
      <c r="U11" s="15"/>
      <c r="V11" s="15"/>
      <c r="W11" s="15">
        <f t="shared" si="1"/>
        <v>307.47599999999989</v>
      </c>
      <c r="X11" s="15"/>
    </row>
    <row r="12" spans="2:24">
      <c r="B12" t="s">
        <v>140</v>
      </c>
      <c r="C12" t="s">
        <v>124</v>
      </c>
      <c r="D12" t="s">
        <v>19</v>
      </c>
      <c r="E12" s="15">
        <f>734.526+O12+R12</f>
        <v>1456.0696799999998</v>
      </c>
      <c r="F12" s="15">
        <f t="shared" si="2"/>
        <v>1456.0696799999998</v>
      </c>
      <c r="G12">
        <v>50</v>
      </c>
      <c r="H12">
        <v>0.97499999999999998</v>
      </c>
      <c r="I12">
        <v>20.739389729342484</v>
      </c>
      <c r="J12">
        <v>0.95</v>
      </c>
      <c r="L12" s="15">
        <f t="shared" si="3"/>
        <v>482.73732000000018</v>
      </c>
      <c r="O12" s="15">
        <v>0</v>
      </c>
      <c r="P12" s="15"/>
      <c r="Q12" s="15"/>
      <c r="R12" s="15">
        <f t="shared" si="0"/>
        <v>721.54367999999988</v>
      </c>
      <c r="S12" s="15"/>
      <c r="T12" s="15"/>
      <c r="U12" s="15"/>
      <c r="V12" s="15"/>
      <c r="W12" s="15">
        <f t="shared" si="1"/>
        <v>482.73732000000018</v>
      </c>
      <c r="X12" s="15"/>
    </row>
    <row r="13" spans="2:24">
      <c r="B13" t="s">
        <v>142</v>
      </c>
      <c r="C13" t="s">
        <v>124</v>
      </c>
      <c r="D13" t="s">
        <v>19</v>
      </c>
      <c r="E13" s="15">
        <f>0+O13+R13</f>
        <v>1192.3236000000002</v>
      </c>
      <c r="F13" s="15">
        <f t="shared" si="2"/>
        <v>1192.3236000000002</v>
      </c>
      <c r="G13">
        <v>50</v>
      </c>
      <c r="H13">
        <v>0.97499999999999998</v>
      </c>
      <c r="I13">
        <v>20.739389729342484</v>
      </c>
      <c r="J13">
        <v>0.85</v>
      </c>
      <c r="L13" s="15">
        <f t="shared" si="3"/>
        <v>0</v>
      </c>
      <c r="O13" s="15">
        <v>0</v>
      </c>
      <c r="P13" s="15"/>
      <c r="Q13" s="15"/>
      <c r="R13" s="15">
        <f t="shared" si="0"/>
        <v>1192.3236000000002</v>
      </c>
      <c r="S13" s="15"/>
      <c r="T13" s="15"/>
      <c r="U13" s="15"/>
      <c r="V13" s="15"/>
      <c r="W13" s="15">
        <f t="shared" si="1"/>
        <v>0</v>
      </c>
      <c r="X13" s="15"/>
    </row>
    <row r="14" spans="2:24">
      <c r="B14" t="s">
        <v>144</v>
      </c>
      <c r="C14" t="s">
        <v>124</v>
      </c>
      <c r="D14" t="s">
        <v>19</v>
      </c>
      <c r="E14" s="15">
        <f>597.87+O14+R14</f>
        <v>813.12677316000008</v>
      </c>
      <c r="F14" s="15">
        <f t="shared" si="2"/>
        <v>813.12677316000008</v>
      </c>
      <c r="G14">
        <v>50</v>
      </c>
      <c r="H14">
        <v>0.97499999999999998</v>
      </c>
      <c r="I14">
        <v>20.739389729342484</v>
      </c>
      <c r="J14">
        <v>0.85</v>
      </c>
      <c r="L14" s="15">
        <f t="shared" si="3"/>
        <v>0</v>
      </c>
      <c r="O14" s="15">
        <v>0</v>
      </c>
      <c r="P14" s="15"/>
      <c r="Q14" s="15"/>
      <c r="R14" s="15">
        <f t="shared" si="0"/>
        <v>215.25677316000008</v>
      </c>
      <c r="S14" s="15"/>
      <c r="T14" s="15"/>
      <c r="U14" s="15"/>
      <c r="V14" s="15"/>
      <c r="W14" s="15">
        <f t="shared" si="1"/>
        <v>0</v>
      </c>
      <c r="X14" s="15"/>
    </row>
    <row r="15" spans="2:24">
      <c r="B15" t="s">
        <v>146</v>
      </c>
      <c r="C15" t="s">
        <v>124</v>
      </c>
      <c r="D15" t="s">
        <v>19</v>
      </c>
      <c r="E15" s="15">
        <f>0+O15+R15</f>
        <v>420.21719999999999</v>
      </c>
      <c r="F15" s="15">
        <f t="shared" si="2"/>
        <v>420.21719999999999</v>
      </c>
      <c r="G15">
        <v>50</v>
      </c>
      <c r="H15">
        <v>0.97499999999999998</v>
      </c>
      <c r="I15">
        <v>20.739389729342484</v>
      </c>
      <c r="J15">
        <v>0.95</v>
      </c>
      <c r="L15" s="15">
        <f t="shared" si="3"/>
        <v>273.31199999999995</v>
      </c>
      <c r="O15" s="15">
        <v>0</v>
      </c>
      <c r="P15" s="15"/>
      <c r="Q15" s="15"/>
      <c r="R15" s="15">
        <f t="shared" si="0"/>
        <v>420.21719999999999</v>
      </c>
      <c r="S15" s="15"/>
      <c r="T15" s="15"/>
      <c r="U15" s="15"/>
      <c r="V15" s="15"/>
      <c r="W15" s="15">
        <f t="shared" si="1"/>
        <v>273.31199999999995</v>
      </c>
      <c r="X15" s="15"/>
    </row>
    <row r="16" spans="2:24">
      <c r="B16" t="s">
        <v>157</v>
      </c>
      <c r="C16" t="s">
        <v>124</v>
      </c>
      <c r="D16" t="s">
        <v>19</v>
      </c>
      <c r="G16">
        <v>50</v>
      </c>
      <c r="H16">
        <v>0.97499999999999998</v>
      </c>
      <c r="I16">
        <v>50</v>
      </c>
      <c r="J16">
        <v>0.95</v>
      </c>
      <c r="L16" s="15">
        <f t="shared" si="3"/>
        <v>0</v>
      </c>
      <c r="R16" s="15"/>
      <c r="S16" s="15"/>
      <c r="T16" s="15"/>
      <c r="U16" s="15"/>
      <c r="V16" s="15"/>
      <c r="W16" s="15"/>
    </row>
    <row r="19" spans="2:10" ht="13.15">
      <c r="B19" s="17"/>
      <c r="C19" s="17"/>
      <c r="D19" s="18" t="s">
        <v>12</v>
      </c>
      <c r="E19" s="17"/>
      <c r="F19" s="17"/>
      <c r="G19" s="17"/>
      <c r="H19" s="17"/>
      <c r="I19" s="17"/>
      <c r="J19" s="17"/>
    </row>
    <row r="20" spans="2:10">
      <c r="B20" s="17" t="s">
        <v>0</v>
      </c>
      <c r="C20" s="17" t="s">
        <v>40</v>
      </c>
      <c r="D20" s="17" t="s">
        <v>1</v>
      </c>
      <c r="E20" s="17" t="s">
        <v>150</v>
      </c>
      <c r="F20" s="17" t="s">
        <v>149</v>
      </c>
      <c r="G20" s="17" t="s">
        <v>148</v>
      </c>
      <c r="H20" s="17" t="s">
        <v>156</v>
      </c>
      <c r="I20" s="17" t="s">
        <v>158</v>
      </c>
      <c r="J20" s="17" t="s">
        <v>168</v>
      </c>
    </row>
    <row r="21" spans="2:10">
      <c r="B21" s="17" t="str">
        <f>B5</f>
        <v>LNGREGAS_FR-A</v>
      </c>
      <c r="C21" s="17" t="s">
        <v>124</v>
      </c>
      <c r="D21" s="17" t="s">
        <v>19</v>
      </c>
      <c r="E21" s="17">
        <f>G5</f>
        <v>50</v>
      </c>
      <c r="F21" s="17">
        <f>H5</f>
        <v>0.97499999999999998</v>
      </c>
      <c r="G21" s="25">
        <f>I5</f>
        <v>20.739389729342484</v>
      </c>
      <c r="H21" s="17">
        <v>0.85</v>
      </c>
      <c r="I21" s="17"/>
      <c r="J21" s="19">
        <v>975</v>
      </c>
    </row>
    <row r="22" spans="2:10">
      <c r="B22" s="17" t="str">
        <f>B6</f>
        <v>LNGREGAS_FR-M</v>
      </c>
      <c r="C22" s="17" t="s">
        <v>124</v>
      </c>
      <c r="D22" s="17" t="s">
        <v>19</v>
      </c>
      <c r="E22" s="17">
        <f>E21</f>
        <v>50</v>
      </c>
      <c r="F22" s="17">
        <f>F21</f>
        <v>0.97499999999999998</v>
      </c>
      <c r="G22" s="25">
        <f>G21</f>
        <v>20.739389729342484</v>
      </c>
      <c r="H22" s="20">
        <v>0.8</v>
      </c>
      <c r="I22" s="20"/>
      <c r="J22" s="19">
        <v>312</v>
      </c>
    </row>
    <row r="23" spans="2:10">
      <c r="B23" s="17" t="str">
        <f>B7</f>
        <v>LNGREGAS_IT-W</v>
      </c>
      <c r="C23" s="17" t="s">
        <v>124</v>
      </c>
      <c r="D23" s="17" t="s">
        <v>19</v>
      </c>
      <c r="E23" s="17">
        <f t="shared" ref="E23:G32" si="4">E22</f>
        <v>50</v>
      </c>
      <c r="F23" s="17">
        <f t="shared" si="4"/>
        <v>0.97499999999999998</v>
      </c>
      <c r="G23" s="25">
        <f t="shared" si="4"/>
        <v>20.739389729342484</v>
      </c>
      <c r="H23" s="17">
        <v>0.85</v>
      </c>
      <c r="I23" s="17"/>
      <c r="J23" s="19">
        <v>1404</v>
      </c>
    </row>
    <row r="24" spans="2:10">
      <c r="B24" s="17" t="str">
        <f>B8</f>
        <v>LNGREGAS_IT-E</v>
      </c>
      <c r="C24" s="17" t="s">
        <v>124</v>
      </c>
      <c r="D24" s="17" t="s">
        <v>19</v>
      </c>
      <c r="E24" s="17">
        <f t="shared" si="4"/>
        <v>50</v>
      </c>
      <c r="F24" s="17">
        <f t="shared" si="4"/>
        <v>0.97499999999999998</v>
      </c>
      <c r="G24" s="25">
        <f t="shared" si="4"/>
        <v>20.739389729342484</v>
      </c>
      <c r="H24" s="17">
        <v>0.85</v>
      </c>
      <c r="I24" s="17"/>
      <c r="J24" s="19">
        <v>1443</v>
      </c>
    </row>
    <row r="25" spans="2:10">
      <c r="B25" s="41" t="str">
        <f>B9</f>
        <v>LNGREGAS_EL</v>
      </c>
      <c r="C25" s="17" t="s">
        <v>124</v>
      </c>
      <c r="D25" s="17" t="s">
        <v>19</v>
      </c>
      <c r="E25" s="17">
        <f t="shared" si="4"/>
        <v>50</v>
      </c>
      <c r="F25" s="17">
        <f t="shared" si="4"/>
        <v>0.97499999999999998</v>
      </c>
      <c r="G25" s="25">
        <f t="shared" si="4"/>
        <v>20.739389729342484</v>
      </c>
      <c r="H25" s="17">
        <v>0.85</v>
      </c>
      <c r="I25" s="17"/>
      <c r="J25" s="19">
        <v>85.41</v>
      </c>
    </row>
    <row r="26" spans="2:10">
      <c r="B26" s="17" t="str">
        <f>B13</f>
        <v>LNGREGAS_UK-W</v>
      </c>
      <c r="C26" s="17" t="s">
        <v>124</v>
      </c>
      <c r="D26" s="17" t="s">
        <v>19</v>
      </c>
      <c r="E26" s="17">
        <f t="shared" si="4"/>
        <v>50</v>
      </c>
      <c r="F26" s="17">
        <f t="shared" si="4"/>
        <v>0.97499999999999998</v>
      </c>
      <c r="G26" s="25">
        <f t="shared" si="4"/>
        <v>20.739389729342484</v>
      </c>
      <c r="H26" s="17">
        <v>0.85</v>
      </c>
      <c r="I26" s="17"/>
      <c r="J26" s="19">
        <v>478.29599999999994</v>
      </c>
    </row>
    <row r="27" spans="2:10">
      <c r="B27" s="17" t="str">
        <f>B14</f>
        <v>LNGREGAS_UK-E</v>
      </c>
      <c r="C27" s="17" t="s">
        <v>124</v>
      </c>
      <c r="D27" s="17" t="s">
        <v>19</v>
      </c>
      <c r="E27" s="17">
        <f t="shared" si="4"/>
        <v>50</v>
      </c>
      <c r="F27" s="17">
        <f t="shared" si="4"/>
        <v>0.97499999999999998</v>
      </c>
      <c r="G27" s="25">
        <f t="shared" si="4"/>
        <v>20.739389729342484</v>
      </c>
      <c r="H27" s="17">
        <v>0.85</v>
      </c>
      <c r="I27" s="17"/>
      <c r="J27" s="19">
        <v>990.6</v>
      </c>
    </row>
    <row r="28" spans="2:10">
      <c r="B28" s="21" t="str">
        <f>B15</f>
        <v>LNGREGAS_NL</v>
      </c>
      <c r="C28" s="21" t="s">
        <v>124</v>
      </c>
      <c r="D28" s="21" t="s">
        <v>19</v>
      </c>
      <c r="E28" s="21">
        <f t="shared" si="4"/>
        <v>50</v>
      </c>
      <c r="F28" s="21">
        <f t="shared" si="4"/>
        <v>0.97499999999999998</v>
      </c>
      <c r="G28" s="26">
        <f t="shared" si="4"/>
        <v>20.739389729342484</v>
      </c>
      <c r="H28" s="21">
        <v>0.85</v>
      </c>
      <c r="I28" s="21"/>
      <c r="J28" s="22">
        <v>819</v>
      </c>
    </row>
    <row r="29" spans="2:10">
      <c r="B29" s="23" t="s">
        <v>160</v>
      </c>
      <c r="C29" s="23" t="s">
        <v>124</v>
      </c>
      <c r="D29" s="23" t="s">
        <v>19</v>
      </c>
      <c r="E29" s="23">
        <f t="shared" si="4"/>
        <v>50</v>
      </c>
      <c r="F29" s="23">
        <f t="shared" si="4"/>
        <v>0.97499999999999998</v>
      </c>
      <c r="G29" s="27">
        <f t="shared" si="4"/>
        <v>20.739389729342484</v>
      </c>
      <c r="H29" s="23">
        <v>0.85</v>
      </c>
      <c r="I29" s="23">
        <v>2020</v>
      </c>
      <c r="J29" s="24">
        <v>409.96800000000002</v>
      </c>
    </row>
    <row r="30" spans="2:10">
      <c r="B30" s="23" t="s">
        <v>161</v>
      </c>
      <c r="C30" s="23" t="s">
        <v>124</v>
      </c>
      <c r="D30" s="23" t="s">
        <v>19</v>
      </c>
      <c r="E30" s="23">
        <f t="shared" si="4"/>
        <v>50</v>
      </c>
      <c r="F30" s="23">
        <f t="shared" si="4"/>
        <v>0.97499999999999998</v>
      </c>
      <c r="G30" s="27">
        <f t="shared" si="4"/>
        <v>20.739389729342484</v>
      </c>
      <c r="H30" s="23">
        <v>0.85</v>
      </c>
      <c r="I30" s="23">
        <v>2020</v>
      </c>
      <c r="J30" s="24">
        <v>195</v>
      </c>
    </row>
    <row r="31" spans="2:10">
      <c r="B31" s="23" t="s">
        <v>162</v>
      </c>
      <c r="C31" s="23" t="s">
        <v>124</v>
      </c>
      <c r="D31" s="23" t="s">
        <v>19</v>
      </c>
      <c r="E31" s="23">
        <f t="shared" si="4"/>
        <v>50</v>
      </c>
      <c r="F31" s="23">
        <f t="shared" si="4"/>
        <v>0.97499999999999998</v>
      </c>
      <c r="G31" s="27">
        <f t="shared" si="4"/>
        <v>20.739389729342484</v>
      </c>
      <c r="H31" s="23">
        <v>0.85</v>
      </c>
      <c r="I31" s="23">
        <v>2020</v>
      </c>
      <c r="J31" s="24">
        <v>585</v>
      </c>
    </row>
    <row r="32" spans="2:10">
      <c r="B32" s="23" t="s">
        <v>163</v>
      </c>
      <c r="C32" s="23" t="s">
        <v>124</v>
      </c>
      <c r="D32" s="23" t="s">
        <v>19</v>
      </c>
      <c r="E32" s="23">
        <f t="shared" si="4"/>
        <v>50</v>
      </c>
      <c r="F32" s="23">
        <f t="shared" si="4"/>
        <v>0.97499999999999998</v>
      </c>
      <c r="G32" s="27">
        <f t="shared" si="4"/>
        <v>20.739389729342484</v>
      </c>
      <c r="H32" s="23">
        <v>0.85</v>
      </c>
      <c r="I32" s="23">
        <v>2020</v>
      </c>
      <c r="J32" s="24">
        <v>3.12</v>
      </c>
    </row>
    <row r="38" spans="2:24" ht="13.15">
      <c r="B38" s="28" t="s">
        <v>9</v>
      </c>
      <c r="C38" s="29"/>
      <c r="D38" s="29"/>
      <c r="E38" s="29"/>
      <c r="F38" s="29"/>
      <c r="G38" s="29"/>
      <c r="H38" s="29"/>
      <c r="I38" s="29"/>
    </row>
    <row r="39" spans="2:24" ht="13.15">
      <c r="B39" s="30" t="s">
        <v>10</v>
      </c>
      <c r="C39" s="31" t="s">
        <v>0</v>
      </c>
      <c r="D39" s="31" t="s">
        <v>2</v>
      </c>
      <c r="E39" s="31" t="s">
        <v>3</v>
      </c>
      <c r="F39" s="31" t="s">
        <v>4</v>
      </c>
      <c r="G39" s="31" t="s">
        <v>5</v>
      </c>
      <c r="H39" s="31" t="s">
        <v>6</v>
      </c>
      <c r="I39" s="32" t="s">
        <v>7</v>
      </c>
      <c r="O39">
        <v>2006</v>
      </c>
      <c r="P39" s="9">
        <v>2007</v>
      </c>
      <c r="Q39" s="9">
        <v>2009</v>
      </c>
      <c r="R39" s="9">
        <v>2010</v>
      </c>
      <c r="S39" s="9">
        <v>2011</v>
      </c>
      <c r="T39" s="9">
        <v>2012</v>
      </c>
      <c r="U39" s="16">
        <v>2013</v>
      </c>
      <c r="V39" s="16">
        <v>2014</v>
      </c>
      <c r="W39" s="16">
        <v>2015</v>
      </c>
      <c r="X39" s="16">
        <v>2016</v>
      </c>
    </row>
    <row r="40" spans="2:24">
      <c r="B40" s="29" t="s">
        <v>153</v>
      </c>
      <c r="C40" s="29" t="s">
        <v>125</v>
      </c>
      <c r="D40" s="29" t="s">
        <v>126</v>
      </c>
      <c r="E40" s="29" t="s">
        <v>8</v>
      </c>
      <c r="F40" s="29" t="s">
        <v>154</v>
      </c>
      <c r="G40" s="29"/>
      <c r="H40" s="29"/>
      <c r="I40" s="29"/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</row>
    <row r="41" spans="2:24">
      <c r="B41" s="29"/>
      <c r="C41" s="29" t="s">
        <v>127</v>
      </c>
      <c r="D41" s="29" t="s">
        <v>128</v>
      </c>
      <c r="E41" s="29" t="s">
        <v>8</v>
      </c>
      <c r="F41" s="29" t="s">
        <v>154</v>
      </c>
      <c r="G41" s="29"/>
      <c r="H41" s="29"/>
      <c r="I41" s="29"/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</row>
    <row r="42" spans="2:24">
      <c r="B42" s="29"/>
      <c r="C42" s="29" t="s">
        <v>129</v>
      </c>
      <c r="D42" s="29" t="s">
        <v>130</v>
      </c>
      <c r="E42" s="29" t="s">
        <v>8</v>
      </c>
      <c r="F42" s="29" t="s">
        <v>154</v>
      </c>
      <c r="G42" s="29"/>
      <c r="H42" s="29"/>
      <c r="I42" s="29"/>
      <c r="O42" s="15">
        <v>0</v>
      </c>
      <c r="P42" s="15">
        <v>0</v>
      </c>
      <c r="Q42" s="15">
        <v>396.30239999999998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</row>
    <row r="43" spans="2:24">
      <c r="B43" s="29"/>
      <c r="C43" s="29" t="s">
        <v>131</v>
      </c>
      <c r="D43" s="29" t="s">
        <v>132</v>
      </c>
      <c r="E43" s="29" t="s">
        <v>8</v>
      </c>
      <c r="F43" s="29" t="s">
        <v>154</v>
      </c>
      <c r="G43" s="29"/>
      <c r="H43" s="29"/>
      <c r="I43" s="29"/>
      <c r="O43" s="15">
        <v>0</v>
      </c>
      <c r="P43" s="15">
        <v>0</v>
      </c>
      <c r="Q43" s="15">
        <v>0</v>
      </c>
      <c r="R43" s="15">
        <v>0</v>
      </c>
      <c r="S43" s="15">
        <v>143.48880000000003</v>
      </c>
      <c r="T43" s="15">
        <v>0</v>
      </c>
      <c r="U43" s="15">
        <v>0</v>
      </c>
      <c r="V43" s="15">
        <v>162.62063999999998</v>
      </c>
      <c r="W43" s="15">
        <v>0</v>
      </c>
      <c r="X43" s="15">
        <v>0</v>
      </c>
    </row>
    <row r="44" spans="2:24">
      <c r="B44" s="29"/>
      <c r="C44" s="29" t="s">
        <v>133</v>
      </c>
      <c r="D44" s="29" t="s">
        <v>134</v>
      </c>
      <c r="E44" s="29" t="s">
        <v>8</v>
      </c>
      <c r="F44" s="29" t="s">
        <v>154</v>
      </c>
      <c r="G44" s="29"/>
      <c r="H44" s="29"/>
      <c r="I44" s="29"/>
      <c r="O44" s="15">
        <v>0</v>
      </c>
      <c r="P44" s="15">
        <v>0</v>
      </c>
      <c r="Q44" s="15">
        <v>341.64</v>
      </c>
      <c r="R44" s="15">
        <v>324.55800000000011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</row>
    <row r="45" spans="2:24">
      <c r="B45" s="29"/>
      <c r="C45" s="42" t="s">
        <v>171</v>
      </c>
      <c r="D45" s="29" t="s">
        <v>135</v>
      </c>
      <c r="E45" s="29" t="s">
        <v>8</v>
      </c>
      <c r="F45" s="29" t="s">
        <v>154</v>
      </c>
      <c r="G45" s="29"/>
      <c r="H45" s="29"/>
      <c r="I45" s="29"/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</row>
    <row r="46" spans="2:24">
      <c r="B46" s="29"/>
      <c r="C46" s="29" t="s">
        <v>136</v>
      </c>
      <c r="D46" s="29" t="s">
        <v>137</v>
      </c>
      <c r="E46" s="29" t="s">
        <v>8</v>
      </c>
      <c r="F46" s="29" t="s">
        <v>154</v>
      </c>
      <c r="G46" s="29"/>
      <c r="H46" s="29"/>
      <c r="I46" s="29"/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153.73799999999994</v>
      </c>
      <c r="U46" s="15">
        <v>0</v>
      </c>
      <c r="V46" s="15">
        <v>0</v>
      </c>
      <c r="W46" s="15">
        <v>0</v>
      </c>
      <c r="X46" s="15">
        <v>0</v>
      </c>
    </row>
    <row r="47" spans="2:24">
      <c r="B47" s="29"/>
      <c r="C47" s="29" t="s">
        <v>138</v>
      </c>
      <c r="D47" s="29" t="s">
        <v>139</v>
      </c>
      <c r="E47" s="29" t="s">
        <v>8</v>
      </c>
      <c r="F47" s="29" t="s">
        <v>154</v>
      </c>
      <c r="G47" s="29"/>
      <c r="H47" s="29"/>
      <c r="I47" s="29"/>
      <c r="O47" s="15">
        <v>341.64</v>
      </c>
      <c r="P47" s="15">
        <v>0</v>
      </c>
      <c r="Q47" s="15">
        <v>85.409999999999854</v>
      </c>
      <c r="R47" s="15">
        <v>0</v>
      </c>
      <c r="S47" s="15">
        <v>0</v>
      </c>
      <c r="T47" s="15">
        <v>0</v>
      </c>
      <c r="U47" s="15">
        <v>0</v>
      </c>
      <c r="V47" s="15">
        <v>307.47599999999989</v>
      </c>
      <c r="W47" s="15">
        <v>0</v>
      </c>
      <c r="X47" s="15">
        <v>0</v>
      </c>
    </row>
    <row r="48" spans="2:24">
      <c r="B48" s="29"/>
      <c r="C48" s="29" t="s">
        <v>140</v>
      </c>
      <c r="D48" s="29" t="s">
        <v>141</v>
      </c>
      <c r="E48" s="29" t="s">
        <v>8</v>
      </c>
      <c r="F48" s="29" t="s">
        <v>154</v>
      </c>
      <c r="G48" s="29"/>
      <c r="H48" s="29"/>
      <c r="I48" s="29"/>
      <c r="O48" s="15">
        <v>0</v>
      </c>
      <c r="P48" s="15">
        <v>140.75567999999998</v>
      </c>
      <c r="Q48" s="15">
        <v>0</v>
      </c>
      <c r="R48" s="15">
        <v>0</v>
      </c>
      <c r="S48" s="15">
        <v>529.5419999999998</v>
      </c>
      <c r="T48" s="15">
        <v>51.246000000000095</v>
      </c>
      <c r="U48" s="15">
        <v>141.09732000000008</v>
      </c>
      <c r="V48" s="15">
        <v>0</v>
      </c>
      <c r="W48" s="15">
        <v>290.39399999999978</v>
      </c>
      <c r="X48" s="15">
        <v>51.246000000000322</v>
      </c>
    </row>
    <row r="49" spans="2:24">
      <c r="B49" s="29"/>
      <c r="C49" s="29" t="s">
        <v>142</v>
      </c>
      <c r="D49" s="29" t="s">
        <v>143</v>
      </c>
      <c r="E49" s="29" t="s">
        <v>8</v>
      </c>
      <c r="F49" s="29" t="s">
        <v>154</v>
      </c>
      <c r="G49" s="29"/>
      <c r="H49" s="29"/>
      <c r="I49" s="29"/>
      <c r="O49" s="15">
        <v>0</v>
      </c>
      <c r="P49" s="15">
        <v>0</v>
      </c>
      <c r="Q49" s="15">
        <v>1192.3236000000002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</row>
    <row r="50" spans="2:24">
      <c r="B50" s="29"/>
      <c r="C50" s="29" t="s">
        <v>144</v>
      </c>
      <c r="D50" s="29" t="s">
        <v>145</v>
      </c>
      <c r="E50" s="29" t="s">
        <v>8</v>
      </c>
      <c r="F50" s="29" t="s">
        <v>154</v>
      </c>
      <c r="G50" s="29"/>
      <c r="H50" s="29"/>
      <c r="I50" s="29"/>
      <c r="O50" s="15">
        <v>0</v>
      </c>
      <c r="P50" s="15">
        <v>0</v>
      </c>
      <c r="Q50" s="15">
        <v>0</v>
      </c>
      <c r="R50" s="15">
        <v>215.25677316000008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</row>
    <row r="51" spans="2:24">
      <c r="B51" s="29"/>
      <c r="C51" s="29" t="s">
        <v>146</v>
      </c>
      <c r="D51" s="29" t="s">
        <v>147</v>
      </c>
      <c r="E51" s="29" t="s">
        <v>8</v>
      </c>
      <c r="F51" s="29" t="s">
        <v>154</v>
      </c>
      <c r="G51" s="29"/>
      <c r="H51" s="29"/>
      <c r="I51" s="29"/>
      <c r="O51" s="15">
        <v>0</v>
      </c>
      <c r="P51" s="15">
        <v>0</v>
      </c>
      <c r="Q51" s="15">
        <v>0</v>
      </c>
      <c r="R51" s="15">
        <v>0</v>
      </c>
      <c r="S51" s="15">
        <v>420.21719999999999</v>
      </c>
      <c r="T51" s="15">
        <v>0</v>
      </c>
      <c r="U51" s="15">
        <v>0</v>
      </c>
      <c r="V51" s="15">
        <v>273.31199999999995</v>
      </c>
      <c r="W51" s="15">
        <v>0</v>
      </c>
      <c r="X51" s="15">
        <v>0</v>
      </c>
    </row>
    <row r="52" spans="2:24">
      <c r="B52" s="29"/>
      <c r="C52" s="29" t="str">
        <f>B16</f>
        <v>LNGREGAS_New</v>
      </c>
      <c r="D52" s="29" t="s">
        <v>159</v>
      </c>
      <c r="E52" s="29" t="s">
        <v>8</v>
      </c>
      <c r="F52" s="29" t="s">
        <v>154</v>
      </c>
      <c r="G52" s="29"/>
      <c r="H52" s="29"/>
      <c r="I52" s="29"/>
    </row>
    <row r="53" spans="2:24">
      <c r="B53" s="29"/>
      <c r="C53" s="40" t="s">
        <v>160</v>
      </c>
      <c r="D53" s="40" t="s">
        <v>164</v>
      </c>
      <c r="E53" s="40" t="s">
        <v>8</v>
      </c>
      <c r="F53" s="40" t="s">
        <v>154</v>
      </c>
      <c r="G53" s="29"/>
      <c r="H53" s="29"/>
      <c r="I53" s="29"/>
    </row>
    <row r="54" spans="2:24">
      <c r="B54" s="29"/>
      <c r="C54" s="40" t="s">
        <v>161</v>
      </c>
      <c r="D54" s="40" t="s">
        <v>165</v>
      </c>
      <c r="E54" s="40" t="s">
        <v>8</v>
      </c>
      <c r="F54" s="40" t="s">
        <v>154</v>
      </c>
      <c r="G54" s="29"/>
      <c r="H54" s="29"/>
      <c r="I54" s="29"/>
    </row>
    <row r="55" spans="2:24">
      <c r="B55" s="29"/>
      <c r="C55" s="40" t="s">
        <v>162</v>
      </c>
      <c r="D55" s="40" t="s">
        <v>166</v>
      </c>
      <c r="E55" s="40" t="s">
        <v>8</v>
      </c>
      <c r="F55" s="40" t="s">
        <v>154</v>
      </c>
      <c r="G55" s="29"/>
      <c r="H55" s="29"/>
      <c r="I55" s="29"/>
    </row>
    <row r="56" spans="2:24">
      <c r="B56" s="29"/>
      <c r="C56" s="40" t="s">
        <v>163</v>
      </c>
      <c r="D56" s="40" t="s">
        <v>167</v>
      </c>
      <c r="E56" s="40" t="s">
        <v>8</v>
      </c>
      <c r="F56" s="40" t="s">
        <v>154</v>
      </c>
      <c r="G56" s="29"/>
      <c r="H56" s="29"/>
      <c r="I56" s="2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SUP_Oil+</vt:lpstr>
      <vt:lpstr>SUP_Gas</vt:lpstr>
      <vt:lpstr>SUP_LNG</vt:lpstr>
    </vt:vector>
  </TitlesOfParts>
  <Company>POLITO - Dener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demiglio</dc:creator>
  <cp:lastModifiedBy>Olex</cp:lastModifiedBy>
  <cp:lastPrinted>2009-06-11T15:05:22Z</cp:lastPrinted>
  <dcterms:created xsi:type="dcterms:W3CDTF">2009-05-05T11:57:48Z</dcterms:created>
  <dcterms:modified xsi:type="dcterms:W3CDTF">2020-05-02T00:46:26Z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500484645366668</vt:r8>
  </property>
</Properties>
</file>