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JRC-EU-TIMES\SuppXLS\"/>
    </mc:Choice>
  </mc:AlternateContent>
  <xr:revisionPtr revIDLastSave="0" documentId="8_{0B7BBF3E-EE92-4BA1-A049-3B1BDC15BF4D}" xr6:coauthVersionLast="45" xr6:coauthVersionMax="45" xr10:uidLastSave="{00000000-0000-0000-0000-000000000000}"/>
  <bookViews>
    <workbookView xWindow="-98" yWindow="-98" windowWidth="20715" windowHeight="13276" activeTab="1"/>
  </bookViews>
  <sheets>
    <sheet name="Emission_CO2TOT1" sheetId="3" r:id="rId1"/>
    <sheet name="bound" sheetId="1" r:id="rId2"/>
    <sheet name="EmisNonEU" sheetId="4" r:id="rId3"/>
    <sheet name="HR" sheetId="9" r:id="rId4"/>
    <sheet name="IS" sheetId="10" r:id="rId5"/>
    <sheet name="NO" sheetId="11" r:id="rId6"/>
    <sheet name="CH" sheetId="12" r:id="rId7"/>
  </sheets>
  <externalReferences>
    <externalReference r:id="rId8"/>
    <externalReference r:id="rId9"/>
    <externalReference r:id="rId10"/>
  </externalReferences>
  <definedNames>
    <definedName name="CRF_CountryName">[1]Sheet1!$C$4</definedName>
    <definedName name="CRF_InventoryYear">[1]Sheet1!$C$6</definedName>
    <definedName name="CRF_Status">[2]Information!#REF!</definedName>
    <definedName name="CRF_Submission">[1]Sheet1!$C$8</definedName>
    <definedName name="CRF_Summary1_A_Main">#REF!</definedName>
    <definedName name="CRF_Summary1_A_Range1">#REF!</definedName>
    <definedName name="CRF_Summary2_Main">#REF!</definedName>
    <definedName name="CRF_Summary2_Range1">#REF!</definedName>
    <definedName name="CRF_Table10s1_Dyn10">[1]Table10!#REF!</definedName>
    <definedName name="CRF_Table10s1_Dyn11">[1]Table10!#REF!</definedName>
    <definedName name="CRF_Table10s1_Dyn12">[1]Table10!#REF!</definedName>
    <definedName name="CRF_Table10s1_Dyn13">[1]Table10!#REF!</definedName>
    <definedName name="CRF_Table10s1_Dyn14">[1]Table10!#REF!</definedName>
    <definedName name="CRF_Table10s1_Dyn15">[1]Table10!#REF!</definedName>
    <definedName name="CRF_Table10s1_Dyn16">[1]Table10!#REF!</definedName>
    <definedName name="CRF_Table10s1_Dyn17">[1]Table10!#REF!</definedName>
    <definedName name="CRF_Table10s1_Dyn18">[1]Table10!#REF!</definedName>
    <definedName name="CRF_Table10s1_Dyn19">[1]Table10!#REF!</definedName>
    <definedName name="CRF_Table10s1_Dyn20">[1]Table10!#REF!</definedName>
    <definedName name="CRF_Table10s1_Dyn21">[1]Table10!#REF!</definedName>
    <definedName name="CRF_Table10s1_Dyn22">[1]Table10!#REF!</definedName>
    <definedName name="CRF_Title">[2]Information!#REF!</definedName>
    <definedName name="KP_5_KP_ADD">'[3]5(KP)'!#REF!</definedName>
    <definedName name="KP_5_KP_I_A11_2a">#REF!</definedName>
    <definedName name="KP_5_KP_I_A11_FORMULA_HEADER_ID">#REF!</definedName>
    <definedName name="KP_5_KP_I_A11_IDSUB_2a2b">#REF!</definedName>
    <definedName name="KP_5_KP_I_A11_LOCKCELLS">#REF!</definedName>
    <definedName name="KP_5_KP_I_A12_FORMULA_HEADER_ID">#REF!</definedName>
    <definedName name="KP_5_KP_I_A12_IDSUB_2a2b">#REF!</definedName>
    <definedName name="KP_5_KP_I_A12_LOCKCELLS">#REF!</definedName>
    <definedName name="KP_5_KP_I_A13_FORMULA_HEADER_ID">#REF!</definedName>
    <definedName name="KP_5_KP_I_A13_IDSUB_2a2b">#REF!</definedName>
    <definedName name="KP_5_KP_I_A13_LOCKCELLS">#REF!</definedName>
    <definedName name="KP_5_KP_I_A2_FORMULA_HEADER_ID">#REF!</definedName>
    <definedName name="KP_5_KP_I_A2_LOCKCELLS">#REF!</definedName>
    <definedName name="KP_5_KP_I_A21_FORMULA_HEADER_ID">#REF!</definedName>
    <definedName name="KP_5_KP_I_A21_LOCKCELLS">#REF!</definedName>
    <definedName name="KP_5_KP_I_B1_FORMULA_HEADER_ID">#REF!</definedName>
    <definedName name="KP_5_KP_I_B1_LOCKCELLS">#REF!</definedName>
    <definedName name="KP_5_KP_I_B2_ADD">'[3]5(KP-I)B.2'!#REF!</definedName>
    <definedName name="KP_5_KP_I_B2_FORMULA_HEADER_ID">#REF!</definedName>
    <definedName name="KP_5_KP_I_B2_IDSUB">'[3]5(KP-I)B.2'!#REF!</definedName>
    <definedName name="KP_5_KP_I_B2_LOCKCELLS">#REF!</definedName>
    <definedName name="KP_5_KP_I_B3_ADD">'[3]5(KP-I)B.3'!#REF!</definedName>
    <definedName name="KP_5_KP_I_B3_FORMULA_HEADER_ID">#REF!</definedName>
    <definedName name="KP_5_KP_I_B3_IDSUB">'[3]5(KP-I)B.3'!#REF!</definedName>
    <definedName name="KP_5_KP_I_B3_LOCKCELLS">#REF!</definedName>
    <definedName name="KP_5_KP_I_B4_ADD">'[3]5(KP-I)B.4'!#REF!</definedName>
    <definedName name="KP_5_KP_I_B4_FORMULA_HEADER_ID">#REF!</definedName>
    <definedName name="KP_5_KP_I_B4_IDSUB">'[3]5(KP-I)B.4'!#REF!</definedName>
    <definedName name="KP_5_KP_I_B4_LOCKCELLS">#REF!</definedName>
    <definedName name="KP_5_KP_II_1_A11_DYN_REGION">#REF!</definedName>
    <definedName name="KP_5_KP_II_1_A11_DYNROWS">#REF!</definedName>
    <definedName name="KP_5_KP_II_1_A11_FORMULA_HEADER_ID">#REF!</definedName>
    <definedName name="KP_5_KP_II_1_A12_DYN_REGION">#REF!</definedName>
    <definedName name="KP_5_KP_II_1_A12_DYNROWS">#REF!</definedName>
    <definedName name="KP_5_KP_II_1_A12_FORMULA_HEADER_ID">#REF!</definedName>
    <definedName name="KP_5_KP_II_1_B1_DYN_REGION">#REF!</definedName>
    <definedName name="KP_5_KP_II_1_B1_DYNROWS">#REF!</definedName>
    <definedName name="KP_5_KP_II_1_B1_FORMULA_HEADER_ID">#REF!</definedName>
    <definedName name="KP_5_KP_II_2_B1_DYN_REGION">#REF!</definedName>
    <definedName name="KP_5_KP_II_2_B1_DYNROWS">#REF!</definedName>
    <definedName name="KP_5_KP_II_2_B1_FORMULA_HEADER_ID">#REF!</definedName>
    <definedName name="KP_5_KP_II_3_A2_DYN_REGION">#REF!</definedName>
    <definedName name="KP_5_KP_II_3_A2_DYNROWS">#REF!</definedName>
    <definedName name="KP_5_KP_II_3_A2_FORMULA_HEADER_ID">#REF!</definedName>
    <definedName name="KP_5_KP_II_3_A21_DYN_REGION">#REF!</definedName>
    <definedName name="KP_5_KP_II_3_A21_DYNROWS">#REF!</definedName>
    <definedName name="KP_5_KP_II_3_A21_FORMULA_HEADER_ID">#REF!</definedName>
    <definedName name="KP_5_KP_II_3_A21_IDCODE_HEADER">'[3]5(KP-II)3'!#REF!</definedName>
    <definedName name="KP_5_KP_II_3_ADD">'[3]5(KP-II)3'!#REF!</definedName>
    <definedName name="KP_5_KP_II_3_B2_DYN_REGION">#REF!</definedName>
    <definedName name="KP_5_KP_II_3_B2_DYNROWS">#REF!</definedName>
    <definedName name="KP_5_KP_II_3_B2_FORMULA_HEADER_ID">#REF!</definedName>
    <definedName name="KP_5_KP_II_3_B2_IDCODE_HEADER">'[3]5(KP-II)3'!#REF!</definedName>
    <definedName name="KP_5_KP_II_3_D15">'[3]5(KP-II)3'!#REF!</definedName>
    <definedName name="KP_5_KP_II_4_A11_DYN_REGION">#REF!</definedName>
    <definedName name="KP_5_KP_II_4_A11_DYNROWS">#REF!</definedName>
    <definedName name="KP_5_KP_II_4_A11_FORMULA_HEADER_ID">#REF!</definedName>
    <definedName name="KP_5_KP_II_4_A11_IDCODE">'[3]5(KP-II)4'!#REF!</definedName>
    <definedName name="KP_5_KP_II_4_A12_DYN_REGION">#REF!</definedName>
    <definedName name="KP_5_KP_II_4_A12_DYNROWS">#REF!</definedName>
    <definedName name="KP_5_KP_II_4_A12_FORMULA_HEADER_ID">#REF!</definedName>
    <definedName name="KP_5_KP_II_4_A12_IDCODE">'[3]5(KP-II)4'!#REF!</definedName>
    <definedName name="KP_5_KP_II_4_A2_DYN_REGION">#REF!</definedName>
    <definedName name="KP_5_KP_II_4_A2_DYNROWS">#REF!</definedName>
    <definedName name="KP_5_KP_II_4_A2_FORMULA_HEADER_ID">#REF!</definedName>
    <definedName name="KP_5_KP_II_4_A2_IDCODE">'[3]5(KP-II)4'!#REF!</definedName>
    <definedName name="KP_5_KP_II_4_ADD">'[3]5(KP-II)4'!#REF!</definedName>
    <definedName name="KP_5_KP_II_4_B1_DYN_REGION">#REF!</definedName>
    <definedName name="KP_5_KP_II_4_B1_DYNROWS">#REF!</definedName>
    <definedName name="KP_5_KP_II_4_B1_FORMULA_HEADER_ID">#REF!</definedName>
    <definedName name="KP_5_KP_II_4_B1_IDCODE">'[3]5(KP-II)4'!#REF!</definedName>
    <definedName name="KP_5_KP_II_4_B2_DYN_REGION">#REF!</definedName>
    <definedName name="KP_5_KP_II_4_B2_DYNROWS">#REF!</definedName>
    <definedName name="KP_5_KP_II_4_B2_FORMULA_HEADER_ID">#REF!</definedName>
    <definedName name="KP_5_KP_II_4_B2_IDCODE">'[3]5(KP-II)4'!#REF!</definedName>
    <definedName name="KP_5_KP_II_4_B3_DYN_REGION">#REF!</definedName>
    <definedName name="KP_5_KP_II_4_B3_DYNROWS">#REF!</definedName>
    <definedName name="KP_5_KP_II_4_B3_FORMULA_HEADER_ID">#REF!</definedName>
    <definedName name="KP_5_KP_II_4_B3_IDCODE">'[3]5(KP-II)4'!#REF!</definedName>
    <definedName name="KP_5_KP_II_4_B4_DYN_REGION">#REF!</definedName>
    <definedName name="KP_5_KP_II_4_B4_DYNROWS">#REF!</definedName>
    <definedName name="KP_5_KP_II_4_B4_FORMULA_HEADER_ID">#REF!</definedName>
    <definedName name="KP_5_KP_II_4_B4_IDCODE">'[3]5(KP-II)4'!#REF!</definedName>
    <definedName name="KP_5_KP_II_5_A11_DYN_REGION">#REF!</definedName>
    <definedName name="KP_5_KP_II_5_A11_DYNROWS">#REF!</definedName>
    <definedName name="KP_5_KP_II_5_A11_FORMULA_HEADER_ID">#REF!</definedName>
    <definedName name="KP_5_KP_II_5_A11_IDCODE">'[3]5(KP-II)5'!#REF!</definedName>
    <definedName name="KP_5_KP_II_5_A12_DYN_REGION">#REF!</definedName>
    <definedName name="KP_5_KP_II_5_A12_DYNROWS">#REF!</definedName>
    <definedName name="KP_5_KP_II_5_A12_FORMULA_HEADER_ID">#REF!</definedName>
    <definedName name="KP_5_KP_II_5_A12_IDCODE">'[3]5(KP-II)5'!#REF!</definedName>
    <definedName name="KP_5_KP_II_5_A12_IDCODE_HEADER">'[3]5(KP-II)5'!#REF!</definedName>
    <definedName name="KP_5_KP_II_5_A2_DYN_REGION">#REF!</definedName>
    <definedName name="KP_5_KP_II_5_A2_DYNROWS">#REF!</definedName>
    <definedName name="KP_5_KP_II_5_A2_FORMULA_HEADER_ID">#REF!</definedName>
    <definedName name="KP_5_KP_II_5_A2_IDCODE">'[3]5(KP-II)5'!#REF!</definedName>
    <definedName name="KP_5_KP_II_5_ADD">'[3]5(KP-II)5'!#REF!</definedName>
    <definedName name="KP_5_KP_II_5_B1_DYN_REGION">#REF!</definedName>
    <definedName name="KP_5_KP_II_5_B1_DYNROWS">#REF!</definedName>
    <definedName name="KP_5_KP_II_5_B1_FORMULA_HEADER_ID">#REF!</definedName>
    <definedName name="KP_5_KP_II_5_B1_IDCODE">'[3]5(KP-II)5'!#REF!</definedName>
    <definedName name="KP_5_KP_II_5_B1_IDCODE_HEADER">'[3]5(KP-II)5'!#REF!</definedName>
    <definedName name="KP_5_KP_II_5_B2_DYN_REGION">#REF!</definedName>
    <definedName name="KP_5_KP_II_5_B2_DYNROWS">#REF!</definedName>
    <definedName name="KP_5_KP_II_5_B2_FORMULA_HEADER_ID">#REF!</definedName>
    <definedName name="KP_5_KP_II_5_B2_IDCODE">'[3]5(KP-II)5'!#REF!</definedName>
    <definedName name="KP_5_KP_II_5_B3_DYN_REGION">#REF!</definedName>
    <definedName name="KP_5_KP_II_5_B3_DYNROWS">#REF!</definedName>
    <definedName name="KP_5_KP_II_5_B3_FORMULA_HEADER_ID">#REF!</definedName>
    <definedName name="KP_5_KP_II_5_B3_IDCODE">'[3]5(KP-II)5'!#REF!</definedName>
    <definedName name="KP_5_KP_II_5_B3_IDCODE_HEADER">'[3]5(KP-II)5'!#REF!</definedName>
    <definedName name="KP_5_KP_II_5_B4_DYN_REGION">#REF!</definedName>
    <definedName name="KP_5_KP_II_5_B4_DYNROWS">#REF!</definedName>
    <definedName name="KP_5_KP_II_5_B4_FORMULA_HEADER_ID">#REF!</definedName>
    <definedName name="KP_5_KP_II_5_B4_IDCODE">'[3]5(KP-II)5'!#REF!</definedName>
    <definedName name="KP_5_KP_II_5_H15">'[3]5(KP-II)5'!#REF!</definedName>
    <definedName name="KP_5_KP_II_5_H27">'[3]5(KP-II)5'!#REF!</definedName>
    <definedName name="KP_5_KP_II_5_H39">'[3]5(KP-II)5'!#REF!</definedName>
    <definedName name="KP_5_KP_II_5_I15">'[3]5(KP-II)5'!#REF!</definedName>
    <definedName name="KP_5_KP_II_5_I27">'[3]5(KP-II)5'!#REF!</definedName>
    <definedName name="KP_5_KP_II_5_I39">'[3]5(KP-II)5'!#REF!</definedName>
    <definedName name="KP_5_KP_II_5_J15">'[3]5(KP-II)5'!#REF!</definedName>
    <definedName name="KP_5_KP_II_5_J27">'[3]5(KP-II)5'!#REF!</definedName>
    <definedName name="KP_5_KP_II_5_J39">'[3]5(KP-II)5'!#REF!</definedName>
    <definedName name="KP_5_KP_INFO_DYN_REGION">#REF!</definedName>
    <definedName name="KP_5_KP_INFO_DYNROWS">#REF!</definedName>
    <definedName name="KP_5_KP_INFO_FORMULA_HEADER_ID">#REF!</definedName>
    <definedName name="KP_5_KP_INFO_IDCODE">'[3]5(KP)'!#REF!</definedName>
    <definedName name="KP_5KP_IA.1.3_A11_IDSUB">#REF!</definedName>
    <definedName name="KP_5KP_IA.1.3_Dyn1A111">#REF!</definedName>
    <definedName name="KP_Accounting_A1_DYN_REGION">#REF!</definedName>
    <definedName name="KP_Accounting_A1_DYNROWS">#REF!</definedName>
    <definedName name="KP_Accounting_A1_FORMULA_HEADER_ID">#REF!</definedName>
    <definedName name="KP_Accounting_A1_IDCODE">#REF!</definedName>
    <definedName name="KP_Accounting_A1_IDCODE_HEADER">#REF!</definedName>
    <definedName name="KP_Accounting_MAIN">#REF!</definedName>
    <definedName name="KP_Accounting_VALUE">#REF!</definedName>
    <definedName name="KP_NIR3_ADD">'[3]NIR-3'!#REF!</definedName>
    <definedName name="KP_NIR3_NEW">'[3]NIR-3'!#REF!</definedName>
    <definedName name="KP_NIR3_VALUE">'[3]NIR-3'!$C$7:$F$8,'[3]NIR-3'!$A$8:$B$8</definedName>
    <definedName name="PWD">#REF!</definedName>
    <definedName name="SetEntryCellsEmpty">#REF!</definedName>
    <definedName name="Sheet36Range1">#REF!</definedName>
    <definedName name="Sheet37Range1">#REF!</definedName>
    <definedName name="Sheet37Range2">#REF!</definedName>
    <definedName name="Sheet37Range3">#REF!</definedName>
    <definedName name="Sheet37Range4">#REF!</definedName>
    <definedName name="Sheet37Range5">#REF!</definedName>
    <definedName name="Sheet37Range6">#REF!</definedName>
    <definedName name="Sheet37Range7">#REF!</definedName>
    <definedName name="Sheet37Range8">#REF!</definedName>
    <definedName name="Sheet37Range9">#REF!</definedName>
    <definedName name="Sheet38Range1">#REF!</definedName>
    <definedName name="Sheet38Range2">#REF!</definedName>
    <definedName name="Sheet38Range3">#REF!</definedName>
    <definedName name="Sheet38Range4">#REF!</definedName>
    <definedName name="Sheet38Range5">#REF!</definedName>
    <definedName name="Sheet38Range6">#REF!</definedName>
    <definedName name="Sheet38Range7">#REF!</definedName>
    <definedName name="Sheet39Range1">#REF!</definedName>
    <definedName name="Sheet39Range2">#REF!</definedName>
    <definedName name="Sheet39Range3">#REF!</definedName>
    <definedName name="Sheet39Range4">#REF!</definedName>
    <definedName name="Sheet39Range5">#REF!</definedName>
    <definedName name="Sheet40Range1">#REF!</definedName>
    <definedName name="Sheet40Range2">#REF!</definedName>
    <definedName name="Sheet40Range3">#REF!</definedName>
    <definedName name="Sheet40Range4">#REF!</definedName>
    <definedName name="Sheet40Range5">#REF!</definedName>
    <definedName name="Sheet40Range6">#REF!</definedName>
    <definedName name="Sheet40Range7">#REF!</definedName>
    <definedName name="Sheet41Range1">#REF!</definedName>
    <definedName name="Sheet41Range2">#REF!</definedName>
    <definedName name="Sheet51Range3">[2]Summary2!#REF!</definedName>
    <definedName name="Sheet59Range1">#REF!</definedName>
    <definedName name="Sheet59Range2">#REF!</definedName>
    <definedName name="Sheet59Range3">#REF!</definedName>
    <definedName name="Sheet8Range2">'[2]Table1.A(c)'!#REF!</definedName>
    <definedName name="ValidateZer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 s="1"/>
  <c r="F15" i="1" s="1"/>
  <c r="F16" i="1" s="1"/>
  <c r="F17" i="1" s="1"/>
  <c r="F18" i="1" s="1"/>
  <c r="F19" i="1" s="1"/>
  <c r="F20" i="1" s="1"/>
  <c r="F9" i="1"/>
  <c r="D39" i="3"/>
  <c r="J30" i="3"/>
  <c r="I30" i="3"/>
  <c r="I29" i="3"/>
  <c r="F39" i="3"/>
  <c r="G38" i="3"/>
  <c r="G39" i="3" s="1"/>
  <c r="E38" i="3"/>
  <c r="E39" i="3"/>
  <c r="H38" i="3"/>
  <c r="I38" i="3"/>
  <c r="J38" i="3"/>
  <c r="K38" i="3"/>
  <c r="D34" i="3"/>
  <c r="K29" i="3"/>
  <c r="B20" i="4"/>
  <c r="B19" i="4"/>
  <c r="B21" i="4" s="1"/>
  <c r="B18" i="4"/>
  <c r="B17" i="4"/>
  <c r="B25" i="4"/>
  <c r="B26" i="4" s="1"/>
  <c r="D33" i="3"/>
  <c r="D35" i="3"/>
  <c r="E35" i="3"/>
  <c r="F35" i="3"/>
  <c r="G35" i="3"/>
  <c r="H35" i="3"/>
  <c r="I35" i="3"/>
  <c r="J35" i="3"/>
  <c r="K35" i="3"/>
  <c r="K34" i="3"/>
  <c r="E33" i="3"/>
  <c r="F33" i="3"/>
  <c r="G33" i="3"/>
  <c r="H33" i="3"/>
  <c r="I33" i="3"/>
  <c r="J33" i="3"/>
  <c r="K33" i="3"/>
  <c r="D30" i="3"/>
  <c r="E30" i="3"/>
  <c r="F30" i="3"/>
  <c r="G30" i="3"/>
  <c r="H30" i="3"/>
  <c r="K30" i="3"/>
  <c r="D31" i="3"/>
  <c r="E31" i="3"/>
  <c r="F31" i="3"/>
  <c r="G31" i="3"/>
  <c r="H31" i="3"/>
  <c r="I31" i="3"/>
  <c r="J31" i="3"/>
  <c r="K31" i="3"/>
  <c r="D32" i="3"/>
  <c r="E32" i="3"/>
  <c r="F32" i="3"/>
  <c r="G32" i="3"/>
  <c r="H32" i="3"/>
  <c r="I32" i="3"/>
  <c r="J32" i="3"/>
  <c r="K32" i="3"/>
  <c r="D18" i="3"/>
  <c r="K21" i="3"/>
  <c r="K24" i="3"/>
  <c r="D29" i="3"/>
  <c r="E29" i="3"/>
  <c r="F29" i="3"/>
  <c r="G29" i="3"/>
  <c r="H29" i="3"/>
  <c r="J29" i="3"/>
  <c r="D19" i="3"/>
  <c r="E19" i="3"/>
  <c r="F19" i="3"/>
  <c r="G19" i="3"/>
  <c r="H19" i="3"/>
  <c r="I19" i="3"/>
  <c r="J19" i="3"/>
  <c r="K19" i="3"/>
  <c r="D20" i="3"/>
  <c r="E20" i="3"/>
  <c r="F20" i="3"/>
  <c r="G20" i="3"/>
  <c r="H20" i="3"/>
  <c r="I20" i="3"/>
  <c r="J20" i="3"/>
  <c r="K20" i="3"/>
  <c r="D21" i="3"/>
  <c r="E21" i="3"/>
  <c r="F21" i="3"/>
  <c r="G21" i="3"/>
  <c r="H21" i="3"/>
  <c r="I21" i="3"/>
  <c r="J21" i="3"/>
  <c r="D22" i="3"/>
  <c r="E22" i="3"/>
  <c r="F22" i="3"/>
  <c r="G22" i="3"/>
  <c r="H22" i="3"/>
  <c r="I22" i="3"/>
  <c r="J22" i="3"/>
  <c r="K22" i="3"/>
  <c r="D23" i="3"/>
  <c r="E23" i="3"/>
  <c r="F23" i="3"/>
  <c r="G23" i="3"/>
  <c r="H23" i="3"/>
  <c r="I23" i="3"/>
  <c r="J23" i="3"/>
  <c r="K23" i="3"/>
  <c r="D24" i="3"/>
  <c r="E24" i="3"/>
  <c r="F24" i="3"/>
  <c r="G24" i="3"/>
  <c r="H24" i="3"/>
  <c r="I24" i="3"/>
  <c r="J24" i="3"/>
  <c r="D25" i="3"/>
  <c r="E25" i="3"/>
  <c r="F25" i="3"/>
  <c r="G25" i="3"/>
  <c r="H25" i="3"/>
  <c r="I25" i="3"/>
  <c r="J25" i="3"/>
  <c r="K25" i="3"/>
  <c r="D26" i="3"/>
  <c r="E26" i="3"/>
  <c r="F26" i="3"/>
  <c r="G26" i="3"/>
  <c r="H26" i="3"/>
  <c r="I26" i="3"/>
  <c r="J26" i="3"/>
  <c r="K26" i="3"/>
  <c r="D27" i="3"/>
  <c r="E27" i="3"/>
  <c r="F27" i="3"/>
  <c r="G27" i="3"/>
  <c r="H27" i="3"/>
  <c r="I27" i="3"/>
  <c r="J27" i="3"/>
  <c r="K27" i="3"/>
  <c r="D28" i="3"/>
  <c r="E28" i="3"/>
  <c r="F28" i="3"/>
  <c r="G28" i="3"/>
  <c r="H28" i="3"/>
  <c r="I28" i="3"/>
  <c r="J28" i="3"/>
  <c r="K28" i="3"/>
  <c r="E18" i="3"/>
  <c r="F18" i="3"/>
  <c r="G18" i="3"/>
  <c r="H18" i="3"/>
  <c r="I18" i="3"/>
  <c r="J18" i="3"/>
  <c r="K18" i="3"/>
  <c r="B22" i="4" l="1"/>
  <c r="B28" i="4"/>
  <c r="C11" i="3"/>
  <c r="F61" i="3" l="1"/>
  <c r="I60" i="3"/>
  <c r="E57" i="3"/>
  <c r="H58" i="3"/>
  <c r="E59" i="3"/>
  <c r="F48" i="3"/>
  <c r="D43" i="3"/>
  <c r="K48" i="3"/>
  <c r="H51" i="3"/>
  <c r="J59" i="3"/>
  <c r="G49" i="3"/>
  <c r="J50" i="3"/>
  <c r="F47" i="3"/>
  <c r="G63" i="3"/>
  <c r="E42" i="3"/>
  <c r="J57" i="3"/>
  <c r="H56" i="3"/>
  <c r="D49" i="3"/>
  <c r="E50" i="3"/>
  <c r="I62" i="3"/>
  <c r="K57" i="3"/>
  <c r="J47" i="3"/>
  <c r="I64" i="3"/>
  <c r="D42" i="3"/>
  <c r="H64" i="3"/>
  <c r="J53" i="3"/>
  <c r="I53" i="3"/>
  <c r="G59" i="3"/>
  <c r="D57" i="3"/>
  <c r="F53" i="3"/>
  <c r="F63" i="3"/>
  <c r="D56" i="3"/>
  <c r="I61" i="3"/>
  <c r="J61" i="3"/>
  <c r="K42" i="3"/>
  <c r="F60" i="3"/>
  <c r="J52" i="3"/>
  <c r="G48" i="3"/>
  <c r="G64" i="3"/>
  <c r="G57" i="3"/>
  <c r="D51" i="3"/>
  <c r="D58" i="3"/>
  <c r="E52" i="3"/>
  <c r="F56" i="3"/>
  <c r="J58" i="3"/>
  <c r="I55" i="3"/>
  <c r="D55" i="3"/>
  <c r="D64" i="3"/>
  <c r="E56" i="3"/>
  <c r="K47" i="3"/>
  <c r="E51" i="3"/>
  <c r="D53" i="3"/>
  <c r="J48" i="3"/>
  <c r="G53" i="3"/>
  <c r="G47" i="3"/>
  <c r="H61" i="3"/>
  <c r="D47" i="3"/>
  <c r="D11" i="3"/>
  <c r="H53" i="3"/>
  <c r="E60" i="3"/>
  <c r="H49" i="3"/>
  <c r="E63" i="3"/>
  <c r="J62" i="3"/>
  <c r="K58" i="3"/>
  <c r="K63" i="3"/>
  <c r="J56" i="3"/>
  <c r="K62" i="3"/>
  <c r="I57" i="3"/>
  <c r="J49" i="3"/>
  <c r="G60" i="3"/>
  <c r="I48" i="3"/>
  <c r="H59" i="3"/>
  <c r="G43" i="3"/>
  <c r="H48" i="3"/>
  <c r="G51" i="3"/>
  <c r="F55" i="3"/>
  <c r="D60" i="3"/>
  <c r="I51" i="3"/>
  <c r="H55" i="3"/>
  <c r="H50" i="3"/>
  <c r="J64" i="3"/>
  <c r="K64" i="3"/>
  <c r="I50" i="3"/>
  <c r="I42" i="3"/>
  <c r="I54" i="3"/>
  <c r="E47" i="3"/>
  <c r="H52" i="3"/>
  <c r="E61" i="3"/>
  <c r="E43" i="3"/>
  <c r="D48" i="3"/>
  <c r="G56" i="3"/>
  <c r="E48" i="3"/>
  <c r="F52" i="3"/>
  <c r="F62" i="3"/>
  <c r="J43" i="3"/>
  <c r="K54" i="3"/>
  <c r="G54" i="3"/>
  <c r="F50" i="3"/>
  <c r="E64" i="3"/>
  <c r="I43" i="3"/>
  <c r="K11" i="3"/>
  <c r="L11" i="3" s="1"/>
  <c r="F42" i="3"/>
  <c r="I49" i="3"/>
  <c r="G55" i="3"/>
  <c r="H62" i="3"/>
  <c r="D50" i="3"/>
  <c r="I59" i="3"/>
  <c r="D63" i="3"/>
  <c r="G42" i="3"/>
  <c r="F59" i="3"/>
  <c r="K59" i="3"/>
  <c r="I11" i="3"/>
  <c r="I47" i="3"/>
  <c r="D52" i="3"/>
  <c r="F11" i="3"/>
  <c r="K60" i="3"/>
  <c r="E49" i="3"/>
  <c r="K56" i="3"/>
  <c r="G50" i="3"/>
  <c r="F54" i="3"/>
  <c r="K53" i="3"/>
  <c r="H63" i="3"/>
  <c r="K50" i="3"/>
  <c r="I52" i="3"/>
  <c r="G61" i="3"/>
  <c r="E53" i="3"/>
  <c r="H60" i="3"/>
  <c r="J42" i="3"/>
  <c r="J60" i="3"/>
  <c r="G58" i="3"/>
  <c r="D54" i="3"/>
  <c r="I58" i="3"/>
  <c r="J55" i="3"/>
  <c r="D59" i="3"/>
  <c r="F57" i="3"/>
  <c r="H42" i="3"/>
  <c r="I56" i="3"/>
  <c r="G11" i="3"/>
  <c r="J51" i="3"/>
  <c r="F64" i="3"/>
  <c r="I63" i="3"/>
  <c r="D62" i="3"/>
  <c r="F58" i="3"/>
  <c r="H11" i="3"/>
  <c r="H57" i="3"/>
  <c r="F49" i="3"/>
  <c r="K43" i="3"/>
  <c r="K49" i="3"/>
  <c r="K51" i="3"/>
  <c r="J63" i="3"/>
  <c r="H47" i="3"/>
  <c r="E62" i="3"/>
  <c r="J54" i="3"/>
  <c r="H54" i="3"/>
  <c r="H43" i="3"/>
  <c r="E55" i="3"/>
  <c r="E54" i="3"/>
  <c r="F43" i="3"/>
  <c r="J11" i="3"/>
  <c r="K61" i="3"/>
  <c r="K52" i="3"/>
  <c r="F51" i="3"/>
  <c r="E11" i="3"/>
  <c r="E58" i="3"/>
  <c r="G62" i="3"/>
  <c r="K55" i="3"/>
  <c r="G52" i="3"/>
  <c r="D61" i="3"/>
</calcChain>
</file>

<file path=xl/comments1.xml><?xml version="1.0" encoding="utf-8"?>
<comments xmlns="http://schemas.openxmlformats.org/spreadsheetml/2006/main">
  <authors>
    <author>SIMOES Sofia (JRC-PETTEN)</author>
    <author>ese-veda04</author>
  </authors>
  <commentList>
    <comment ref="C11" authorId="0" shapeId="0">
      <text>
        <r>
          <rPr>
            <b/>
            <sz val="9"/>
            <color indexed="81"/>
            <rFont val="Tahoma"/>
            <family val="2"/>
          </rPr>
          <t>SIMOES Sofia (JRC-PETTEN):</t>
        </r>
        <r>
          <rPr>
            <sz val="9"/>
            <color indexed="81"/>
            <rFont val="Tahoma"/>
            <family val="2"/>
          </rPr>
          <t xml:space="preserve">
Values from 2050 Energy Roadmap. Page 57: 4030.6 Mt of CO2 sec approach.
SEC(2011)1565. Commission Staff Working Paper. Impact assessment Part 2/2 Acompanying the document Communication from the Commission to the Euroepan Parliament, the Council, The Euroepan Economic and Social Committee of the Regions Energy Roadmap 2050. </t>
        </r>
      </text>
    </comment>
    <comment ref="H14" authorId="1" shapeId="0">
      <text>
        <r>
          <rPr>
            <b/>
            <sz val="8"/>
            <color indexed="81"/>
            <rFont val="Tahoma"/>
            <family val="2"/>
          </rPr>
          <t>ese-veda04:</t>
        </r>
        <r>
          <rPr>
            <sz val="8"/>
            <color indexed="81"/>
            <rFont val="Tahoma"/>
            <family val="2"/>
          </rPr>
          <t xml:space="preserve">
As in IA accompanying the communication COM(2014)15 final.
Table 4 -total GHG emission reduction wrt 1990</t>
        </r>
      </text>
    </comment>
    <comment ref="K14" authorId="1" shapeId="0">
      <text>
        <r>
          <rPr>
            <b/>
            <sz val="8"/>
            <color indexed="81"/>
            <rFont val="Tahoma"/>
            <family val="2"/>
          </rPr>
          <t>ese-veda04:</t>
        </r>
        <r>
          <rPr>
            <sz val="8"/>
            <color indexed="81"/>
            <rFont val="Tahoma"/>
            <family val="2"/>
          </rPr>
          <t xml:space="preserve">
As in IA accompanying the communication COM(2014)15 final.
Table 4 -total GHG emission reduction wrt 1990</t>
        </r>
      </text>
    </comment>
    <comment ref="D15" authorId="1" shapeId="0">
      <text>
        <r>
          <rPr>
            <b/>
            <sz val="8"/>
            <color indexed="81"/>
            <rFont val="Tahoma"/>
            <family val="2"/>
          </rPr>
          <t>ese-veda04:</t>
        </r>
        <r>
          <rPr>
            <sz val="8"/>
            <color indexed="81"/>
            <rFont val="Tahoma"/>
            <family val="2"/>
          </rPr>
          <t xml:space="preserve">
2013 reference Appendix 2 EU28 - Energy related CO2 change wrt 2005
</t>
        </r>
      </text>
    </comment>
    <comment ref="F15" authorId="1" shapeId="0">
      <text>
        <r>
          <rPr>
            <b/>
            <sz val="8"/>
            <color indexed="81"/>
            <rFont val="Tahoma"/>
            <family val="2"/>
          </rPr>
          <t>ese-veda04:</t>
        </r>
        <r>
          <rPr>
            <sz val="8"/>
            <color indexed="81"/>
            <rFont val="Tahoma"/>
            <family val="2"/>
          </rPr>
          <t xml:space="preserve">
2013 reference Appendix 2 EU28 - Energy related CO2 change wrt 2005
</t>
        </r>
      </text>
    </comment>
    <comment ref="H15" authorId="1" shapeId="0">
      <text>
        <r>
          <rPr>
            <b/>
            <sz val="8"/>
            <color indexed="81"/>
            <rFont val="Tahoma"/>
            <family val="2"/>
          </rPr>
          <t>ese-veda04:</t>
        </r>
        <r>
          <rPr>
            <sz val="8"/>
            <color indexed="81"/>
            <rFont val="Tahoma"/>
            <family val="2"/>
          </rPr>
          <t xml:space="preserve">
As in IA accompanying the communication COM(2014)15 final.
Table 13 - Energy related Co2 emission reduction targets</t>
        </r>
      </text>
    </comment>
    <comment ref="D38" authorId="1" shapeId="0">
      <text>
        <r>
          <rPr>
            <b/>
            <sz val="8"/>
            <color indexed="81"/>
            <rFont val="Tahoma"/>
            <family val="2"/>
          </rPr>
          <t>AS:</t>
        </r>
        <r>
          <rPr>
            <sz val="8"/>
            <color indexed="81"/>
            <rFont val="Tahoma"/>
            <family val="2"/>
          </rPr>
          <t xml:space="preserve">
As in IA accompanying the communication COM(2014)15 final - p. 13. Data refers to 2011.</t>
        </r>
      </text>
    </comment>
    <comment ref="F38" authorId="1" shapeId="0">
      <text>
        <r>
          <rPr>
            <b/>
            <sz val="8"/>
            <color indexed="81"/>
            <rFont val="Tahoma"/>
            <family val="2"/>
          </rPr>
          <t>AS:</t>
        </r>
        <r>
          <rPr>
            <sz val="8"/>
            <color indexed="81"/>
            <rFont val="Tahoma"/>
            <family val="2"/>
          </rPr>
          <t xml:space="preserve">
As in IA accompanying the communication COM(2014)15 final - p. 13. Data refers to 2011.</t>
        </r>
      </text>
    </comment>
  </commentList>
</comments>
</file>

<file path=xl/comments2.xml><?xml version="1.0" encoding="utf-8"?>
<comments xmlns="http://schemas.openxmlformats.org/spreadsheetml/2006/main">
  <authors>
    <author>Amit Kanudia</author>
  </authors>
  <commentList>
    <comment ref="C5" authorId="0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note the "R_S" to sum across regions</t>
        </r>
      </text>
    </comment>
  </commentList>
</comments>
</file>

<file path=xl/sharedStrings.xml><?xml version="1.0" encoding="utf-8"?>
<sst xmlns="http://schemas.openxmlformats.org/spreadsheetml/2006/main" count="345" uniqueCount="122">
  <si>
    <t>Year</t>
  </si>
  <si>
    <t>Cset_CN</t>
  </si>
  <si>
    <t>UC_N</t>
  </si>
  <si>
    <t>~UC_T: UP</t>
  </si>
  <si>
    <t>UC_COMNET</t>
  </si>
  <si>
    <t>UC_RHSTS</t>
  </si>
  <si>
    <t>Road Map 2050</t>
  </si>
  <si>
    <t>25% in 2020 with RES and EE targets achieved at the same time</t>
  </si>
  <si>
    <t>Different scenarios show that the following reductions are feasible based on 1990</t>
  </si>
  <si>
    <t>40% in 2030</t>
  </si>
  <si>
    <t>60% in 2040</t>
  </si>
  <si>
    <t>Level of CO2 emissions in 1990 in EU 27</t>
  </si>
  <si>
    <t>RoadMap</t>
  </si>
  <si>
    <t>Usual 20% target</t>
  </si>
  <si>
    <t>% reduction from 1990</t>
  </si>
  <si>
    <t>Variable for changing from previous CO2 cap</t>
  </si>
  <si>
    <t>as is currently</t>
  </si>
  <si>
    <t>less stringent</t>
  </si>
  <si>
    <t>CAPs</t>
  </si>
  <si>
    <t>Variations for  runs</t>
  </si>
  <si>
    <t>This pathway for reduction was arbitrariliy decided by S Simoes in 09 April 2013</t>
  </si>
  <si>
    <t>and forestry, 1990, 2000, 2005, 2009 and 2010</t>
  </si>
  <si>
    <t>FCCC/SBI/2012/31</t>
  </si>
  <si>
    <t>Croatia</t>
  </si>
  <si>
    <t>Switzerland</t>
  </si>
  <si>
    <t>Norway</t>
  </si>
  <si>
    <t>Iceland</t>
  </si>
  <si>
    <t>Gg CO2e</t>
  </si>
  <si>
    <t>http://unfccc.int/resource/docs/2012/sbi/eng/31.pdf</t>
  </si>
  <si>
    <t>Table 7 - Total anthropogenic CO2 emissions excluding emissions/removals from land use, land-use change</t>
  </si>
  <si>
    <t>TABLE 10  EMISSION TRENDS</t>
  </si>
  <si>
    <t>Inventory 1990</t>
  </si>
  <si>
    <t>Submission 2012 v3.4</t>
  </si>
  <si>
    <t>CROATIA</t>
  </si>
  <si>
    <t>GREENHOUSE GAS SOURCE AND SINK CATEGORIES</t>
  </si>
  <si>
    <t>Base year ( 1990 )</t>
  </si>
  <si>
    <t>Change from base to latest reported year</t>
  </si>
  <si>
    <t>(Gg)</t>
  </si>
  <si>
    <t>%</t>
  </si>
  <si>
    <t xml:space="preserve">1. Energy </t>
  </si>
  <si>
    <t>A. Fuel Combustion (Sectoral Approach)</t>
  </si>
  <si>
    <t>1.  Energy Industries</t>
  </si>
  <si>
    <t>2.  Manufacturing Industries and Construction</t>
  </si>
  <si>
    <t>3.  Transport</t>
  </si>
  <si>
    <t>4.  Other Sectors</t>
  </si>
  <si>
    <t>5.  Other</t>
  </si>
  <si>
    <t>NO</t>
  </si>
  <si>
    <t>B. Fugitive Emissions from Fuels</t>
  </si>
  <si>
    <t>1.  Solid Fuels</t>
  </si>
  <si>
    <t>2.  Oil and Natural Gas</t>
  </si>
  <si>
    <t xml:space="preserve">2.  Industrial Processes </t>
  </si>
  <si>
    <t>A.  Mineral Products</t>
  </si>
  <si>
    <t xml:space="preserve">B.  Chemical Industry </t>
  </si>
  <si>
    <t>C.  Metal Production</t>
  </si>
  <si>
    <t>D.  Other Production</t>
  </si>
  <si>
    <t>NE</t>
  </si>
  <si>
    <t xml:space="preserve">G.  Other </t>
  </si>
  <si>
    <t xml:space="preserve">3.  Solvent and Other Product Use </t>
  </si>
  <si>
    <t>4.  Agriculture</t>
  </si>
  <si>
    <t>A.  Enteric Fermentation</t>
  </si>
  <si>
    <t>B.  Manure Management</t>
  </si>
  <si>
    <t>C.  Rice Cultivation</t>
  </si>
  <si>
    <t xml:space="preserve">D.  Agricultural Soils </t>
  </si>
  <si>
    <t>E.  Prescribed Burning of Savannas</t>
  </si>
  <si>
    <t>F.  Field Burning of Agricultural Residues</t>
  </si>
  <si>
    <t>A. Forest Land</t>
  </si>
  <si>
    <t>B. Cropland</t>
  </si>
  <si>
    <t>C. Grassland</t>
  </si>
  <si>
    <t>D. Wetlands</t>
  </si>
  <si>
    <t xml:space="preserve">E. Settlements </t>
  </si>
  <si>
    <t>F. Other Land</t>
  </si>
  <si>
    <t>6.  Waste</t>
  </si>
  <si>
    <t>A.  Solid Waste Disposal on Land</t>
  </si>
  <si>
    <t>NE,NO</t>
  </si>
  <si>
    <t>B.  Waste-water Handling</t>
  </si>
  <si>
    <t>C.  Waste Incineration</t>
  </si>
  <si>
    <t xml:space="preserve">D.  Other </t>
  </si>
  <si>
    <t>Memo Items:</t>
  </si>
  <si>
    <t>International Bunkers</t>
  </si>
  <si>
    <t>Aviation</t>
  </si>
  <si>
    <t>Marine</t>
  </si>
  <si>
    <t>Multilateral Operations</t>
  </si>
  <si>
    <t>C</t>
  </si>
  <si>
    <t>Submission 2012 v2.1</t>
  </si>
  <si>
    <t>ICELAND</t>
  </si>
  <si>
    <t>NA,NO</t>
  </si>
  <si>
    <t>NA</t>
  </si>
  <si>
    <t>NA,NE,NO</t>
  </si>
  <si>
    <t>NORWAY</t>
  </si>
  <si>
    <t>IE</t>
  </si>
  <si>
    <t>SWITZERLAND</t>
  </si>
  <si>
    <t xml:space="preserve">From 2012 national emission inventories submissions (CRF) available at: </t>
  </si>
  <si>
    <t>http://unfccc.int/national_reports/annex_i_ghg_inventories/national_inventories_submissions/items/6598.php</t>
  </si>
  <si>
    <t>CO2 emissions only energy related (combustion and process)</t>
  </si>
  <si>
    <t>1 Gg CO2e</t>
  </si>
  <si>
    <t>=</t>
  </si>
  <si>
    <t>1 kt CO2e</t>
  </si>
  <si>
    <t>kt</t>
  </si>
  <si>
    <t>Mt</t>
  </si>
  <si>
    <t>EU27</t>
  </si>
  <si>
    <t>CO2</t>
  </si>
  <si>
    <t>E.  Production of Halocarbons and SF6</t>
  </si>
  <si>
    <t>F.  Consumption of Halocarbons and  SF6</t>
  </si>
  <si>
    <t>5.  Land Use, Land-Use Change and Forestry(2)</t>
  </si>
  <si>
    <t xml:space="preserve">G. Other       </t>
  </si>
  <si>
    <t>7.  Other (as specified in Summary 1.A)</t>
  </si>
  <si>
    <t>Total CO2 emissions including net CO2 from LULUCF</t>
  </si>
  <si>
    <t>Total CO2 emissions excluding net CO2 from LULUCF</t>
  </si>
  <si>
    <t>CO2 Emissions from Biomass</t>
  </si>
  <si>
    <t>Note: All footnotes for this table are given at the end of the table on sheet 5.</t>
  </si>
  <si>
    <t>2030 Framework target Energy related wrt 2005</t>
  </si>
  <si>
    <t>2030 Framework target overall GHG wrt 1990</t>
  </si>
  <si>
    <t>EU2030 overall GHG</t>
  </si>
  <si>
    <t>PATHS</t>
  </si>
  <si>
    <t>EU2030 overall GHG - 2030</t>
  </si>
  <si>
    <t>EU2030 overall GHG - 2050</t>
  </si>
  <si>
    <t>This path is consistent with observed and forecast progress with 20-20-20 as in IA accompanying the communication COM(2014)15 Final up to 2020. For 2030, target as in the COM(2014)15 Final. Assume 2030 target continued to 2050. Note: all for GHG! Assume same for CO2 only.</t>
  </si>
  <si>
    <t>This path is consistent with observed and forecast progress with 20-20-20 as in IA accompanying the communication COM(2014)15 Final up to 2020. For 2030, target as in the COM(2014)15 Final. For 2050, target as in scenario run for the COMNote: all for GHG! Assume same for CO2 only.</t>
  </si>
  <si>
    <t>CO2TargetwithoutTransport</t>
  </si>
  <si>
    <t>CO2WOT</t>
  </si>
  <si>
    <t>Output from the CPI scenario</t>
  </si>
  <si>
    <t>~UC_SETS: R_S: AT,BE,BG,CY,CZ,DE,DK,EE,ES,FI,FR,EL,HU,IE,IT,LT,LU,LV,MT,NL,PL,PT,RO,SE,SI,SK,UK,CH,IS,NO,HR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</si>
</sst>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71" formatCode="_(* #,##0.00_);_(* \(#,##0.00\);_(* &quot;-&quot;??_);_(@_)"/>
    <numFmt numFmtId="191" formatCode="_-* #,##0.00\ _€_-;\-* #,##0.00\ _€_-;_-* &quot;-&quot;??\ _€_-;_-@_-"/>
    <numFmt numFmtId="196" formatCode="_([$€]* #,##0.00_);_([$€]* \(#,##0.00\);_([$€]* &quot;-&quot;??_);_(@_)"/>
    <numFmt numFmtId="197" formatCode="_ * #,##0.00_ ;_ * \-#,##0.00_ ;_ * &quot;-&quot;??_ ;_ @_ "/>
    <numFmt numFmtId="198" formatCode="_ * #,##0_ ;_ * \-#,##0_ ;_ * &quot;-&quot;_ ;_ @_ "/>
    <numFmt numFmtId="199" formatCode="_ &quot;kr&quot;\ * #,##0_ ;_ &quot;kr&quot;\ * \-#,##0_ ;_ &quot;kr&quot;\ * &quot;-&quot;_ ;_ @_ "/>
    <numFmt numFmtId="200" formatCode="_ &quot;kr&quot;\ * #,##0.00_ ;_ &quot;kr&quot;\ * \-#,##0.00_ ;_ &quot;kr&quot;\ * &quot;-&quot;??_ ;_ @_ "/>
    <numFmt numFmtId="202" formatCode="#,##0.0000"/>
    <numFmt numFmtId="208" formatCode="_-* #,##0\ _€_-;\-* #,##0\ _€_-;_-* &quot;-&quot;??\ _€_-;_-@_-"/>
  </numFmts>
  <fonts count="48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b/>
      <sz val="8"/>
      <color indexed="12"/>
      <name val="Arial"/>
      <family val="2"/>
    </font>
    <font>
      <sz val="8"/>
      <color indexed="81"/>
      <name val="Tahoma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0"/>
      <name val="Courier"/>
      <family val="3"/>
    </font>
    <font>
      <sz val="10"/>
      <name val="Arial"/>
      <family val="2"/>
    </font>
    <font>
      <sz val="10"/>
      <name val="Helvetica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name val="Times New Roman"/>
      <family val="1"/>
    </font>
    <font>
      <sz val="9"/>
      <name val="Times New Roman"/>
      <family val="1"/>
    </font>
    <font>
      <sz val="9"/>
      <color indexed="8"/>
      <name val="Times New Roman"/>
      <family val="1"/>
    </font>
    <font>
      <b/>
      <sz val="9"/>
      <name val="Times New Roman"/>
      <family val="1"/>
    </font>
    <font>
      <b/>
      <sz val="9"/>
      <name val="Times New Roman"/>
      <family val="1"/>
      <charset val="204"/>
    </font>
    <font>
      <sz val="9"/>
      <name val="Arial"/>
      <family val="2"/>
    </font>
    <font>
      <b/>
      <sz val="9"/>
      <color indexed="8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0"/>
      <name val="Arial"/>
      <family val="2"/>
      <charset val="238"/>
    </font>
    <font>
      <u/>
      <sz val="10"/>
      <color indexed="12"/>
      <name val="Times New Roman"/>
      <family val="1"/>
      <charset val="23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theme="1"/>
      <name val="Calibri"/>
      <family val="2"/>
      <charset val="238"/>
      <scheme val="minor"/>
    </font>
    <font>
      <sz val="10"/>
      <color rgb="FFFF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3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</borders>
  <cellStyleXfs count="136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0" borderId="0" applyNumberFormat="0" applyFont="0" applyFill="0" applyBorder="0" applyProtection="0">
      <alignment horizontal="left" vertical="center" indent="2"/>
    </xf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7" fillId="0" borderId="0" applyNumberFormat="0" applyFont="0" applyFill="0" applyBorder="0" applyProtection="0">
      <alignment horizontal="left" vertical="center" indent="5"/>
    </xf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36" fillId="20" borderId="0" applyBorder="0" applyAlignment="0"/>
    <xf numFmtId="4" fontId="36" fillId="20" borderId="0" applyBorder="0" applyAlignment="0"/>
    <xf numFmtId="0" fontId="34" fillId="20" borderId="0" applyBorder="0">
      <alignment horizontal="right" vertical="center"/>
    </xf>
    <xf numFmtId="4" fontId="34" fillId="20" borderId="0" applyBorder="0">
      <alignment horizontal="right" vertical="center"/>
    </xf>
    <xf numFmtId="0" fontId="34" fillId="20" borderId="1">
      <alignment horizontal="right" vertical="center"/>
    </xf>
    <xf numFmtId="4" fontId="34" fillId="21" borderId="0" applyBorder="0">
      <alignment horizontal="right" vertical="center"/>
    </xf>
    <xf numFmtId="4" fontId="34" fillId="21" borderId="0" applyBorder="0">
      <alignment horizontal="right" vertical="center"/>
    </xf>
    <xf numFmtId="0" fontId="35" fillId="21" borderId="1">
      <alignment horizontal="right" vertical="center"/>
    </xf>
    <xf numFmtId="4" fontId="35" fillId="21" borderId="1">
      <alignment horizontal="right" vertical="center"/>
    </xf>
    <xf numFmtId="0" fontId="35" fillId="21" borderId="2">
      <alignment horizontal="right" vertical="center"/>
    </xf>
    <xf numFmtId="0" fontId="40" fillId="21" borderId="1">
      <alignment horizontal="right" vertical="center"/>
    </xf>
    <xf numFmtId="4" fontId="40" fillId="21" borderId="1">
      <alignment horizontal="right" vertical="center"/>
    </xf>
    <xf numFmtId="0" fontId="35" fillId="22" borderId="1">
      <alignment horizontal="right" vertical="center"/>
    </xf>
    <xf numFmtId="4" fontId="35" fillId="22" borderId="1">
      <alignment horizontal="right" vertical="center"/>
    </xf>
    <xf numFmtId="0" fontId="35" fillId="22" borderId="2">
      <alignment horizontal="right" vertical="center"/>
    </xf>
    <xf numFmtId="0" fontId="35" fillId="22" borderId="1">
      <alignment horizontal="right" vertical="center"/>
    </xf>
    <xf numFmtId="4" fontId="35" fillId="22" borderId="1">
      <alignment horizontal="right" vertical="center"/>
    </xf>
    <xf numFmtId="0" fontId="35" fillId="22" borderId="3">
      <alignment horizontal="right" vertical="center"/>
    </xf>
    <xf numFmtId="0" fontId="35" fillId="22" borderId="4">
      <alignment horizontal="right" vertical="center"/>
    </xf>
    <xf numFmtId="4" fontId="35" fillId="22" borderId="4">
      <alignment horizontal="right" vertical="center"/>
    </xf>
    <xf numFmtId="0" fontId="35" fillId="22" borderId="5">
      <alignment horizontal="right" vertical="center"/>
    </xf>
    <xf numFmtId="4" fontId="35" fillId="22" borderId="5">
      <alignment horizontal="right" vertical="center"/>
    </xf>
    <xf numFmtId="0" fontId="10" fillId="3" borderId="0" applyNumberFormat="0" applyBorder="0" applyAlignment="0" applyProtection="0"/>
    <xf numFmtId="4" fontId="36" fillId="0" borderId="6" applyFill="0" applyBorder="0" applyProtection="0">
      <alignment horizontal="right" vertical="center"/>
    </xf>
    <xf numFmtId="0" fontId="11" fillId="23" borderId="7" applyNumberFormat="0" applyAlignment="0" applyProtection="0"/>
    <xf numFmtId="0" fontId="12" fillId="24" borderId="8" applyNumberFormat="0" applyAlignment="0" applyProtection="0"/>
    <xf numFmtId="19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35" fillId="0" borderId="0" applyNumberFormat="0">
      <alignment horizontal="right"/>
    </xf>
    <xf numFmtId="0" fontId="34" fillId="22" borderId="9">
      <alignment horizontal="left" vertical="center" wrapText="1" indent="2"/>
    </xf>
    <xf numFmtId="0" fontId="34" fillId="0" borderId="9">
      <alignment horizontal="left" vertical="center" wrapText="1" indent="2"/>
    </xf>
    <xf numFmtId="0" fontId="34" fillId="21" borderId="4">
      <alignment horizontal="left" vertical="center"/>
    </xf>
    <xf numFmtId="0" fontId="35" fillId="0" borderId="10">
      <alignment horizontal="left" vertical="top" wrapText="1"/>
    </xf>
    <xf numFmtId="0" fontId="7" fillId="0" borderId="11"/>
    <xf numFmtId="0" fontId="7" fillId="0" borderId="12"/>
    <xf numFmtId="196" fontId="27" fillId="0" borderId="0" applyFont="0" applyFill="0" applyBorder="0" applyAlignment="0" applyProtection="0"/>
    <xf numFmtId="0" fontId="13" fillId="0" borderId="0" applyNumberFormat="0" applyFill="0" applyBorder="0" applyAlignment="0" applyProtection="0"/>
    <xf numFmtId="11" fontId="27" fillId="0" borderId="0" applyFont="0" applyFill="0" applyBorder="0" applyAlignment="0" applyProtection="0"/>
    <xf numFmtId="11" fontId="27" fillId="0" borderId="0" applyFont="0" applyFill="0" applyBorder="0" applyAlignment="0" applyProtection="0"/>
    <xf numFmtId="0" fontId="14" fillId="4" borderId="0" applyNumberFormat="0" applyBorder="0" applyAlignment="0" applyProtection="0"/>
    <xf numFmtId="0" fontId="15" fillId="0" borderId="13" applyNumberFormat="0" applyFill="0" applyAlignment="0" applyProtection="0"/>
    <xf numFmtId="0" fontId="16" fillId="0" borderId="14" applyNumberFormat="0" applyFill="0" applyAlignment="0" applyProtection="0"/>
    <xf numFmtId="0" fontId="17" fillId="0" borderId="15" applyNumberFormat="0" applyFill="0" applyAlignment="0" applyProtection="0"/>
    <xf numFmtId="0" fontId="17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8" fillId="7" borderId="7" applyNumberFormat="0" applyAlignment="0" applyProtection="0"/>
    <xf numFmtId="4" fontId="34" fillId="0" borderId="0" applyBorder="0">
      <alignment horizontal="right" vertical="center"/>
    </xf>
    <xf numFmtId="0" fontId="34" fillId="0" borderId="1">
      <alignment horizontal="right" vertical="center"/>
    </xf>
    <xf numFmtId="4" fontId="34" fillId="0" borderId="1">
      <alignment horizontal="right" vertical="center"/>
    </xf>
    <xf numFmtId="0" fontId="34" fillId="0" borderId="2">
      <alignment horizontal="right" vertical="center"/>
    </xf>
    <xf numFmtId="4" fontId="34" fillId="0" borderId="2">
      <alignment horizontal="right" vertical="center"/>
    </xf>
    <xf numFmtId="1" fontId="41" fillId="21" borderId="0" applyBorder="0">
      <alignment horizontal="right" vertical="center"/>
    </xf>
    <xf numFmtId="0" fontId="7" fillId="25" borderId="1"/>
    <xf numFmtId="0" fontId="19" fillId="0" borderId="16" applyNumberFormat="0" applyFill="0" applyAlignment="0" applyProtection="0"/>
    <xf numFmtId="0" fontId="20" fillId="26" borderId="0" applyNumberFormat="0" applyBorder="0" applyAlignment="0" applyProtection="0"/>
    <xf numFmtId="0" fontId="8" fillId="0" borderId="0"/>
    <xf numFmtId="0" fontId="8" fillId="0" borderId="0"/>
    <xf numFmtId="0" fontId="27" fillId="0" borderId="0"/>
    <xf numFmtId="0" fontId="7" fillId="0" borderId="0"/>
    <xf numFmtId="4" fontId="7" fillId="0" borderId="0"/>
    <xf numFmtId="0" fontId="27" fillId="0" borderId="0"/>
    <xf numFmtId="0" fontId="8" fillId="0" borderId="0"/>
    <xf numFmtId="0" fontId="8" fillId="0" borderId="0"/>
    <xf numFmtId="0" fontId="27" fillId="0" borderId="0"/>
    <xf numFmtId="0" fontId="27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4" fontId="34" fillId="0" borderId="0" applyFill="0" applyBorder="0" applyProtection="0">
      <alignment horizontal="right" vertical="center"/>
    </xf>
    <xf numFmtId="0" fontId="36" fillId="0" borderId="0" applyNumberFormat="0" applyFill="0" applyBorder="0" applyProtection="0">
      <alignment horizontal="left" vertical="center"/>
    </xf>
    <xf numFmtId="0" fontId="34" fillId="0" borderId="1" applyNumberFormat="0" applyFill="0" applyAlignment="0" applyProtection="0"/>
    <xf numFmtId="0" fontId="7" fillId="27" borderId="0" applyNumberFormat="0" applyFont="0" applyBorder="0" applyAlignment="0" applyProtection="0"/>
    <xf numFmtId="4" fontId="7" fillId="27" borderId="0" applyNumberFormat="0" applyFont="0" applyBorder="0" applyAlignment="0" applyProtection="0"/>
    <xf numFmtId="0" fontId="42" fillId="0" borderId="0"/>
    <xf numFmtId="0" fontId="26" fillId="0" borderId="0"/>
    <xf numFmtId="0" fontId="8" fillId="0" borderId="0"/>
    <xf numFmtId="0" fontId="8" fillId="28" borderId="17" applyNumberFormat="0" applyFont="0" applyAlignment="0" applyProtection="0"/>
    <xf numFmtId="0" fontId="21" fillId="23" borderId="18" applyNumberFormat="0" applyAlignment="0" applyProtection="0"/>
    <xf numFmtId="202" fontId="34" fillId="29" borderId="1" applyNumberFormat="0" applyFont="0" applyBorder="0" applyAlignment="0" applyProtection="0">
      <alignment horizontal="right" vertical="center"/>
    </xf>
    <xf numFmtId="9" fontId="8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8" fillId="0" borderId="0" applyFont="0" applyFill="0" applyBorder="0" applyAlignment="0" applyProtection="0"/>
    <xf numFmtId="197" fontId="28" fillId="0" borderId="0" applyFont="0" applyFill="0" applyBorder="0" applyAlignment="0" applyProtection="0"/>
    <xf numFmtId="198" fontId="28" fillId="0" borderId="0" applyFont="0" applyFill="0" applyBorder="0" applyAlignment="0" applyProtection="0"/>
    <xf numFmtId="199" fontId="28" fillId="0" borderId="0" applyFont="0" applyFill="0" applyBorder="0" applyAlignment="0" applyProtection="0"/>
    <xf numFmtId="0" fontId="34" fillId="27" borderId="1"/>
    <xf numFmtId="0" fontId="7" fillId="0" borderId="0"/>
    <xf numFmtId="0" fontId="27" fillId="0" borderId="1" applyNumberFormat="0" applyFill="0" applyProtection="0">
      <alignment horizontal="right"/>
    </xf>
    <xf numFmtId="0" fontId="27" fillId="0" borderId="1" applyNumberFormat="0" applyFill="0" applyProtection="0">
      <alignment horizontal="right"/>
    </xf>
    <xf numFmtId="0" fontId="3" fillId="30" borderId="1" applyNumberFormat="0" applyProtection="0">
      <alignment horizontal="right"/>
    </xf>
    <xf numFmtId="0" fontId="29" fillId="30" borderId="0" applyNumberFormat="0" applyBorder="0" applyProtection="0">
      <alignment horizontal="left"/>
    </xf>
    <xf numFmtId="0" fontId="3" fillId="30" borderId="1" applyNumberFormat="0" applyProtection="0">
      <alignment horizontal="left"/>
    </xf>
    <xf numFmtId="0" fontId="27" fillId="0" borderId="1" applyNumberFormat="0" applyFill="0" applyProtection="0">
      <alignment horizontal="right"/>
    </xf>
    <xf numFmtId="0" fontId="27" fillId="0" borderId="1" applyNumberFormat="0" applyFill="0" applyProtection="0">
      <alignment horizontal="right"/>
    </xf>
    <xf numFmtId="0" fontId="30" fillId="31" borderId="0" applyNumberFormat="0" applyBorder="0" applyProtection="0">
      <alignment horizontal="left"/>
    </xf>
    <xf numFmtId="0" fontId="22" fillId="0" borderId="0" applyNumberFormat="0" applyFill="0" applyBorder="0" applyAlignment="0" applyProtection="0"/>
    <xf numFmtId="0" fontId="23" fillId="0" borderId="19" applyNumberFormat="0" applyFill="0" applyAlignment="0" applyProtection="0"/>
    <xf numFmtId="200" fontId="28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34" fillId="0" borderId="0"/>
    <xf numFmtId="4" fontId="34" fillId="0" borderId="0"/>
    <xf numFmtId="4" fontId="34" fillId="0" borderId="0"/>
  </cellStyleXfs>
  <cellXfs count="80">
    <xf numFmtId="0" fontId="0" fillId="0" borderId="0" xfId="0"/>
    <xf numFmtId="0" fontId="0" fillId="0" borderId="0" xfId="0" applyFill="1"/>
    <xf numFmtId="0" fontId="5" fillId="32" borderId="0" xfId="0" applyFont="1" applyFill="1"/>
    <xf numFmtId="0" fontId="23" fillId="0" borderId="0" xfId="107" applyFont="1"/>
    <xf numFmtId="0" fontId="23" fillId="32" borderId="0" xfId="107" applyFont="1" applyFill="1"/>
    <xf numFmtId="0" fontId="20" fillId="26" borderId="0" xfId="81" applyFont="1"/>
    <xf numFmtId="1" fontId="0" fillId="0" borderId="0" xfId="0" applyNumberFormat="1"/>
    <xf numFmtId="0" fontId="0" fillId="0" borderId="0" xfId="0" applyFill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2" xfId="0" applyBorder="1"/>
    <xf numFmtId="0" fontId="0" fillId="0" borderId="0" xfId="0" applyBorder="1"/>
    <xf numFmtId="0" fontId="0" fillId="0" borderId="23" xfId="0" applyBorder="1"/>
    <xf numFmtId="1" fontId="0" fillId="0" borderId="0" xfId="0" applyNumberFormat="1" applyBorder="1"/>
    <xf numFmtId="0" fontId="0" fillId="0" borderId="24" xfId="0" applyBorder="1"/>
    <xf numFmtId="0" fontId="0" fillId="0" borderId="11" xfId="0" applyBorder="1"/>
    <xf numFmtId="0" fontId="0" fillId="0" borderId="25" xfId="0" applyBorder="1"/>
    <xf numFmtId="2" fontId="0" fillId="0" borderId="0" xfId="0" applyNumberFormat="1"/>
    <xf numFmtId="0" fontId="3" fillId="0" borderId="0" xfId="0" applyFont="1" applyBorder="1"/>
    <xf numFmtId="0" fontId="3" fillId="0" borderId="23" xfId="0" applyFont="1" applyBorder="1"/>
    <xf numFmtId="0" fontId="3" fillId="0" borderId="0" xfId="0" applyFont="1" applyFill="1" applyBorder="1"/>
    <xf numFmtId="2" fontId="27" fillId="0" borderId="0" xfId="0" applyNumberFormat="1" applyFont="1"/>
    <xf numFmtId="0" fontId="27" fillId="0" borderId="0" xfId="0" applyFont="1"/>
    <xf numFmtId="3" fontId="0" fillId="0" borderId="0" xfId="0" applyNumberFormat="1"/>
    <xf numFmtId="1" fontId="7" fillId="0" borderId="0" xfId="0" applyNumberFormat="1" applyFont="1" applyBorder="1"/>
    <xf numFmtId="0" fontId="3" fillId="0" borderId="0" xfId="0" applyFont="1"/>
    <xf numFmtId="0" fontId="7" fillId="0" borderId="0" xfId="0" applyFont="1"/>
    <xf numFmtId="0" fontId="33" fillId="0" borderId="0" xfId="71" applyFont="1" applyFill="1" applyAlignment="1">
      <alignment vertical="center"/>
    </xf>
    <xf numFmtId="4" fontId="34" fillId="0" borderId="0" xfId="135" applyAlignment="1">
      <alignment vertical="center"/>
    </xf>
    <xf numFmtId="0" fontId="35" fillId="0" borderId="0" xfId="55" applyFont="1" applyFill="1" applyBorder="1" applyAlignment="1" applyProtection="1">
      <alignment horizontal="right"/>
    </xf>
    <xf numFmtId="0" fontId="7" fillId="0" borderId="0" xfId="85"/>
    <xf numFmtId="0" fontId="33" fillId="0" borderId="0" xfId="71" applyFont="1" applyAlignment="1">
      <alignment vertical="center"/>
    </xf>
    <xf numFmtId="4" fontId="35" fillId="0" borderId="0" xfId="135" applyFont="1" applyAlignment="1">
      <alignment vertical="center"/>
    </xf>
    <xf numFmtId="4" fontId="36" fillId="20" borderId="20" xfId="135" applyFont="1" applyFill="1" applyBorder="1" applyAlignment="1">
      <alignment vertical="center" wrapText="1"/>
    </xf>
    <xf numFmtId="49" fontId="36" fillId="20" borderId="26" xfId="135" applyNumberFormat="1" applyFont="1" applyFill="1" applyBorder="1" applyAlignment="1">
      <alignment horizontal="center" vertical="center"/>
    </xf>
    <xf numFmtId="4" fontId="36" fillId="20" borderId="27" xfId="135" applyFont="1" applyFill="1" applyBorder="1" applyAlignment="1">
      <alignment horizontal="center" vertical="center" wrapText="1"/>
    </xf>
    <xf numFmtId="0" fontId="46" fillId="0" borderId="12" xfId="61" applyNumberFormat="1" applyFont="1" applyFill="1" applyBorder="1" applyAlignment="1" applyProtection="1"/>
    <xf numFmtId="4" fontId="36" fillId="20" borderId="28" xfId="135" applyFont="1" applyFill="1" applyBorder="1" applyAlignment="1">
      <alignment horizontal="center" vertical="center"/>
    </xf>
    <xf numFmtId="4" fontId="36" fillId="20" borderId="29" xfId="135" applyFont="1" applyFill="1" applyBorder="1" applyAlignment="1">
      <alignment horizontal="center" vertical="center"/>
    </xf>
    <xf numFmtId="0" fontId="36" fillId="20" borderId="9" xfId="101" applyFont="1" applyFill="1" applyBorder="1" applyAlignment="1">
      <alignment horizontal="left" vertical="center"/>
    </xf>
    <xf numFmtId="4" fontId="37" fillId="20" borderId="30" xfId="135" applyFont="1" applyFill="1" applyBorder="1" applyAlignment="1" applyProtection="1">
      <alignment horizontal="right" vertical="center"/>
    </xf>
    <xf numFmtId="4" fontId="37" fillId="20" borderId="31" xfId="135" applyFont="1" applyFill="1" applyBorder="1" applyAlignment="1" applyProtection="1">
      <alignment horizontal="right" vertical="center"/>
    </xf>
    <xf numFmtId="0" fontId="34" fillId="20" borderId="9" xfId="7" applyFont="1" applyFill="1" applyBorder="1" applyAlignment="1">
      <alignment horizontal="left" vertical="center" indent="2"/>
    </xf>
    <xf numFmtId="4" fontId="34" fillId="20" borderId="1" xfId="135" applyFont="1" applyFill="1" applyBorder="1" applyAlignment="1" applyProtection="1">
      <alignment horizontal="right" vertical="center"/>
    </xf>
    <xf numFmtId="4" fontId="34" fillId="20" borderId="32" xfId="135" applyFont="1" applyFill="1" applyBorder="1" applyAlignment="1" applyProtection="1">
      <alignment horizontal="right" vertical="center"/>
    </xf>
    <xf numFmtId="0" fontId="34" fillId="20" borderId="9" xfId="14" applyFont="1" applyFill="1" applyBorder="1" applyAlignment="1">
      <alignment horizontal="left" vertical="center" indent="5"/>
    </xf>
    <xf numFmtId="4" fontId="34" fillId="0" borderId="1" xfId="75" applyNumberFormat="1" applyFont="1" applyFill="1" applyBorder="1" applyAlignment="1" applyProtection="1">
      <alignment horizontal="right" vertical="center"/>
    </xf>
    <xf numFmtId="0" fontId="34" fillId="20" borderId="9" xfId="14" applyFont="1" applyFill="1" applyBorder="1" applyAlignment="1">
      <alignment horizontal="left" vertical="center" wrapText="1" indent="5"/>
    </xf>
    <xf numFmtId="0" fontId="34" fillId="0" borderId="1" xfId="75" applyNumberFormat="1" applyFont="1" applyFill="1" applyBorder="1" applyAlignment="1" applyProtection="1">
      <alignment horizontal="right" vertical="center"/>
    </xf>
    <xf numFmtId="4" fontId="34" fillId="0" borderId="2" xfId="77" applyNumberFormat="1" applyFont="1" applyFill="1" applyBorder="1" applyAlignment="1" applyProtection="1">
      <alignment horizontal="right" vertical="center"/>
    </xf>
    <xf numFmtId="4" fontId="36" fillId="20" borderId="20" xfId="135" applyFont="1" applyFill="1" applyBorder="1" applyAlignment="1">
      <alignment vertical="center"/>
    </xf>
    <xf numFmtId="4" fontId="37" fillId="20" borderId="1" xfId="135" applyFont="1" applyFill="1" applyBorder="1" applyAlignment="1" applyProtection="1">
      <alignment horizontal="right" vertical="center"/>
    </xf>
    <xf numFmtId="4" fontId="37" fillId="20" borderId="32" xfId="135" applyFont="1" applyFill="1" applyBorder="1" applyAlignment="1" applyProtection="1">
      <alignment horizontal="right" vertical="center"/>
    </xf>
    <xf numFmtId="0" fontId="34" fillId="27" borderId="1" xfId="118" applyNumberFormat="1" applyFont="1" applyFill="1" applyBorder="1" applyAlignment="1" applyProtection="1"/>
    <xf numFmtId="0" fontId="34" fillId="0" borderId="2" xfId="77" applyNumberFormat="1" applyFont="1" applyFill="1" applyBorder="1" applyAlignment="1" applyProtection="1">
      <alignment horizontal="right" vertical="center"/>
    </xf>
    <xf numFmtId="0" fontId="36" fillId="20" borderId="20" xfId="101" applyFont="1" applyFill="1" applyBorder="1" applyAlignment="1">
      <alignment horizontal="left" vertical="center"/>
    </xf>
    <xf numFmtId="0" fontId="34" fillId="20" borderId="33" xfId="7" applyFont="1" applyFill="1" applyBorder="1" applyAlignment="1">
      <alignment horizontal="left" vertical="center" indent="2"/>
    </xf>
    <xf numFmtId="4" fontId="37" fillId="20" borderId="26" xfId="135" applyFont="1" applyFill="1" applyBorder="1" applyAlignment="1" applyProtection="1">
      <alignment horizontal="right" vertical="center"/>
    </xf>
    <xf numFmtId="4" fontId="37" fillId="20" borderId="27" xfId="135" applyFont="1" applyFill="1" applyBorder="1" applyAlignment="1" applyProtection="1">
      <alignment horizontal="right" vertical="center"/>
    </xf>
    <xf numFmtId="2" fontId="34" fillId="20" borderId="4" xfId="134" applyNumberFormat="1" applyFont="1" applyFill="1" applyBorder="1" applyAlignment="1" applyProtection="1">
      <alignment horizontal="left" vertical="center" indent="2"/>
    </xf>
    <xf numFmtId="2" fontId="34" fillId="20" borderId="34" xfId="134" applyNumberFormat="1" applyFont="1" applyFill="1" applyBorder="1" applyAlignment="1" applyProtection="1">
      <alignment horizontal="left" vertical="center" indent="2"/>
    </xf>
    <xf numFmtId="4" fontId="34" fillId="0" borderId="2" xfId="77" applyFont="1">
      <alignment horizontal="right" vertical="center"/>
    </xf>
    <xf numFmtId="4" fontId="34" fillId="0" borderId="9" xfId="73" applyFont="1" applyBorder="1">
      <alignment horizontal="right" vertical="center"/>
    </xf>
    <xf numFmtId="4" fontId="37" fillId="20" borderId="35" xfId="135" applyFont="1" applyFill="1" applyBorder="1" applyAlignment="1" applyProtection="1">
      <alignment horizontal="right" vertical="center"/>
    </xf>
    <xf numFmtId="4" fontId="37" fillId="20" borderId="36" xfId="135" applyFont="1" applyFill="1" applyBorder="1" applyAlignment="1" applyProtection="1">
      <alignment horizontal="right" vertical="center"/>
    </xf>
    <xf numFmtId="4" fontId="34" fillId="0" borderId="37" xfId="73" applyFont="1" applyBorder="1">
      <alignment horizontal="right" vertical="center"/>
    </xf>
    <xf numFmtId="0" fontId="36" fillId="20" borderId="38" xfId="101" applyFont="1" applyFill="1" applyBorder="1" applyAlignment="1">
      <alignment horizontal="left" vertical="center"/>
    </xf>
    <xf numFmtId="0" fontId="36" fillId="20" borderId="33" xfId="101" applyFont="1" applyFill="1" applyBorder="1" applyAlignment="1">
      <alignment horizontal="left" vertical="center"/>
    </xf>
    <xf numFmtId="0" fontId="38" fillId="0" borderId="0" xfId="85" applyFont="1"/>
    <xf numFmtId="4" fontId="39" fillId="0" borderId="0" xfId="135" applyFont="1" applyBorder="1" applyAlignment="1"/>
    <xf numFmtId="3" fontId="3" fillId="0" borderId="0" xfId="0" applyNumberFormat="1" applyFont="1"/>
    <xf numFmtId="2" fontId="0" fillId="33" borderId="0" xfId="0" applyNumberFormat="1" applyFill="1"/>
    <xf numFmtId="0" fontId="47" fillId="0" borderId="0" xfId="0" applyFont="1"/>
    <xf numFmtId="2" fontId="47" fillId="0" borderId="0" xfId="0" applyNumberFormat="1" applyFont="1"/>
    <xf numFmtId="2" fontId="0" fillId="0" borderId="0" xfId="0" applyNumberFormat="1" applyFill="1"/>
    <xf numFmtId="3" fontId="0" fillId="34" borderId="0" xfId="0" applyNumberFormat="1" applyFill="1"/>
    <xf numFmtId="208" fontId="0" fillId="0" borderId="0" xfId="53" applyNumberFormat="1" applyFont="1"/>
    <xf numFmtId="4" fontId="36" fillId="20" borderId="20" xfId="135" applyFont="1" applyFill="1" applyBorder="1" applyAlignment="1">
      <alignment vertical="center" wrapText="1"/>
    </xf>
    <xf numFmtId="4" fontId="36" fillId="20" borderId="39" xfId="135" applyFont="1" applyFill="1" applyBorder="1" applyAlignment="1">
      <alignment vertical="center" wrapText="1"/>
    </xf>
  </cellXfs>
  <cellStyles count="136">
    <cellStyle name="20% - Accent1 2" xfId="1"/>
    <cellStyle name="20% - Accent2 2" xfId="2"/>
    <cellStyle name="20% - Accent3 2" xfId="3"/>
    <cellStyle name="20% - Accent4 2" xfId="4"/>
    <cellStyle name="20% - Accent5 2" xfId="5"/>
    <cellStyle name="20% - Accent6 2" xfId="6"/>
    <cellStyle name="2x indented GHG Textfiels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5x indented GHG Textfiels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AggblueBoldCels" xfId="27"/>
    <cellStyle name="AggblueBoldCels 2" xfId="28"/>
    <cellStyle name="AggblueCels" xfId="29"/>
    <cellStyle name="AggblueCels 2" xfId="30"/>
    <cellStyle name="AggblueCels_1x" xfId="31"/>
    <cellStyle name="AggBoldCells" xfId="32"/>
    <cellStyle name="AggCels" xfId="33"/>
    <cellStyle name="AggGreen" xfId="34"/>
    <cellStyle name="AggGreen 2" xfId="35"/>
    <cellStyle name="AggGreen_Bbdr" xfId="36"/>
    <cellStyle name="AggGreen12" xfId="37"/>
    <cellStyle name="AggGreen12 2" xfId="38"/>
    <cellStyle name="AggOrange" xfId="39"/>
    <cellStyle name="AggOrange 2" xfId="40"/>
    <cellStyle name="AggOrange_B_border" xfId="41"/>
    <cellStyle name="AggOrange9" xfId="42"/>
    <cellStyle name="AggOrange9 2" xfId="43"/>
    <cellStyle name="AggOrangeLB_2x" xfId="44"/>
    <cellStyle name="AggOrangeLBorder" xfId="45"/>
    <cellStyle name="AggOrangeLBorder 2" xfId="46"/>
    <cellStyle name="AggOrangeRBorder" xfId="47"/>
    <cellStyle name="AggOrangeRBorder 2" xfId="48"/>
    <cellStyle name="Bad 2" xfId="49"/>
    <cellStyle name="Bold GHG Numbers (0.00)" xfId="50"/>
    <cellStyle name="Calculation 2" xfId="51"/>
    <cellStyle name="Check Cell 2" xfId="52"/>
    <cellStyle name="Comma" xfId="53" builtinId="3"/>
    <cellStyle name="Comma 2" xfId="54"/>
    <cellStyle name="Constants" xfId="55"/>
    <cellStyle name="CustomCellsOrange" xfId="56"/>
    <cellStyle name="CustomizationCells" xfId="57"/>
    <cellStyle name="CustomizationGreenCells" xfId="58"/>
    <cellStyle name="DocBox_EmptyRow" xfId="59"/>
    <cellStyle name="Empty_B_border" xfId="60"/>
    <cellStyle name="Empty_L_border" xfId="61"/>
    <cellStyle name="Euro" xfId="62"/>
    <cellStyle name="Explanatory Text 2" xfId="63"/>
    <cellStyle name="Float" xfId="64"/>
    <cellStyle name="Float 2" xfId="65"/>
    <cellStyle name="Good 2" xfId="66"/>
    <cellStyle name="Heading 1 2" xfId="67"/>
    <cellStyle name="Heading 2 2" xfId="68"/>
    <cellStyle name="Heading 3 2" xfId="69"/>
    <cellStyle name="Heading 4 2" xfId="70"/>
    <cellStyle name="Headline" xfId="71"/>
    <cellStyle name="Input 2" xfId="72"/>
    <cellStyle name="InputCells" xfId="73"/>
    <cellStyle name="InputCells12" xfId="74"/>
    <cellStyle name="InputCells12 2" xfId="75"/>
    <cellStyle name="InputCells12_BBorder" xfId="76"/>
    <cellStyle name="InputCells12_BBorder 2" xfId="77"/>
    <cellStyle name="IntCells" xfId="78"/>
    <cellStyle name="KP_thin_border_dark_grey" xfId="79"/>
    <cellStyle name="Linked Cell 2" xfId="80"/>
    <cellStyle name="Neutral 2" xfId="81"/>
    <cellStyle name="Normal" xfId="0" builtinId="0"/>
    <cellStyle name="Normal 2" xfId="82"/>
    <cellStyle name="Normal 2 2" xfId="83"/>
    <cellStyle name="Normal 2 3" xfId="84"/>
    <cellStyle name="Normal 2 4" xfId="85"/>
    <cellStyle name="Normal 2 5" xfId="86"/>
    <cellStyle name="Normal 2_bound" xfId="87"/>
    <cellStyle name="Normal 3" xfId="88"/>
    <cellStyle name="Normal 3 2" xfId="89"/>
    <cellStyle name="Normal 3 3" xfId="90"/>
    <cellStyle name="Normal 3_Heating-COM" xfId="91"/>
    <cellStyle name="Normal 4" xfId="92"/>
    <cellStyle name="Normal 4 2" xfId="93"/>
    <cellStyle name="Normal 5" xfId="94"/>
    <cellStyle name="Normal 6" xfId="95"/>
    <cellStyle name="Normal 7" xfId="96"/>
    <cellStyle name="Normal 7 2" xfId="97"/>
    <cellStyle name="Normal 8" xfId="98"/>
    <cellStyle name="Normal 8 2" xfId="99"/>
    <cellStyle name="Normal GHG Numbers (0.00)" xfId="100"/>
    <cellStyle name="Normal GHG Textfiels Bold" xfId="101"/>
    <cellStyle name="Normal GHG whole table" xfId="102"/>
    <cellStyle name="Normal GHG-Shade" xfId="103"/>
    <cellStyle name="Normal GHG-Shade 2" xfId="104"/>
    <cellStyle name="Normál_Munka1" xfId="105"/>
    <cellStyle name="Normale_B2020" xfId="106"/>
    <cellStyle name="Normale_Scen_UC_IND-StrucConst" xfId="107"/>
    <cellStyle name="Note 2" xfId="108"/>
    <cellStyle name="Output 2" xfId="109"/>
    <cellStyle name="Pattern" xfId="110"/>
    <cellStyle name="Percent 2" xfId="111"/>
    <cellStyle name="Percent 2 2" xfId="112"/>
    <cellStyle name="Percent 3" xfId="113"/>
    <cellStyle name="Percent 3 2" xfId="114"/>
    <cellStyle name="Pilkku_Layo9704" xfId="115"/>
    <cellStyle name="Pyör. luku_Layo9704" xfId="116"/>
    <cellStyle name="Pyör. valuutta_Layo9704" xfId="117"/>
    <cellStyle name="Shade" xfId="118"/>
    <cellStyle name="Standard 2" xfId="119"/>
    <cellStyle name="Style 21" xfId="120"/>
    <cellStyle name="Style 21 2" xfId="121"/>
    <cellStyle name="Style 22" xfId="122"/>
    <cellStyle name="Style 23" xfId="123"/>
    <cellStyle name="Style 24" xfId="124"/>
    <cellStyle name="Style 25" xfId="125"/>
    <cellStyle name="Style 25 2" xfId="126"/>
    <cellStyle name="Style 26" xfId="127"/>
    <cellStyle name="Title 2" xfId="128"/>
    <cellStyle name="Total 2" xfId="129"/>
    <cellStyle name="Valuutta_Layo9704" xfId="130"/>
    <cellStyle name="Warning Text 2" xfId="131"/>
    <cellStyle name="Гиперссылка" xfId="132"/>
    <cellStyle name="Обычный_2++" xfId="133"/>
    <cellStyle name="Обычный_2++ 2" xfId="134"/>
    <cellStyle name="Обычный_CRF2002 (1)" xfId="13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NFCCC/CRFReporter2/Template/FromCustomer/LULUCF%20module%20-%20v%201.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/UNFCCC/CRF%20Reporter/CRFReport-templat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/UNFCCC/CRF%20Reporter/CRFReport-templateK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able5"/>
      <sheetName val="Table5.A"/>
      <sheetName val="Table5.B"/>
      <sheetName val="Table5.C"/>
      <sheetName val="Table5.D"/>
      <sheetName val="Table5.E"/>
      <sheetName val="Table5.F"/>
      <sheetName val="Table5(I)"/>
      <sheetName val="Table5(II)"/>
      <sheetName val="Table5(III)"/>
      <sheetName val="Table5(IV)"/>
      <sheetName val="Table5(V)"/>
      <sheetName val="Summary1.A"/>
      <sheetName val="Summary2"/>
      <sheetName val="Summary3"/>
      <sheetName val="Table7"/>
      <sheetName val="Table9"/>
      <sheetName val="Table10"/>
    </sheetNames>
    <sheetDataSet>
      <sheetData sheetId="0">
        <row r="4">
          <cell r="C4" t="str">
            <v>Country</v>
          </cell>
        </row>
        <row r="6">
          <cell r="C6" t="str">
            <v>Inventory Year</v>
          </cell>
        </row>
        <row r="8">
          <cell r="C8" t="str">
            <v>Submission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Table1s1"/>
      <sheetName val="Table1s2"/>
      <sheetName val="Table1.A(a)s1"/>
      <sheetName val="Table1.A(a)s2"/>
      <sheetName val="Table1.A(a)s3"/>
      <sheetName val="Table1.A(a)s4"/>
      <sheetName val="Table1.A(b)"/>
      <sheetName val="Table1.A(c)"/>
      <sheetName val="Table1.A(d)"/>
      <sheetName val="Table1.B.1"/>
      <sheetName val="Table1.B.2"/>
      <sheetName val="Table1.C"/>
      <sheetName val="Table2(I)s1"/>
      <sheetName val="Table2(I)s2"/>
      <sheetName val="Table2(I).A-Gs1"/>
      <sheetName val="Table2(I).A-Gs2"/>
      <sheetName val="Table2(II)s1"/>
      <sheetName val="Table2(II)s2"/>
      <sheetName val="Table2(II).C"/>
      <sheetName val="Table2(II).E"/>
      <sheetName val="Table2(II).Fs1"/>
      <sheetName val="Table2(II).Fs2"/>
      <sheetName val="Table3"/>
      <sheetName val="Table3.A-D"/>
      <sheetName val="Table4s1"/>
      <sheetName val="Table4s2"/>
      <sheetName val="Table4.A"/>
      <sheetName val="Table4.B(a)s1"/>
      <sheetName val="Table4.B(a)s2"/>
      <sheetName val="Table4.B(b)"/>
      <sheetName val="Table4.C"/>
      <sheetName val="Table4.Ds1"/>
      <sheetName val="Table4.Ds2"/>
      <sheetName val="Table4.E"/>
      <sheetName val="Table4.F"/>
      <sheetName val="Table5"/>
      <sheetName val="Table5.A"/>
      <sheetName val="Table5.B"/>
      <sheetName val="Table5.C"/>
      <sheetName val="Table5.D"/>
      <sheetName val="Table5.E"/>
      <sheetName val="Table5.F"/>
      <sheetName val="Table5(I)"/>
      <sheetName val="Table5(II)"/>
      <sheetName val="Table5(III)"/>
      <sheetName val="Table5(IV)"/>
      <sheetName val="Table5(V)"/>
      <sheetName val="Table6"/>
      <sheetName val="Table6.A,C"/>
      <sheetName val="Table6.Bs1"/>
      <sheetName val="Table6.Bs2"/>
      <sheetName val="Summary1.As1"/>
      <sheetName val="Summary1.As2"/>
      <sheetName val="Summary1.As3"/>
      <sheetName val="Summary1.B"/>
      <sheetName val="Summary2"/>
      <sheetName val="Summary3s1"/>
      <sheetName val="Summary3s2"/>
      <sheetName val="Table7"/>
      <sheetName val="Table8(a)s1"/>
      <sheetName val="Table8(a)s2"/>
      <sheetName val="Table8(b)"/>
      <sheetName val="Table8(b).2"/>
      <sheetName val="Table8(b).3"/>
      <sheetName val="Table8(b).4"/>
      <sheetName val="Table8(b).5"/>
      <sheetName val="Table9(a)"/>
      <sheetName val="Table9(b)"/>
      <sheetName val="Table10s1"/>
      <sheetName val="Table10s2"/>
      <sheetName val="Table10s3"/>
      <sheetName val="Table10s4"/>
      <sheetName val="Table10s5"/>
      <sheetName val="ReporterHelp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NIR-1"/>
      <sheetName val="NIR-2"/>
      <sheetName val="NIR-3"/>
      <sheetName val="5(KP)"/>
      <sheetName val="5(KP-I)A.1.1"/>
      <sheetName val="5(KP-I)A.1.2"/>
      <sheetName val="5(KP-I)A.1.3"/>
      <sheetName val="5(KP-I)A.2."/>
      <sheetName val="5(KP-I)A.2.1"/>
      <sheetName val="5(KP-I)B.1"/>
      <sheetName val="5(KP-I)B.2"/>
      <sheetName val="5(KP-I)B.3"/>
      <sheetName val="5(KP-I)B.4"/>
      <sheetName val="5(KP-II)1"/>
      <sheetName val="5(KP-II)2"/>
      <sheetName val="5(KP-II)3"/>
      <sheetName val="5(KP-II)4"/>
      <sheetName val="5(KP-II)5"/>
      <sheetName val="Accounting"/>
      <sheetName val="ReporterHelpSheet"/>
    </sheetNames>
    <sheetDataSet>
      <sheetData sheetId="0"/>
      <sheetData sheetId="1"/>
      <sheetData sheetId="2"/>
      <sheetData sheetId="3">
        <row r="8">
          <cell r="C8" t="str">
            <v>Conversion to forest land</v>
          </cell>
          <cell r="D8" t="str">
            <v>No</v>
          </cell>
          <cell r="E8" t="str">
            <v>NA</v>
          </cell>
          <cell r="F8" t="str">
            <v>smalllest key source including LULUCF is  43.24 Gg CO2 eq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N64"/>
  <sheetViews>
    <sheetView workbookViewId="0">
      <selection activeCell="D42" sqref="D42"/>
    </sheetView>
  </sheetViews>
  <sheetFormatPr defaultRowHeight="12.75"/>
  <cols>
    <col min="2" max="2" width="21.265625" customWidth="1"/>
    <col min="3" max="3" width="23.1328125" customWidth="1"/>
    <col min="4" max="4" width="16.3984375" bestFit="1" customWidth="1"/>
    <col min="5" max="5" width="11.265625" customWidth="1"/>
    <col min="6" max="13" width="11.73046875" bestFit="1" customWidth="1"/>
    <col min="14" max="14" width="11.59765625" bestFit="1" customWidth="1"/>
  </cols>
  <sheetData>
    <row r="3" spans="2:12" ht="13.15" thickBot="1"/>
    <row r="4" spans="2:12">
      <c r="B4" s="8" t="s">
        <v>6</v>
      </c>
      <c r="C4" s="9"/>
      <c r="D4" s="9"/>
      <c r="E4" s="9"/>
      <c r="F4" s="9"/>
      <c r="G4" s="9"/>
      <c r="H4" s="9"/>
      <c r="I4" s="10"/>
    </row>
    <row r="5" spans="2:12">
      <c r="B5" s="11" t="s">
        <v>8</v>
      </c>
      <c r="C5" s="12"/>
      <c r="D5" s="12"/>
      <c r="E5" s="12"/>
      <c r="F5" s="12"/>
      <c r="G5" s="12"/>
      <c r="H5" s="12"/>
      <c r="I5" s="13"/>
    </row>
    <row r="6" spans="2:12">
      <c r="B6" s="11"/>
      <c r="C6" s="12"/>
      <c r="D6" s="12"/>
      <c r="E6" s="12"/>
      <c r="F6" s="12"/>
      <c r="G6" s="12"/>
      <c r="H6" s="12"/>
      <c r="I6" s="13"/>
    </row>
    <row r="7" spans="2:12">
      <c r="B7" s="11"/>
      <c r="C7" s="12" t="s">
        <v>7</v>
      </c>
      <c r="D7" s="12"/>
      <c r="E7" s="12"/>
      <c r="F7" s="12"/>
      <c r="G7" s="12"/>
      <c r="H7" s="12"/>
      <c r="I7" s="13"/>
    </row>
    <row r="8" spans="2:12">
      <c r="B8" s="11"/>
      <c r="C8" s="12" t="s">
        <v>9</v>
      </c>
      <c r="D8" s="12"/>
      <c r="E8" s="12"/>
      <c r="F8" s="12"/>
      <c r="G8" s="12"/>
      <c r="H8" s="12"/>
      <c r="I8" s="13"/>
    </row>
    <row r="9" spans="2:12">
      <c r="B9" s="11"/>
      <c r="C9" s="12" t="s">
        <v>10</v>
      </c>
      <c r="D9" s="12"/>
      <c r="E9" s="12"/>
      <c r="F9" s="12"/>
      <c r="G9" s="12"/>
      <c r="H9" s="12"/>
      <c r="I9" s="13"/>
    </row>
    <row r="10" spans="2:12">
      <c r="B10" s="11" t="s">
        <v>11</v>
      </c>
      <c r="C10" s="12"/>
      <c r="D10" s="12">
        <v>2010</v>
      </c>
      <c r="E10" s="12">
        <v>2015</v>
      </c>
      <c r="F10" s="12">
        <v>2020</v>
      </c>
      <c r="G10" s="12">
        <v>2025</v>
      </c>
      <c r="H10" s="12">
        <v>2030</v>
      </c>
      <c r="I10" s="13">
        <v>2035</v>
      </c>
      <c r="J10" s="7">
        <v>2040</v>
      </c>
      <c r="K10" s="7">
        <v>2050</v>
      </c>
      <c r="L10" s="7">
        <v>2060</v>
      </c>
    </row>
    <row r="11" spans="2:12">
      <c r="B11" s="11"/>
      <c r="C11" s="25">
        <f>(4030.6-812.7)*1000+EmisNonEU!B21</f>
        <v>3324131.0062207733</v>
      </c>
      <c r="D11" s="14">
        <f>$C$11-($C$11*D18)</f>
        <v>3310834.48219589</v>
      </c>
      <c r="E11" s="14">
        <f t="shared" ref="E11:K11" si="0">$C$11-($C$11*E18)</f>
        <v>3296706.9254194521</v>
      </c>
      <c r="F11" s="14">
        <f t="shared" si="0"/>
        <v>3282579.3686430138</v>
      </c>
      <c r="G11" s="14">
        <f t="shared" si="0"/>
        <v>3270113.8773696856</v>
      </c>
      <c r="H11" s="14">
        <f t="shared" si="0"/>
        <v>3257648.3860963578</v>
      </c>
      <c r="I11" s="14">
        <f t="shared" si="0"/>
        <v>3241027.7310652542</v>
      </c>
      <c r="J11" s="14">
        <f t="shared" si="0"/>
        <v>3224407.0760341501</v>
      </c>
      <c r="K11" s="14">
        <f t="shared" si="0"/>
        <v>3224407.0760341501</v>
      </c>
      <c r="L11" s="14">
        <f>K11</f>
        <v>3224407.0760341501</v>
      </c>
    </row>
    <row r="12" spans="2:12" ht="13.15" thickBot="1">
      <c r="B12" s="15" t="s">
        <v>12</v>
      </c>
      <c r="C12" s="16">
        <v>0</v>
      </c>
      <c r="D12" s="16">
        <v>0.08</v>
      </c>
      <c r="E12" s="16">
        <v>0.16500000000000001</v>
      </c>
      <c r="F12" s="16">
        <v>0.25</v>
      </c>
      <c r="G12" s="16">
        <v>0.32500000000000001</v>
      </c>
      <c r="H12" s="16">
        <v>0.4</v>
      </c>
      <c r="I12" s="17">
        <v>0.5</v>
      </c>
      <c r="J12" s="7">
        <v>0.6</v>
      </c>
      <c r="K12" s="7">
        <v>0.6</v>
      </c>
    </row>
    <row r="13" spans="2:12">
      <c r="B13" t="s">
        <v>13</v>
      </c>
      <c r="C13">
        <v>0</v>
      </c>
      <c r="D13" s="18">
        <v>6.666666666666668E-2</v>
      </c>
      <c r="E13" s="18">
        <v>0.13333333333333336</v>
      </c>
      <c r="F13" s="18">
        <v>0.2</v>
      </c>
      <c r="G13" s="18">
        <v>0.25</v>
      </c>
      <c r="H13" s="18">
        <v>0.3</v>
      </c>
    </row>
    <row r="14" spans="2:12">
      <c r="B14" t="s">
        <v>111</v>
      </c>
      <c r="D14" s="18"/>
      <c r="E14" s="18"/>
      <c r="F14" s="18"/>
      <c r="G14" s="18"/>
      <c r="H14" s="6">
        <v>40</v>
      </c>
      <c r="K14" s="6">
        <v>80</v>
      </c>
    </row>
    <row r="15" spans="2:12">
      <c r="B15" t="s">
        <v>110</v>
      </c>
      <c r="D15" s="74">
        <v>0.09</v>
      </c>
      <c r="F15" s="74">
        <v>0.21</v>
      </c>
      <c r="H15" s="7">
        <v>36.799999999999997</v>
      </c>
      <c r="K15">
        <v>80.900000000000006</v>
      </c>
    </row>
    <row r="17" spans="2:14" ht="13.15">
      <c r="B17" t="s">
        <v>19</v>
      </c>
      <c r="D17" s="19">
        <v>2010</v>
      </c>
      <c r="E17" s="19">
        <v>2015</v>
      </c>
      <c r="F17" s="19">
        <v>2020</v>
      </c>
      <c r="G17" s="19">
        <v>2025</v>
      </c>
      <c r="H17" s="19">
        <v>2030</v>
      </c>
      <c r="I17" s="20">
        <v>2035</v>
      </c>
      <c r="J17" s="21">
        <v>2040</v>
      </c>
      <c r="K17" s="21">
        <v>2050</v>
      </c>
      <c r="M17" t="s">
        <v>15</v>
      </c>
    </row>
    <row r="18" spans="2:14">
      <c r="B18" t="s">
        <v>14</v>
      </c>
      <c r="D18" s="18">
        <f t="shared" ref="D18:D35" si="1">D$12/$M18</f>
        <v>4.0000000000000001E-3</v>
      </c>
      <c r="E18" s="18">
        <f t="shared" ref="E18:K35" si="2">E$12/$M18</f>
        <v>8.2500000000000004E-3</v>
      </c>
      <c r="F18" s="18">
        <f t="shared" si="2"/>
        <v>1.2500000000000001E-2</v>
      </c>
      <c r="G18" s="18">
        <f t="shared" si="2"/>
        <v>1.6250000000000001E-2</v>
      </c>
      <c r="H18" s="18">
        <f t="shared" si="2"/>
        <v>0.02</v>
      </c>
      <c r="I18" s="18">
        <f t="shared" si="2"/>
        <v>2.5000000000000001E-2</v>
      </c>
      <c r="J18" s="18">
        <f t="shared" si="2"/>
        <v>0.03</v>
      </c>
      <c r="K18" s="18">
        <f t="shared" si="2"/>
        <v>0.03</v>
      </c>
      <c r="M18">
        <v>20</v>
      </c>
      <c r="N18" t="s">
        <v>17</v>
      </c>
    </row>
    <row r="19" spans="2:14">
      <c r="D19" s="18">
        <f t="shared" si="1"/>
        <v>6.6666666666666671E-3</v>
      </c>
      <c r="E19" s="18">
        <f t="shared" si="2"/>
        <v>1.375E-2</v>
      </c>
      <c r="F19" s="18">
        <f t="shared" si="2"/>
        <v>2.0833333333333332E-2</v>
      </c>
      <c r="G19" s="18">
        <f t="shared" si="2"/>
        <v>2.7083333333333334E-2</v>
      </c>
      <c r="H19" s="18">
        <f t="shared" si="2"/>
        <v>3.3333333333333333E-2</v>
      </c>
      <c r="I19" s="18">
        <f t="shared" si="2"/>
        <v>4.1666666666666664E-2</v>
      </c>
      <c r="J19" s="18">
        <f t="shared" si="2"/>
        <v>4.9999999999999996E-2</v>
      </c>
      <c r="K19" s="18">
        <f t="shared" si="2"/>
        <v>4.9999999999999996E-2</v>
      </c>
      <c r="M19">
        <v>12</v>
      </c>
    </row>
    <row r="20" spans="2:14">
      <c r="D20" s="18">
        <f t="shared" si="1"/>
        <v>1.3333333333333334E-2</v>
      </c>
      <c r="E20" s="18">
        <f t="shared" si="2"/>
        <v>2.75E-2</v>
      </c>
      <c r="F20" s="18">
        <f t="shared" si="2"/>
        <v>4.1666666666666664E-2</v>
      </c>
      <c r="G20" s="18">
        <f t="shared" si="2"/>
        <v>5.4166666666666669E-2</v>
      </c>
      <c r="H20" s="18">
        <f t="shared" si="2"/>
        <v>6.6666666666666666E-2</v>
      </c>
      <c r="I20" s="18">
        <f t="shared" si="2"/>
        <v>8.3333333333333329E-2</v>
      </c>
      <c r="J20" s="18">
        <f t="shared" si="2"/>
        <v>9.9999999999999992E-2</v>
      </c>
      <c r="K20" s="18">
        <f t="shared" si="2"/>
        <v>9.9999999999999992E-2</v>
      </c>
      <c r="M20">
        <v>6</v>
      </c>
    </row>
    <row r="21" spans="2:14">
      <c r="D21" s="22">
        <f t="shared" si="1"/>
        <v>0.02</v>
      </c>
      <c r="E21" s="22">
        <f t="shared" si="2"/>
        <v>4.1250000000000002E-2</v>
      </c>
      <c r="F21" s="22">
        <f t="shared" si="2"/>
        <v>6.25E-2</v>
      </c>
      <c r="G21" s="22">
        <f t="shared" si="2"/>
        <v>8.1250000000000003E-2</v>
      </c>
      <c r="H21" s="22">
        <f t="shared" si="2"/>
        <v>0.1</v>
      </c>
      <c r="I21" s="22">
        <f t="shared" si="2"/>
        <v>0.125</v>
      </c>
      <c r="J21" s="22">
        <f t="shared" si="2"/>
        <v>0.15</v>
      </c>
      <c r="K21" s="22">
        <f>K$12/$M21</f>
        <v>0.15</v>
      </c>
      <c r="L21" s="23"/>
      <c r="M21">
        <v>4</v>
      </c>
    </row>
    <row r="22" spans="2:14">
      <c r="D22" s="22">
        <f t="shared" si="1"/>
        <v>2.6666666666666668E-2</v>
      </c>
      <c r="E22" s="22">
        <f t="shared" si="2"/>
        <v>5.5E-2</v>
      </c>
      <c r="F22" s="22">
        <f t="shared" si="2"/>
        <v>8.3333333333333329E-2</v>
      </c>
      <c r="G22" s="22">
        <f t="shared" si="2"/>
        <v>0.10833333333333334</v>
      </c>
      <c r="H22" s="22">
        <f t="shared" si="2"/>
        <v>0.13333333333333333</v>
      </c>
      <c r="I22" s="22">
        <f t="shared" si="2"/>
        <v>0.16666666666666666</v>
      </c>
      <c r="J22" s="22">
        <f t="shared" si="2"/>
        <v>0.19999999999999998</v>
      </c>
      <c r="K22" s="22">
        <f>K$12/$M22</f>
        <v>0.19999999999999998</v>
      </c>
      <c r="L22" s="23"/>
      <c r="M22">
        <v>3</v>
      </c>
    </row>
    <row r="23" spans="2:14">
      <c r="D23" s="18">
        <f t="shared" si="1"/>
        <v>3.3333333333333333E-2</v>
      </c>
      <c r="E23" s="18">
        <f t="shared" si="2"/>
        <v>6.8750000000000006E-2</v>
      </c>
      <c r="F23" s="18">
        <f t="shared" si="2"/>
        <v>0.10416666666666667</v>
      </c>
      <c r="G23" s="18">
        <f t="shared" si="2"/>
        <v>0.13541666666666669</v>
      </c>
      <c r="H23" s="18">
        <f t="shared" si="2"/>
        <v>0.16666666666666669</v>
      </c>
      <c r="I23" s="18">
        <f t="shared" si="2"/>
        <v>0.20833333333333334</v>
      </c>
      <c r="J23" s="18">
        <f t="shared" si="2"/>
        <v>0.25</v>
      </c>
      <c r="K23" s="18">
        <f t="shared" si="2"/>
        <v>0.25</v>
      </c>
      <c r="M23">
        <v>2.4</v>
      </c>
    </row>
    <row r="24" spans="2:14">
      <c r="D24" s="18">
        <f t="shared" si="1"/>
        <v>0.04</v>
      </c>
      <c r="E24" s="18">
        <f t="shared" si="2"/>
        <v>8.2500000000000004E-2</v>
      </c>
      <c r="F24" s="18">
        <f t="shared" si="2"/>
        <v>0.125</v>
      </c>
      <c r="G24" s="18">
        <f t="shared" si="2"/>
        <v>0.16250000000000001</v>
      </c>
      <c r="H24" s="18">
        <f t="shared" si="2"/>
        <v>0.2</v>
      </c>
      <c r="I24" s="18">
        <f t="shared" si="2"/>
        <v>0.25</v>
      </c>
      <c r="J24" s="18">
        <f t="shared" si="2"/>
        <v>0.3</v>
      </c>
      <c r="K24" s="18">
        <f>K$12/$M24</f>
        <v>0.3</v>
      </c>
      <c r="M24" s="18">
        <v>2</v>
      </c>
    </row>
    <row r="25" spans="2:14">
      <c r="D25" s="18">
        <f t="shared" si="1"/>
        <v>4.7058823529411764E-2</v>
      </c>
      <c r="E25" s="18">
        <f t="shared" si="2"/>
        <v>9.7058823529411767E-2</v>
      </c>
      <c r="F25" s="18">
        <f t="shared" si="2"/>
        <v>0.14705882352941177</v>
      </c>
      <c r="G25" s="18">
        <f t="shared" si="2"/>
        <v>0.19117647058823531</v>
      </c>
      <c r="H25" s="18">
        <f t="shared" si="2"/>
        <v>0.23529411764705885</v>
      </c>
      <c r="I25" s="18">
        <f t="shared" si="2"/>
        <v>0.29411764705882354</v>
      </c>
      <c r="J25" s="18">
        <f t="shared" si="2"/>
        <v>0.35294117647058826</v>
      </c>
      <c r="K25" s="18">
        <f t="shared" si="2"/>
        <v>0.35294117647058826</v>
      </c>
      <c r="M25" s="18">
        <v>1.7</v>
      </c>
    </row>
    <row r="26" spans="2:14">
      <c r="D26" s="18">
        <f t="shared" si="1"/>
        <v>5.3333333333333337E-2</v>
      </c>
      <c r="E26" s="18">
        <f t="shared" si="2"/>
        <v>0.11</v>
      </c>
      <c r="F26" s="18">
        <f t="shared" si="2"/>
        <v>0.16666666666666666</v>
      </c>
      <c r="G26" s="18">
        <f t="shared" si="2"/>
        <v>0.21666666666666667</v>
      </c>
      <c r="H26" s="18">
        <f t="shared" si="2"/>
        <v>0.26666666666666666</v>
      </c>
      <c r="I26" s="18">
        <f t="shared" si="2"/>
        <v>0.33333333333333331</v>
      </c>
      <c r="J26" s="18">
        <f t="shared" si="2"/>
        <v>0.39999999999999997</v>
      </c>
      <c r="K26" s="18">
        <f t="shared" si="2"/>
        <v>0.39999999999999997</v>
      </c>
      <c r="M26" s="18">
        <v>1.5</v>
      </c>
    </row>
    <row r="27" spans="2:14">
      <c r="D27" s="18">
        <f t="shared" si="1"/>
        <v>6.6666666666666666E-2</v>
      </c>
      <c r="E27" s="18">
        <f t="shared" si="2"/>
        <v>0.13750000000000001</v>
      </c>
      <c r="F27" s="18">
        <f t="shared" si="2"/>
        <v>0.20833333333333334</v>
      </c>
      <c r="G27" s="18">
        <f t="shared" si="2"/>
        <v>0.27083333333333337</v>
      </c>
      <c r="H27" s="18">
        <f t="shared" si="2"/>
        <v>0.33333333333333337</v>
      </c>
      <c r="I27" s="18">
        <f t="shared" si="2"/>
        <v>0.41666666666666669</v>
      </c>
      <c r="J27" s="18">
        <f t="shared" si="2"/>
        <v>0.5</v>
      </c>
      <c r="K27" s="18">
        <f t="shared" si="2"/>
        <v>0.5</v>
      </c>
      <c r="M27" s="18">
        <v>1.2</v>
      </c>
    </row>
    <row r="28" spans="2:14">
      <c r="D28" s="18">
        <f t="shared" si="1"/>
        <v>7.2727272727272724E-2</v>
      </c>
      <c r="E28" s="18">
        <f t="shared" si="2"/>
        <v>0.15</v>
      </c>
      <c r="F28" s="18">
        <f t="shared" si="2"/>
        <v>0.22727272727272727</v>
      </c>
      <c r="G28" s="18">
        <f t="shared" si="2"/>
        <v>0.29545454545454541</v>
      </c>
      <c r="H28" s="18">
        <f t="shared" si="2"/>
        <v>0.36363636363636365</v>
      </c>
      <c r="I28" s="18">
        <f t="shared" si="2"/>
        <v>0.45454545454545453</v>
      </c>
      <c r="J28" s="18">
        <f t="shared" si="2"/>
        <v>0.54545454545454541</v>
      </c>
      <c r="K28" s="18">
        <f t="shared" si="2"/>
        <v>0.54545454545454541</v>
      </c>
      <c r="M28" s="18">
        <v>1.1000000000000001</v>
      </c>
    </row>
    <row r="29" spans="2:14">
      <c r="D29" s="18">
        <f t="shared" si="1"/>
        <v>0.08</v>
      </c>
      <c r="E29" s="18">
        <f t="shared" si="2"/>
        <v>0.16500000000000001</v>
      </c>
      <c r="F29" s="18">
        <f t="shared" si="2"/>
        <v>0.25</v>
      </c>
      <c r="G29" s="18">
        <f t="shared" si="2"/>
        <v>0.32500000000000001</v>
      </c>
      <c r="H29" s="18">
        <f t="shared" si="2"/>
        <v>0.4</v>
      </c>
      <c r="I29" s="18">
        <f>I$12/$M29</f>
        <v>0.5</v>
      </c>
      <c r="J29" s="18">
        <f t="shared" si="2"/>
        <v>0.6</v>
      </c>
      <c r="K29" s="18">
        <f>K$12/$M29</f>
        <v>0.6</v>
      </c>
      <c r="M29">
        <v>1</v>
      </c>
      <c r="N29" t="s">
        <v>16</v>
      </c>
    </row>
    <row r="30" spans="2:14">
      <c r="D30" s="18">
        <f t="shared" si="1"/>
        <v>8.6956521739130432E-2</v>
      </c>
      <c r="E30" s="18">
        <f t="shared" si="2"/>
        <v>0.17934782608695651</v>
      </c>
      <c r="F30" s="18">
        <f t="shared" si="2"/>
        <v>0.27173913043478259</v>
      </c>
      <c r="G30" s="18">
        <f t="shared" si="2"/>
        <v>0.35326086956521741</v>
      </c>
      <c r="H30" s="18">
        <f t="shared" si="2"/>
        <v>0.43478260869565216</v>
      </c>
      <c r="I30" s="18">
        <f>I$12/$M30</f>
        <v>0.54347826086956519</v>
      </c>
      <c r="J30" s="18">
        <f>J$12/$M30</f>
        <v>0.65217391304347816</v>
      </c>
      <c r="K30" s="18">
        <f t="shared" si="2"/>
        <v>0.65217391304347816</v>
      </c>
      <c r="M30" s="18">
        <v>0.92</v>
      </c>
    </row>
    <row r="31" spans="2:14">
      <c r="D31" s="18">
        <f t="shared" si="1"/>
        <v>9.3023255813953487E-2</v>
      </c>
      <c r="E31" s="18">
        <f t="shared" si="2"/>
        <v>0.19186046511627908</v>
      </c>
      <c r="F31" s="18">
        <f t="shared" si="2"/>
        <v>0.29069767441860467</v>
      </c>
      <c r="G31" s="18">
        <f t="shared" si="2"/>
        <v>0.37790697674418605</v>
      </c>
      <c r="H31" s="18">
        <f t="shared" si="2"/>
        <v>0.46511627906976749</v>
      </c>
      <c r="I31" s="18">
        <f t="shared" si="2"/>
        <v>0.58139534883720934</v>
      </c>
      <c r="J31" s="18">
        <f t="shared" si="2"/>
        <v>0.69767441860465118</v>
      </c>
      <c r="K31" s="18">
        <f t="shared" si="2"/>
        <v>0.69767441860465118</v>
      </c>
      <c r="M31" s="18">
        <v>0.86</v>
      </c>
    </row>
    <row r="32" spans="2:14">
      <c r="D32" s="18">
        <f t="shared" si="1"/>
        <v>9.9999999999999992E-2</v>
      </c>
      <c r="E32" s="18">
        <f t="shared" si="2"/>
        <v>0.20624999999999999</v>
      </c>
      <c r="F32" s="18">
        <f t="shared" si="2"/>
        <v>0.3125</v>
      </c>
      <c r="G32" s="18">
        <f t="shared" si="2"/>
        <v>0.40625</v>
      </c>
      <c r="H32" s="18">
        <f t="shared" si="2"/>
        <v>0.5</v>
      </c>
      <c r="I32" s="18">
        <f t="shared" si="2"/>
        <v>0.625</v>
      </c>
      <c r="J32" s="18">
        <f t="shared" si="2"/>
        <v>0.74999999999999989</v>
      </c>
      <c r="K32" s="18">
        <f t="shared" si="2"/>
        <v>0.74999999999999989</v>
      </c>
      <c r="M32" s="18">
        <v>0.8</v>
      </c>
    </row>
    <row r="33" spans="2:14">
      <c r="D33" s="18">
        <f>D$12/$M33</f>
        <v>0.10666666666666667</v>
      </c>
      <c r="E33" s="18">
        <f t="shared" si="2"/>
        <v>0.22</v>
      </c>
      <c r="F33" s="18">
        <f t="shared" si="2"/>
        <v>0.33333333333333331</v>
      </c>
      <c r="G33" s="18">
        <f t="shared" si="2"/>
        <v>0.43333333333333335</v>
      </c>
      <c r="H33" s="18">
        <f t="shared" si="2"/>
        <v>0.53333333333333333</v>
      </c>
      <c r="I33" s="18">
        <f t="shared" si="2"/>
        <v>0.66666666666666663</v>
      </c>
      <c r="J33" s="18">
        <f t="shared" si="2"/>
        <v>0.79999999999999993</v>
      </c>
      <c r="K33" s="18">
        <f t="shared" si="2"/>
        <v>0.79999999999999993</v>
      </c>
      <c r="M33" s="18">
        <v>0.75</v>
      </c>
    </row>
    <row r="34" spans="2:14">
      <c r="D34" s="75">
        <f>D$12/$M34</f>
        <v>0.11267605633802817</v>
      </c>
      <c r="E34" s="75">
        <v>0.15</v>
      </c>
      <c r="F34" s="75">
        <v>0.2</v>
      </c>
      <c r="G34" s="75">
        <v>0.3</v>
      </c>
      <c r="H34" s="75">
        <v>0.4</v>
      </c>
      <c r="I34" s="75">
        <v>0.55000000000000004</v>
      </c>
      <c r="J34" s="75">
        <v>0.7</v>
      </c>
      <c r="K34" s="75">
        <f t="shared" si="2"/>
        <v>0.84507042253521125</v>
      </c>
      <c r="L34" s="1"/>
      <c r="M34" s="75">
        <v>0.71</v>
      </c>
      <c r="N34" t="s">
        <v>20</v>
      </c>
    </row>
    <row r="35" spans="2:14">
      <c r="D35" s="18">
        <f t="shared" si="1"/>
        <v>0.11940298507462686</v>
      </c>
      <c r="E35" s="18">
        <f t="shared" si="2"/>
        <v>0.2462686567164179</v>
      </c>
      <c r="F35" s="18">
        <f t="shared" si="2"/>
        <v>0.37313432835820892</v>
      </c>
      <c r="G35" s="18">
        <f t="shared" si="2"/>
        <v>0.48507462686567165</v>
      </c>
      <c r="H35" s="18">
        <f t="shared" si="2"/>
        <v>0.59701492537313428</v>
      </c>
      <c r="I35" s="18">
        <f t="shared" si="2"/>
        <v>0.74626865671641784</v>
      </c>
      <c r="J35" s="18">
        <f t="shared" si="2"/>
        <v>0.89552238805970141</v>
      </c>
      <c r="K35" s="18">
        <f t="shared" si="2"/>
        <v>0.89552238805970141</v>
      </c>
      <c r="M35" s="18">
        <v>0.67</v>
      </c>
    </row>
    <row r="36" spans="2:14">
      <c r="D36" s="18"/>
      <c r="E36" s="18"/>
      <c r="F36" s="18"/>
      <c r="G36" s="18"/>
      <c r="H36" s="18"/>
      <c r="I36" s="18"/>
      <c r="J36" s="18"/>
      <c r="K36" s="18"/>
      <c r="M36" s="18"/>
    </row>
    <row r="37" spans="2:14">
      <c r="B37" t="s">
        <v>113</v>
      </c>
      <c r="D37" s="18"/>
      <c r="E37" s="18"/>
      <c r="F37" s="18"/>
      <c r="G37" s="18"/>
      <c r="H37" s="18"/>
      <c r="I37" s="18"/>
      <c r="J37" s="18"/>
      <c r="K37" s="18"/>
      <c r="M37" s="18"/>
    </row>
    <row r="38" spans="2:14">
      <c r="B38" t="s">
        <v>114</v>
      </c>
      <c r="D38">
        <v>0.17</v>
      </c>
      <c r="E38" s="18">
        <f>(AVERAGE(D15,F15))</f>
        <v>0.15</v>
      </c>
      <c r="F38">
        <v>0.24</v>
      </c>
      <c r="G38" s="18">
        <f>(AVERAGE(F15,H38))</f>
        <v>0.30499999999999999</v>
      </c>
      <c r="H38" s="72">
        <f>H14/100</f>
        <v>0.4</v>
      </c>
      <c r="I38" s="18">
        <f>H38</f>
        <v>0.4</v>
      </c>
      <c r="J38" s="18">
        <f>I38</f>
        <v>0.4</v>
      </c>
      <c r="K38" s="72">
        <f>J38</f>
        <v>0.4</v>
      </c>
      <c r="M38" s="73" t="s">
        <v>116</v>
      </c>
    </row>
    <row r="39" spans="2:14">
      <c r="B39" t="s">
        <v>115</v>
      </c>
      <c r="D39" s="18">
        <f>D38</f>
        <v>0.17</v>
      </c>
      <c r="E39" s="18">
        <f>E38</f>
        <v>0.15</v>
      </c>
      <c r="F39" s="18">
        <f>F15</f>
        <v>0.21</v>
      </c>
      <c r="G39" s="18">
        <f>G38</f>
        <v>0.30499999999999999</v>
      </c>
      <c r="H39" s="72">
        <v>0.4</v>
      </c>
      <c r="I39" s="18"/>
      <c r="J39" s="18"/>
      <c r="K39" s="72">
        <v>0.8</v>
      </c>
      <c r="M39" s="73" t="s">
        <v>117</v>
      </c>
    </row>
    <row r="40" spans="2:14">
      <c r="D40" s="18"/>
      <c r="E40" s="18"/>
      <c r="F40" s="18"/>
      <c r="G40" s="18"/>
      <c r="H40" s="18"/>
      <c r="I40" s="18"/>
      <c r="J40" s="18"/>
      <c r="K40" s="18"/>
    </row>
    <row r="41" spans="2:14">
      <c r="B41" t="s">
        <v>18</v>
      </c>
      <c r="D41" s="18"/>
      <c r="E41" s="18"/>
      <c r="F41" s="18"/>
      <c r="G41" s="18"/>
      <c r="H41" s="18"/>
      <c r="I41" s="18"/>
      <c r="J41" s="18"/>
      <c r="K41" s="18"/>
    </row>
    <row r="42" spans="2:14">
      <c r="B42" t="s">
        <v>112</v>
      </c>
      <c r="D42" s="24">
        <f>$C$11-($C$11*D38)</f>
        <v>2759028.7351632416</v>
      </c>
      <c r="E42" s="24">
        <f t="shared" ref="E42:K42" si="3">$C$11-($C$11*E38)</f>
        <v>2825511.3552876571</v>
      </c>
      <c r="F42" s="24">
        <f t="shared" si="3"/>
        <v>2526339.5647277879</v>
      </c>
      <c r="G42" s="24">
        <f t="shared" si="3"/>
        <v>2310271.0493234377</v>
      </c>
      <c r="H42" s="24">
        <f t="shared" si="3"/>
        <v>1994478.6037324639</v>
      </c>
      <c r="I42" s="24">
        <f t="shared" si="3"/>
        <v>1994478.6037324639</v>
      </c>
      <c r="J42" s="24">
        <f t="shared" si="3"/>
        <v>1994478.6037324639</v>
      </c>
      <c r="K42" s="24">
        <f t="shared" si="3"/>
        <v>1994478.6037324639</v>
      </c>
    </row>
    <row r="43" spans="2:14">
      <c r="B43" t="s">
        <v>115</v>
      </c>
      <c r="D43" s="24">
        <f>$C$11-($C$11*D39)</f>
        <v>2759028.7351632416</v>
      </c>
      <c r="E43" s="24">
        <f t="shared" ref="E43:K43" si="4">$C$11-($C$11*E39)</f>
        <v>2825511.3552876571</v>
      </c>
      <c r="F43" s="24">
        <f t="shared" si="4"/>
        <v>2626063.4949144111</v>
      </c>
      <c r="G43" s="24">
        <f t="shared" si="4"/>
        <v>2310271.0493234377</v>
      </c>
      <c r="H43" s="24">
        <f t="shared" si="4"/>
        <v>1994478.6037324639</v>
      </c>
      <c r="I43" s="24">
        <f t="shared" si="4"/>
        <v>3324131.0062207733</v>
      </c>
      <c r="J43" s="24">
        <f t="shared" si="4"/>
        <v>3324131.0062207733</v>
      </c>
      <c r="K43" s="24">
        <f t="shared" si="4"/>
        <v>664826.20124415448</v>
      </c>
    </row>
    <row r="44" spans="2:14">
      <c r="D44" s="12"/>
      <c r="E44" s="7"/>
      <c r="F44" s="7"/>
    </row>
    <row r="46" spans="2:14" ht="13.15">
      <c r="B46" t="s">
        <v>18</v>
      </c>
      <c r="D46" s="19">
        <v>2010</v>
      </c>
      <c r="E46" s="19">
        <v>2015</v>
      </c>
      <c r="F46" s="19">
        <v>2020</v>
      </c>
      <c r="G46" s="19">
        <v>2025</v>
      </c>
      <c r="H46" s="19">
        <v>2030</v>
      </c>
      <c r="I46" s="20">
        <v>2035</v>
      </c>
      <c r="J46" s="21">
        <v>2040</v>
      </c>
      <c r="K46" s="21">
        <v>2050</v>
      </c>
    </row>
    <row r="47" spans="2:14">
      <c r="D47" s="24">
        <f>$C$11-($C$11*D18)</f>
        <v>3310834.48219589</v>
      </c>
      <c r="E47" s="24">
        <f t="shared" ref="E47:J47" si="5">$C$11-($C$11*E18)</f>
        <v>3296706.9254194521</v>
      </c>
      <c r="F47" s="24">
        <f t="shared" si="5"/>
        <v>3282579.3686430138</v>
      </c>
      <c r="G47" s="24">
        <f t="shared" si="5"/>
        <v>3270113.8773696856</v>
      </c>
      <c r="H47" s="24">
        <f t="shared" si="5"/>
        <v>3257648.3860963578</v>
      </c>
      <c r="I47" s="24">
        <f t="shared" si="5"/>
        <v>3241027.7310652542</v>
      </c>
      <c r="J47" s="24">
        <f t="shared" si="5"/>
        <v>3224407.0760341501</v>
      </c>
      <c r="K47" s="24">
        <f t="shared" ref="K47:K56" si="6">$C$11-($C$11*K18)</f>
        <v>3224407.0760341501</v>
      </c>
    </row>
    <row r="48" spans="2:14">
      <c r="D48" s="24">
        <f t="shared" ref="D48:D56" si="7">$C$11-($C$11*D19)</f>
        <v>3301970.132845968</v>
      </c>
      <c r="E48" s="24">
        <f t="shared" ref="E48:J56" si="8">$C$11-($C$11*E19)</f>
        <v>3278424.2048852379</v>
      </c>
      <c r="F48" s="24">
        <f t="shared" si="8"/>
        <v>3254878.2769245072</v>
      </c>
      <c r="G48" s="24">
        <f t="shared" si="8"/>
        <v>3234102.4581356272</v>
      </c>
      <c r="H48" s="24">
        <f t="shared" si="8"/>
        <v>3213326.6393467477</v>
      </c>
      <c r="I48" s="24">
        <f t="shared" si="8"/>
        <v>3185625.5476282411</v>
      </c>
      <c r="J48" s="24">
        <f t="shared" si="8"/>
        <v>3157924.4559097346</v>
      </c>
      <c r="K48" s="24">
        <f t="shared" si="6"/>
        <v>3157924.4559097346</v>
      </c>
    </row>
    <row r="49" spans="4:11">
      <c r="D49" s="24">
        <f t="shared" si="7"/>
        <v>3279809.2594711632</v>
      </c>
      <c r="E49" s="24">
        <f t="shared" si="8"/>
        <v>3232717.4035497019</v>
      </c>
      <c r="F49" s="24">
        <f t="shared" si="8"/>
        <v>3185625.5476282411</v>
      </c>
      <c r="G49" s="24">
        <f t="shared" si="8"/>
        <v>3144073.9100504816</v>
      </c>
      <c r="H49" s="24">
        <f t="shared" si="8"/>
        <v>3102522.272472722</v>
      </c>
      <c r="I49" s="24">
        <f t="shared" si="8"/>
        <v>3047120.0890357089</v>
      </c>
      <c r="J49" s="24">
        <f t="shared" si="8"/>
        <v>2991717.9055986959</v>
      </c>
      <c r="K49" s="24">
        <f t="shared" si="6"/>
        <v>2991717.9055986959</v>
      </c>
    </row>
    <row r="50" spans="4:11">
      <c r="D50" s="24">
        <f t="shared" si="7"/>
        <v>3257648.3860963578</v>
      </c>
      <c r="E50" s="24">
        <f t="shared" si="8"/>
        <v>3187010.6022141664</v>
      </c>
      <c r="F50" s="24">
        <f t="shared" si="8"/>
        <v>3116372.818331975</v>
      </c>
      <c r="G50" s="24">
        <f t="shared" si="8"/>
        <v>3054045.3619653354</v>
      </c>
      <c r="H50" s="24">
        <f t="shared" si="8"/>
        <v>2991717.9055986959</v>
      </c>
      <c r="I50" s="24">
        <f t="shared" si="8"/>
        <v>2908614.6304431767</v>
      </c>
      <c r="J50" s="24">
        <f t="shared" si="8"/>
        <v>2825511.3552876571</v>
      </c>
      <c r="K50" s="24">
        <f t="shared" si="6"/>
        <v>2825511.3552876571</v>
      </c>
    </row>
    <row r="51" spans="4:11">
      <c r="D51" s="24">
        <f t="shared" si="7"/>
        <v>3235487.5127215525</v>
      </c>
      <c r="E51" s="24">
        <f t="shared" si="8"/>
        <v>3141303.800878631</v>
      </c>
      <c r="F51" s="24">
        <f t="shared" si="8"/>
        <v>3047120.0890357089</v>
      </c>
      <c r="G51" s="24">
        <f t="shared" si="8"/>
        <v>2964016.8138801893</v>
      </c>
      <c r="H51" s="24">
        <f t="shared" si="8"/>
        <v>2880913.5387246702</v>
      </c>
      <c r="I51" s="24">
        <f t="shared" si="8"/>
        <v>2770109.1718506445</v>
      </c>
      <c r="J51" s="24">
        <f t="shared" si="8"/>
        <v>2659304.8049766188</v>
      </c>
      <c r="K51" s="24">
        <f t="shared" si="6"/>
        <v>2659304.8049766188</v>
      </c>
    </row>
    <row r="52" spans="4:11">
      <c r="D52" s="24">
        <f t="shared" si="7"/>
        <v>3213326.6393467477</v>
      </c>
      <c r="E52" s="24">
        <f t="shared" si="8"/>
        <v>3095596.999543095</v>
      </c>
      <c r="F52" s="24">
        <f t="shared" si="8"/>
        <v>2977867.3597394428</v>
      </c>
      <c r="G52" s="24">
        <f t="shared" si="8"/>
        <v>2873988.2657950437</v>
      </c>
      <c r="H52" s="24">
        <f t="shared" si="8"/>
        <v>2770109.1718506445</v>
      </c>
      <c r="I52" s="24">
        <f t="shared" si="8"/>
        <v>2631603.7132581123</v>
      </c>
      <c r="J52" s="24">
        <f t="shared" si="8"/>
        <v>2493098.2546655801</v>
      </c>
      <c r="K52" s="24">
        <f t="shared" si="6"/>
        <v>2493098.2546655801</v>
      </c>
    </row>
    <row r="53" spans="4:11">
      <c r="D53" s="24">
        <f t="shared" si="7"/>
        <v>3191165.7659719423</v>
      </c>
      <c r="E53" s="24">
        <f t="shared" si="8"/>
        <v>3049890.1982075595</v>
      </c>
      <c r="F53" s="24">
        <f t="shared" si="8"/>
        <v>2908614.6304431767</v>
      </c>
      <c r="G53" s="24">
        <f t="shared" si="8"/>
        <v>2783959.7177098976</v>
      </c>
      <c r="H53" s="24">
        <f t="shared" si="8"/>
        <v>2659304.8049766188</v>
      </c>
      <c r="I53" s="24">
        <f t="shared" si="8"/>
        <v>2493098.2546655801</v>
      </c>
      <c r="J53" s="24">
        <f t="shared" si="8"/>
        <v>2326891.7043545414</v>
      </c>
      <c r="K53" s="24">
        <f t="shared" si="6"/>
        <v>2326891.7043545414</v>
      </c>
    </row>
    <row r="54" spans="4:11">
      <c r="D54" s="24">
        <f t="shared" si="7"/>
        <v>3167701.311810384</v>
      </c>
      <c r="E54" s="24">
        <f t="shared" si="8"/>
        <v>3001494.7614993453</v>
      </c>
      <c r="F54" s="24">
        <f t="shared" si="8"/>
        <v>2835288.2111883066</v>
      </c>
      <c r="G54" s="24">
        <f t="shared" si="8"/>
        <v>2688635.3726785667</v>
      </c>
      <c r="H54" s="24">
        <f t="shared" si="8"/>
        <v>2541982.5341688264</v>
      </c>
      <c r="I54" s="24">
        <f t="shared" si="8"/>
        <v>2346445.4161558398</v>
      </c>
      <c r="J54" s="24">
        <f t="shared" si="8"/>
        <v>2150908.2981428532</v>
      </c>
      <c r="K54" s="24">
        <f t="shared" si="6"/>
        <v>2150908.2981428532</v>
      </c>
    </row>
    <row r="55" spans="4:11">
      <c r="D55" s="24">
        <f t="shared" si="7"/>
        <v>3146844.0192223322</v>
      </c>
      <c r="E55" s="24">
        <f t="shared" si="8"/>
        <v>2958476.5955364881</v>
      </c>
      <c r="F55" s="24">
        <f t="shared" si="8"/>
        <v>2770109.1718506445</v>
      </c>
      <c r="G55" s="24">
        <f t="shared" si="8"/>
        <v>2603902.6215396058</v>
      </c>
      <c r="H55" s="24">
        <f t="shared" si="8"/>
        <v>2437696.071228567</v>
      </c>
      <c r="I55" s="24">
        <f t="shared" si="8"/>
        <v>2216087.3374805157</v>
      </c>
      <c r="J55" s="24">
        <f t="shared" si="8"/>
        <v>1994478.6037324641</v>
      </c>
      <c r="K55" s="24">
        <f>$C$11-($C$11*K26)</f>
        <v>1994478.6037324641</v>
      </c>
    </row>
    <row r="56" spans="4:11">
      <c r="D56" s="24">
        <f t="shared" si="7"/>
        <v>3102522.272472722</v>
      </c>
      <c r="E56" s="24">
        <f t="shared" si="8"/>
        <v>2867062.9928654172</v>
      </c>
      <c r="F56" s="24">
        <f t="shared" si="8"/>
        <v>2631603.7132581123</v>
      </c>
      <c r="G56" s="24">
        <f t="shared" si="8"/>
        <v>2423845.5253693135</v>
      </c>
      <c r="H56" s="24">
        <f t="shared" si="8"/>
        <v>2216087.3374805152</v>
      </c>
      <c r="I56" s="24">
        <f t="shared" si="8"/>
        <v>1939076.4202954511</v>
      </c>
      <c r="J56" s="24">
        <f t="shared" si="8"/>
        <v>1662065.5031103867</v>
      </c>
      <c r="K56" s="24">
        <f t="shared" si="6"/>
        <v>1662065.5031103867</v>
      </c>
    </row>
    <row r="57" spans="4:11">
      <c r="D57" s="24">
        <f t="shared" ref="D57:K57" si="9">$C$11-($C$11*D28)</f>
        <v>3082376.0239501717</v>
      </c>
      <c r="E57" s="24">
        <f t="shared" si="9"/>
        <v>2825511.3552876571</v>
      </c>
      <c r="F57" s="24">
        <f t="shared" si="9"/>
        <v>2568646.686625143</v>
      </c>
      <c r="G57" s="24">
        <f t="shared" si="9"/>
        <v>2342001.3907464542</v>
      </c>
      <c r="H57" s="24">
        <f t="shared" si="9"/>
        <v>2115356.094867765</v>
      </c>
      <c r="I57" s="24">
        <f t="shared" si="9"/>
        <v>1813162.3670295128</v>
      </c>
      <c r="J57" s="24">
        <f t="shared" si="9"/>
        <v>1510968.6391912608</v>
      </c>
      <c r="K57" s="24">
        <f t="shared" si="9"/>
        <v>1510968.6391912608</v>
      </c>
    </row>
    <row r="58" spans="4:11">
      <c r="D58" s="24">
        <f t="shared" ref="D58:J58" si="10">$C$11-($C$11*D29)</f>
        <v>3058200.5257231114</v>
      </c>
      <c r="E58" s="24">
        <f t="shared" si="10"/>
        <v>2775649.3901943457</v>
      </c>
      <c r="F58" s="24">
        <f t="shared" si="10"/>
        <v>2493098.2546655801</v>
      </c>
      <c r="G58" s="24">
        <f t="shared" si="10"/>
        <v>2243788.4291990222</v>
      </c>
      <c r="H58" s="24">
        <f t="shared" si="10"/>
        <v>1994478.6037324639</v>
      </c>
      <c r="I58" s="24">
        <f t="shared" si="10"/>
        <v>1662065.5031103867</v>
      </c>
      <c r="J58" s="24">
        <f t="shared" si="10"/>
        <v>1329652.4024883094</v>
      </c>
      <c r="K58" s="24">
        <f>$C$11-($C$11*K29)</f>
        <v>1329652.4024883094</v>
      </c>
    </row>
    <row r="59" spans="4:11">
      <c r="D59" s="24">
        <f t="shared" ref="D59:K59" si="11">$C$11-($C$11*D30)</f>
        <v>3035076.1361146192</v>
      </c>
      <c r="E59" s="24">
        <f t="shared" si="11"/>
        <v>2727955.3366268305</v>
      </c>
      <c r="F59" s="24">
        <f t="shared" si="11"/>
        <v>2420834.5371390413</v>
      </c>
      <c r="G59" s="24">
        <f t="shared" si="11"/>
        <v>2149845.5964145218</v>
      </c>
      <c r="H59" s="24">
        <f t="shared" si="11"/>
        <v>1878856.6556900023</v>
      </c>
      <c r="I59" s="24">
        <f t="shared" si="11"/>
        <v>1517538.0680573096</v>
      </c>
      <c r="J59" s="24">
        <f t="shared" si="11"/>
        <v>1156219.480424617</v>
      </c>
      <c r="K59" s="24">
        <f t="shared" si="11"/>
        <v>1156219.480424617</v>
      </c>
    </row>
    <row r="60" spans="4:11">
      <c r="D60" s="24">
        <f t="shared" ref="D60:J60" si="12">$C$11-($C$11*D31)</f>
        <v>3014909.5172700039</v>
      </c>
      <c r="E60" s="24">
        <f t="shared" si="12"/>
        <v>2686361.6852598111</v>
      </c>
      <c r="F60" s="24">
        <f t="shared" si="12"/>
        <v>2357813.8532496183</v>
      </c>
      <c r="G60" s="24">
        <f t="shared" si="12"/>
        <v>2067918.7073582718</v>
      </c>
      <c r="H60" s="24">
        <f t="shared" si="12"/>
        <v>1778023.5614669251</v>
      </c>
      <c r="I60" s="24">
        <f t="shared" si="12"/>
        <v>1391496.7002784631</v>
      </c>
      <c r="J60" s="24">
        <f t="shared" si="12"/>
        <v>1004969.8390900013</v>
      </c>
      <c r="K60" s="24">
        <f>$C$11-($C$11*K31)</f>
        <v>1004969.8390900013</v>
      </c>
    </row>
    <row r="61" spans="4:11">
      <c r="D61" s="24">
        <f t="shared" ref="D61:J62" si="13">$C$11-($C$11*D32)</f>
        <v>2991717.9055986959</v>
      </c>
      <c r="E61" s="24">
        <f t="shared" si="13"/>
        <v>2638528.9861877388</v>
      </c>
      <c r="F61" s="24">
        <f t="shared" si="13"/>
        <v>2285340.0667767818</v>
      </c>
      <c r="G61" s="24">
        <f t="shared" si="13"/>
        <v>1973702.7849435841</v>
      </c>
      <c r="H61" s="24">
        <f t="shared" si="13"/>
        <v>1662065.5031103867</v>
      </c>
      <c r="I61" s="24">
        <f t="shared" si="13"/>
        <v>1246549.1273327901</v>
      </c>
      <c r="J61" s="24">
        <f t="shared" si="13"/>
        <v>831032.75155519368</v>
      </c>
      <c r="K61" s="24">
        <f>$C$11-($C$11*K32)</f>
        <v>831032.75155519368</v>
      </c>
    </row>
    <row r="62" spans="4:11">
      <c r="D62" s="24">
        <f t="shared" si="13"/>
        <v>2969557.032223891</v>
      </c>
      <c r="E62" s="24">
        <f t="shared" si="13"/>
        <v>2592822.1848522034</v>
      </c>
      <c r="F62" s="24">
        <f t="shared" si="13"/>
        <v>2216087.3374805157</v>
      </c>
      <c r="G62" s="24">
        <f t="shared" si="13"/>
        <v>1883674.2368584382</v>
      </c>
      <c r="H62" s="24">
        <f t="shared" si="13"/>
        <v>1551261.136236361</v>
      </c>
      <c r="I62" s="24">
        <f t="shared" si="13"/>
        <v>1108043.6687402581</v>
      </c>
      <c r="J62" s="24">
        <f t="shared" si="13"/>
        <v>664826.20124415495</v>
      </c>
      <c r="K62" s="24">
        <f>$C$11-($C$11*K33)</f>
        <v>664826.20124415495</v>
      </c>
    </row>
    <row r="63" spans="4:11">
      <c r="D63" s="76">
        <f t="shared" ref="D63:J63" si="14">$C$11-($C$11*D34)</f>
        <v>2949581.0336888554</v>
      </c>
      <c r="E63" s="76">
        <f t="shared" si="14"/>
        <v>2825511.3552876571</v>
      </c>
      <c r="F63" s="76">
        <f t="shared" si="14"/>
        <v>2659304.8049766188</v>
      </c>
      <c r="G63" s="76">
        <f t="shared" si="14"/>
        <v>2326891.7043545414</v>
      </c>
      <c r="H63" s="76">
        <f t="shared" si="14"/>
        <v>1994478.6037324639</v>
      </c>
      <c r="I63" s="76">
        <f t="shared" si="14"/>
        <v>1495858.9527993479</v>
      </c>
      <c r="J63" s="76">
        <f t="shared" si="14"/>
        <v>997239.30186623195</v>
      </c>
      <c r="K63" s="76">
        <f>$C$11-($C$11*K34)</f>
        <v>515006.21223138738</v>
      </c>
    </row>
    <row r="64" spans="4:11">
      <c r="D64" s="24">
        <f t="shared" ref="D64:J64" si="15">$C$11-($C$11*D35)</f>
        <v>2927219.8412988898</v>
      </c>
      <c r="E64" s="24">
        <f t="shared" si="15"/>
        <v>2505501.7285693889</v>
      </c>
      <c r="F64" s="24">
        <f t="shared" si="15"/>
        <v>2083783.6158398879</v>
      </c>
      <c r="G64" s="24">
        <f t="shared" si="15"/>
        <v>1711679.3987256221</v>
      </c>
      <c r="H64" s="24">
        <f t="shared" si="15"/>
        <v>1339575.1816113566</v>
      </c>
      <c r="I64" s="24">
        <f t="shared" si="15"/>
        <v>843436.22545900242</v>
      </c>
      <c r="J64" s="24">
        <f t="shared" si="15"/>
        <v>347297.26930664806</v>
      </c>
      <c r="K64" s="24">
        <f>$C$11-($C$11*K35)</f>
        <v>347297.26930664806</v>
      </c>
    </row>
  </sheetData>
  <phoneticPr fontId="2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F35"/>
  <sheetViews>
    <sheetView tabSelected="1" workbookViewId="0">
      <selection activeCell="C6" sqref="C6"/>
    </sheetView>
  </sheetViews>
  <sheetFormatPr defaultRowHeight="12.75"/>
  <cols>
    <col min="1" max="1" width="23" bestFit="1" customWidth="1"/>
    <col min="2" max="2" width="30.3984375" bestFit="1" customWidth="1"/>
    <col min="3" max="3" width="20" customWidth="1"/>
    <col min="4" max="4" width="17.265625" bestFit="1" customWidth="1"/>
    <col min="5" max="5" width="14.3984375" customWidth="1"/>
    <col min="6" max="6" width="16.86328125" bestFit="1" customWidth="1"/>
  </cols>
  <sheetData>
    <row r="5" spans="2:6">
      <c r="C5" s="2" t="s">
        <v>121</v>
      </c>
    </row>
    <row r="7" spans="2:6" ht="14.25">
      <c r="D7" s="4" t="s">
        <v>3</v>
      </c>
    </row>
    <row r="8" spans="2:6" ht="14.25">
      <c r="B8" s="3" t="s">
        <v>2</v>
      </c>
      <c r="C8" s="3" t="s">
        <v>1</v>
      </c>
      <c r="D8" s="3" t="s">
        <v>0</v>
      </c>
      <c r="E8" s="5" t="s">
        <v>4</v>
      </c>
      <c r="F8" s="5" t="s">
        <v>5</v>
      </c>
    </row>
    <row r="9" spans="2:6">
      <c r="B9" s="27" t="s">
        <v>118</v>
      </c>
      <c r="C9" s="27" t="s">
        <v>119</v>
      </c>
      <c r="D9" s="1">
        <v>2010</v>
      </c>
      <c r="E9">
        <v>1</v>
      </c>
      <c r="F9" s="77">
        <f>E31*1000</f>
        <v>2911136.6199323102</v>
      </c>
    </row>
    <row r="10" spans="2:6">
      <c r="C10" s="27" t="s">
        <v>119</v>
      </c>
      <c r="D10" s="1">
        <v>2015</v>
      </c>
      <c r="F10" s="77">
        <f>E32*1000</f>
        <v>2793986.93484793</v>
      </c>
    </row>
    <row r="11" spans="2:6">
      <c r="C11" s="27" t="s">
        <v>119</v>
      </c>
      <c r="D11">
        <v>2020</v>
      </c>
      <c r="F11" s="77">
        <f>E33*1000</f>
        <v>2436108.33060939</v>
      </c>
    </row>
    <row r="12" spans="2:6">
      <c r="C12" s="27" t="s">
        <v>119</v>
      </c>
      <c r="D12">
        <v>2025</v>
      </c>
      <c r="F12" s="77">
        <f>E34*1000</f>
        <v>2166307.8643829501</v>
      </c>
    </row>
    <row r="13" spans="2:6">
      <c r="C13" s="27" t="s">
        <v>119</v>
      </c>
      <c r="D13">
        <v>2030</v>
      </c>
      <c r="F13" s="77">
        <f>E35*1000</f>
        <v>1791946.3044614501</v>
      </c>
    </row>
    <row r="14" spans="2:6">
      <c r="C14" s="27" t="s">
        <v>119</v>
      </c>
      <c r="D14">
        <v>2035</v>
      </c>
      <c r="F14" s="77">
        <f>F13</f>
        <v>1791946.3044614501</v>
      </c>
    </row>
    <row r="15" spans="2:6">
      <c r="C15" s="27" t="s">
        <v>119</v>
      </c>
      <c r="D15">
        <v>2040</v>
      </c>
      <c r="F15" s="77">
        <f t="shared" ref="F15:F20" si="0">F14</f>
        <v>1791946.3044614501</v>
      </c>
    </row>
    <row r="16" spans="2:6">
      <c r="C16" s="27" t="s">
        <v>119</v>
      </c>
      <c r="D16">
        <v>2045</v>
      </c>
      <c r="F16" s="77">
        <f t="shared" si="0"/>
        <v>1791946.3044614501</v>
      </c>
    </row>
    <row r="17" spans="3:6">
      <c r="C17" s="27" t="s">
        <v>119</v>
      </c>
      <c r="D17">
        <v>2050</v>
      </c>
      <c r="F17" s="77">
        <f t="shared" si="0"/>
        <v>1791946.3044614501</v>
      </c>
    </row>
    <row r="18" spans="3:6">
      <c r="C18" s="27" t="s">
        <v>119</v>
      </c>
      <c r="D18">
        <v>2060</v>
      </c>
      <c r="F18" s="77">
        <f t="shared" si="0"/>
        <v>1791946.3044614501</v>
      </c>
    </row>
    <row r="19" spans="3:6">
      <c r="C19" s="27" t="s">
        <v>119</v>
      </c>
      <c r="D19">
        <v>2075</v>
      </c>
      <c r="F19" s="77">
        <f t="shared" si="0"/>
        <v>1791946.3044614501</v>
      </c>
    </row>
    <row r="20" spans="3:6">
      <c r="C20" s="27" t="s">
        <v>119</v>
      </c>
      <c r="D20">
        <v>2100</v>
      </c>
      <c r="F20" s="77">
        <f t="shared" si="0"/>
        <v>1791946.3044614501</v>
      </c>
    </row>
    <row r="21" spans="3:6">
      <c r="C21" s="27" t="s">
        <v>119</v>
      </c>
      <c r="D21">
        <v>0</v>
      </c>
      <c r="F21">
        <v>5</v>
      </c>
    </row>
    <row r="30" spans="3:6">
      <c r="D30" t="s">
        <v>120</v>
      </c>
    </row>
    <row r="31" spans="3:6">
      <c r="D31">
        <v>2010</v>
      </c>
      <c r="E31">
        <v>2911.1366199323102</v>
      </c>
    </row>
    <row r="32" spans="3:6">
      <c r="D32">
        <v>2015</v>
      </c>
      <c r="E32">
        <v>2793.9869348479301</v>
      </c>
    </row>
    <row r="33" spans="4:5">
      <c r="D33">
        <v>2020</v>
      </c>
      <c r="E33">
        <v>2436.1083306093901</v>
      </c>
    </row>
    <row r="34" spans="4:5">
      <c r="D34">
        <v>2025</v>
      </c>
      <c r="E34">
        <v>2166.3078643829499</v>
      </c>
    </row>
    <row r="35" spans="4:5">
      <c r="D35">
        <v>2030</v>
      </c>
      <c r="E35">
        <v>1791.9463044614502</v>
      </c>
    </row>
  </sheetData>
  <phoneticPr fontId="2" type="noConversion"/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4" workbookViewId="0">
      <selection activeCell="B21" sqref="B21"/>
    </sheetView>
  </sheetViews>
  <sheetFormatPr defaultRowHeight="12.75"/>
  <cols>
    <col min="1" max="1" width="11.3984375" customWidth="1"/>
    <col min="5" max="5" width="10.59765625" customWidth="1"/>
  </cols>
  <sheetData>
    <row r="1" spans="1:7" ht="13.15">
      <c r="A1" s="26" t="s">
        <v>22</v>
      </c>
      <c r="C1" t="s">
        <v>28</v>
      </c>
    </row>
    <row r="2" spans="1:7" ht="13.15">
      <c r="A2" s="26" t="s">
        <v>29</v>
      </c>
    </row>
    <row r="3" spans="1:7" ht="13.15">
      <c r="A3" s="26" t="s">
        <v>21</v>
      </c>
    </row>
    <row r="5" spans="1:7" ht="13.15">
      <c r="A5" s="26" t="s">
        <v>27</v>
      </c>
      <c r="B5" s="26">
        <v>1990</v>
      </c>
    </row>
    <row r="6" spans="1:7">
      <c r="A6" t="s">
        <v>23</v>
      </c>
      <c r="B6">
        <v>23093</v>
      </c>
    </row>
    <row r="7" spans="1:7">
      <c r="A7" t="s">
        <v>24</v>
      </c>
      <c r="B7">
        <v>44631</v>
      </c>
    </row>
    <row r="8" spans="1:7">
      <c r="A8" t="s">
        <v>25</v>
      </c>
      <c r="B8">
        <v>34806</v>
      </c>
    </row>
    <row r="9" spans="1:7">
      <c r="A9" t="s">
        <v>26</v>
      </c>
      <c r="B9">
        <v>2154</v>
      </c>
    </row>
    <row r="11" spans="1:7">
      <c r="A11" s="27" t="s">
        <v>91</v>
      </c>
    </row>
    <row r="12" spans="1:7">
      <c r="A12" t="s">
        <v>92</v>
      </c>
    </row>
    <row r="15" spans="1:7">
      <c r="A15" s="27" t="s">
        <v>93</v>
      </c>
    </row>
    <row r="16" spans="1:7" ht="13.15">
      <c r="A16" s="26" t="s">
        <v>27</v>
      </c>
      <c r="B16" s="26">
        <v>1990</v>
      </c>
      <c r="E16" s="27" t="s">
        <v>94</v>
      </c>
      <c r="F16" s="27" t="s">
        <v>95</v>
      </c>
      <c r="G16" s="27" t="s">
        <v>96</v>
      </c>
    </row>
    <row r="17" spans="1:3">
      <c r="A17" t="s">
        <v>23</v>
      </c>
      <c r="B17" s="24">
        <f>HR!B7+HR!B17</f>
        <v>23256.386232987406</v>
      </c>
    </row>
    <row r="18" spans="1:3">
      <c r="A18" t="s">
        <v>24</v>
      </c>
      <c r="B18" s="24">
        <f>CH!B7+CH!B17</f>
        <v>44194.572747533697</v>
      </c>
    </row>
    <row r="19" spans="1:3">
      <c r="A19" t="s">
        <v>25</v>
      </c>
      <c r="B19" s="24">
        <f>NO!B7+NO!B17</f>
        <v>34650.300797823758</v>
      </c>
    </row>
    <row r="20" spans="1:3">
      <c r="A20" t="s">
        <v>26</v>
      </c>
      <c r="B20" s="24">
        <f>IS!B7+IS!B17</f>
        <v>2139.7464424287255</v>
      </c>
    </row>
    <row r="21" spans="1:3" ht="13.15">
      <c r="B21" s="71">
        <f>SUM(B16:B20)</f>
        <v>106231.00622077359</v>
      </c>
      <c r="C21" s="27" t="s">
        <v>97</v>
      </c>
    </row>
    <row r="22" spans="1:3">
      <c r="B22" s="24">
        <f>B21/1000</f>
        <v>106.23100622077359</v>
      </c>
      <c r="C22" s="27" t="s">
        <v>98</v>
      </c>
    </row>
    <row r="24" spans="1:3" ht="13.15">
      <c r="B24" s="26">
        <v>1990</v>
      </c>
    </row>
    <row r="25" spans="1:3">
      <c r="A25" s="27" t="s">
        <v>99</v>
      </c>
      <c r="B25" s="24">
        <f>4030.6</f>
        <v>4030.6</v>
      </c>
      <c r="C25" s="27" t="s">
        <v>98</v>
      </c>
    </row>
    <row r="26" spans="1:3">
      <c r="B26" s="24">
        <f>B25*1000</f>
        <v>4030600</v>
      </c>
      <c r="C26" s="27" t="s">
        <v>97</v>
      </c>
    </row>
    <row r="28" spans="1:3">
      <c r="B28" s="24">
        <f>B21+B26</f>
        <v>4136831.0062207738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topLeftCell="A22" workbookViewId="0">
      <selection activeCell="J26" sqref="J26"/>
    </sheetView>
  </sheetViews>
  <sheetFormatPr defaultColWidth="8" defaultRowHeight="12.75"/>
  <cols>
    <col min="1" max="1" width="53.86328125" style="31" customWidth="1"/>
    <col min="2" max="3" width="15.73046875" style="31" customWidth="1"/>
    <col min="4" max="4" width="1.265625" style="31" customWidth="1"/>
    <col min="5" max="5" width="9.1328125" style="31" customWidth="1"/>
    <col min="6" max="6" width="8.3984375" style="31" customWidth="1"/>
    <col min="7" max="9" width="8.73046875" style="31" customWidth="1"/>
    <col min="10" max="10" width="8.59765625" style="31" customWidth="1"/>
    <col min="11" max="12" width="8.73046875" style="31" customWidth="1"/>
    <col min="13" max="13" width="9.265625" style="31" customWidth="1"/>
    <col min="14" max="14" width="9.1328125" style="31" customWidth="1"/>
    <col min="15" max="15" width="8.73046875" style="31" customWidth="1"/>
    <col min="16" max="16" width="9.265625" style="31" customWidth="1"/>
    <col min="17" max="17" width="9.86328125" style="31" customWidth="1"/>
    <col min="18" max="19" width="8.59765625" style="31" customWidth="1"/>
    <col min="20" max="22" width="9" style="31" customWidth="1"/>
    <col min="23" max="24" width="9.1328125" style="31" customWidth="1"/>
    <col min="25" max="25" width="9" style="31" customWidth="1"/>
    <col min="26" max="26" width="9.1328125" style="31" customWidth="1"/>
    <col min="27" max="27" width="8.59765625" style="31" customWidth="1"/>
    <col min="28" max="28" width="8" style="31" customWidth="1"/>
    <col min="29" max="16384" width="8" style="31"/>
  </cols>
  <sheetData>
    <row r="1" spans="1:4" ht="17.25" customHeight="1">
      <c r="A1" s="28" t="s">
        <v>30</v>
      </c>
      <c r="B1" s="29"/>
      <c r="C1" s="30" t="s">
        <v>31</v>
      </c>
    </row>
    <row r="2" spans="1:4" ht="15.75" customHeight="1">
      <c r="A2" s="32" t="s">
        <v>100</v>
      </c>
      <c r="B2" s="29"/>
      <c r="C2" s="30" t="s">
        <v>32</v>
      </c>
    </row>
    <row r="3" spans="1:4" ht="15.75" customHeight="1">
      <c r="A3" s="28"/>
      <c r="B3" s="29"/>
      <c r="C3" s="30" t="s">
        <v>33</v>
      </c>
    </row>
    <row r="4" spans="1:4" ht="12.75" customHeight="1" thickBot="1">
      <c r="A4" s="33"/>
      <c r="B4" s="33"/>
      <c r="C4" s="33"/>
    </row>
    <row r="5" spans="1:4" ht="53.25" customHeight="1">
      <c r="A5" s="78" t="s">
        <v>34</v>
      </c>
      <c r="B5" s="35" t="s">
        <v>35</v>
      </c>
      <c r="C5" s="36" t="s">
        <v>36</v>
      </c>
      <c r="D5" s="37"/>
    </row>
    <row r="6" spans="1:4" ht="12.75" customHeight="1" thickBot="1">
      <c r="A6" s="79"/>
      <c r="B6" s="38" t="s">
        <v>37</v>
      </c>
      <c r="C6" s="39" t="s">
        <v>38</v>
      </c>
      <c r="D6" s="37"/>
    </row>
    <row r="7" spans="1:4" ht="14.65" thickTop="1">
      <c r="A7" s="40" t="s">
        <v>39</v>
      </c>
      <c r="B7" s="41">
        <v>21233.536411357054</v>
      </c>
      <c r="C7" s="42">
        <v>0</v>
      </c>
      <c r="D7" s="37"/>
    </row>
    <row r="8" spans="1:4" ht="14.25">
      <c r="A8" s="43" t="s">
        <v>40</v>
      </c>
      <c r="B8" s="44">
        <v>20593.755715172636</v>
      </c>
      <c r="C8" s="45">
        <v>0</v>
      </c>
      <c r="D8" s="37"/>
    </row>
    <row r="9" spans="1:4" ht="14.25">
      <c r="A9" s="46" t="s">
        <v>41</v>
      </c>
      <c r="B9" s="47">
        <v>7126.5408913007723</v>
      </c>
      <c r="C9" s="47">
        <v>0</v>
      </c>
      <c r="D9" s="37"/>
    </row>
    <row r="10" spans="1:4" ht="14.25">
      <c r="A10" s="48" t="s">
        <v>42</v>
      </c>
      <c r="B10" s="47">
        <v>5842.9177202935643</v>
      </c>
      <c r="C10" s="47">
        <v>0</v>
      </c>
      <c r="D10" s="37"/>
    </row>
    <row r="11" spans="1:4" ht="14.25">
      <c r="A11" s="46" t="s">
        <v>43</v>
      </c>
      <c r="B11" s="47">
        <v>4018.539424964632</v>
      </c>
      <c r="C11" s="47">
        <v>0</v>
      </c>
      <c r="D11" s="37"/>
    </row>
    <row r="12" spans="1:4" ht="14.25">
      <c r="A12" s="46" t="s">
        <v>44</v>
      </c>
      <c r="B12" s="47">
        <v>3605.757678613666</v>
      </c>
      <c r="C12" s="47">
        <v>0</v>
      </c>
      <c r="D12" s="37"/>
    </row>
    <row r="13" spans="1:4" ht="14.25">
      <c r="A13" s="46" t="s">
        <v>45</v>
      </c>
      <c r="B13" s="49" t="s">
        <v>46</v>
      </c>
      <c r="C13" s="47">
        <v>0</v>
      </c>
      <c r="D13" s="37"/>
    </row>
    <row r="14" spans="1:4" ht="14.25">
      <c r="A14" s="43" t="s">
        <v>47</v>
      </c>
      <c r="B14" s="44">
        <v>639.78069618441828</v>
      </c>
      <c r="C14" s="45">
        <v>0</v>
      </c>
      <c r="D14" s="37"/>
    </row>
    <row r="15" spans="1:4" ht="14.25">
      <c r="A15" s="46" t="s">
        <v>48</v>
      </c>
      <c r="B15" s="49" t="s">
        <v>46</v>
      </c>
      <c r="C15" s="47">
        <v>0</v>
      </c>
      <c r="D15" s="37"/>
    </row>
    <row r="16" spans="1:4" ht="14.65" thickBot="1">
      <c r="A16" s="46" t="s">
        <v>49</v>
      </c>
      <c r="B16" s="50">
        <v>639.78069618441828</v>
      </c>
      <c r="C16" s="50">
        <v>0</v>
      </c>
      <c r="D16" s="37"/>
    </row>
    <row r="17" spans="1:4" ht="14.25">
      <c r="A17" s="51" t="s">
        <v>50</v>
      </c>
      <c r="B17" s="52">
        <v>2022.8498216303524</v>
      </c>
      <c r="C17" s="53">
        <v>0</v>
      </c>
      <c r="D17" s="37"/>
    </row>
    <row r="18" spans="1:4" ht="14.25">
      <c r="A18" s="43" t="s">
        <v>51</v>
      </c>
      <c r="B18" s="47">
        <v>1305.18627546468</v>
      </c>
      <c r="C18" s="47">
        <v>0</v>
      </c>
      <c r="D18" s="37"/>
    </row>
    <row r="19" spans="1:4" ht="14.25">
      <c r="A19" s="43" t="s">
        <v>52</v>
      </c>
      <c r="B19" s="47">
        <v>466.00873307809576</v>
      </c>
      <c r="C19" s="47">
        <v>0</v>
      </c>
      <c r="D19" s="37"/>
    </row>
    <row r="20" spans="1:4" ht="14.25">
      <c r="A20" s="43" t="s">
        <v>53</v>
      </c>
      <c r="B20" s="47">
        <v>251.65481308757683</v>
      </c>
      <c r="C20" s="47">
        <v>0</v>
      </c>
      <c r="D20" s="37"/>
    </row>
    <row r="21" spans="1:4" ht="14.25">
      <c r="A21" s="43" t="s">
        <v>54</v>
      </c>
      <c r="B21" s="49" t="s">
        <v>55</v>
      </c>
      <c r="C21" s="47">
        <v>0</v>
      </c>
      <c r="D21" s="37"/>
    </row>
    <row r="22" spans="1:4" ht="14.25">
      <c r="A22" s="43" t="s">
        <v>101</v>
      </c>
      <c r="B22" s="54"/>
      <c r="C22" s="54"/>
      <c r="D22" s="37"/>
    </row>
    <row r="23" spans="1:4" ht="14.25">
      <c r="A23" s="43" t="s">
        <v>102</v>
      </c>
      <c r="B23" s="54"/>
      <c r="C23" s="54"/>
      <c r="D23" s="37"/>
    </row>
    <row r="24" spans="1:4" ht="14.65" thickBot="1">
      <c r="A24" s="43" t="s">
        <v>56</v>
      </c>
      <c r="B24" s="55" t="s">
        <v>46</v>
      </c>
      <c r="C24" s="50">
        <v>0</v>
      </c>
      <c r="D24" s="37"/>
    </row>
    <row r="25" spans="1:4" ht="14.65" thickBot="1">
      <c r="A25" s="56" t="s">
        <v>57</v>
      </c>
      <c r="B25" s="50">
        <v>82.416699653419897</v>
      </c>
      <c r="C25" s="50">
        <v>0</v>
      </c>
      <c r="D25" s="37"/>
    </row>
    <row r="26" spans="1:4" ht="14.25">
      <c r="A26" s="51" t="s">
        <v>58</v>
      </c>
      <c r="B26" s="54"/>
      <c r="C26" s="54"/>
      <c r="D26" s="37"/>
    </row>
    <row r="27" spans="1:4" ht="14.25">
      <c r="A27" s="43" t="s">
        <v>59</v>
      </c>
      <c r="B27" s="54"/>
      <c r="C27" s="54"/>
      <c r="D27" s="37"/>
    </row>
    <row r="28" spans="1:4" ht="14.25">
      <c r="A28" s="43" t="s">
        <v>60</v>
      </c>
      <c r="B28" s="54"/>
      <c r="C28" s="54"/>
      <c r="D28" s="37"/>
    </row>
    <row r="29" spans="1:4" ht="14.25">
      <c r="A29" s="43" t="s">
        <v>61</v>
      </c>
      <c r="B29" s="54"/>
      <c r="C29" s="54"/>
      <c r="D29" s="37"/>
    </row>
    <row r="30" spans="1:4" ht="14.25">
      <c r="A30" s="43" t="s">
        <v>62</v>
      </c>
      <c r="B30" s="54"/>
      <c r="C30" s="54"/>
      <c r="D30" s="37"/>
    </row>
    <row r="31" spans="1:4" ht="14.25">
      <c r="A31" s="43" t="s">
        <v>63</v>
      </c>
      <c r="B31" s="54"/>
      <c r="C31" s="54"/>
      <c r="D31" s="37"/>
    </row>
    <row r="32" spans="1:4" ht="14.25">
      <c r="A32" s="43" t="s">
        <v>64</v>
      </c>
      <c r="B32" s="54"/>
      <c r="C32" s="54"/>
      <c r="D32" s="37"/>
    </row>
    <row r="33" spans="1:4" ht="14.65" thickBot="1">
      <c r="A33" s="57" t="s">
        <v>56</v>
      </c>
      <c r="B33" s="54"/>
      <c r="C33" s="54"/>
      <c r="D33" s="37"/>
    </row>
    <row r="34" spans="1:4" ht="14.25">
      <c r="A34" s="51" t="s">
        <v>103</v>
      </c>
      <c r="B34" s="58">
        <v>-6745.7603778083921</v>
      </c>
      <c r="C34" s="59">
        <v>0</v>
      </c>
      <c r="D34" s="37"/>
    </row>
    <row r="35" spans="1:4" ht="14.25">
      <c r="A35" s="60" t="s">
        <v>65</v>
      </c>
      <c r="B35" s="47">
        <v>-7146.5388703383223</v>
      </c>
      <c r="C35" s="47">
        <v>0</v>
      </c>
      <c r="D35" s="37"/>
    </row>
    <row r="36" spans="1:4" ht="14.25">
      <c r="A36" s="60" t="s">
        <v>66</v>
      </c>
      <c r="B36" s="47">
        <v>71.231177907170405</v>
      </c>
      <c r="C36" s="47">
        <v>0</v>
      </c>
      <c r="D36" s="37"/>
    </row>
    <row r="37" spans="1:4" ht="14.25">
      <c r="A37" s="60" t="s">
        <v>67</v>
      </c>
      <c r="B37" s="47">
        <v>-162.11935940206709</v>
      </c>
      <c r="C37" s="47">
        <v>0</v>
      </c>
      <c r="D37" s="37"/>
    </row>
    <row r="38" spans="1:4" ht="14.25">
      <c r="A38" s="60" t="s">
        <v>68</v>
      </c>
      <c r="B38" s="47">
        <v>41.554406546742442</v>
      </c>
      <c r="C38" s="47">
        <v>0</v>
      </c>
      <c r="D38" s="37"/>
    </row>
    <row r="39" spans="1:4" ht="14.25">
      <c r="A39" s="60" t="s">
        <v>69</v>
      </c>
      <c r="B39" s="47">
        <v>450.11226747808422</v>
      </c>
      <c r="C39" s="47">
        <v>0</v>
      </c>
      <c r="D39" s="37"/>
    </row>
    <row r="40" spans="1:4" ht="14.25">
      <c r="A40" s="60" t="s">
        <v>70</v>
      </c>
      <c r="B40" s="49" t="s">
        <v>46</v>
      </c>
      <c r="C40" s="47">
        <v>0</v>
      </c>
      <c r="D40" s="37"/>
    </row>
    <row r="41" spans="1:4" ht="14.65" thickBot="1">
      <c r="A41" s="61" t="s">
        <v>104</v>
      </c>
      <c r="B41" s="62" t="s">
        <v>55</v>
      </c>
      <c r="C41" s="62">
        <v>0</v>
      </c>
      <c r="D41" s="37"/>
    </row>
    <row r="42" spans="1:4" ht="14.25">
      <c r="A42" s="56" t="s">
        <v>71</v>
      </c>
      <c r="B42" s="52">
        <v>4.3223273054053997E-2</v>
      </c>
      <c r="C42" s="53">
        <v>0</v>
      </c>
      <c r="D42" s="37"/>
    </row>
    <row r="43" spans="1:4" ht="14.25">
      <c r="A43" s="43" t="s">
        <v>72</v>
      </c>
      <c r="B43" s="49" t="s">
        <v>73</v>
      </c>
      <c r="C43" s="47">
        <v>0</v>
      </c>
      <c r="D43" s="37"/>
    </row>
    <row r="44" spans="1:4" ht="14.25">
      <c r="A44" s="43" t="s">
        <v>74</v>
      </c>
      <c r="B44" s="54"/>
      <c r="C44" s="54"/>
      <c r="D44" s="37"/>
    </row>
    <row r="45" spans="1:4" ht="14.25">
      <c r="A45" s="43" t="s">
        <v>75</v>
      </c>
      <c r="B45" s="47">
        <v>4.3223273054053997E-2</v>
      </c>
      <c r="C45" s="47">
        <v>0</v>
      </c>
      <c r="D45" s="37"/>
    </row>
    <row r="46" spans="1:4" ht="14.65" thickBot="1">
      <c r="A46" s="43" t="s">
        <v>76</v>
      </c>
      <c r="B46" s="55" t="s">
        <v>46</v>
      </c>
      <c r="C46" s="50">
        <v>0</v>
      </c>
      <c r="D46" s="37"/>
    </row>
    <row r="47" spans="1:4" ht="14.25">
      <c r="A47" s="34" t="s">
        <v>105</v>
      </c>
      <c r="B47" s="52" t="s">
        <v>46</v>
      </c>
      <c r="C47" s="53">
        <v>0</v>
      </c>
      <c r="D47" s="37"/>
    </row>
    <row r="48" spans="1:4" ht="14.65" thickBot="1">
      <c r="A48" s="63"/>
      <c r="B48" s="55"/>
      <c r="C48" s="55"/>
      <c r="D48" s="37"/>
    </row>
    <row r="49" spans="1:4" ht="14.65" thickBot="1">
      <c r="A49" s="34" t="s">
        <v>106</v>
      </c>
      <c r="B49" s="64">
        <v>16593.085778105487</v>
      </c>
      <c r="C49" s="65">
        <v>0</v>
      </c>
      <c r="D49" s="37"/>
    </row>
    <row r="50" spans="1:4" ht="14.65" thickBot="1">
      <c r="A50" s="34" t="s">
        <v>107</v>
      </c>
      <c r="B50" s="64">
        <v>23338.846155913881</v>
      </c>
      <c r="C50" s="65">
        <v>0</v>
      </c>
      <c r="D50" s="37"/>
    </row>
    <row r="51" spans="1:4" ht="14.65" thickBot="1">
      <c r="A51" s="66"/>
      <c r="B51" s="55"/>
      <c r="C51" s="55"/>
      <c r="D51" s="37"/>
    </row>
    <row r="52" spans="1:4" ht="14.25">
      <c r="A52" s="67" t="s">
        <v>77</v>
      </c>
      <c r="B52" s="54"/>
      <c r="C52" s="54"/>
      <c r="D52" s="37"/>
    </row>
    <row r="53" spans="1:4" ht="14.25">
      <c r="A53" s="40" t="s">
        <v>78</v>
      </c>
      <c r="B53" s="52">
        <v>451.831931065356</v>
      </c>
      <c r="C53" s="53">
        <v>0</v>
      </c>
      <c r="D53" s="37"/>
    </row>
    <row r="54" spans="1:4" ht="14.25">
      <c r="A54" s="46" t="s">
        <v>79</v>
      </c>
      <c r="B54" s="47">
        <v>343.29017576535603</v>
      </c>
      <c r="C54" s="47">
        <v>0</v>
      </c>
      <c r="D54" s="37"/>
    </row>
    <row r="55" spans="1:4" ht="14.25">
      <c r="A55" s="46" t="s">
        <v>80</v>
      </c>
      <c r="B55" s="47">
        <v>108.54175530000001</v>
      </c>
      <c r="C55" s="47">
        <v>0</v>
      </c>
      <c r="D55" s="37"/>
    </row>
    <row r="56" spans="1:4" ht="14.25">
      <c r="A56" s="40" t="s">
        <v>81</v>
      </c>
      <c r="B56" s="49" t="s">
        <v>82</v>
      </c>
      <c r="C56" s="47">
        <v>0</v>
      </c>
      <c r="D56" s="37"/>
    </row>
    <row r="57" spans="1:4" ht="14.65" thickBot="1">
      <c r="A57" s="68" t="s">
        <v>108</v>
      </c>
      <c r="B57" s="50">
        <v>2436.75792</v>
      </c>
      <c r="C57" s="50">
        <v>0</v>
      </c>
      <c r="D57" s="37"/>
    </row>
    <row r="58" spans="1:4" ht="12" customHeight="1">
      <c r="A58" s="69"/>
      <c r="B58" s="69"/>
      <c r="C58" s="69"/>
    </row>
    <row r="59" spans="1:4" ht="12" customHeight="1">
      <c r="A59" s="70" t="s">
        <v>109</v>
      </c>
      <c r="B59" s="69"/>
      <c r="C59" s="69"/>
    </row>
  </sheetData>
  <mergeCells count="1">
    <mergeCell ref="A5:A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topLeftCell="A7" workbookViewId="0">
      <selection activeCell="F29" sqref="F29"/>
    </sheetView>
  </sheetViews>
  <sheetFormatPr defaultColWidth="8" defaultRowHeight="12.75"/>
  <cols>
    <col min="1" max="1" width="53.86328125" style="31" customWidth="1"/>
    <col min="2" max="3" width="15.73046875" style="31" customWidth="1"/>
    <col min="4" max="4" width="1.265625" style="31" customWidth="1"/>
    <col min="5" max="5" width="9.1328125" style="31" customWidth="1"/>
    <col min="6" max="6" width="8.3984375" style="31" customWidth="1"/>
    <col min="7" max="9" width="8.73046875" style="31" customWidth="1"/>
    <col min="10" max="10" width="8.59765625" style="31" customWidth="1"/>
    <col min="11" max="12" width="8.73046875" style="31" customWidth="1"/>
    <col min="13" max="13" width="9.265625" style="31" customWidth="1"/>
    <col min="14" max="14" width="9.1328125" style="31" customWidth="1"/>
    <col min="15" max="15" width="8.73046875" style="31" customWidth="1"/>
    <col min="16" max="16" width="9.265625" style="31" customWidth="1"/>
    <col min="17" max="17" width="9.86328125" style="31" customWidth="1"/>
    <col min="18" max="19" width="8.59765625" style="31" customWidth="1"/>
    <col min="20" max="22" width="9" style="31" customWidth="1"/>
    <col min="23" max="24" width="9.1328125" style="31" customWidth="1"/>
    <col min="25" max="25" width="9" style="31" customWidth="1"/>
    <col min="26" max="26" width="9.1328125" style="31" customWidth="1"/>
    <col min="27" max="27" width="8.59765625" style="31" customWidth="1"/>
    <col min="28" max="28" width="8" style="31" customWidth="1"/>
    <col min="29" max="16384" width="8" style="31"/>
  </cols>
  <sheetData>
    <row r="1" spans="1:4" ht="17.25" customHeight="1">
      <c r="A1" s="28" t="s">
        <v>30</v>
      </c>
      <c r="B1" s="29"/>
      <c r="C1" s="30" t="s">
        <v>31</v>
      </c>
    </row>
    <row r="2" spans="1:4" ht="15.75" customHeight="1">
      <c r="A2" s="32" t="s">
        <v>100</v>
      </c>
      <c r="B2" s="29"/>
      <c r="C2" s="30" t="s">
        <v>83</v>
      </c>
    </row>
    <row r="3" spans="1:4" ht="15.75" customHeight="1">
      <c r="A3" s="28"/>
      <c r="B3" s="29"/>
      <c r="C3" s="30" t="s">
        <v>84</v>
      </c>
    </row>
    <row r="4" spans="1:4" ht="12.75" customHeight="1" thickBot="1">
      <c r="A4" s="33"/>
      <c r="B4" s="33"/>
      <c r="C4" s="33"/>
    </row>
    <row r="5" spans="1:4" ht="53.25" customHeight="1">
      <c r="A5" s="78" t="s">
        <v>34</v>
      </c>
      <c r="B5" s="35" t="s">
        <v>35</v>
      </c>
      <c r="C5" s="36" t="s">
        <v>36</v>
      </c>
      <c r="D5" s="37"/>
    </row>
    <row r="6" spans="1:4" ht="12.75" customHeight="1" thickBot="1">
      <c r="A6" s="79"/>
      <c r="B6" s="38" t="s">
        <v>37</v>
      </c>
      <c r="C6" s="39" t="s">
        <v>38</v>
      </c>
      <c r="D6" s="37"/>
    </row>
    <row r="7" spans="1:4" ht="14.65" thickTop="1">
      <c r="A7" s="40" t="s">
        <v>39</v>
      </c>
      <c r="B7" s="41">
        <v>1746.4856896160993</v>
      </c>
      <c r="C7" s="42">
        <v>0</v>
      </c>
      <c r="D7" s="37"/>
    </row>
    <row r="8" spans="1:4" ht="14.25">
      <c r="A8" s="43" t="s">
        <v>40</v>
      </c>
      <c r="B8" s="44">
        <v>1685.1296896160993</v>
      </c>
      <c r="C8" s="45">
        <v>0</v>
      </c>
      <c r="D8" s="37"/>
    </row>
    <row r="9" spans="1:4" ht="14.25">
      <c r="A9" s="46" t="s">
        <v>41</v>
      </c>
      <c r="B9" s="47">
        <v>13.636349960309998</v>
      </c>
      <c r="C9" s="47">
        <v>0</v>
      </c>
      <c r="D9" s="37"/>
    </row>
    <row r="10" spans="1:4" ht="14.25">
      <c r="A10" s="48" t="s">
        <v>42</v>
      </c>
      <c r="B10" s="47">
        <v>360.79209380959679</v>
      </c>
      <c r="C10" s="47">
        <v>0</v>
      </c>
      <c r="D10" s="37"/>
    </row>
    <row r="11" spans="1:4" ht="14.25">
      <c r="A11" s="46" t="s">
        <v>43</v>
      </c>
      <c r="B11" s="47">
        <v>612.37092492327008</v>
      </c>
      <c r="C11" s="47">
        <v>0</v>
      </c>
      <c r="D11" s="37"/>
    </row>
    <row r="12" spans="1:4" ht="14.25">
      <c r="A12" s="46" t="s">
        <v>44</v>
      </c>
      <c r="B12" s="47">
        <v>698.3303209229224</v>
      </c>
      <c r="C12" s="47">
        <v>0</v>
      </c>
      <c r="D12" s="37"/>
    </row>
    <row r="13" spans="1:4" ht="14.25">
      <c r="A13" s="46" t="s">
        <v>45</v>
      </c>
      <c r="B13" s="49" t="s">
        <v>85</v>
      </c>
      <c r="C13" s="47">
        <v>0</v>
      </c>
      <c r="D13" s="37"/>
    </row>
    <row r="14" spans="1:4" ht="14.25">
      <c r="A14" s="43" t="s">
        <v>47</v>
      </c>
      <c r="B14" s="44">
        <v>61.355999999999995</v>
      </c>
      <c r="C14" s="45">
        <v>0</v>
      </c>
      <c r="D14" s="37"/>
    </row>
    <row r="15" spans="1:4" ht="14.25">
      <c r="A15" s="46" t="s">
        <v>48</v>
      </c>
      <c r="B15" s="49" t="s">
        <v>85</v>
      </c>
      <c r="C15" s="47">
        <v>0</v>
      </c>
      <c r="D15" s="37"/>
    </row>
    <row r="16" spans="1:4" ht="14.65" thickBot="1">
      <c r="A16" s="46" t="s">
        <v>49</v>
      </c>
      <c r="B16" s="50">
        <v>61.355999999999995</v>
      </c>
      <c r="C16" s="50">
        <v>0</v>
      </c>
      <c r="D16" s="37"/>
    </row>
    <row r="17" spans="1:4" ht="14.25">
      <c r="A17" s="51" t="s">
        <v>50</v>
      </c>
      <c r="B17" s="52">
        <v>393.26075281262609</v>
      </c>
      <c r="C17" s="53">
        <v>0</v>
      </c>
      <c r="D17" s="37"/>
    </row>
    <row r="18" spans="1:4" ht="14.25">
      <c r="A18" s="43" t="s">
        <v>51</v>
      </c>
      <c r="B18" s="47">
        <v>52.282318564966012</v>
      </c>
      <c r="C18" s="47">
        <v>0</v>
      </c>
      <c r="D18" s="37"/>
    </row>
    <row r="19" spans="1:4" ht="14.25">
      <c r="A19" s="43" t="s">
        <v>52</v>
      </c>
      <c r="B19" s="47">
        <v>0.36030188699999999</v>
      </c>
      <c r="C19" s="47">
        <v>0</v>
      </c>
      <c r="D19" s="37"/>
    </row>
    <row r="20" spans="1:4" ht="14.25">
      <c r="A20" s="43" t="s">
        <v>53</v>
      </c>
      <c r="B20" s="47">
        <v>340.61813236066007</v>
      </c>
      <c r="C20" s="47">
        <v>0</v>
      </c>
      <c r="D20" s="37"/>
    </row>
    <row r="21" spans="1:4" ht="14.25">
      <c r="A21" s="43" t="s">
        <v>54</v>
      </c>
      <c r="B21" s="49" t="s">
        <v>55</v>
      </c>
      <c r="C21" s="47">
        <v>0</v>
      </c>
      <c r="D21" s="37"/>
    </row>
    <row r="22" spans="1:4" ht="14.25">
      <c r="A22" s="43" t="s">
        <v>101</v>
      </c>
      <c r="B22" s="54"/>
      <c r="C22" s="54"/>
      <c r="D22" s="37"/>
    </row>
    <row r="23" spans="1:4" ht="14.25">
      <c r="A23" s="43" t="s">
        <v>102</v>
      </c>
      <c r="B23" s="54"/>
      <c r="C23" s="54"/>
      <c r="D23" s="37"/>
    </row>
    <row r="24" spans="1:4" ht="14.65" thickBot="1">
      <c r="A24" s="43" t="s">
        <v>56</v>
      </c>
      <c r="B24" s="55" t="s">
        <v>86</v>
      </c>
      <c r="C24" s="50">
        <v>0</v>
      </c>
      <c r="D24" s="37"/>
    </row>
    <row r="25" spans="1:4" ht="14.65" thickBot="1">
      <c r="A25" s="56" t="s">
        <v>57</v>
      </c>
      <c r="B25" s="50">
        <v>3.0690468963421158</v>
      </c>
      <c r="C25" s="50">
        <v>0</v>
      </c>
      <c r="D25" s="37"/>
    </row>
    <row r="26" spans="1:4" ht="14.25">
      <c r="A26" s="51" t="s">
        <v>58</v>
      </c>
      <c r="B26" s="54"/>
      <c r="C26" s="54"/>
      <c r="D26" s="37"/>
    </row>
    <row r="27" spans="1:4" ht="14.25">
      <c r="A27" s="43" t="s">
        <v>59</v>
      </c>
      <c r="B27" s="54"/>
      <c r="C27" s="54"/>
      <c r="D27" s="37"/>
    </row>
    <row r="28" spans="1:4" ht="14.25">
      <c r="A28" s="43" t="s">
        <v>60</v>
      </c>
      <c r="B28" s="54"/>
      <c r="C28" s="54"/>
      <c r="D28" s="37"/>
    </row>
    <row r="29" spans="1:4" ht="14.25">
      <c r="A29" s="43" t="s">
        <v>61</v>
      </c>
      <c r="B29" s="54"/>
      <c r="C29" s="54"/>
      <c r="D29" s="37"/>
    </row>
    <row r="30" spans="1:4" ht="14.25">
      <c r="A30" s="43" t="s">
        <v>62</v>
      </c>
      <c r="B30" s="54"/>
      <c r="C30" s="54"/>
      <c r="D30" s="37"/>
    </row>
    <row r="31" spans="1:4" ht="14.25">
      <c r="A31" s="43" t="s">
        <v>63</v>
      </c>
      <c r="B31" s="54"/>
      <c r="C31" s="54"/>
      <c r="D31" s="37"/>
    </row>
    <row r="32" spans="1:4" ht="14.25">
      <c r="A32" s="43" t="s">
        <v>64</v>
      </c>
      <c r="B32" s="54"/>
      <c r="C32" s="54"/>
      <c r="D32" s="37"/>
    </row>
    <row r="33" spans="1:4" ht="14.65" thickBot="1">
      <c r="A33" s="57" t="s">
        <v>56</v>
      </c>
      <c r="B33" s="54"/>
      <c r="C33" s="54"/>
      <c r="D33" s="37"/>
    </row>
    <row r="34" spans="1:4" ht="14.25">
      <c r="A34" s="51" t="s">
        <v>103</v>
      </c>
      <c r="B34" s="58">
        <v>1117.8273907322873</v>
      </c>
      <c r="C34" s="59">
        <v>0</v>
      </c>
      <c r="D34" s="37"/>
    </row>
    <row r="35" spans="1:4" ht="14.25">
      <c r="A35" s="60" t="s">
        <v>65</v>
      </c>
      <c r="B35" s="47">
        <v>-31.998554174798787</v>
      </c>
      <c r="C35" s="47">
        <v>0</v>
      </c>
      <c r="D35" s="37"/>
    </row>
    <row r="36" spans="1:4" ht="14.25">
      <c r="A36" s="60" t="s">
        <v>66</v>
      </c>
      <c r="B36" s="47">
        <v>1198.3562634843843</v>
      </c>
      <c r="C36" s="47">
        <v>0</v>
      </c>
      <c r="D36" s="37"/>
    </row>
    <row r="37" spans="1:4" ht="14.25">
      <c r="A37" s="60" t="s">
        <v>67</v>
      </c>
      <c r="B37" s="47">
        <v>-50.387127395540801</v>
      </c>
      <c r="C37" s="47">
        <v>0</v>
      </c>
      <c r="D37" s="37"/>
    </row>
    <row r="38" spans="1:4" ht="14.25">
      <c r="A38" s="60" t="s">
        <v>68</v>
      </c>
      <c r="B38" s="47">
        <v>1.8568088182425184</v>
      </c>
      <c r="C38" s="47">
        <v>0</v>
      </c>
      <c r="D38" s="37"/>
    </row>
    <row r="39" spans="1:4" ht="14.25">
      <c r="A39" s="60" t="s">
        <v>69</v>
      </c>
      <c r="B39" s="47" t="s">
        <v>73</v>
      </c>
      <c r="C39" s="47">
        <v>0</v>
      </c>
      <c r="D39" s="37"/>
    </row>
    <row r="40" spans="1:4" ht="14.25">
      <c r="A40" s="60" t="s">
        <v>70</v>
      </c>
      <c r="B40" s="49" t="s">
        <v>55</v>
      </c>
      <c r="C40" s="47">
        <v>0</v>
      </c>
      <c r="D40" s="37"/>
    </row>
    <row r="41" spans="1:4" ht="14.65" thickBot="1">
      <c r="A41" s="61" t="s">
        <v>104</v>
      </c>
      <c r="B41" s="62" t="s">
        <v>87</v>
      </c>
      <c r="C41" s="62">
        <v>0</v>
      </c>
      <c r="D41" s="37"/>
    </row>
    <row r="42" spans="1:4" ht="14.25">
      <c r="A42" s="56" t="s">
        <v>71</v>
      </c>
      <c r="B42" s="52">
        <v>10.686319851688594</v>
      </c>
      <c r="C42" s="53">
        <v>0</v>
      </c>
      <c r="D42" s="37"/>
    </row>
    <row r="43" spans="1:4" ht="14.25">
      <c r="A43" s="43" t="s">
        <v>72</v>
      </c>
      <c r="B43" s="49" t="s">
        <v>73</v>
      </c>
      <c r="C43" s="47">
        <v>0</v>
      </c>
      <c r="D43" s="37"/>
    </row>
    <row r="44" spans="1:4" ht="14.25">
      <c r="A44" s="43" t="s">
        <v>74</v>
      </c>
      <c r="B44" s="54"/>
      <c r="C44" s="54"/>
      <c r="D44" s="37"/>
    </row>
    <row r="45" spans="1:4" ht="14.25">
      <c r="A45" s="43" t="s">
        <v>75</v>
      </c>
      <c r="B45" s="47">
        <v>10.686319851688594</v>
      </c>
      <c r="C45" s="47">
        <v>0</v>
      </c>
      <c r="D45" s="37"/>
    </row>
    <row r="46" spans="1:4" ht="14.65" thickBot="1">
      <c r="A46" s="43" t="s">
        <v>76</v>
      </c>
      <c r="B46" s="55" t="s">
        <v>86</v>
      </c>
      <c r="C46" s="50">
        <v>0</v>
      </c>
      <c r="D46" s="37"/>
    </row>
    <row r="47" spans="1:4" ht="14.25">
      <c r="A47" s="34" t="s">
        <v>105</v>
      </c>
      <c r="B47" s="52" t="s">
        <v>86</v>
      </c>
      <c r="C47" s="53">
        <v>0</v>
      </c>
      <c r="D47" s="37"/>
    </row>
    <row r="48" spans="1:4" ht="14.65" thickBot="1">
      <c r="A48" s="63"/>
      <c r="B48" s="55"/>
      <c r="C48" s="55"/>
      <c r="D48" s="37"/>
    </row>
    <row r="49" spans="1:4" ht="14.65" thickBot="1">
      <c r="A49" s="34" t="s">
        <v>106</v>
      </c>
      <c r="B49" s="64">
        <v>3271.3291999090434</v>
      </c>
      <c r="C49" s="65">
        <v>0</v>
      </c>
      <c r="D49" s="37"/>
    </row>
    <row r="50" spans="1:4" ht="14.65" thickBot="1">
      <c r="A50" s="34" t="s">
        <v>107</v>
      </c>
      <c r="B50" s="64">
        <v>2153.5018091767561</v>
      </c>
      <c r="C50" s="65">
        <v>0</v>
      </c>
      <c r="D50" s="37"/>
    </row>
    <row r="51" spans="1:4" ht="14.65" thickBot="1">
      <c r="A51" s="66"/>
      <c r="B51" s="55"/>
      <c r="C51" s="55"/>
      <c r="D51" s="37"/>
    </row>
    <row r="52" spans="1:4" ht="14.25">
      <c r="A52" s="67" t="s">
        <v>77</v>
      </c>
      <c r="B52" s="54"/>
      <c r="C52" s="54"/>
      <c r="D52" s="37"/>
    </row>
    <row r="53" spans="1:4" ht="14.25">
      <c r="A53" s="40" t="s">
        <v>78</v>
      </c>
      <c r="B53" s="52">
        <v>318.64893828321999</v>
      </c>
      <c r="C53" s="53">
        <v>0</v>
      </c>
      <c r="D53" s="37"/>
    </row>
    <row r="54" spans="1:4" ht="14.25">
      <c r="A54" s="46" t="s">
        <v>79</v>
      </c>
      <c r="B54" s="47">
        <v>219.65277113010001</v>
      </c>
      <c r="C54" s="47">
        <v>0</v>
      </c>
      <c r="D54" s="37"/>
    </row>
    <row r="55" spans="1:4" ht="14.25">
      <c r="A55" s="46" t="s">
        <v>80</v>
      </c>
      <c r="B55" s="47">
        <v>98.996167153119998</v>
      </c>
      <c r="C55" s="47">
        <v>0</v>
      </c>
      <c r="D55" s="37"/>
    </row>
    <row r="56" spans="1:4" ht="14.25">
      <c r="A56" s="40" t="s">
        <v>81</v>
      </c>
      <c r="B56" s="49" t="s">
        <v>46</v>
      </c>
      <c r="C56" s="47">
        <v>0</v>
      </c>
      <c r="D56" s="37"/>
    </row>
    <row r="57" spans="1:4" ht="14.65" thickBot="1">
      <c r="A57" s="68" t="s">
        <v>108</v>
      </c>
      <c r="B57" s="50" t="s">
        <v>85</v>
      </c>
      <c r="C57" s="50">
        <v>0</v>
      </c>
      <c r="D57" s="37"/>
    </row>
    <row r="58" spans="1:4" ht="12" customHeight="1">
      <c r="A58" s="69"/>
      <c r="B58" s="69"/>
      <c r="C58" s="69"/>
    </row>
    <row r="59" spans="1:4" ht="12" customHeight="1">
      <c r="A59" s="70" t="s">
        <v>109</v>
      </c>
      <c r="B59" s="69"/>
      <c r="C59" s="69"/>
    </row>
  </sheetData>
  <mergeCells count="1">
    <mergeCell ref="A5:A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workbookViewId="0">
      <selection activeCell="G30" sqref="G30"/>
    </sheetView>
  </sheetViews>
  <sheetFormatPr defaultColWidth="8" defaultRowHeight="12.75"/>
  <cols>
    <col min="1" max="1" width="53.86328125" style="31" customWidth="1"/>
    <col min="2" max="3" width="15.73046875" style="31" customWidth="1"/>
    <col min="4" max="4" width="1.265625" style="31" customWidth="1"/>
    <col min="5" max="5" width="9.1328125" style="31" customWidth="1"/>
    <col min="6" max="6" width="8.3984375" style="31" customWidth="1"/>
    <col min="7" max="9" width="8.73046875" style="31" customWidth="1"/>
    <col min="10" max="10" width="8.59765625" style="31" customWidth="1"/>
    <col min="11" max="12" width="8.73046875" style="31" customWidth="1"/>
    <col min="13" max="13" width="9.265625" style="31" customWidth="1"/>
    <col min="14" max="14" width="9.1328125" style="31" customWidth="1"/>
    <col min="15" max="15" width="8.73046875" style="31" customWidth="1"/>
    <col min="16" max="16" width="9.265625" style="31" customWidth="1"/>
    <col min="17" max="17" width="9.86328125" style="31" customWidth="1"/>
    <col min="18" max="19" width="8.59765625" style="31" customWidth="1"/>
    <col min="20" max="22" width="9" style="31" customWidth="1"/>
    <col min="23" max="24" width="9.1328125" style="31" customWidth="1"/>
    <col min="25" max="25" width="9" style="31" customWidth="1"/>
    <col min="26" max="26" width="9.1328125" style="31" customWidth="1"/>
    <col min="27" max="27" width="8.59765625" style="31" customWidth="1"/>
    <col min="28" max="28" width="8" style="31" customWidth="1"/>
    <col min="29" max="16384" width="8" style="31"/>
  </cols>
  <sheetData>
    <row r="1" spans="1:4" ht="17.25" customHeight="1">
      <c r="A1" s="28" t="s">
        <v>30</v>
      </c>
      <c r="B1" s="29"/>
      <c r="C1" s="30" t="s">
        <v>31</v>
      </c>
    </row>
    <row r="2" spans="1:4" ht="15.75" customHeight="1">
      <c r="A2" s="32" t="s">
        <v>100</v>
      </c>
      <c r="B2" s="29"/>
      <c r="C2" s="30" t="s">
        <v>83</v>
      </c>
    </row>
    <row r="3" spans="1:4" ht="15.75" customHeight="1">
      <c r="A3" s="28"/>
      <c r="B3" s="29"/>
      <c r="C3" s="30" t="s">
        <v>88</v>
      </c>
    </row>
    <row r="4" spans="1:4" ht="12.75" customHeight="1" thickBot="1">
      <c r="A4" s="33"/>
      <c r="B4" s="33"/>
      <c r="C4" s="33"/>
    </row>
    <row r="5" spans="1:4" ht="53.25" customHeight="1">
      <c r="A5" s="78" t="s">
        <v>34</v>
      </c>
      <c r="B5" s="35" t="s">
        <v>35</v>
      </c>
      <c r="C5" s="36" t="s">
        <v>36</v>
      </c>
      <c r="D5" s="37"/>
    </row>
    <row r="6" spans="1:4" ht="12.75" customHeight="1" thickBot="1">
      <c r="A6" s="79"/>
      <c r="B6" s="38" t="s">
        <v>37</v>
      </c>
      <c r="C6" s="39" t="s">
        <v>38</v>
      </c>
      <c r="D6" s="37"/>
    </row>
    <row r="7" spans="1:4" ht="14.65" thickTop="1">
      <c r="A7" s="40" t="s">
        <v>39</v>
      </c>
      <c r="B7" s="41">
        <v>28605.900300729998</v>
      </c>
      <c r="C7" s="42">
        <v>0</v>
      </c>
      <c r="D7" s="37"/>
    </row>
    <row r="8" spans="1:4" ht="14.25">
      <c r="A8" s="43" t="s">
        <v>40</v>
      </c>
      <c r="B8" s="44">
        <v>25946.18252147</v>
      </c>
      <c r="C8" s="45">
        <v>0</v>
      </c>
      <c r="D8" s="37"/>
    </row>
    <row r="9" spans="1:4" ht="14.25">
      <c r="A9" s="46" t="s">
        <v>41</v>
      </c>
      <c r="B9" s="47">
        <v>6891.4836161379999</v>
      </c>
      <c r="C9" s="47">
        <v>0</v>
      </c>
      <c r="D9" s="37"/>
    </row>
    <row r="10" spans="1:4" ht="14.25">
      <c r="A10" s="48" t="s">
        <v>42</v>
      </c>
      <c r="B10" s="47">
        <v>3592.5374845819997</v>
      </c>
      <c r="C10" s="47">
        <v>0</v>
      </c>
      <c r="D10" s="37"/>
    </row>
    <row r="11" spans="1:4" ht="14.25">
      <c r="A11" s="46" t="s">
        <v>43</v>
      </c>
      <c r="B11" s="47">
        <v>10862.324434120001</v>
      </c>
      <c r="C11" s="47">
        <v>0</v>
      </c>
      <c r="D11" s="37"/>
    </row>
    <row r="12" spans="1:4" ht="14.25">
      <c r="A12" s="46" t="s">
        <v>44</v>
      </c>
      <c r="B12" s="47">
        <v>4143.6478870199999</v>
      </c>
      <c r="C12" s="47">
        <v>0</v>
      </c>
      <c r="D12" s="37"/>
    </row>
    <row r="13" spans="1:4" ht="14.25">
      <c r="A13" s="46" t="s">
        <v>45</v>
      </c>
      <c r="B13" s="49">
        <v>456.18909960999997</v>
      </c>
      <c r="C13" s="47">
        <v>0</v>
      </c>
      <c r="D13" s="37"/>
    </row>
    <row r="14" spans="1:4" ht="14.25">
      <c r="A14" s="43" t="s">
        <v>47</v>
      </c>
      <c r="B14" s="44">
        <v>2659.7177792599996</v>
      </c>
      <c r="C14" s="45">
        <v>0</v>
      </c>
      <c r="D14" s="37"/>
    </row>
    <row r="15" spans="1:4" ht="14.25">
      <c r="A15" s="46" t="s">
        <v>48</v>
      </c>
      <c r="B15" s="49">
        <v>7.3700285456000003</v>
      </c>
      <c r="C15" s="47">
        <v>0</v>
      </c>
      <c r="D15" s="37"/>
    </row>
    <row r="16" spans="1:4" ht="14.65" thickBot="1">
      <c r="A16" s="46" t="s">
        <v>49</v>
      </c>
      <c r="B16" s="50">
        <v>2652.3477507143998</v>
      </c>
      <c r="C16" s="50">
        <v>0</v>
      </c>
      <c r="D16" s="37"/>
    </row>
    <row r="17" spans="1:4" ht="14.25">
      <c r="A17" s="51" t="s">
        <v>50</v>
      </c>
      <c r="B17" s="52">
        <v>6044.4004970937604</v>
      </c>
      <c r="C17" s="53">
        <v>0</v>
      </c>
      <c r="D17" s="37"/>
    </row>
    <row r="18" spans="1:4" ht="14.25">
      <c r="A18" s="43" t="s">
        <v>51</v>
      </c>
      <c r="B18" s="47">
        <v>710.06815920700001</v>
      </c>
      <c r="C18" s="47">
        <v>0</v>
      </c>
      <c r="D18" s="37"/>
    </row>
    <row r="19" spans="1:4" ht="14.25">
      <c r="A19" s="43" t="s">
        <v>52</v>
      </c>
      <c r="B19" s="47">
        <v>1118.7151153300001</v>
      </c>
      <c r="C19" s="47">
        <v>0</v>
      </c>
      <c r="D19" s="37"/>
    </row>
    <row r="20" spans="1:4" ht="14.25">
      <c r="A20" s="43" t="s">
        <v>53</v>
      </c>
      <c r="B20" s="47">
        <v>4138.3139345567606</v>
      </c>
      <c r="C20" s="47">
        <v>0</v>
      </c>
      <c r="D20" s="37"/>
    </row>
    <row r="21" spans="1:4" ht="14.25">
      <c r="A21" s="43" t="s">
        <v>54</v>
      </c>
      <c r="B21" s="49">
        <v>77.303288000000009</v>
      </c>
      <c r="C21" s="47">
        <v>0</v>
      </c>
      <c r="D21" s="37"/>
    </row>
    <row r="22" spans="1:4" ht="14.25">
      <c r="A22" s="43" t="s">
        <v>101</v>
      </c>
      <c r="B22" s="54"/>
      <c r="C22" s="54"/>
      <c r="D22" s="37"/>
    </row>
    <row r="23" spans="1:4" ht="14.25">
      <c r="A23" s="43" t="s">
        <v>102</v>
      </c>
      <c r="B23" s="54"/>
      <c r="C23" s="54"/>
      <c r="D23" s="37"/>
    </row>
    <row r="24" spans="1:4" ht="14.65" thickBot="1">
      <c r="A24" s="43" t="s">
        <v>56</v>
      </c>
      <c r="B24" s="55" t="s">
        <v>89</v>
      </c>
      <c r="C24" s="50">
        <v>0</v>
      </c>
      <c r="D24" s="37"/>
    </row>
    <row r="25" spans="1:4" ht="14.65" thickBot="1">
      <c r="A25" s="56" t="s">
        <v>57</v>
      </c>
      <c r="B25" s="50">
        <v>155.64768622669999</v>
      </c>
      <c r="C25" s="50">
        <v>0</v>
      </c>
      <c r="D25" s="37"/>
    </row>
    <row r="26" spans="1:4" ht="14.25">
      <c r="A26" s="51" t="s">
        <v>58</v>
      </c>
      <c r="B26" s="54"/>
      <c r="C26" s="54"/>
      <c r="D26" s="37"/>
    </row>
    <row r="27" spans="1:4" ht="14.25">
      <c r="A27" s="43" t="s">
        <v>59</v>
      </c>
      <c r="B27" s="54"/>
      <c r="C27" s="54"/>
      <c r="D27" s="37"/>
    </row>
    <row r="28" spans="1:4" ht="14.25">
      <c r="A28" s="43" t="s">
        <v>60</v>
      </c>
      <c r="B28" s="54"/>
      <c r="C28" s="54"/>
      <c r="D28" s="37"/>
    </row>
    <row r="29" spans="1:4" ht="14.25">
      <c r="A29" s="43" t="s">
        <v>61</v>
      </c>
      <c r="B29" s="54"/>
      <c r="C29" s="54"/>
      <c r="D29" s="37"/>
    </row>
    <row r="30" spans="1:4" ht="14.25">
      <c r="A30" s="43" t="s">
        <v>62</v>
      </c>
      <c r="B30" s="54"/>
      <c r="C30" s="54"/>
      <c r="D30" s="37"/>
    </row>
    <row r="31" spans="1:4" ht="14.25">
      <c r="A31" s="43" t="s">
        <v>63</v>
      </c>
      <c r="B31" s="54"/>
      <c r="C31" s="54"/>
      <c r="D31" s="37"/>
    </row>
    <row r="32" spans="1:4" ht="14.25">
      <c r="A32" s="43" t="s">
        <v>64</v>
      </c>
      <c r="B32" s="54"/>
      <c r="C32" s="54"/>
      <c r="D32" s="37"/>
    </row>
    <row r="33" spans="1:4" ht="14.65" thickBot="1">
      <c r="A33" s="57" t="s">
        <v>56</v>
      </c>
      <c r="B33" s="54"/>
      <c r="C33" s="54"/>
      <c r="D33" s="37"/>
    </row>
    <row r="34" spans="1:4" ht="14.25">
      <c r="A34" s="51" t="s">
        <v>103</v>
      </c>
      <c r="B34" s="58">
        <v>-8691.6482809863501</v>
      </c>
      <c r="C34" s="59">
        <v>0</v>
      </c>
      <c r="D34" s="37"/>
    </row>
    <row r="35" spans="1:4" ht="14.25">
      <c r="A35" s="60" t="s">
        <v>65</v>
      </c>
      <c r="B35" s="47">
        <v>-11306.440853085667</v>
      </c>
      <c r="C35" s="47">
        <v>0</v>
      </c>
      <c r="D35" s="37"/>
    </row>
    <row r="36" spans="1:4" ht="14.25">
      <c r="A36" s="60" t="s">
        <v>66</v>
      </c>
      <c r="B36" s="47">
        <v>459.03280849406121</v>
      </c>
      <c r="C36" s="47">
        <v>0</v>
      </c>
      <c r="D36" s="37"/>
    </row>
    <row r="37" spans="1:4" ht="14.25">
      <c r="A37" s="60" t="s">
        <v>67</v>
      </c>
      <c r="B37" s="47">
        <v>1886.4383018930241</v>
      </c>
      <c r="C37" s="47">
        <v>0</v>
      </c>
      <c r="D37" s="37"/>
    </row>
    <row r="38" spans="1:4" ht="14.25">
      <c r="A38" s="60" t="s">
        <v>68</v>
      </c>
      <c r="B38" s="47">
        <v>3.3733333333333366</v>
      </c>
      <c r="C38" s="47">
        <v>0</v>
      </c>
      <c r="D38" s="37"/>
    </row>
    <row r="39" spans="1:4" ht="14.25">
      <c r="A39" s="60" t="s">
        <v>69</v>
      </c>
      <c r="B39" s="47">
        <v>255.8281283788989</v>
      </c>
      <c r="C39" s="47">
        <v>0</v>
      </c>
      <c r="D39" s="37"/>
    </row>
    <row r="40" spans="1:4" ht="14.25">
      <c r="A40" s="60" t="s">
        <v>70</v>
      </c>
      <c r="B40" s="49" t="s">
        <v>73</v>
      </c>
      <c r="C40" s="47">
        <v>0</v>
      </c>
      <c r="D40" s="37"/>
    </row>
    <row r="41" spans="1:4" ht="14.65" thickBot="1">
      <c r="A41" s="61" t="s">
        <v>104</v>
      </c>
      <c r="B41" s="62">
        <v>10.119999999999999</v>
      </c>
      <c r="C41" s="62">
        <v>0</v>
      </c>
      <c r="D41" s="37"/>
    </row>
    <row r="42" spans="1:4" ht="14.25">
      <c r="A42" s="56" t="s">
        <v>71</v>
      </c>
      <c r="B42" s="52">
        <v>0.18936720000000001</v>
      </c>
      <c r="C42" s="53">
        <v>0</v>
      </c>
      <c r="D42" s="37"/>
    </row>
    <row r="43" spans="1:4" ht="14.25">
      <c r="A43" s="43" t="s">
        <v>72</v>
      </c>
      <c r="B43" s="49" t="s">
        <v>86</v>
      </c>
      <c r="C43" s="47">
        <v>0</v>
      </c>
      <c r="D43" s="37"/>
    </row>
    <row r="44" spans="1:4" ht="14.25">
      <c r="A44" s="43" t="s">
        <v>74</v>
      </c>
      <c r="B44" s="54"/>
      <c r="C44" s="54"/>
      <c r="D44" s="37"/>
    </row>
    <row r="45" spans="1:4" ht="14.25">
      <c r="A45" s="43" t="s">
        <v>75</v>
      </c>
      <c r="B45" s="47">
        <v>0.18936720000000001</v>
      </c>
      <c r="C45" s="47">
        <v>0</v>
      </c>
      <c r="D45" s="37"/>
    </row>
    <row r="46" spans="1:4" ht="14.65" thickBot="1">
      <c r="A46" s="43" t="s">
        <v>76</v>
      </c>
      <c r="B46" s="55" t="s">
        <v>46</v>
      </c>
      <c r="C46" s="50">
        <v>0</v>
      </c>
      <c r="D46" s="37"/>
    </row>
    <row r="47" spans="1:4" ht="14.25">
      <c r="A47" s="34" t="s">
        <v>105</v>
      </c>
      <c r="B47" s="52" t="s">
        <v>86</v>
      </c>
      <c r="C47" s="53">
        <v>0</v>
      </c>
      <c r="D47" s="37"/>
    </row>
    <row r="48" spans="1:4" ht="14.65" thickBot="1">
      <c r="A48" s="63"/>
      <c r="B48" s="55"/>
      <c r="C48" s="55"/>
      <c r="D48" s="37"/>
    </row>
    <row r="49" spans="1:4" ht="14.65" thickBot="1">
      <c r="A49" s="34" t="s">
        <v>106</v>
      </c>
      <c r="B49" s="64">
        <v>26114.489570264108</v>
      </c>
      <c r="C49" s="65">
        <v>0</v>
      </c>
      <c r="D49" s="37"/>
    </row>
    <row r="50" spans="1:4" ht="14.65" thickBot="1">
      <c r="A50" s="34" t="s">
        <v>107</v>
      </c>
      <c r="B50" s="64">
        <v>34806.13785125046</v>
      </c>
      <c r="C50" s="65">
        <v>0</v>
      </c>
      <c r="D50" s="37"/>
    </row>
    <row r="51" spans="1:4" ht="14.65" thickBot="1">
      <c r="A51" s="66"/>
      <c r="B51" s="55"/>
      <c r="C51" s="55"/>
      <c r="D51" s="37"/>
    </row>
    <row r="52" spans="1:4" ht="14.25">
      <c r="A52" s="67" t="s">
        <v>77</v>
      </c>
      <c r="B52" s="54"/>
      <c r="C52" s="54"/>
      <c r="D52" s="37"/>
    </row>
    <row r="53" spans="1:4" ht="14.25">
      <c r="A53" s="40" t="s">
        <v>78</v>
      </c>
      <c r="B53" s="52">
        <v>2097.52043</v>
      </c>
      <c r="C53" s="53">
        <v>0</v>
      </c>
      <c r="D53" s="37"/>
    </row>
    <row r="54" spans="1:4" ht="14.25">
      <c r="A54" s="46" t="s">
        <v>79</v>
      </c>
      <c r="B54" s="47">
        <v>619.46955000000003</v>
      </c>
      <c r="C54" s="47">
        <v>0</v>
      </c>
      <c r="D54" s="37"/>
    </row>
    <row r="55" spans="1:4" ht="14.25">
      <c r="A55" s="46" t="s">
        <v>80</v>
      </c>
      <c r="B55" s="47">
        <v>1478.05088</v>
      </c>
      <c r="C55" s="47">
        <v>0</v>
      </c>
      <c r="D55" s="37"/>
    </row>
    <row r="56" spans="1:4" ht="14.25">
      <c r="A56" s="40" t="s">
        <v>81</v>
      </c>
      <c r="B56" s="49" t="s">
        <v>46</v>
      </c>
      <c r="C56" s="47">
        <v>0</v>
      </c>
      <c r="D56" s="37"/>
    </row>
    <row r="57" spans="1:4" ht="14.65" thickBot="1">
      <c r="A57" s="68" t="s">
        <v>108</v>
      </c>
      <c r="B57" s="50">
        <v>4477.4166779327015</v>
      </c>
      <c r="C57" s="50">
        <v>0</v>
      </c>
      <c r="D57" s="37"/>
    </row>
    <row r="58" spans="1:4" ht="12" customHeight="1">
      <c r="A58" s="69"/>
      <c r="B58" s="69"/>
      <c r="C58" s="69"/>
    </row>
    <row r="59" spans="1:4" ht="12" customHeight="1">
      <c r="A59" s="70" t="s">
        <v>109</v>
      </c>
      <c r="B59" s="69"/>
      <c r="C59" s="69"/>
    </row>
  </sheetData>
  <mergeCells count="1">
    <mergeCell ref="A5:A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workbookViewId="0">
      <selection activeCell="F33" sqref="F33"/>
    </sheetView>
  </sheetViews>
  <sheetFormatPr defaultColWidth="8" defaultRowHeight="12.75"/>
  <cols>
    <col min="1" max="1" width="53.86328125" style="31" customWidth="1"/>
    <col min="2" max="3" width="15.73046875" style="31" customWidth="1"/>
    <col min="4" max="4" width="1.265625" style="31" customWidth="1"/>
    <col min="5" max="5" width="9.1328125" style="31" customWidth="1"/>
    <col min="6" max="6" width="8.3984375" style="31" customWidth="1"/>
    <col min="7" max="9" width="8.73046875" style="31" customWidth="1"/>
    <col min="10" max="10" width="8.59765625" style="31" customWidth="1"/>
    <col min="11" max="12" width="8.73046875" style="31" customWidth="1"/>
    <col min="13" max="13" width="9.265625" style="31" customWidth="1"/>
    <col min="14" max="14" width="9.1328125" style="31" customWidth="1"/>
    <col min="15" max="15" width="8.73046875" style="31" customWidth="1"/>
    <col min="16" max="16" width="9.265625" style="31" customWidth="1"/>
    <col min="17" max="17" width="9.86328125" style="31" customWidth="1"/>
    <col min="18" max="19" width="8.59765625" style="31" customWidth="1"/>
    <col min="20" max="22" width="9" style="31" customWidth="1"/>
    <col min="23" max="24" width="9.1328125" style="31" customWidth="1"/>
    <col min="25" max="25" width="9" style="31" customWidth="1"/>
    <col min="26" max="26" width="9.1328125" style="31" customWidth="1"/>
    <col min="27" max="27" width="8.59765625" style="31" customWidth="1"/>
    <col min="28" max="28" width="8" style="31" customWidth="1"/>
    <col min="29" max="16384" width="8" style="31"/>
  </cols>
  <sheetData>
    <row r="1" spans="1:4" ht="17.25" customHeight="1">
      <c r="A1" s="28" t="s">
        <v>30</v>
      </c>
      <c r="B1" s="29"/>
      <c r="C1" s="30" t="s">
        <v>31</v>
      </c>
    </row>
    <row r="2" spans="1:4" ht="15.75" customHeight="1">
      <c r="A2" s="32" t="s">
        <v>100</v>
      </c>
      <c r="B2" s="29"/>
      <c r="C2" s="30" t="s">
        <v>83</v>
      </c>
    </row>
    <row r="3" spans="1:4" ht="15.75" customHeight="1">
      <c r="A3" s="28"/>
      <c r="B3" s="29"/>
      <c r="C3" s="30" t="s">
        <v>90</v>
      </c>
    </row>
    <row r="4" spans="1:4" ht="12.75" customHeight="1" thickBot="1">
      <c r="A4" s="33"/>
      <c r="B4" s="33"/>
      <c r="C4" s="33"/>
    </row>
    <row r="5" spans="1:4" ht="53.25" customHeight="1">
      <c r="A5" s="78" t="s">
        <v>34</v>
      </c>
      <c r="B5" s="35" t="s">
        <v>35</v>
      </c>
      <c r="C5" s="36" t="s">
        <v>36</v>
      </c>
      <c r="D5" s="37"/>
    </row>
    <row r="6" spans="1:4" ht="12.75" customHeight="1" thickBot="1">
      <c r="A6" s="79"/>
      <c r="B6" s="38" t="s">
        <v>37</v>
      </c>
      <c r="C6" s="39" t="s">
        <v>38</v>
      </c>
      <c r="D6" s="37"/>
    </row>
    <row r="7" spans="1:4" ht="14.65" thickTop="1">
      <c r="A7" s="40" t="s">
        <v>39</v>
      </c>
      <c r="B7" s="41">
        <v>41135.5259710397</v>
      </c>
      <c r="C7" s="42">
        <v>0</v>
      </c>
      <c r="D7" s="37"/>
    </row>
    <row r="8" spans="1:4" ht="14.25">
      <c r="A8" s="43" t="s">
        <v>40</v>
      </c>
      <c r="B8" s="44">
        <v>41044.161233836996</v>
      </c>
      <c r="C8" s="45">
        <v>0</v>
      </c>
      <c r="D8" s="37"/>
    </row>
    <row r="9" spans="1:4" ht="14.25">
      <c r="A9" s="46" t="s">
        <v>41</v>
      </c>
      <c r="B9" s="47">
        <v>2490.852916730264</v>
      </c>
      <c r="C9" s="47">
        <v>0</v>
      </c>
      <c r="D9" s="37"/>
    </row>
    <row r="10" spans="1:4" ht="14.25">
      <c r="A10" s="48" t="s">
        <v>42</v>
      </c>
      <c r="B10" s="47">
        <v>6371.9571961924185</v>
      </c>
      <c r="C10" s="47">
        <v>0</v>
      </c>
      <c r="D10" s="37"/>
    </row>
    <row r="11" spans="1:4" ht="14.25">
      <c r="A11" s="46" t="s">
        <v>43</v>
      </c>
      <c r="B11" s="47">
        <v>14365.04020607619</v>
      </c>
      <c r="C11" s="47">
        <v>0</v>
      </c>
      <c r="D11" s="37"/>
    </row>
    <row r="12" spans="1:4" ht="14.25">
      <c r="A12" s="46" t="s">
        <v>44</v>
      </c>
      <c r="B12" s="47">
        <v>17612.731863960507</v>
      </c>
      <c r="C12" s="47">
        <v>0</v>
      </c>
      <c r="D12" s="37"/>
    </row>
    <row r="13" spans="1:4" ht="14.25">
      <c r="A13" s="46" t="s">
        <v>45</v>
      </c>
      <c r="B13" s="49">
        <v>203.579050877621</v>
      </c>
      <c r="C13" s="47">
        <v>0</v>
      </c>
      <c r="D13" s="37"/>
    </row>
    <row r="14" spans="1:4" ht="14.25">
      <c r="A14" s="43" t="s">
        <v>47</v>
      </c>
      <c r="B14" s="44">
        <v>91.364737202702997</v>
      </c>
      <c r="C14" s="45">
        <v>0</v>
      </c>
      <c r="D14" s="37"/>
    </row>
    <row r="15" spans="1:4" ht="14.25">
      <c r="A15" s="46" t="s">
        <v>48</v>
      </c>
      <c r="B15" s="49" t="s">
        <v>85</v>
      </c>
      <c r="C15" s="47">
        <v>0</v>
      </c>
      <c r="D15" s="37"/>
    </row>
    <row r="16" spans="1:4" ht="14.65" thickBot="1">
      <c r="A16" s="46" t="s">
        <v>49</v>
      </c>
      <c r="B16" s="50">
        <v>91.364737202702997</v>
      </c>
      <c r="C16" s="50">
        <v>0</v>
      </c>
      <c r="D16" s="37"/>
    </row>
    <row r="17" spans="1:4" ht="14.25">
      <c r="A17" s="51" t="s">
        <v>50</v>
      </c>
      <c r="B17" s="52">
        <v>3059.0467764939995</v>
      </c>
      <c r="C17" s="53">
        <v>0</v>
      </c>
      <c r="D17" s="37"/>
    </row>
    <row r="18" spans="1:4" ht="14.25">
      <c r="A18" s="43" t="s">
        <v>51</v>
      </c>
      <c r="B18" s="47">
        <v>2696.4952764939999</v>
      </c>
      <c r="C18" s="47">
        <v>0</v>
      </c>
      <c r="D18" s="37"/>
    </row>
    <row r="19" spans="1:4" ht="14.25">
      <c r="A19" s="43" t="s">
        <v>52</v>
      </c>
      <c r="B19" s="47">
        <v>109.8023</v>
      </c>
      <c r="C19" s="47">
        <v>0</v>
      </c>
      <c r="D19" s="37"/>
    </row>
    <row r="20" spans="1:4" ht="14.25">
      <c r="A20" s="43" t="s">
        <v>53</v>
      </c>
      <c r="B20" s="47">
        <v>251.70920000000001</v>
      </c>
      <c r="C20" s="47">
        <v>0</v>
      </c>
      <c r="D20" s="37"/>
    </row>
    <row r="21" spans="1:4" ht="14.25">
      <c r="A21" s="43" t="s">
        <v>54</v>
      </c>
      <c r="B21" s="49" t="s">
        <v>86</v>
      </c>
      <c r="C21" s="47">
        <v>0</v>
      </c>
      <c r="D21" s="37"/>
    </row>
    <row r="22" spans="1:4" ht="14.25">
      <c r="A22" s="43" t="s">
        <v>101</v>
      </c>
      <c r="B22" s="54"/>
      <c r="C22" s="54"/>
      <c r="D22" s="37"/>
    </row>
    <row r="23" spans="1:4" ht="14.25">
      <c r="A23" s="43" t="s">
        <v>102</v>
      </c>
      <c r="B23" s="54"/>
      <c r="C23" s="54"/>
      <c r="D23" s="37"/>
    </row>
    <row r="24" spans="1:4" ht="14.65" thickBot="1">
      <c r="A24" s="43" t="s">
        <v>56</v>
      </c>
      <c r="B24" s="55">
        <v>1.04</v>
      </c>
      <c r="C24" s="50">
        <v>0</v>
      </c>
      <c r="D24" s="37"/>
    </row>
    <row r="25" spans="1:4" ht="14.65" thickBot="1">
      <c r="A25" s="56" t="s">
        <v>57</v>
      </c>
      <c r="B25" s="50">
        <v>361.91657374700003</v>
      </c>
      <c r="C25" s="50">
        <v>0</v>
      </c>
      <c r="D25" s="37"/>
    </row>
    <row r="26" spans="1:4" ht="14.25">
      <c r="A26" s="51" t="s">
        <v>58</v>
      </c>
      <c r="B26" s="54"/>
      <c r="C26" s="54"/>
      <c r="D26" s="37"/>
    </row>
    <row r="27" spans="1:4" ht="14.25">
      <c r="A27" s="43" t="s">
        <v>59</v>
      </c>
      <c r="B27" s="54"/>
      <c r="C27" s="54"/>
      <c r="D27" s="37"/>
    </row>
    <row r="28" spans="1:4" ht="14.25">
      <c r="A28" s="43" t="s">
        <v>60</v>
      </c>
      <c r="B28" s="54"/>
      <c r="C28" s="54"/>
      <c r="D28" s="37"/>
    </row>
    <row r="29" spans="1:4" ht="14.25">
      <c r="A29" s="43" t="s">
        <v>61</v>
      </c>
      <c r="B29" s="54"/>
      <c r="C29" s="54"/>
      <c r="D29" s="37"/>
    </row>
    <row r="30" spans="1:4" ht="14.25">
      <c r="A30" s="43" t="s">
        <v>62</v>
      </c>
      <c r="B30" s="54"/>
      <c r="C30" s="54"/>
      <c r="D30" s="37"/>
    </row>
    <row r="31" spans="1:4" ht="14.25">
      <c r="A31" s="43" t="s">
        <v>63</v>
      </c>
      <c r="B31" s="54"/>
      <c r="C31" s="54"/>
      <c r="D31" s="37"/>
    </row>
    <row r="32" spans="1:4" ht="14.25">
      <c r="A32" s="43" t="s">
        <v>64</v>
      </c>
      <c r="B32" s="54"/>
      <c r="C32" s="54"/>
      <c r="D32" s="37"/>
    </row>
    <row r="33" spans="1:4" ht="14.65" thickBot="1">
      <c r="A33" s="57" t="s">
        <v>56</v>
      </c>
      <c r="B33" s="54"/>
      <c r="C33" s="54"/>
      <c r="D33" s="37"/>
    </row>
    <row r="34" spans="1:4" ht="14.25">
      <c r="A34" s="51" t="s">
        <v>103</v>
      </c>
      <c r="B34" s="58">
        <v>-3867.0012205579505</v>
      </c>
      <c r="C34" s="59">
        <v>0</v>
      </c>
      <c r="D34" s="37"/>
    </row>
    <row r="35" spans="1:4" ht="14.25">
      <c r="A35" s="60" t="s">
        <v>65</v>
      </c>
      <c r="B35" s="47">
        <v>-5047.9889361032083</v>
      </c>
      <c r="C35" s="47">
        <v>0</v>
      </c>
      <c r="D35" s="37"/>
    </row>
    <row r="36" spans="1:4" ht="14.25">
      <c r="A36" s="60" t="s">
        <v>66</v>
      </c>
      <c r="B36" s="47">
        <v>482.31625878065711</v>
      </c>
      <c r="C36" s="47">
        <v>0</v>
      </c>
      <c r="D36" s="37"/>
    </row>
    <row r="37" spans="1:4" ht="14.25">
      <c r="A37" s="60" t="s">
        <v>67</v>
      </c>
      <c r="B37" s="47">
        <v>221.36283557226676</v>
      </c>
      <c r="C37" s="47">
        <v>0</v>
      </c>
      <c r="D37" s="37"/>
    </row>
    <row r="38" spans="1:4" ht="14.25">
      <c r="A38" s="60" t="s">
        <v>68</v>
      </c>
      <c r="B38" s="47">
        <v>17.019685998333351</v>
      </c>
      <c r="C38" s="47">
        <v>0</v>
      </c>
      <c r="D38" s="37"/>
    </row>
    <row r="39" spans="1:4" ht="14.25">
      <c r="A39" s="60" t="s">
        <v>69</v>
      </c>
      <c r="B39" s="47">
        <v>362.40716368633372</v>
      </c>
      <c r="C39" s="47">
        <v>0</v>
      </c>
      <c r="D39" s="37"/>
    </row>
    <row r="40" spans="1:4" ht="14.25">
      <c r="A40" s="60" t="s">
        <v>70</v>
      </c>
      <c r="B40" s="49">
        <v>97.88177150766677</v>
      </c>
      <c r="C40" s="47">
        <v>0</v>
      </c>
      <c r="D40" s="37"/>
    </row>
    <row r="41" spans="1:4" ht="14.65" thickBot="1">
      <c r="A41" s="61" t="s">
        <v>104</v>
      </c>
      <c r="B41" s="62" t="s">
        <v>55</v>
      </c>
      <c r="C41" s="62">
        <v>0</v>
      </c>
      <c r="D41" s="37"/>
    </row>
    <row r="42" spans="1:4" ht="14.25">
      <c r="A42" s="56" t="s">
        <v>71</v>
      </c>
      <c r="B42" s="52">
        <v>63.337960000000002</v>
      </c>
      <c r="C42" s="53">
        <v>0</v>
      </c>
      <c r="D42" s="37"/>
    </row>
    <row r="43" spans="1:4" ht="14.25">
      <c r="A43" s="43" t="s">
        <v>72</v>
      </c>
      <c r="B43" s="49">
        <v>9.2363999999999997</v>
      </c>
      <c r="C43" s="47">
        <v>0</v>
      </c>
      <c r="D43" s="37"/>
    </row>
    <row r="44" spans="1:4" ht="14.25">
      <c r="A44" s="43" t="s">
        <v>74</v>
      </c>
      <c r="B44" s="54"/>
      <c r="C44" s="54"/>
      <c r="D44" s="37"/>
    </row>
    <row r="45" spans="1:4" ht="14.25">
      <c r="A45" s="43" t="s">
        <v>75</v>
      </c>
      <c r="B45" s="47">
        <v>54.101559999999999</v>
      </c>
      <c r="C45" s="47">
        <v>0</v>
      </c>
      <c r="D45" s="37"/>
    </row>
    <row r="46" spans="1:4" ht="14.65" thickBot="1">
      <c r="A46" s="43" t="s">
        <v>76</v>
      </c>
      <c r="B46" s="55" t="s">
        <v>46</v>
      </c>
      <c r="C46" s="50">
        <v>0</v>
      </c>
      <c r="D46" s="37"/>
    </row>
    <row r="47" spans="1:4" ht="14.25">
      <c r="A47" s="34" t="s">
        <v>105</v>
      </c>
      <c r="B47" s="52">
        <v>10.96</v>
      </c>
      <c r="C47" s="53">
        <v>0</v>
      </c>
      <c r="D47" s="37"/>
    </row>
    <row r="48" spans="1:4" ht="14.65" thickBot="1">
      <c r="A48" s="63"/>
      <c r="B48" s="55"/>
      <c r="C48" s="55"/>
      <c r="D48" s="37"/>
    </row>
    <row r="49" spans="1:4" ht="14.65" thickBot="1">
      <c r="A49" s="34" t="s">
        <v>106</v>
      </c>
      <c r="B49" s="64">
        <v>40763.786060722749</v>
      </c>
      <c r="C49" s="65">
        <v>0</v>
      </c>
      <c r="D49" s="37"/>
    </row>
    <row r="50" spans="1:4" ht="14.65" thickBot="1">
      <c r="A50" s="34" t="s">
        <v>107</v>
      </c>
      <c r="B50" s="64">
        <v>44630.787281280696</v>
      </c>
      <c r="C50" s="65">
        <v>0</v>
      </c>
      <c r="D50" s="37"/>
    </row>
    <row r="51" spans="1:4" ht="14.65" thickBot="1">
      <c r="A51" s="66"/>
      <c r="B51" s="55"/>
      <c r="C51" s="55"/>
      <c r="D51" s="37"/>
    </row>
    <row r="52" spans="1:4" ht="14.25">
      <c r="A52" s="67" t="s">
        <v>77</v>
      </c>
      <c r="B52" s="54"/>
      <c r="C52" s="54"/>
      <c r="D52" s="37"/>
    </row>
    <row r="53" spans="1:4" ht="14.25">
      <c r="A53" s="40" t="s">
        <v>78</v>
      </c>
      <c r="B53" s="52">
        <v>3125.6604798569601</v>
      </c>
      <c r="C53" s="53">
        <v>0</v>
      </c>
      <c r="D53" s="37"/>
    </row>
    <row r="54" spans="1:4" ht="14.25">
      <c r="A54" s="46" t="s">
        <v>79</v>
      </c>
      <c r="B54" s="47">
        <v>3065.9231060969601</v>
      </c>
      <c r="C54" s="47">
        <v>0</v>
      </c>
      <c r="D54" s="37"/>
    </row>
    <row r="55" spans="1:4" ht="14.25">
      <c r="A55" s="46" t="s">
        <v>80</v>
      </c>
      <c r="B55" s="47">
        <v>59.737373759999997</v>
      </c>
      <c r="C55" s="47">
        <v>0</v>
      </c>
      <c r="D55" s="37"/>
    </row>
    <row r="56" spans="1:4" ht="14.25">
      <c r="A56" s="40" t="s">
        <v>81</v>
      </c>
      <c r="B56" s="49" t="s">
        <v>46</v>
      </c>
      <c r="C56" s="47">
        <v>0</v>
      </c>
      <c r="D56" s="37"/>
    </row>
    <row r="57" spans="1:4" ht="14.65" thickBot="1">
      <c r="A57" s="68" t="s">
        <v>108</v>
      </c>
      <c r="B57" s="50">
        <v>4866.3692486632335</v>
      </c>
      <c r="C57" s="50">
        <v>0</v>
      </c>
      <c r="D57" s="37"/>
    </row>
    <row r="58" spans="1:4" ht="12" customHeight="1">
      <c r="A58" s="69"/>
      <c r="B58" s="69"/>
      <c r="C58" s="69"/>
    </row>
    <row r="59" spans="1:4" ht="12" customHeight="1">
      <c r="A59" s="70" t="s">
        <v>109</v>
      </c>
      <c r="B59" s="69"/>
      <c r="C59" s="69"/>
    </row>
  </sheetData>
  <mergeCells count="1">
    <mergeCell ref="A5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Emission_CO2TOT1</vt:lpstr>
      <vt:lpstr>bound</vt:lpstr>
      <vt:lpstr>EmisNonEU</vt:lpstr>
      <vt:lpstr>HR</vt:lpstr>
      <vt:lpstr>IS</vt:lpstr>
      <vt:lpstr>NO</vt:lpstr>
      <vt:lpstr>CH</vt:lpstr>
    </vt:vector>
  </TitlesOfParts>
  <Company>K.U.Leuven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FEB</dc:creator>
  <cp:lastModifiedBy>Olex</cp:lastModifiedBy>
  <dcterms:created xsi:type="dcterms:W3CDTF">2008-06-05T16:51:18Z</dcterms:created>
  <dcterms:modified xsi:type="dcterms:W3CDTF">2020-05-02T01:06:00Z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717872262001037</vt:r8>
  </property>
</Properties>
</file>