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C9340BA0-E9C9-406C-B8BD-9B5C013F7D70}" xr6:coauthVersionLast="45" xr6:coauthVersionMax="45" xr10:uidLastSave="{00000000-0000-0000-0000-000000000000}"/>
  <bookViews>
    <workbookView xWindow="-98" yWindow="-98" windowWidth="20715" windowHeight="13276"/>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5" i="4" l="1"/>
  <c r="B44" i="4"/>
  <c r="B43" i="4"/>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20" i="4"/>
  <c r="B19" i="4"/>
  <c r="B22" i="4" s="1"/>
  <c r="B23" i="4" s="1"/>
  <c r="B8" i="4"/>
  <c r="D8" i="4" s="1"/>
  <c r="B36" i="4"/>
  <c r="B10" i="4"/>
  <c r="D10" i="4" s="1"/>
  <c r="B35" i="4"/>
  <c r="B9" i="4" s="1"/>
  <c r="D9" i="4" s="1"/>
  <c r="B34" i="4"/>
  <c r="B33" i="4"/>
  <c r="B7" i="4" s="1"/>
  <c r="D7" i="4" s="1"/>
  <c r="B37" i="4"/>
  <c r="B38" i="4" s="1"/>
  <c r="B18" i="4"/>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C11" i="3" s="1"/>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1" i="3"/>
  <c r="I41" i="3"/>
  <c r="I27" i="3"/>
  <c r="F40" i="3"/>
  <c r="F41" i="3" s="1"/>
  <c r="F42" i="3" s="1"/>
  <c r="D40" i="3"/>
  <c r="D41" i="3" s="1"/>
  <c r="D42" i="3" s="1"/>
  <c r="J30" i="3"/>
  <c r="I30" i="3"/>
  <c r="I29" i="3"/>
  <c r="G39" i="3"/>
  <c r="G40" i="3"/>
  <c r="G41" i="3" s="1"/>
  <c r="H39" i="3"/>
  <c r="I39" i="3" s="1"/>
  <c r="J39" i="3" s="1"/>
  <c r="K39" i="3" s="1"/>
  <c r="D34" i="3"/>
  <c r="K29" i="3"/>
  <c r="B26" i="4"/>
  <c r="B27" i="4" s="1"/>
  <c r="D33" i="3"/>
  <c r="D35" i="3"/>
  <c r="E35" i="3"/>
  <c r="F35" i="3"/>
  <c r="G35" i="3"/>
  <c r="H35" i="3"/>
  <c r="I35" i="3"/>
  <c r="J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F44" i="3" l="1"/>
  <c r="G60" i="3"/>
  <c r="E50" i="3"/>
  <c r="G61" i="3"/>
  <c r="D45" i="3"/>
  <c r="D58" i="3"/>
  <c r="F58" i="3"/>
  <c r="I11" i="3"/>
  <c r="D49" i="3"/>
  <c r="H46" i="3"/>
  <c r="F13" i="1" s="1"/>
  <c r="E53" i="3"/>
  <c r="J59" i="3"/>
  <c r="G63" i="3"/>
  <c r="G56" i="3"/>
  <c r="D65" i="3"/>
  <c r="F56" i="3"/>
  <c r="K49" i="3"/>
  <c r="H53" i="3"/>
  <c r="D11" i="3"/>
  <c r="J49" i="3"/>
  <c r="D46" i="3"/>
  <c r="I49" i="3"/>
  <c r="E51" i="3"/>
  <c r="J11" i="3"/>
  <c r="J57" i="3"/>
  <c r="J51" i="3"/>
  <c r="I58" i="3"/>
  <c r="I64" i="3"/>
  <c r="I50" i="3"/>
  <c r="H66" i="3"/>
  <c r="G50" i="3"/>
  <c r="K63" i="3"/>
  <c r="I59" i="3"/>
  <c r="D56" i="3"/>
  <c r="G51" i="3"/>
  <c r="J45" i="3"/>
  <c r="I65" i="3"/>
  <c r="J56" i="3"/>
  <c r="E57" i="3"/>
  <c r="K51" i="3"/>
  <c r="K61" i="3"/>
  <c r="G55" i="3"/>
  <c r="G44" i="3"/>
  <c r="D51" i="3"/>
  <c r="G49" i="3"/>
  <c r="K11" i="3"/>
  <c r="L11" i="3" s="1"/>
  <c r="J66" i="3"/>
  <c r="D50" i="3"/>
  <c r="I51" i="3"/>
  <c r="D52" i="3"/>
  <c r="J44" i="3"/>
  <c r="H44" i="3"/>
  <c r="I53" i="3"/>
  <c r="G64" i="3"/>
  <c r="J63" i="3"/>
  <c r="F59" i="3"/>
  <c r="H58" i="3"/>
  <c r="F53" i="3"/>
  <c r="K50" i="3"/>
  <c r="D55" i="3"/>
  <c r="H60" i="3"/>
  <c r="H63" i="3"/>
  <c r="G59" i="3"/>
  <c r="J53" i="3"/>
  <c r="D59" i="3"/>
  <c r="K64" i="3"/>
  <c r="I54" i="3"/>
  <c r="F65" i="3"/>
  <c r="E54" i="3"/>
  <c r="H61" i="3"/>
  <c r="K57" i="3"/>
  <c r="E64" i="3"/>
  <c r="F50" i="3"/>
  <c r="D63" i="3"/>
  <c r="J55" i="3"/>
  <c r="H50" i="3"/>
  <c r="H55" i="3"/>
  <c r="E65" i="3"/>
  <c r="K45" i="3"/>
  <c r="F46" i="3"/>
  <c r="F11" i="1" s="1"/>
  <c r="E66" i="3"/>
  <c r="I45" i="3"/>
  <c r="F64" i="3"/>
  <c r="E59" i="3"/>
  <c r="F54" i="3"/>
  <c r="H52" i="3"/>
  <c r="I44" i="3"/>
  <c r="J46" i="3"/>
  <c r="F15" i="1" s="1"/>
  <c r="F16" i="1" s="1"/>
  <c r="I57" i="3"/>
  <c r="J50" i="3"/>
  <c r="K55" i="3"/>
  <c r="F57" i="3"/>
  <c r="K53" i="3"/>
  <c r="H51" i="3"/>
  <c r="K54" i="3"/>
  <c r="D66" i="3"/>
  <c r="K66" i="3"/>
  <c r="J58" i="3"/>
  <c r="J52" i="3"/>
  <c r="G45" i="3"/>
  <c r="I66" i="3"/>
  <c r="D60" i="3"/>
  <c r="F61" i="3"/>
  <c r="J61" i="3"/>
  <c r="G53" i="3"/>
  <c r="I52" i="3"/>
  <c r="I62" i="3"/>
  <c r="D53" i="3"/>
  <c r="G52" i="3"/>
  <c r="E60" i="3"/>
  <c r="K60" i="3"/>
  <c r="F49" i="3"/>
  <c r="D57" i="3"/>
  <c r="I63" i="3"/>
  <c r="J54" i="3"/>
  <c r="K65" i="3"/>
  <c r="K58" i="3"/>
  <c r="D61" i="3"/>
  <c r="G66" i="3"/>
  <c r="H11" i="3"/>
  <c r="F62" i="3"/>
  <c r="F66" i="3"/>
  <c r="F63" i="3"/>
  <c r="J62" i="3"/>
  <c r="K62" i="3"/>
  <c r="K52" i="3"/>
  <c r="G54" i="3"/>
  <c r="H49" i="3"/>
  <c r="E61" i="3"/>
  <c r="F52" i="3"/>
  <c r="J64" i="3"/>
  <c r="I56" i="3"/>
  <c r="G46" i="3"/>
  <c r="F12" i="1" s="1"/>
  <c r="J65" i="3"/>
  <c r="G65" i="3"/>
  <c r="E58" i="3"/>
  <c r="H59" i="3"/>
  <c r="K46" i="3"/>
  <c r="F17" i="1" s="1"/>
  <c r="F18" i="1" s="1"/>
  <c r="F19" i="1" s="1"/>
  <c r="F20" i="1" s="1"/>
  <c r="I55" i="3"/>
  <c r="H64" i="3"/>
  <c r="K44" i="3"/>
  <c r="D64" i="3"/>
  <c r="D44" i="3"/>
  <c r="E44" i="3" s="1"/>
  <c r="E62" i="3"/>
  <c r="G62" i="3"/>
  <c r="F11" i="3"/>
  <c r="F60" i="3"/>
  <c r="G57" i="3"/>
  <c r="F55" i="3"/>
  <c r="I46" i="3"/>
  <c r="F14" i="1" s="1"/>
  <c r="H45" i="3"/>
  <c r="G11" i="3"/>
  <c r="E63" i="3"/>
  <c r="E55" i="3"/>
  <c r="I61" i="3"/>
  <c r="F45" i="3"/>
  <c r="E52" i="3"/>
  <c r="E56" i="3"/>
  <c r="H57" i="3"/>
  <c r="H65" i="3"/>
  <c r="H54" i="3"/>
  <c r="E49" i="3"/>
  <c r="K56" i="3"/>
  <c r="D62" i="3"/>
  <c r="F51" i="3"/>
  <c r="E11" i="3"/>
  <c r="K59" i="3"/>
  <c r="D54" i="3"/>
  <c r="I60" i="3"/>
  <c r="G58" i="3"/>
  <c r="H56" i="3"/>
  <c r="J60" i="3"/>
  <c r="H62" i="3"/>
  <c r="F9" i="1" l="1"/>
  <c r="E46" i="3"/>
  <c r="F10" i="1" s="1"/>
  <c r="E45" i="3"/>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<sst xmlns="http://schemas.openxmlformats.org/spreadsheetml/2006/main" count="583" uniqueCount="186">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</sst>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1" formatCode="_(* #,##0.00_);_(* \(#,##0.00\);_(* &quot;-&quot;??_);_(@_)"/>
    <numFmt numFmtId="191" formatCode="_-* #,##0.00\ _€_-;\-* #,##0.00\ _€_-;_-* &quot;-&quot;??\ _€_-;_-@_-"/>
    <numFmt numFmtId="192" formatCode="0.000"/>
    <numFmt numFmtId="196" formatCode="_([$€]* #,##0.00_);_([$€]* \(#,##0.00\);_([$€]* &quot;-&quot;??_);_(@_)"/>
    <numFmt numFmtId="197" formatCode="_ * #,##0.00_ ;_ * \-#,##0.00_ ;_ * &quot;-&quot;??_ ;_ @_ "/>
    <numFmt numFmtId="198" formatCode="_ * #,##0_ ;_ * \-#,##0_ ;_ * &quot;-&quot;_ ;_ @_ "/>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s>
  <fonts count="50">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1"/>
      <color theme="1"/>
      <name val="Calibri"/>
      <family val="2"/>
      <charset val="238"/>
      <scheme val="minor"/>
    </font>
    <font>
      <sz val="10"/>
      <color rgb="FFFF0000"/>
      <name val="Arial"/>
      <family val="2"/>
    </font>
    <font>
      <b/>
      <sz val="16"/>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13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2" fillId="24" borderId="8" applyNumberFormat="0" applyAlignment="0" applyProtection="0"/>
    <xf numFmtId="191" fontId="1" fillId="0" borderId="0" applyFont="0" applyFill="0" applyBorder="0" applyAlignment="0" applyProtection="0"/>
    <xf numFmtId="171" fontId="1"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6" fontId="27" fillId="0" borderId="0" applyFon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0" fontId="14" fillId="4" borderId="0" applyNumberFormat="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20" fillId="26" borderId="0" applyNumberFormat="0" applyBorder="0" applyAlignment="0" applyProtection="0"/>
    <xf numFmtId="0" fontId="8" fillId="0" borderId="0"/>
    <xf numFmtId="0" fontId="8" fillId="0" borderId="0"/>
    <xf numFmtId="0" fontId="27" fillId="0" borderId="0"/>
    <xf numFmtId="0" fontId="7" fillId="0" borderId="0"/>
    <xf numFmtId="4" fontId="7" fillId="0" borderId="0"/>
    <xf numFmtId="0" fontId="27" fillId="0" borderId="0"/>
    <xf numFmtId="0" fontId="8" fillId="0" borderId="0"/>
    <xf numFmtId="0" fontId="8" fillId="0" borderId="0"/>
    <xf numFmtId="0" fontId="2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27" fillId="0" borderId="0"/>
    <xf numFmtId="0" fontId="27" fillId="0" borderId="0"/>
    <xf numFmtId="0" fontId="27" fillId="0" borderId="0"/>
    <xf numFmtId="0" fontId="27"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197" fontId="28" fillId="0" borderId="0" applyFont="0" applyFill="0" applyBorder="0" applyAlignment="0" applyProtection="0"/>
    <xf numFmtId="198"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0">
    <xf numFmtId="0" fontId="0" fillId="0" borderId="0" xfId="0"/>
    <xf numFmtId="0" fontId="0" fillId="0" borderId="0" xfId="0" applyFill="1"/>
    <xf numFmtId="0" fontId="5" fillId="32" borderId="0" xfId="0" applyFont="1" applyFill="1"/>
    <xf numFmtId="0" fontId="23" fillId="0" borderId="0" xfId="109" applyFont="1"/>
    <xf numFmtId="0" fontId="23" fillId="32" borderId="0" xfId="109" applyFont="1" applyFill="1"/>
    <xf numFmtId="0" fontId="20" fillId="26" borderId="0" xfId="8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71" applyFont="1" applyFill="1" applyAlignment="1">
      <alignment vertical="center"/>
    </xf>
    <xf numFmtId="4" fontId="34" fillId="0" borderId="0" xfId="137" applyAlignment="1">
      <alignment vertical="center"/>
    </xf>
    <xf numFmtId="0" fontId="35" fillId="0" borderId="0" xfId="55" applyFont="1" applyFill="1" applyBorder="1" applyAlignment="1" applyProtection="1">
      <alignment horizontal="right"/>
    </xf>
    <xf numFmtId="0" fontId="7" fillId="0" borderId="0" xfId="85"/>
    <xf numFmtId="0" fontId="33" fillId="0" borderId="0" xfId="71" applyFont="1" applyAlignment="1">
      <alignment vertical="center"/>
    </xf>
    <xf numFmtId="4" fontId="35" fillId="0" borderId="0" xfId="137" applyFont="1" applyAlignment="1">
      <alignment vertical="center"/>
    </xf>
    <xf numFmtId="4" fontId="36" fillId="20" borderId="20" xfId="137" applyFont="1" applyFill="1" applyBorder="1" applyAlignment="1">
      <alignment vertical="center" wrapText="1"/>
    </xf>
    <xf numFmtId="49" fontId="36" fillId="20" borderId="26" xfId="137" applyNumberFormat="1" applyFont="1" applyFill="1" applyBorder="1" applyAlignment="1">
      <alignment horizontal="center" vertical="center"/>
    </xf>
    <xf numFmtId="4" fontId="36" fillId="20" borderId="27" xfId="137" applyFont="1" applyFill="1" applyBorder="1" applyAlignment="1">
      <alignment horizontal="center" vertical="center" wrapText="1"/>
    </xf>
    <xf numFmtId="0" fontId="47" fillId="0" borderId="12" xfId="61" applyNumberFormat="1" applyFont="1" applyFill="1" applyBorder="1" applyAlignment="1" applyProtection="1"/>
    <xf numFmtId="4" fontId="36" fillId="20" borderId="28" xfId="137" applyFont="1" applyFill="1" applyBorder="1" applyAlignment="1">
      <alignment horizontal="center" vertical="center"/>
    </xf>
    <xf numFmtId="4" fontId="36" fillId="20" borderId="29" xfId="137" applyFont="1" applyFill="1" applyBorder="1" applyAlignment="1">
      <alignment horizontal="center" vertical="center"/>
    </xf>
    <xf numFmtId="0" fontId="36" fillId="20" borderId="9" xfId="103" applyFont="1" applyFill="1" applyBorder="1" applyAlignment="1">
      <alignment horizontal="left" vertical="center"/>
    </xf>
    <xf numFmtId="4" fontId="37" fillId="20" borderId="30" xfId="137" applyFont="1" applyFill="1" applyBorder="1" applyAlignment="1" applyProtection="1">
      <alignment horizontal="right" vertical="center"/>
    </xf>
    <xf numFmtId="4" fontId="37" fillId="20" borderId="31" xfId="137" applyFont="1" applyFill="1" applyBorder="1" applyAlignment="1" applyProtection="1">
      <alignment horizontal="right" vertical="center"/>
    </xf>
    <xf numFmtId="0" fontId="34" fillId="20" borderId="9" xfId="7" applyFont="1" applyFill="1" applyBorder="1" applyAlignment="1">
      <alignment horizontal="left" vertical="center" indent="2"/>
    </xf>
    <xf numFmtId="4" fontId="34" fillId="20" borderId="1" xfId="137" applyFont="1" applyFill="1" applyBorder="1" applyAlignment="1" applyProtection="1">
      <alignment horizontal="right" vertical="center"/>
    </xf>
    <xf numFmtId="4" fontId="34" fillId="20" borderId="32" xfId="137" applyFont="1" applyFill="1" applyBorder="1" applyAlignment="1" applyProtection="1">
      <alignment horizontal="right" vertical="center"/>
    </xf>
    <xf numFmtId="0" fontId="34" fillId="20" borderId="9" xfId="14" applyFont="1" applyFill="1" applyBorder="1" applyAlignment="1">
      <alignment horizontal="left" vertical="center" indent="5"/>
    </xf>
    <xf numFmtId="4" fontId="34" fillId="0" borderId="1" xfId="75" applyNumberFormat="1" applyFont="1" applyFill="1" applyBorder="1" applyAlignment="1" applyProtection="1">
      <alignment horizontal="right" vertical="center"/>
    </xf>
    <xf numFmtId="0" fontId="34" fillId="20" borderId="9" xfId="14" applyFont="1" applyFill="1" applyBorder="1" applyAlignment="1">
      <alignment horizontal="left" vertical="center" wrapText="1" indent="5"/>
    </xf>
    <xf numFmtId="0" fontId="34" fillId="0" borderId="1" xfId="75" applyNumberFormat="1" applyFont="1" applyFill="1" applyBorder="1" applyAlignment="1" applyProtection="1">
      <alignment horizontal="right" vertical="center"/>
    </xf>
    <xf numFmtId="4" fontId="34" fillId="0" borderId="2" xfId="77" applyNumberFormat="1" applyFont="1" applyFill="1" applyBorder="1" applyAlignment="1" applyProtection="1">
      <alignment horizontal="right" vertical="center"/>
    </xf>
    <xf numFmtId="4" fontId="36" fillId="20" borderId="20" xfId="137" applyFont="1" applyFill="1" applyBorder="1" applyAlignment="1">
      <alignment vertical="center"/>
    </xf>
    <xf numFmtId="4" fontId="37" fillId="20" borderId="1" xfId="137" applyFont="1" applyFill="1" applyBorder="1" applyAlignment="1" applyProtection="1">
      <alignment horizontal="right" vertical="center"/>
    </xf>
    <xf numFmtId="4" fontId="37" fillId="20" borderId="32" xfId="137" applyFont="1" applyFill="1" applyBorder="1" applyAlignment="1" applyProtection="1">
      <alignment horizontal="right" vertical="center"/>
    </xf>
    <xf numFmtId="0" fontId="34" fillId="27" borderId="1" xfId="120" applyNumberFormat="1" applyFont="1" applyFill="1" applyBorder="1" applyAlignment="1" applyProtection="1"/>
    <xf numFmtId="0" fontId="34" fillId="0" borderId="2" xfId="77" applyNumberFormat="1" applyFont="1" applyFill="1" applyBorder="1" applyAlignment="1" applyProtection="1">
      <alignment horizontal="right" vertical="center"/>
    </xf>
    <xf numFmtId="0" fontId="36" fillId="20" borderId="20" xfId="103" applyFont="1" applyFill="1" applyBorder="1" applyAlignment="1">
      <alignment horizontal="left" vertical="center"/>
    </xf>
    <xf numFmtId="0" fontId="34" fillId="20" borderId="33" xfId="7" applyFont="1" applyFill="1" applyBorder="1" applyAlignment="1">
      <alignment horizontal="left" vertical="center" indent="2"/>
    </xf>
    <xf numFmtId="4" fontId="37" fillId="20" borderId="26" xfId="137" applyFont="1" applyFill="1" applyBorder="1" applyAlignment="1" applyProtection="1">
      <alignment horizontal="right" vertical="center"/>
    </xf>
    <xf numFmtId="4" fontId="37" fillId="20" borderId="27" xfId="137" applyFont="1" applyFill="1" applyBorder="1" applyAlignment="1" applyProtection="1">
      <alignment horizontal="right" vertical="center"/>
    </xf>
    <xf numFmtId="2" fontId="34" fillId="20" borderId="4" xfId="136" applyNumberFormat="1" applyFont="1" applyFill="1" applyBorder="1" applyAlignment="1" applyProtection="1">
      <alignment horizontal="left" vertical="center" indent="2"/>
    </xf>
    <xf numFmtId="2" fontId="34" fillId="20" borderId="34" xfId="136" applyNumberFormat="1" applyFont="1" applyFill="1" applyBorder="1" applyAlignment="1" applyProtection="1">
      <alignment horizontal="left" vertical="center" indent="2"/>
    </xf>
    <xf numFmtId="4" fontId="34" fillId="0" borderId="2" xfId="77" applyFont="1">
      <alignment horizontal="right" vertical="center"/>
    </xf>
    <xf numFmtId="4" fontId="34" fillId="0" borderId="9" xfId="73" applyFont="1" applyBorder="1">
      <alignment horizontal="right" vertical="center"/>
    </xf>
    <xf numFmtId="4" fontId="37" fillId="20" borderId="35" xfId="137" applyFont="1" applyFill="1" applyBorder="1" applyAlignment="1" applyProtection="1">
      <alignment horizontal="right" vertical="center"/>
    </xf>
    <xf numFmtId="4" fontId="37" fillId="20" borderId="36" xfId="137" applyFont="1" applyFill="1" applyBorder="1" applyAlignment="1" applyProtection="1">
      <alignment horizontal="right" vertical="center"/>
    </xf>
    <xf numFmtId="4" fontId="34" fillId="0" borderId="37" xfId="73" applyFont="1" applyBorder="1">
      <alignment horizontal="right" vertical="center"/>
    </xf>
    <xf numFmtId="0" fontId="36" fillId="20" borderId="38" xfId="103" applyFont="1" applyFill="1" applyBorder="1" applyAlignment="1">
      <alignment horizontal="left" vertical="center"/>
    </xf>
    <xf numFmtId="0" fontId="36" fillId="20" borderId="33" xfId="103" applyFont="1" applyFill="1" applyBorder="1" applyAlignment="1">
      <alignment horizontal="left" vertical="center"/>
    </xf>
    <xf numFmtId="0" fontId="38" fillId="0" borderId="0" xfId="85" applyFont="1"/>
    <xf numFmtId="4" fontId="39" fillId="0" borderId="0" xfId="137" applyFont="1" applyBorder="1" applyAlignment="1"/>
    <xf numFmtId="3" fontId="3" fillId="0" borderId="0" xfId="0" applyNumberFormat="1" applyFont="1"/>
    <xf numFmtId="2" fontId="0" fillId="33" borderId="0" xfId="0" applyNumberFormat="1" applyFill="1"/>
    <xf numFmtId="0" fontId="48" fillId="0" borderId="0" xfId="0" applyFont="1"/>
    <xf numFmtId="2" fontId="48" fillId="0" borderId="0" xfId="0" applyNumberFormat="1" applyFont="1"/>
    <xf numFmtId="2" fontId="0" fillId="0" borderId="0" xfId="0" applyNumberFormat="1" applyFill="1"/>
    <xf numFmtId="3" fontId="0" fillId="34" borderId="0" xfId="0" applyNumberFormat="1" applyFill="1"/>
    <xf numFmtId="208" fontId="0" fillId="0" borderId="0" xfId="53" applyNumberFormat="1" applyFont="1"/>
    <xf numFmtId="0" fontId="0" fillId="33" borderId="0" xfId="0" applyFill="1"/>
    <xf numFmtId="3" fontId="0" fillId="33"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49" fillId="35" borderId="0" xfId="0" applyFont="1" applyFill="1"/>
    <xf numFmtId="192" fontId="0" fillId="0" borderId="0" xfId="0" applyNumberFormat="1"/>
    <xf numFmtId="209" fontId="0" fillId="0" borderId="0" xfId="0" applyNumberFormat="1"/>
    <xf numFmtId="0" fontId="3" fillId="35" borderId="0" xfId="0" applyFont="1" applyFill="1"/>
    <xf numFmtId="4" fontId="36" fillId="20" borderId="20" xfId="137" applyFont="1" applyFill="1" applyBorder="1" applyAlignment="1">
      <alignment vertical="center" wrapText="1"/>
    </xf>
    <xf numFmtId="4" fontId="36" fillId="20" borderId="39" xfId="137" applyFont="1" applyFill="1" applyBorder="1" applyAlignment="1">
      <alignment vertical="center" wrapText="1"/>
    </xf>
  </cellXfs>
  <cellStyles count="138">
    <cellStyle name="20% - Accent1 2" xfId="1"/>
    <cellStyle name="20% - Accent2 2" xfId="2"/>
    <cellStyle name="20% - Accent3 2" xfId="3"/>
    <cellStyle name="20% - Accent4 2" xfId="4"/>
    <cellStyle name="20% - Accent5 2" xfId="5"/>
    <cellStyle name="20% - Accent6 2" xfId="6"/>
    <cellStyle name="2x indented GHG Textfiels" xfId="7"/>
    <cellStyle name="40% - Accent1 2" xfId="8"/>
    <cellStyle name="40% - Accent2 2" xfId="9"/>
    <cellStyle name="40% - Accent3 2" xfId="10"/>
    <cellStyle name="40% - Accent4 2" xfId="11"/>
    <cellStyle name="40% - Accent5 2" xfId="12"/>
    <cellStyle name="40% - Accent6 2" xfId="13"/>
    <cellStyle name="5x indented GHG Textfiels"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ggblueBoldCels" xfId="27"/>
    <cellStyle name="AggblueBoldCels 2" xfId="28"/>
    <cellStyle name="AggblueCels" xfId="29"/>
    <cellStyle name="AggblueCels 2" xfId="30"/>
    <cellStyle name="AggblueCels_1x" xfId="31"/>
    <cellStyle name="AggBoldCells" xfId="32"/>
    <cellStyle name="AggCels" xfId="33"/>
    <cellStyle name="AggGreen" xfId="34"/>
    <cellStyle name="AggGreen 2" xfId="35"/>
    <cellStyle name="AggGreen_Bbdr" xfId="36"/>
    <cellStyle name="AggGreen12" xfId="37"/>
    <cellStyle name="AggGreen12 2" xfId="38"/>
    <cellStyle name="AggOrange" xfId="39"/>
    <cellStyle name="AggOrange 2" xfId="40"/>
    <cellStyle name="AggOrange_B_border" xfId="41"/>
    <cellStyle name="AggOrange9" xfId="42"/>
    <cellStyle name="AggOrange9 2" xfId="43"/>
    <cellStyle name="AggOrangeLB_2x" xfId="44"/>
    <cellStyle name="AggOrangeLBorder" xfId="45"/>
    <cellStyle name="AggOrangeLBorder 2" xfId="46"/>
    <cellStyle name="AggOrangeRBorder" xfId="47"/>
    <cellStyle name="AggOrangeRBorder 2" xfId="48"/>
    <cellStyle name="Bad 2" xfId="49"/>
    <cellStyle name="Bold GHG Numbers (0.00)" xfId="50"/>
    <cellStyle name="Calculation 2" xfId="51"/>
    <cellStyle name="Check Cell 2" xfId="52"/>
    <cellStyle name="Comma" xfId="53" builtinId="3"/>
    <cellStyle name="Comma 2" xfId="54"/>
    <cellStyle name="Constants" xfId="55"/>
    <cellStyle name="CustomCellsOrange" xfId="56"/>
    <cellStyle name="CustomizationCells" xfId="57"/>
    <cellStyle name="CustomizationGreenCells" xfId="58"/>
    <cellStyle name="DocBox_EmptyRow" xfId="59"/>
    <cellStyle name="Empty_B_border" xfId="60"/>
    <cellStyle name="Empty_L_border" xfId="61"/>
    <cellStyle name="Euro" xfId="62"/>
    <cellStyle name="Explanatory Text 2" xfId="63"/>
    <cellStyle name="Float" xfId="64"/>
    <cellStyle name="Float 2" xfId="65"/>
    <cellStyle name="Good 2" xfId="66"/>
    <cellStyle name="Heading 1 2" xfId="67"/>
    <cellStyle name="Heading 2 2" xfId="68"/>
    <cellStyle name="Heading 3 2" xfId="69"/>
    <cellStyle name="Heading 4 2" xfId="70"/>
    <cellStyle name="Headline" xfId="71"/>
    <cellStyle name="Input 2" xfId="72"/>
    <cellStyle name="InputCells" xfId="73"/>
    <cellStyle name="InputCells12" xfId="74"/>
    <cellStyle name="InputCells12 2" xfId="75"/>
    <cellStyle name="InputCells12_BBorder" xfId="76"/>
    <cellStyle name="InputCells12_BBorder 2" xfId="77"/>
    <cellStyle name="IntCells" xfId="78"/>
    <cellStyle name="KP_thin_border_dark_grey" xfId="79"/>
    <cellStyle name="Linked Cell 2" xfId="80"/>
    <cellStyle name="Neutral 2" xfId="81"/>
    <cellStyle name="Normal" xfId="0" builtinId="0"/>
    <cellStyle name="Normal 2" xfId="82"/>
    <cellStyle name="Normal 2 2" xfId="83"/>
    <cellStyle name="Normal 2 3" xfId="84"/>
    <cellStyle name="Normal 2 4" xfId="85"/>
    <cellStyle name="Normal 2 5" xfId="86"/>
    <cellStyle name="Normal 2_bound" xfId="87"/>
    <cellStyle name="Normal 3" xfId="88"/>
    <cellStyle name="Normal 3 2" xfId="89"/>
    <cellStyle name="Normal 3 3" xfId="90"/>
    <cellStyle name="Normal 3_Heating-COM" xfId="91"/>
    <cellStyle name="Normal 4" xfId="92"/>
    <cellStyle name="Normal 4 13 2" xfId="93"/>
    <cellStyle name="Normal 4 13 2 2" xfId="94"/>
    <cellStyle name="Normal 4 2" xfId="95"/>
    <cellStyle name="Normal 5" xfId="96"/>
    <cellStyle name="Normal 6" xfId="97"/>
    <cellStyle name="Normal 7" xfId="98"/>
    <cellStyle name="Normal 7 2" xfId="99"/>
    <cellStyle name="Normal 8" xfId="100"/>
    <cellStyle name="Normal 8 2" xfId="101"/>
    <cellStyle name="Normal GHG Numbers (0.00)" xfId="102"/>
    <cellStyle name="Normal GHG Textfiels Bold" xfId="103"/>
    <cellStyle name="Normal GHG whole table" xfId="104"/>
    <cellStyle name="Normal GHG-Shade" xfId="105"/>
    <cellStyle name="Normal GHG-Shade 2" xfId="106"/>
    <cellStyle name="Normál_Munka1" xfId="107"/>
    <cellStyle name="Normale_B2020" xfId="108"/>
    <cellStyle name="Normale_Scen_UC_IND-StrucConst" xfId="109"/>
    <cellStyle name="Note 2" xfId="110"/>
    <cellStyle name="Output 2" xfId="111"/>
    <cellStyle name="Pattern" xfId="112"/>
    <cellStyle name="Percent 2" xfId="113"/>
    <cellStyle name="Percent 2 2" xfId="114"/>
    <cellStyle name="Percent 3" xfId="115"/>
    <cellStyle name="Percent 3 2" xfId="116"/>
    <cellStyle name="Pilkku_Layo9704" xfId="117"/>
    <cellStyle name="Pyör. luku_Layo9704" xfId="118"/>
    <cellStyle name="Pyör. valuutta_Layo9704" xfId="119"/>
    <cellStyle name="Shade" xfId="120"/>
    <cellStyle name="Standard 2" xfId="121"/>
    <cellStyle name="Style 21" xfId="122"/>
    <cellStyle name="Style 21 2" xfId="123"/>
    <cellStyle name="Style 22" xfId="124"/>
    <cellStyle name="Style 23" xfId="125"/>
    <cellStyle name="Style 24" xfId="126"/>
    <cellStyle name="Style 25" xfId="127"/>
    <cellStyle name="Style 25 2" xfId="128"/>
    <cellStyle name="Style 26" xfId="129"/>
    <cellStyle name="Title 2" xfId="130"/>
    <cellStyle name="Total 2" xfId="131"/>
    <cellStyle name="Valuutta_Layo9704" xfId="132"/>
    <cellStyle name="Warning Text 2" xfId="133"/>
    <cellStyle name="Гиперссылка" xfId="134"/>
    <cellStyle name="Обычный_2++" xfId="135"/>
    <cellStyle name="Обычный_2++ 2" xfId="136"/>
    <cellStyle name="Обычный_CRF2002 (1)" xfId="1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80%</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Emission_CO2TOT1!$D$34:$K$34</c:f>
              <c:numCache>
                <c:formatCode>0.00</c:formatCode>
                <c:ptCount val="8"/>
                <c:pt idx="0">
                  <c:v>0.11267605633802817</c:v>
                </c:pt>
                <c:pt idx="1">
                  <c:v>0.15</c:v>
                </c:pt>
                <c:pt idx="2">
                  <c:v>0.2</c:v>
                </c:pt>
                <c:pt idx="3">
                  <c:v>0.3</c:v>
                </c:pt>
                <c:pt idx="4">
                  <c:v>0.4</c:v>
                </c:pt>
                <c:pt idx="5">
                  <c:v>0.55000000000000004</c:v>
                </c:pt>
                <c:pt idx="6">
                  <c:v>0.7</c:v>
                </c:pt>
                <c:pt idx="7">
                  <c:v>0.84507042253521125</c:v>
                </c:pt>
              </c:numCache>
            </c:numRef>
          </c:yVal>
          <c:smooth val="1"/>
          <c:extLst>
            <c:ext xmlns:c16="http://schemas.microsoft.com/office/drawing/2014/chart" uri="{C3380CC4-5D6E-409C-BE32-E72D297353CC}">
              <c16:uniqueId val="{00000000-9A10-449C-AD00-FBB5E58B781A}"/>
            </c:ext>
          </c:extLst>
        </c:ser>
        <c:ser>
          <c:idx val="1"/>
          <c:order val="1"/>
          <c:tx>
            <c:v>95% Accelerated</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Emission_CO2TOT1!$D$35:$K$35</c:f>
              <c:numCache>
                <c:formatCode>0.00</c:formatCode>
                <c:ptCount val="8"/>
                <c:pt idx="0">
                  <c:v>0.11940298507462686</c:v>
                </c:pt>
                <c:pt idx="1">
                  <c:v>0.2462686567164179</c:v>
                </c:pt>
                <c:pt idx="2">
                  <c:v>0.37313432835820892</c:v>
                </c:pt>
                <c:pt idx="3">
                  <c:v>0.48507462686567165</c:v>
                </c:pt>
                <c:pt idx="4">
                  <c:v>0.59701492537313428</c:v>
                </c:pt>
                <c:pt idx="5">
                  <c:v>0.74626865671641784</c:v>
                </c:pt>
                <c:pt idx="6">
                  <c:v>0.89552238805970141</c:v>
                </c:pt>
                <c:pt idx="7">
                  <c:v>0.95</c:v>
                </c:pt>
              </c:numCache>
            </c:numRef>
          </c:yVal>
          <c:smooth val="1"/>
          <c:extLst>
            <c:ext xmlns:c16="http://schemas.microsoft.com/office/drawing/2014/chart" uri="{C3380CC4-5D6E-409C-BE32-E72D297353CC}">
              <c16:uniqueId val="{00000001-9A10-449C-AD00-FBB5E58B781A}"/>
            </c:ext>
          </c:extLst>
        </c:ser>
        <c:ser>
          <c:idx val="2"/>
          <c:order val="2"/>
          <c:tx>
            <c:v>95% Base</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Emission_CO2TOT1!$D$42:$K$42</c:f>
              <c:numCache>
                <c:formatCode>0.00</c:formatCode>
                <c:ptCount val="8"/>
                <c:pt idx="0">
                  <c:v>0.11</c:v>
                </c:pt>
                <c:pt idx="1">
                  <c:v>0.18</c:v>
                </c:pt>
                <c:pt idx="2">
                  <c:v>0.24</c:v>
                </c:pt>
                <c:pt idx="3">
                  <c:v>0.35</c:v>
                </c:pt>
                <c:pt idx="4">
                  <c:v>0.5</c:v>
                </c:pt>
                <c:pt idx="5">
                  <c:v>0.65</c:v>
                </c:pt>
                <c:pt idx="6">
                  <c:v>0.8</c:v>
                </c:pt>
                <c:pt idx="7">
                  <c:v>0.95</c:v>
                </c:pt>
              </c:numCache>
            </c:numRef>
          </c:yVal>
          <c:smooth val="1"/>
          <c:extLst>
            <c:ext xmlns:c16="http://schemas.microsoft.com/office/drawing/2014/chart" uri="{C3380CC4-5D6E-409C-BE32-E72D297353CC}">
              <c16:uniqueId val="{00000002-9A10-449C-AD00-FBB5E58B781A}"/>
            </c:ext>
          </c:extLst>
        </c:ser>
        <c:dLbls>
          <c:showLegendKey val="0"/>
          <c:showVal val="0"/>
          <c:showCatName val="0"/>
          <c:showSerName val="0"/>
          <c:showPercent val="0"/>
          <c:showBubbleSize val="0"/>
        </c:dLbls>
        <c:axId val="570448992"/>
        <c:axId val="1"/>
      </c:scatterChart>
      <c:valAx>
        <c:axId val="5704489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150"/>
          </a:p>
        </c:txPr>
        <c:crossAx val="1"/>
        <c:crosses val="autoZero"/>
        <c:crossBetween val="midCat"/>
      </c:valAx>
      <c:valAx>
        <c:axId val="1"/>
        <c:scaling>
          <c:orientation val="minMax"/>
        </c:scaling>
        <c:delete val="0"/>
        <c:axPos val="l"/>
        <c:majorGridlines/>
        <c:numFmt formatCode="0.00" sourceLinked="1"/>
        <c:majorTickMark val="out"/>
        <c:minorTickMark val="none"/>
        <c:tickLblPos val="nextTo"/>
        <c:crossAx val="570448992"/>
        <c:crosses val="autoZero"/>
        <c:crossBetween val="midCat"/>
      </c:valAx>
    </c:plotArea>
    <c:legend>
      <c:legendPos val="r"/>
      <c:layout>
        <c:manualLayout>
          <c:xMode val="edge"/>
          <c:yMode val="edge"/>
          <c:x val="0.72002335251044047"/>
          <c:y val="0.36916330197926345"/>
          <c:w val="0.2546424051561314"/>
          <c:h val="0.2461088679861756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266700</xdr:colOff>
      <xdr:row>13</xdr:row>
      <xdr:rowOff>0</xdr:rowOff>
    </xdr:from>
    <xdr:to>
      <xdr:col>18</xdr:col>
      <xdr:colOff>52388</xdr:colOff>
      <xdr:row>29</xdr:row>
      <xdr:rowOff>152400</xdr:rowOff>
    </xdr:to>
    <xdr:graphicFrame macro="">
      <xdr:nvGraphicFramePr>
        <xdr:cNvPr id="2058" name="Chart 1">
          <a:extLst>
            <a:ext uri="{FF2B5EF4-FFF2-40B4-BE49-F238E27FC236}">
              <a16:creationId xmlns:a16="http://schemas.microsoft.com/office/drawing/2014/main" id="{B82C80B0-14CD-4DCF-997A-ADF00741A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tabSelected="1" topLeftCell="A7" workbookViewId="0">
      <selection activeCell="J42" sqref="J42"/>
    </sheetView>
  </sheetViews>
  <sheetFormatPr defaultRowHeight="12.75"/>
  <cols>
    <col min="2" max="2" width="21.265625" customWidth="1"/>
    <col min="3" max="3" width="23.1328125" customWidth="1"/>
    <col min="4" max="4" width="16.3984375" bestFit="1" customWidth="1"/>
    <col min="5" max="5" width="11.265625" customWidth="1"/>
    <col min="6" max="13" width="11.73046875" bestFit="1" customWidth="1"/>
    <col min="14" max="14" width="11.59765625" bestFit="1" customWidth="1"/>
  </cols>
  <sheetData>
    <row r="3" spans="2:12" ht="13.15" thickBot="1"/>
    <row r="4" spans="2:12">
      <c r="B4" s="8" t="s">
        <v>7</v>
      </c>
      <c r="C4" s="9"/>
      <c r="D4" s="9"/>
      <c r="E4" s="9"/>
      <c r="F4" s="9"/>
      <c r="G4" s="9"/>
      <c r="H4" s="9"/>
      <c r="I4" s="10"/>
    </row>
    <row r="5" spans="2:12">
      <c r="B5" s="11" t="s">
        <v>9</v>
      </c>
      <c r="C5" s="12"/>
      <c r="D5" s="12"/>
      <c r="E5" s="12"/>
      <c r="F5" s="12"/>
      <c r="G5" s="12"/>
      <c r="H5" s="12"/>
      <c r="I5" s="13"/>
    </row>
    <row r="6" spans="2:12">
      <c r="B6" s="11"/>
      <c r="C6" s="12"/>
      <c r="D6" s="12"/>
      <c r="E6" s="12"/>
      <c r="F6" s="12"/>
      <c r="G6" s="12"/>
      <c r="H6" s="12"/>
      <c r="I6" s="13"/>
    </row>
    <row r="7" spans="2:12">
      <c r="B7" s="11"/>
      <c r="C7" s="12" t="s">
        <v>8</v>
      </c>
      <c r="D7" s="12"/>
      <c r="E7" s="12"/>
      <c r="F7" s="12"/>
      <c r="G7" s="12"/>
      <c r="H7" s="12"/>
      <c r="I7" s="13"/>
    </row>
    <row r="8" spans="2:12">
      <c r="B8" s="11"/>
      <c r="C8" s="12" t="s">
        <v>10</v>
      </c>
      <c r="D8" s="12"/>
      <c r="E8" s="12"/>
      <c r="F8" s="12"/>
      <c r="G8" s="12"/>
      <c r="H8" s="12"/>
      <c r="I8" s="13"/>
    </row>
    <row r="9" spans="2:12">
      <c r="B9" s="11"/>
      <c r="C9" s="12" t="s">
        <v>11</v>
      </c>
      <c r="D9" s="12"/>
      <c r="E9" s="12"/>
      <c r="F9" s="12"/>
      <c r="G9" s="12"/>
      <c r="H9" s="12"/>
      <c r="I9" s="13"/>
    </row>
    <row r="10" spans="2:12">
      <c r="B10" s="11" t="s">
        <v>178</v>
      </c>
      <c r="C10" s="12"/>
      <c r="D10" s="12">
        <v>2010</v>
      </c>
      <c r="E10" s="12">
        <v>2015</v>
      </c>
      <c r="F10" s="12">
        <v>2020</v>
      </c>
      <c r="G10" s="12">
        <v>2025</v>
      </c>
      <c r="H10" s="12">
        <v>2030</v>
      </c>
      <c r="I10" s="13">
        <v>2035</v>
      </c>
      <c r="J10" s="7">
        <v>2040</v>
      </c>
      <c r="K10" s="7">
        <v>2050</v>
      </c>
      <c r="L10" s="7">
        <v>2060</v>
      </c>
    </row>
    <row r="11" spans="2:1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15" thickBot="1">
      <c r="B12" s="15" t="s">
        <v>12</v>
      </c>
      <c r="C12" s="16">
        <v>0</v>
      </c>
      <c r="D12" s="16">
        <v>0.08</v>
      </c>
      <c r="E12" s="16">
        <v>0.16500000000000001</v>
      </c>
      <c r="F12" s="16">
        <v>0.25</v>
      </c>
      <c r="G12" s="16">
        <v>0.32500000000000001</v>
      </c>
      <c r="H12" s="16">
        <v>0.4</v>
      </c>
      <c r="I12" s="17">
        <v>0.5</v>
      </c>
      <c r="J12" s="7">
        <v>0.6</v>
      </c>
      <c r="K12" s="7">
        <v>0.6</v>
      </c>
    </row>
    <row r="13" spans="2:12">
      <c r="B13" t="s">
        <v>13</v>
      </c>
      <c r="C13">
        <v>0</v>
      </c>
      <c r="D13" s="18">
        <v>6.666666666666668E-2</v>
      </c>
      <c r="E13" s="18">
        <v>0.13333333333333336</v>
      </c>
      <c r="F13" s="18">
        <v>0.2</v>
      </c>
      <c r="G13" s="18">
        <v>0.25</v>
      </c>
      <c r="H13" s="18">
        <v>0.3</v>
      </c>
    </row>
    <row r="14" spans="2:12">
      <c r="B14" t="s">
        <v>110</v>
      </c>
      <c r="D14" s="18"/>
      <c r="E14" s="18"/>
      <c r="F14" s="18"/>
      <c r="G14" s="18"/>
      <c r="H14" s="6">
        <v>40</v>
      </c>
      <c r="K14" s="6">
        <v>80</v>
      </c>
    </row>
    <row r="15" spans="2:12">
      <c r="B15" t="s">
        <v>109</v>
      </c>
      <c r="D15" s="74">
        <v>0.08</v>
      </c>
      <c r="F15" s="74">
        <v>0.21</v>
      </c>
      <c r="H15" s="7">
        <v>36.799999999999997</v>
      </c>
      <c r="K15">
        <v>80.900000000000006</v>
      </c>
    </row>
    <row r="17" spans="2:14" ht="13.15">
      <c r="B17" t="s">
        <v>19</v>
      </c>
      <c r="D17" s="19">
        <v>2010</v>
      </c>
      <c r="E17" s="19">
        <v>2015</v>
      </c>
      <c r="F17" s="19">
        <v>2020</v>
      </c>
      <c r="G17" s="19">
        <v>2025</v>
      </c>
      <c r="H17" s="19">
        <v>2030</v>
      </c>
      <c r="I17" s="20">
        <v>2035</v>
      </c>
      <c r="J17" s="21">
        <v>2040</v>
      </c>
      <c r="K17" s="21">
        <v>2050</v>
      </c>
      <c r="M17" t="s">
        <v>15</v>
      </c>
    </row>
    <row r="18" spans="2:14">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v>0.95</v>
      </c>
      <c r="M35" s="18">
        <v>0.67</v>
      </c>
    </row>
    <row r="36" spans="2:14">
      <c r="D36" s="18"/>
      <c r="E36" s="18"/>
      <c r="F36" s="18"/>
      <c r="G36" s="18"/>
      <c r="H36" s="18"/>
      <c r="I36" s="18"/>
      <c r="J36" s="18"/>
      <c r="K36" s="18"/>
      <c r="M36" s="18"/>
    </row>
    <row r="37" spans="2:14">
      <c r="D37" s="18"/>
      <c r="E37" s="18"/>
      <c r="F37" s="18"/>
      <c r="G37" s="18"/>
      <c r="H37" s="18"/>
      <c r="I37" s="18"/>
      <c r="J37" s="18"/>
      <c r="K37" s="18"/>
      <c r="M37" s="18"/>
    </row>
    <row r="38" spans="2:14">
      <c r="B38" t="s">
        <v>112</v>
      </c>
      <c r="D38" s="18"/>
      <c r="E38" s="18"/>
      <c r="F38" s="18"/>
      <c r="G38" s="18"/>
      <c r="H38" s="18"/>
      <c r="I38" s="18"/>
      <c r="J38" s="18"/>
      <c r="K38" s="18"/>
      <c r="M38" s="18"/>
    </row>
    <row r="39" spans="2:14">
      <c r="B39" t="s">
        <v>113</v>
      </c>
      <c r="D39">
        <v>0.11</v>
      </c>
      <c r="E39" s="18"/>
      <c r="F39">
        <v>0.24</v>
      </c>
      <c r="G39" s="18">
        <f>(AVERAGE(F15,H39))</f>
        <v>0.30499999999999999</v>
      </c>
      <c r="H39" s="72">
        <f>H14/100</f>
        <v>0.4</v>
      </c>
      <c r="I39" s="18">
        <f>H39</f>
        <v>0.4</v>
      </c>
      <c r="J39" s="18">
        <f>I39</f>
        <v>0.4</v>
      </c>
      <c r="K39" s="72">
        <f>J39</f>
        <v>0.4</v>
      </c>
      <c r="M39" s="73" t="s">
        <v>183</v>
      </c>
    </row>
    <row r="40" spans="2:14">
      <c r="B40" t="s">
        <v>114</v>
      </c>
      <c r="D40" s="18">
        <f>D39</f>
        <v>0.11</v>
      </c>
      <c r="E40" s="18"/>
      <c r="F40" s="18">
        <f>F39</f>
        <v>0.24</v>
      </c>
      <c r="G40" s="18">
        <f>G39</f>
        <v>0.30499999999999999</v>
      </c>
      <c r="H40" s="72">
        <v>0.4</v>
      </c>
      <c r="I40" s="18">
        <v>0.55000000000000004</v>
      </c>
      <c r="J40" s="18">
        <v>0.68</v>
      </c>
      <c r="K40" s="72">
        <v>0.8</v>
      </c>
      <c r="M40" s="73" t="s">
        <v>115</v>
      </c>
    </row>
    <row r="41" spans="2:14">
      <c r="B41" t="s">
        <v>116</v>
      </c>
      <c r="D41" s="18">
        <f>D40</f>
        <v>0.11</v>
      </c>
      <c r="E41" s="18"/>
      <c r="F41" s="18">
        <f>F40</f>
        <v>0.24</v>
      </c>
      <c r="G41" s="18">
        <f>G40</f>
        <v>0.30499999999999999</v>
      </c>
      <c r="H41" s="72">
        <v>0.4</v>
      </c>
      <c r="I41" s="18">
        <f>I40</f>
        <v>0.55000000000000004</v>
      </c>
      <c r="J41" s="18">
        <f>J40</f>
        <v>0.68</v>
      </c>
      <c r="K41" s="72">
        <v>0.8</v>
      </c>
      <c r="M41" s="73" t="s">
        <v>184</v>
      </c>
    </row>
    <row r="42" spans="2:14">
      <c r="D42" s="18">
        <f>D41</f>
        <v>0.11</v>
      </c>
      <c r="E42" s="18">
        <v>0.18</v>
      </c>
      <c r="F42" s="18">
        <f>F41</f>
        <v>0.24</v>
      </c>
      <c r="G42" s="18">
        <v>0.35</v>
      </c>
      <c r="H42" s="72">
        <v>0.5</v>
      </c>
      <c r="I42" s="18">
        <v>0.65</v>
      </c>
      <c r="J42" s="18">
        <v>0.8</v>
      </c>
      <c r="K42" s="72">
        <v>0.95</v>
      </c>
      <c r="M42" s="73"/>
    </row>
    <row r="43" spans="2:14">
      <c r="B43" t="s">
        <v>18</v>
      </c>
      <c r="D43" s="18"/>
      <c r="E43" s="18"/>
      <c r="F43" s="18"/>
      <c r="G43" s="18"/>
      <c r="H43" s="18"/>
      <c r="I43" s="18"/>
      <c r="J43" s="18"/>
      <c r="K43" s="18"/>
    </row>
    <row r="44" spans="2:14">
      <c r="B44" t="s">
        <v>111</v>
      </c>
      <c r="D44" s="24">
        <f>$C$11-($C$11*D39)</f>
        <v>4065597.2098996504</v>
      </c>
      <c r="E44" s="24">
        <f>AVERAGE(D44,F44)</f>
        <v>3768671.5709743951</v>
      </c>
      <c r="F44" s="24">
        <f t="shared" ref="F44:K44" si="3">$C$11-($C$11*F39)</f>
        <v>3471745.9320491399</v>
      </c>
      <c r="G44" s="24">
        <f t="shared" si="3"/>
        <v>3174820.2931238841</v>
      </c>
      <c r="H44" s="24">
        <f t="shared" si="3"/>
        <v>2740852.0516177416</v>
      </c>
      <c r="I44" s="24">
        <f t="shared" si="3"/>
        <v>2740852.0516177416</v>
      </c>
      <c r="J44" s="24">
        <f t="shared" si="3"/>
        <v>2740852.0516177416</v>
      </c>
      <c r="K44" s="24">
        <f t="shared" si="3"/>
        <v>2740852.0516177416</v>
      </c>
      <c r="M44" s="27"/>
      <c r="N44" s="27"/>
    </row>
    <row r="45" spans="2:14">
      <c r="B45" t="s">
        <v>114</v>
      </c>
      <c r="D45" s="24">
        <f>$C$11-($C$11*D40)</f>
        <v>4065597.2098996504</v>
      </c>
      <c r="E45" s="24">
        <f>AVERAGE(D45,F45)</f>
        <v>3768671.5709743951</v>
      </c>
      <c r="F45" s="24">
        <f t="shared" ref="F45:K45" si="4">$C$11-($C$11*F40)</f>
        <v>3471745.9320491399</v>
      </c>
      <c r="G45" s="24">
        <f t="shared" si="4"/>
        <v>3174820.2931238841</v>
      </c>
      <c r="H45" s="24">
        <f t="shared" si="4"/>
        <v>2740852.0516177416</v>
      </c>
      <c r="I45" s="24">
        <f t="shared" si="4"/>
        <v>2055639.0387133062</v>
      </c>
      <c r="J45" s="24">
        <f t="shared" si="4"/>
        <v>1461787.7608627956</v>
      </c>
      <c r="K45" s="24">
        <f t="shared" si="4"/>
        <v>913617.35053924704</v>
      </c>
    </row>
    <row r="46" spans="2:14">
      <c r="B46" s="78" t="s">
        <v>117</v>
      </c>
      <c r="C46" s="78"/>
      <c r="D46" s="79">
        <f>$C$11-($C$11*D42)</f>
        <v>4065597.2098996504</v>
      </c>
      <c r="E46" s="79">
        <f>AVERAGE(D46,F46)</f>
        <v>3768671.5709743951</v>
      </c>
      <c r="F46" s="79">
        <f t="shared" ref="F46:K46" si="5">$C$11-($C$11*F42)</f>
        <v>3471745.9320491399</v>
      </c>
      <c r="G46" s="79">
        <f t="shared" si="5"/>
        <v>2969256.3892525537</v>
      </c>
      <c r="H46" s="79">
        <f t="shared" si="5"/>
        <v>2284043.3763481183</v>
      </c>
      <c r="I46" s="79">
        <f t="shared" si="5"/>
        <v>1598830.3634436829</v>
      </c>
      <c r="J46" s="79">
        <f t="shared" si="5"/>
        <v>913617.35053924704</v>
      </c>
      <c r="K46" s="79">
        <f t="shared" si="5"/>
        <v>228404.33763481211</v>
      </c>
      <c r="N46" s="24"/>
    </row>
    <row r="48" spans="2:14" ht="13.15">
      <c r="B48" t="s">
        <v>18</v>
      </c>
      <c r="D48" s="19">
        <v>2010</v>
      </c>
      <c r="E48" s="19">
        <v>2015</v>
      </c>
      <c r="F48" s="19">
        <v>2020</v>
      </c>
      <c r="G48" s="19">
        <v>2025</v>
      </c>
      <c r="H48" s="19">
        <v>2030</v>
      </c>
      <c r="I48" s="20">
        <v>2035</v>
      </c>
      <c r="J48" s="21">
        <v>2040</v>
      </c>
      <c r="K48" s="21">
        <v>2050</v>
      </c>
      <c r="M48" s="21"/>
      <c r="N48" s="21"/>
    </row>
    <row r="49" spans="4:11">
      <c r="D49" s="24">
        <f>$C$11-($C$11*D18)</f>
        <v>4549814.4056854518</v>
      </c>
      <c r="E49" s="24">
        <f t="shared" ref="E49:J49" si="6">$C$11-($C$11*E18)</f>
        <v>4530400.0369864926</v>
      </c>
      <c r="F49" s="24">
        <f t="shared" si="6"/>
        <v>4510985.6682875333</v>
      </c>
      <c r="G49" s="24">
        <f t="shared" si="6"/>
        <v>4493855.342964923</v>
      </c>
      <c r="H49" s="24">
        <f t="shared" si="6"/>
        <v>4476725.0176423118</v>
      </c>
      <c r="I49" s="24">
        <f t="shared" si="6"/>
        <v>4453884.583878831</v>
      </c>
      <c r="J49" s="24">
        <f t="shared" si="6"/>
        <v>4431044.1501153493</v>
      </c>
      <c r="K49" s="24">
        <f t="shared" ref="K49:K58" si="7">$C$11-($C$11*K18)</f>
        <v>4431044.1501153493</v>
      </c>
    </row>
    <row r="50" spans="4:11">
      <c r="D50" s="24">
        <f t="shared" ref="D50:D58" si="8">$C$11-($C$11*D19)</f>
        <v>4537632.841011595</v>
      </c>
      <c r="E50" s="24">
        <f t="shared" ref="E50:J58" si="9">$C$11-($C$11*E19)</f>
        <v>4505275.5598466629</v>
      </c>
      <c r="F50" s="24">
        <f t="shared" si="9"/>
        <v>4472918.2786817318</v>
      </c>
      <c r="G50" s="24">
        <f t="shared" si="9"/>
        <v>4444367.7364773806</v>
      </c>
      <c r="H50" s="24">
        <f t="shared" si="9"/>
        <v>4415817.1942730285</v>
      </c>
      <c r="I50" s="24">
        <f t="shared" si="9"/>
        <v>4377749.804667227</v>
      </c>
      <c r="J50" s="24">
        <f t="shared" si="9"/>
        <v>4339682.4150614245</v>
      </c>
      <c r="K50" s="24">
        <f t="shared" si="7"/>
        <v>4339682.4150614245</v>
      </c>
    </row>
    <row r="51" spans="4:11">
      <c r="D51" s="24">
        <f t="shared" si="8"/>
        <v>4507178.9293269534</v>
      </c>
      <c r="E51" s="24">
        <f t="shared" si="9"/>
        <v>4442464.3669970902</v>
      </c>
      <c r="F51" s="24">
        <f t="shared" si="9"/>
        <v>4377749.804667227</v>
      </c>
      <c r="G51" s="24">
        <f t="shared" si="9"/>
        <v>4320648.7202585237</v>
      </c>
      <c r="H51" s="24">
        <f t="shared" si="9"/>
        <v>4263547.6358498204</v>
      </c>
      <c r="I51" s="24">
        <f t="shared" si="9"/>
        <v>4187412.8566382169</v>
      </c>
      <c r="J51" s="24">
        <f t="shared" si="9"/>
        <v>4111278.0774266128</v>
      </c>
      <c r="K51" s="24">
        <f t="shared" si="7"/>
        <v>4111278.0774266128</v>
      </c>
    </row>
    <row r="52" spans="4:11">
      <c r="D52" s="24">
        <f t="shared" si="8"/>
        <v>4476725.0176423118</v>
      </c>
      <c r="E52" s="24">
        <f t="shared" si="9"/>
        <v>4379653.1741475165</v>
      </c>
      <c r="F52" s="24">
        <f t="shared" si="9"/>
        <v>4282581.3306527222</v>
      </c>
      <c r="G52" s="24">
        <f t="shared" si="9"/>
        <v>4196929.7040396677</v>
      </c>
      <c r="H52" s="24">
        <f t="shared" si="9"/>
        <v>4111278.0774266128</v>
      </c>
      <c r="I52" s="24">
        <f t="shared" si="9"/>
        <v>3997075.9086092068</v>
      </c>
      <c r="J52" s="24">
        <f t="shared" si="9"/>
        <v>3882873.7397918012</v>
      </c>
      <c r="K52" s="24">
        <f t="shared" si="7"/>
        <v>3882873.7397918012</v>
      </c>
    </row>
    <row r="53" spans="4:11">
      <c r="D53" s="24">
        <f t="shared" si="8"/>
        <v>4446271.1059576701</v>
      </c>
      <c r="E53" s="24">
        <f t="shared" si="9"/>
        <v>4316841.9812979437</v>
      </c>
      <c r="F53" s="24">
        <f t="shared" si="9"/>
        <v>4187412.8566382169</v>
      </c>
      <c r="G53" s="24">
        <f t="shared" si="9"/>
        <v>4073210.6878208108</v>
      </c>
      <c r="H53" s="24">
        <f t="shared" si="9"/>
        <v>3959008.5190034052</v>
      </c>
      <c r="I53" s="24">
        <f t="shared" si="9"/>
        <v>3806738.9605801972</v>
      </c>
      <c r="J53" s="24">
        <f t="shared" si="9"/>
        <v>3654469.4021569891</v>
      </c>
      <c r="K53" s="24">
        <f t="shared" si="7"/>
        <v>3654469.4021569891</v>
      </c>
    </row>
    <row r="54" spans="4:11">
      <c r="D54" s="24">
        <f t="shared" si="8"/>
        <v>4415817.1942730285</v>
      </c>
      <c r="E54" s="24">
        <f t="shared" si="9"/>
        <v>4254030.7884483701</v>
      </c>
      <c r="F54" s="24">
        <f t="shared" si="9"/>
        <v>4092244.3826237121</v>
      </c>
      <c r="G54" s="24">
        <f t="shared" si="9"/>
        <v>3949491.6716019544</v>
      </c>
      <c r="H54" s="24">
        <f t="shared" si="9"/>
        <v>3806738.9605801972</v>
      </c>
      <c r="I54" s="24">
        <f t="shared" si="9"/>
        <v>3616402.0125511875</v>
      </c>
      <c r="J54" s="24">
        <f t="shared" si="9"/>
        <v>3426065.0645221774</v>
      </c>
      <c r="K54" s="24">
        <f t="shared" si="7"/>
        <v>3426065.0645221774</v>
      </c>
    </row>
    <row r="55" spans="4:11">
      <c r="D55" s="24">
        <f t="shared" si="8"/>
        <v>4385363.2825883869</v>
      </c>
      <c r="E55" s="24">
        <f t="shared" si="9"/>
        <v>4191219.5955987973</v>
      </c>
      <c r="F55" s="24">
        <f t="shared" si="9"/>
        <v>3997075.9086092068</v>
      </c>
      <c r="G55" s="24">
        <f t="shared" si="9"/>
        <v>3825772.6553830979</v>
      </c>
      <c r="H55" s="24">
        <f t="shared" si="9"/>
        <v>3654469.4021569891</v>
      </c>
      <c r="I55" s="24">
        <f t="shared" si="9"/>
        <v>3426065.0645221774</v>
      </c>
      <c r="J55" s="24">
        <f t="shared" si="9"/>
        <v>3197660.7268873658</v>
      </c>
      <c r="K55" s="24">
        <f t="shared" si="7"/>
        <v>3197660.7268873658</v>
      </c>
    </row>
    <row r="56" spans="4:11">
      <c r="D56" s="24">
        <f t="shared" si="8"/>
        <v>4353117.9643340604</v>
      </c>
      <c r="E56" s="24">
        <f t="shared" si="9"/>
        <v>4124713.6266992488</v>
      </c>
      <c r="F56" s="24">
        <f t="shared" si="9"/>
        <v>3896309.2890644372</v>
      </c>
      <c r="G56" s="24">
        <f t="shared" si="9"/>
        <v>3694776.0499748969</v>
      </c>
      <c r="H56" s="24">
        <f t="shared" si="9"/>
        <v>3493242.8108853572</v>
      </c>
      <c r="I56" s="24">
        <f t="shared" si="9"/>
        <v>3224531.8254326377</v>
      </c>
      <c r="J56" s="24">
        <f t="shared" si="9"/>
        <v>2955820.8399799177</v>
      </c>
      <c r="K56" s="24">
        <f t="shared" si="7"/>
        <v>2955820.8399799177</v>
      </c>
    </row>
    <row r="57" spans="4:11">
      <c r="D57" s="24">
        <f t="shared" si="8"/>
        <v>4324455.4592191037</v>
      </c>
      <c r="E57" s="24">
        <f t="shared" si="9"/>
        <v>4065597.2098996504</v>
      </c>
      <c r="F57" s="24">
        <f t="shared" si="9"/>
        <v>3806738.9605801972</v>
      </c>
      <c r="G57" s="24">
        <f t="shared" si="9"/>
        <v>3578334.6229453851</v>
      </c>
      <c r="H57" s="24">
        <f t="shared" si="9"/>
        <v>3349930.2853105734</v>
      </c>
      <c r="I57" s="24">
        <f t="shared" si="9"/>
        <v>3045391.1684641577</v>
      </c>
      <c r="J57" s="24">
        <f t="shared" si="9"/>
        <v>2740852.0516177421</v>
      </c>
      <c r="K57" s="24">
        <f>$C$11-($C$11*K26)</f>
        <v>2740852.0516177421</v>
      </c>
    </row>
    <row r="58" spans="4:11">
      <c r="D58" s="24">
        <f t="shared" si="8"/>
        <v>4263547.6358498204</v>
      </c>
      <c r="E58" s="24">
        <f t="shared" si="9"/>
        <v>3939974.824200504</v>
      </c>
      <c r="F58" s="24">
        <f t="shared" si="9"/>
        <v>3616402.0125511875</v>
      </c>
      <c r="G58" s="24">
        <f t="shared" si="9"/>
        <v>3330896.5905076722</v>
      </c>
      <c r="H58" s="24">
        <f t="shared" si="9"/>
        <v>3045391.1684641577</v>
      </c>
      <c r="I58" s="24">
        <f t="shared" si="9"/>
        <v>2664717.272406138</v>
      </c>
      <c r="J58" s="24">
        <f t="shared" si="9"/>
        <v>2284043.3763481183</v>
      </c>
      <c r="K58" s="24">
        <f t="shared" si="7"/>
        <v>2284043.3763481183</v>
      </c>
    </row>
    <row r="59" spans="4:11">
      <c r="D59" s="24">
        <f t="shared" ref="D59:K59" si="10">$C$11-($C$11*D28)</f>
        <v>4235862.2615910554</v>
      </c>
      <c r="E59" s="24">
        <f t="shared" si="10"/>
        <v>3882873.7397918012</v>
      </c>
      <c r="F59" s="24">
        <f t="shared" si="10"/>
        <v>3529885.2179925465</v>
      </c>
      <c r="G59" s="24">
        <f t="shared" si="10"/>
        <v>3218424.7575814398</v>
      </c>
      <c r="H59" s="24">
        <f t="shared" si="10"/>
        <v>2906964.2971703326</v>
      </c>
      <c r="I59" s="24">
        <f t="shared" si="10"/>
        <v>2491683.6832888564</v>
      </c>
      <c r="J59" s="24">
        <f t="shared" si="10"/>
        <v>2076403.0694073807</v>
      </c>
      <c r="K59" s="24">
        <f t="shared" si="10"/>
        <v>2076403.0694073807</v>
      </c>
    </row>
    <row r="60" spans="4:11">
      <c r="D60" s="24">
        <f t="shared" ref="D60:J60" si="11">$C$11-($C$11*D29)</f>
        <v>4202639.8124805372</v>
      </c>
      <c r="E60" s="24">
        <f t="shared" si="11"/>
        <v>3814352.4385013576</v>
      </c>
      <c r="F60" s="24">
        <f t="shared" si="11"/>
        <v>3426065.0645221774</v>
      </c>
      <c r="G60" s="24">
        <f t="shared" si="11"/>
        <v>3083458.5580699597</v>
      </c>
      <c r="H60" s="24">
        <f t="shared" si="11"/>
        <v>2740852.0516177416</v>
      </c>
      <c r="I60" s="24">
        <f t="shared" si="11"/>
        <v>2284043.3763481183</v>
      </c>
      <c r="J60" s="24">
        <f t="shared" si="11"/>
        <v>1827234.7010784945</v>
      </c>
      <c r="K60" s="24">
        <f>$C$11-($C$11*K29)</f>
        <v>1827234.7010784945</v>
      </c>
    </row>
    <row r="61" spans="4:11">
      <c r="D61" s="24">
        <f t="shared" ref="D61:K61" si="12">$C$11-($C$11*D30)</f>
        <v>4170861.8176791724</v>
      </c>
      <c r="E61" s="24">
        <f t="shared" si="12"/>
        <v>3748810.3242235421</v>
      </c>
      <c r="F61" s="24">
        <f t="shared" si="12"/>
        <v>3326758.8307679114</v>
      </c>
      <c r="G61" s="24">
        <f t="shared" si="12"/>
        <v>2954360.4541894142</v>
      </c>
      <c r="H61" s="24">
        <f t="shared" si="12"/>
        <v>2581962.0776109165</v>
      </c>
      <c r="I61" s="24">
        <f t="shared" si="12"/>
        <v>2085430.9088395862</v>
      </c>
      <c r="J61" s="24">
        <f t="shared" si="12"/>
        <v>1588899.7400682569</v>
      </c>
      <c r="K61" s="24">
        <f t="shared" si="12"/>
        <v>1588899.7400682569</v>
      </c>
    </row>
    <row r="62" spans="4:11">
      <c r="D62" s="24">
        <f t="shared" ref="D62:J62" si="13">$C$11-($C$11*D31)</f>
        <v>4143148.4501198423</v>
      </c>
      <c r="E62" s="24">
        <f t="shared" si="13"/>
        <v>3691651.5036324235</v>
      </c>
      <c r="F62" s="24">
        <f t="shared" si="13"/>
        <v>3240154.5571450051</v>
      </c>
      <c r="G62" s="24">
        <f t="shared" si="13"/>
        <v>2841774.8984796358</v>
      </c>
      <c r="H62" s="24">
        <f t="shared" si="13"/>
        <v>2443395.2398142656</v>
      </c>
      <c r="I62" s="24">
        <f t="shared" si="13"/>
        <v>1912222.3615937731</v>
      </c>
      <c r="J62" s="24">
        <f t="shared" si="13"/>
        <v>1381049.4833732806</v>
      </c>
      <c r="K62" s="24">
        <f>$C$11-($C$11*K31)</f>
        <v>1381049.4833732806</v>
      </c>
    </row>
    <row r="63" spans="4:11">
      <c r="D63" s="24">
        <f t="shared" ref="D63:J64" si="14">$C$11-($C$11*D32)</f>
        <v>4111278.0774266128</v>
      </c>
      <c r="E63" s="24">
        <f t="shared" si="14"/>
        <v>3625918.8599526379</v>
      </c>
      <c r="F63" s="24">
        <f t="shared" si="14"/>
        <v>3140559.6424786625</v>
      </c>
      <c r="G63" s="24">
        <f t="shared" si="14"/>
        <v>2712301.5094133904</v>
      </c>
      <c r="H63" s="24">
        <f t="shared" si="14"/>
        <v>2284043.3763481183</v>
      </c>
      <c r="I63" s="24">
        <f t="shared" si="14"/>
        <v>1713032.5322610885</v>
      </c>
      <c r="J63" s="24">
        <f t="shared" si="14"/>
        <v>1142021.6881740596</v>
      </c>
      <c r="K63" s="24">
        <f>$C$11-($C$11*K32)</f>
        <v>1142021.6881740596</v>
      </c>
    </row>
    <row r="64" spans="4:11">
      <c r="D64" s="24">
        <f t="shared" si="14"/>
        <v>4080824.1657419712</v>
      </c>
      <c r="E64" s="24">
        <f t="shared" si="14"/>
        <v>3563107.6671030647</v>
      </c>
      <c r="F64" s="24">
        <f t="shared" si="14"/>
        <v>3045391.1684641577</v>
      </c>
      <c r="G64" s="24">
        <f t="shared" si="14"/>
        <v>2588582.493194534</v>
      </c>
      <c r="H64" s="24">
        <f t="shared" si="14"/>
        <v>2131773.8179249102</v>
      </c>
      <c r="I64" s="24">
        <f t="shared" si="14"/>
        <v>1522695.5842320789</v>
      </c>
      <c r="J64" s="24">
        <f t="shared" si="14"/>
        <v>913617.35053924751</v>
      </c>
      <c r="K64" s="24">
        <f>$C$11-($C$11*K33)</f>
        <v>913617.35053924751</v>
      </c>
    </row>
    <row r="65" spans="4:11">
      <c r="D65" s="76">
        <f t="shared" ref="D65:J65" si="15">$C$11-($C$11*D34)</f>
        <v>4053372.7523924354</v>
      </c>
      <c r="E65" s="76">
        <f t="shared" si="15"/>
        <v>3882873.7397918012</v>
      </c>
      <c r="F65" s="76">
        <f t="shared" si="15"/>
        <v>3654469.4021569891</v>
      </c>
      <c r="G65" s="76">
        <f t="shared" si="15"/>
        <v>3197660.7268873658</v>
      </c>
      <c r="H65" s="76">
        <f t="shared" si="15"/>
        <v>2740852.0516177416</v>
      </c>
      <c r="I65" s="76">
        <f t="shared" si="15"/>
        <v>2055639.0387133062</v>
      </c>
      <c r="J65" s="76">
        <f t="shared" si="15"/>
        <v>1370426.0258088713</v>
      </c>
      <c r="K65" s="76">
        <f>$C$11-($C$11*K34)</f>
        <v>707731.75041772705</v>
      </c>
    </row>
    <row r="66" spans="4:11">
      <c r="D66" s="24">
        <f t="shared" ref="D66:J66" si="16">$C$11-($C$11*D35)</f>
        <v>4022643.5583444471</v>
      </c>
      <c r="E66" s="24">
        <f t="shared" si="16"/>
        <v>3443110.164345671</v>
      </c>
      <c r="F66" s="24">
        <f t="shared" si="16"/>
        <v>2863576.7703468949</v>
      </c>
      <c r="G66" s="24">
        <f t="shared" si="16"/>
        <v>2352223.7756420919</v>
      </c>
      <c r="H66" s="24">
        <f t="shared" si="16"/>
        <v>1840870.7809372898</v>
      </c>
      <c r="I66" s="24">
        <f t="shared" si="16"/>
        <v>1159066.7879975527</v>
      </c>
      <c r="J66" s="24">
        <f t="shared" si="16"/>
        <v>477262.79505781597</v>
      </c>
      <c r="K66" s="24">
        <f>$C$11-($C$11*K35)</f>
        <v>228404.33763481211</v>
      </c>
    </row>
  </sheetData>
  <phoneticPr fontId="2"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F17" sqref="F17"/>
    </sheetView>
  </sheetViews>
  <sheetFormatPr defaultRowHeight="12.75"/>
  <cols>
    <col min="1" max="1" width="23" bestFit="1" customWidth="1"/>
    <col min="2" max="2" width="30.3984375" bestFit="1" customWidth="1"/>
    <col min="3" max="3" width="20" customWidth="1"/>
    <col min="4" max="4" width="17.265625" bestFit="1" customWidth="1"/>
    <col min="5" max="5" width="14.3984375" customWidth="1"/>
    <col min="6" max="6" width="17" bestFit="1" customWidth="1"/>
    <col min="7" max="7" width="14.59765625" bestFit="1" customWidth="1"/>
    <col min="8" max="8" width="10.265625" bestFit="1" customWidth="1"/>
  </cols>
  <sheetData>
    <row r="5" spans="2:8">
      <c r="C5" s="2" t="s">
        <v>185</v>
      </c>
    </row>
    <row r="7" spans="2:8" ht="14.25">
      <c r="D7" s="4" t="s">
        <v>3</v>
      </c>
    </row>
    <row r="8" spans="2:8" ht="14.25">
      <c r="B8" s="3" t="s">
        <v>2</v>
      </c>
      <c r="C8" s="3" t="s">
        <v>1</v>
      </c>
      <c r="D8" s="3" t="s">
        <v>0</v>
      </c>
      <c r="E8" s="5" t="s">
        <v>4</v>
      </c>
      <c r="F8" s="5" t="s">
        <v>5</v>
      </c>
    </row>
    <row r="9" spans="2:8">
      <c r="B9" s="27" t="s">
        <v>182</v>
      </c>
      <c r="C9" t="s">
        <v>6</v>
      </c>
      <c r="D9" s="1">
        <v>2010</v>
      </c>
      <c r="E9">
        <v>1</v>
      </c>
      <c r="F9" s="77">
        <f>Emission_CO2TOT1!D46</f>
        <v>4065597.2098996504</v>
      </c>
      <c r="G9" s="77"/>
      <c r="H9" s="80"/>
    </row>
    <row r="10" spans="2:8">
      <c r="C10" t="s">
        <v>6</v>
      </c>
      <c r="D10" s="1">
        <v>2015</v>
      </c>
      <c r="F10" s="77">
        <f>Emission_CO2TOT1!E46</f>
        <v>3768671.5709743951</v>
      </c>
      <c r="G10" s="77"/>
      <c r="H10" s="80"/>
    </row>
    <row r="11" spans="2:8">
      <c r="C11" t="s">
        <v>6</v>
      </c>
      <c r="D11">
        <v>2020</v>
      </c>
      <c r="F11" s="77">
        <f>Emission_CO2TOT1!F46</f>
        <v>3471745.9320491399</v>
      </c>
      <c r="G11" s="77"/>
      <c r="H11" s="80"/>
    </row>
    <row r="12" spans="2:8">
      <c r="C12" t="s">
        <v>6</v>
      </c>
      <c r="D12">
        <v>2025</v>
      </c>
      <c r="F12" s="77">
        <f>Emission_CO2TOT1!G46</f>
        <v>2969256.3892525537</v>
      </c>
      <c r="G12" s="77"/>
      <c r="H12" s="80"/>
    </row>
    <row r="13" spans="2:8">
      <c r="C13" t="s">
        <v>6</v>
      </c>
      <c r="D13">
        <v>2030</v>
      </c>
      <c r="F13" s="77">
        <f>Emission_CO2TOT1!H46</f>
        <v>2284043.3763481183</v>
      </c>
      <c r="G13" s="77"/>
      <c r="H13" s="80"/>
    </row>
    <row r="14" spans="2:8">
      <c r="C14" t="s">
        <v>6</v>
      </c>
      <c r="D14">
        <v>2035</v>
      </c>
      <c r="F14" s="77">
        <f>Emission_CO2TOT1!I46</f>
        <v>1598830.3634436829</v>
      </c>
      <c r="G14" s="77"/>
      <c r="H14" s="80"/>
    </row>
    <row r="15" spans="2:8">
      <c r="C15" t="s">
        <v>6</v>
      </c>
      <c r="D15">
        <v>2040</v>
      </c>
      <c r="F15" s="77">
        <f>Emission_CO2TOT1!J46</f>
        <v>913617.35053924704</v>
      </c>
      <c r="G15" s="77"/>
      <c r="H15" s="80"/>
    </row>
    <row r="16" spans="2:8">
      <c r="C16" t="s">
        <v>6</v>
      </c>
      <c r="D16">
        <v>2045</v>
      </c>
      <c r="F16" s="77">
        <f>AVERAGE(F15,F17)</f>
        <v>571010.84408702957</v>
      </c>
      <c r="H16" s="80"/>
    </row>
    <row r="17" spans="3:8">
      <c r="C17" t="s">
        <v>6</v>
      </c>
      <c r="D17">
        <v>2050</v>
      </c>
      <c r="F17" s="77">
        <f>Emission_CO2TOT1!K46</f>
        <v>228404.33763481211</v>
      </c>
      <c r="G17" s="77"/>
      <c r="H17" s="80"/>
    </row>
    <row r="18" spans="3:8">
      <c r="C18" t="s">
        <v>6</v>
      </c>
      <c r="D18">
        <v>2060</v>
      </c>
      <c r="F18" s="77">
        <f>F17</f>
        <v>228404.33763481211</v>
      </c>
    </row>
    <row r="19" spans="3:8">
      <c r="C19" t="s">
        <v>6</v>
      </c>
      <c r="D19">
        <v>2075</v>
      </c>
      <c r="F19" s="77">
        <f>F18</f>
        <v>228404.33763481211</v>
      </c>
    </row>
    <row r="20" spans="3:8">
      <c r="C20" t="s">
        <v>6</v>
      </c>
      <c r="D20">
        <v>2100</v>
      </c>
      <c r="F20" s="77">
        <f>F19</f>
        <v>228404.33763481211</v>
      </c>
    </row>
    <row r="21" spans="3:8">
      <c r="C21" t="s">
        <v>6</v>
      </c>
      <c r="D21">
        <v>0</v>
      </c>
      <c r="F21">
        <v>5</v>
      </c>
    </row>
  </sheetData>
  <phoneticPr fontId="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cols>
    <col min="1" max="1" width="11.3984375" customWidth="1"/>
    <col min="5" max="5" width="10.59765625" customWidth="1"/>
  </cols>
  <sheetData>
    <row r="1" spans="1:4" ht="13.15">
      <c r="A1" s="26" t="s">
        <v>22</v>
      </c>
      <c r="C1" t="s">
        <v>28</v>
      </c>
    </row>
    <row r="2" spans="1:4" ht="13.15">
      <c r="A2" s="26" t="s">
        <v>29</v>
      </c>
    </row>
    <row r="3" spans="1:4" ht="13.15">
      <c r="A3" s="26" t="s">
        <v>21</v>
      </c>
    </row>
    <row r="4" spans="1:4" ht="13.15">
      <c r="A4" s="26"/>
    </row>
    <row r="5" spans="1:4" ht="13.15">
      <c r="A5" s="26" t="s">
        <v>175</v>
      </c>
    </row>
    <row r="6" spans="1:4" ht="13.15">
      <c r="A6" s="26" t="s">
        <v>27</v>
      </c>
      <c r="B6" s="26">
        <v>1990</v>
      </c>
      <c r="D6" s="26" t="s">
        <v>97</v>
      </c>
    </row>
    <row r="7" spans="1:4">
      <c r="A7" t="s">
        <v>23</v>
      </c>
      <c r="B7" s="24">
        <f>B18+B33+B42</f>
        <v>23599.676408752763</v>
      </c>
      <c r="C7" s="27"/>
      <c r="D7" s="85">
        <f>B7/1000</f>
        <v>23.599676408752764</v>
      </c>
    </row>
    <row r="8" spans="1:4">
      <c r="A8" t="s">
        <v>24</v>
      </c>
      <c r="B8" s="24">
        <f>B19+B34+B43</f>
        <v>47260.495853630659</v>
      </c>
      <c r="D8" s="85">
        <f>B8/1000</f>
        <v>47.260495853630658</v>
      </c>
    </row>
    <row r="9" spans="1:4">
      <c r="A9" t="s">
        <v>25</v>
      </c>
      <c r="B9" s="24">
        <f>B20+B35+B44</f>
        <v>35269.77034782376</v>
      </c>
      <c r="D9" s="85">
        <f>B9/1000</f>
        <v>35.269770347823759</v>
      </c>
    </row>
    <row r="10" spans="1:4">
      <c r="A10" t="s">
        <v>26</v>
      </c>
      <c r="B10" s="24">
        <f>B21+B36+B45</f>
        <v>2359.3992135588255</v>
      </c>
      <c r="D10" s="85">
        <f>B10/1000</f>
        <v>2.3593992135588255</v>
      </c>
    </row>
    <row r="12" spans="1:4">
      <c r="A12" s="27" t="s">
        <v>91</v>
      </c>
    </row>
    <row r="13" spans="1:4">
      <c r="A13" t="s">
        <v>92</v>
      </c>
    </row>
    <row r="16" spans="1:4">
      <c r="A16" s="27" t="s">
        <v>169</v>
      </c>
    </row>
    <row r="17" spans="1:7" ht="13.15">
      <c r="A17" s="26" t="s">
        <v>27</v>
      </c>
      <c r="B17" s="26">
        <v>1990</v>
      </c>
      <c r="E17" s="27" t="s">
        <v>93</v>
      </c>
      <c r="F17" s="27" t="s">
        <v>94</v>
      </c>
      <c r="G17" s="27" t="s">
        <v>95</v>
      </c>
    </row>
    <row r="18" spans="1:7">
      <c r="A18" t="s">
        <v>23</v>
      </c>
      <c r="B18" s="24">
        <f>HR!B7</f>
        <v>21233.536411357054</v>
      </c>
    </row>
    <row r="19" spans="1:7">
      <c r="A19" t="s">
        <v>24</v>
      </c>
      <c r="B19" s="24">
        <f>CH!B7</f>
        <v>41135.5259710397</v>
      </c>
    </row>
    <row r="20" spans="1:7">
      <c r="A20" t="s">
        <v>25</v>
      </c>
      <c r="B20" s="24">
        <f>NO!B7</f>
        <v>28605.900300729998</v>
      </c>
    </row>
    <row r="21" spans="1:7">
      <c r="A21" t="s">
        <v>26</v>
      </c>
      <c r="B21" s="24">
        <f>IS!B7</f>
        <v>1746.4856896160993</v>
      </c>
    </row>
    <row r="22" spans="1:7" ht="13.15">
      <c r="B22" s="71">
        <f>SUM(B17:B21)</f>
        <v>94711.448372742845</v>
      </c>
      <c r="C22" s="27" t="s">
        <v>96</v>
      </c>
    </row>
    <row r="23" spans="1:7">
      <c r="B23" s="24">
        <f>B22/1000</f>
        <v>94.711448372742851</v>
      </c>
      <c r="C23" s="27" t="s">
        <v>97</v>
      </c>
    </row>
    <row r="25" spans="1:7" ht="13.15">
      <c r="B25" s="26">
        <v>1990</v>
      </c>
    </row>
    <row r="26" spans="1:7">
      <c r="A26" s="27" t="s">
        <v>98</v>
      </c>
      <c r="B26" s="24">
        <f>4030.6</f>
        <v>4030.6</v>
      </c>
      <c r="C26" s="27" t="s">
        <v>97</v>
      </c>
    </row>
    <row r="27" spans="1:7">
      <c r="B27" s="24">
        <f>B26*1000</f>
        <v>4030600</v>
      </c>
      <c r="C27" s="27" t="s">
        <v>96</v>
      </c>
    </row>
    <row r="29" spans="1:7">
      <c r="B29" s="24"/>
    </row>
    <row r="31" spans="1:7">
      <c r="A31" s="27" t="s">
        <v>176</v>
      </c>
    </row>
    <row r="32" spans="1:7" ht="13.15">
      <c r="A32" s="26" t="s">
        <v>27</v>
      </c>
      <c r="B32" s="26">
        <v>1990</v>
      </c>
    </row>
    <row r="33" spans="1:3">
      <c r="A33" t="s">
        <v>23</v>
      </c>
      <c r="B33" s="24">
        <f>HR!B17</f>
        <v>2022.8498216303524</v>
      </c>
    </row>
    <row r="34" spans="1:3">
      <c r="A34" t="s">
        <v>24</v>
      </c>
      <c r="B34" s="24">
        <f>CH!B17</f>
        <v>3059.0467764939995</v>
      </c>
    </row>
    <row r="35" spans="1:3">
      <c r="A35" t="s">
        <v>25</v>
      </c>
      <c r="B35" s="24">
        <f>NO!B17</f>
        <v>6044.4004970937604</v>
      </c>
    </row>
    <row r="36" spans="1:3">
      <c r="A36" t="s">
        <v>26</v>
      </c>
      <c r="B36" s="24">
        <f>IS!B17</f>
        <v>393.26075281262609</v>
      </c>
    </row>
    <row r="37" spans="1:3" ht="13.15">
      <c r="B37" s="71">
        <f>SUM(B32:B36)</f>
        <v>13509.557848030739</v>
      </c>
      <c r="C37" s="27" t="s">
        <v>96</v>
      </c>
    </row>
    <row r="38" spans="1:3">
      <c r="B38" s="24">
        <f>B37/1000</f>
        <v>13.50955784803074</v>
      </c>
      <c r="C38" s="27" t="s">
        <v>97</v>
      </c>
    </row>
    <row r="40" spans="1:3">
      <c r="A40" s="27" t="s">
        <v>177</v>
      </c>
    </row>
    <row r="41" spans="1:3" ht="13.15">
      <c r="A41" s="26" t="s">
        <v>27</v>
      </c>
      <c r="B41" s="26">
        <v>1990</v>
      </c>
    </row>
    <row r="42" spans="1:3">
      <c r="A42" t="s">
        <v>23</v>
      </c>
      <c r="B42" s="24">
        <f>HR!B54</f>
        <v>343.29017576535603</v>
      </c>
    </row>
    <row r="43" spans="1:3">
      <c r="A43" t="s">
        <v>24</v>
      </c>
      <c r="B43" s="24">
        <f>CH!B54</f>
        <v>3065.9231060969601</v>
      </c>
    </row>
    <row r="44" spans="1:3">
      <c r="A44" t="s">
        <v>25</v>
      </c>
      <c r="B44" s="24">
        <f>NO!B54</f>
        <v>619.46955000000003</v>
      </c>
    </row>
    <row r="45" spans="1:3">
      <c r="A45" t="s">
        <v>26</v>
      </c>
      <c r="B45" s="24">
        <f>IS!B54</f>
        <v>219.65277113010001</v>
      </c>
    </row>
    <row r="46" spans="1:3" ht="13.15">
      <c r="B46" s="71">
        <f>SUM(B41:B45)</f>
        <v>6238.3356029924153</v>
      </c>
      <c r="C46" s="27" t="s">
        <v>96</v>
      </c>
    </row>
    <row r="47" spans="1:3">
      <c r="B47" s="24">
        <f>B46/1000</f>
        <v>6.2383356029924153</v>
      </c>
      <c r="C47" s="27"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32</v>
      </c>
    </row>
    <row r="3" spans="1:4" ht="15.75" customHeight="1">
      <c r="A3" s="28"/>
      <c r="B3" s="29"/>
      <c r="C3" s="30" t="s">
        <v>33</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21233.536411357054</v>
      </c>
      <c r="C7" s="42">
        <v>0</v>
      </c>
      <c r="D7" s="37"/>
    </row>
    <row r="8" spans="1:4" ht="14.25">
      <c r="A8" s="43" t="s">
        <v>40</v>
      </c>
      <c r="B8" s="44">
        <v>20593.755715172636</v>
      </c>
      <c r="C8" s="45">
        <v>0</v>
      </c>
      <c r="D8" s="37"/>
    </row>
    <row r="9" spans="1:4" ht="14.25">
      <c r="A9" s="46" t="s">
        <v>41</v>
      </c>
      <c r="B9" s="47">
        <v>7126.5408913007723</v>
      </c>
      <c r="C9" s="47">
        <v>0</v>
      </c>
      <c r="D9" s="37"/>
    </row>
    <row r="10" spans="1:4" ht="14.25">
      <c r="A10" s="48" t="s">
        <v>42</v>
      </c>
      <c r="B10" s="47">
        <v>5842.9177202935643</v>
      </c>
      <c r="C10" s="47">
        <v>0</v>
      </c>
      <c r="D10" s="37"/>
    </row>
    <row r="11" spans="1:4" ht="14.25">
      <c r="A11" s="46" t="s">
        <v>43</v>
      </c>
      <c r="B11" s="47">
        <v>4018.539424964632</v>
      </c>
      <c r="C11" s="47">
        <v>0</v>
      </c>
      <c r="D11" s="37"/>
    </row>
    <row r="12" spans="1:4" ht="14.25">
      <c r="A12" s="46" t="s">
        <v>44</v>
      </c>
      <c r="B12" s="47">
        <v>3605.757678613666</v>
      </c>
      <c r="C12" s="47">
        <v>0</v>
      </c>
      <c r="D12" s="37"/>
    </row>
    <row r="13" spans="1:4" ht="14.25">
      <c r="A13" s="46" t="s">
        <v>45</v>
      </c>
      <c r="B13" s="49" t="s">
        <v>46</v>
      </c>
      <c r="C13" s="47">
        <v>0</v>
      </c>
      <c r="D13" s="37"/>
    </row>
    <row r="14" spans="1:4" ht="14.25">
      <c r="A14" s="43" t="s">
        <v>47</v>
      </c>
      <c r="B14" s="44">
        <v>639.78069618441828</v>
      </c>
      <c r="C14" s="45">
        <v>0</v>
      </c>
      <c r="D14" s="37"/>
    </row>
    <row r="15" spans="1:4" ht="14.25">
      <c r="A15" s="46" t="s">
        <v>48</v>
      </c>
      <c r="B15" s="49" t="s">
        <v>46</v>
      </c>
      <c r="C15" s="47">
        <v>0</v>
      </c>
      <c r="D15" s="37"/>
    </row>
    <row r="16" spans="1:4" ht="14.65" thickBot="1">
      <c r="A16" s="46" t="s">
        <v>49</v>
      </c>
      <c r="B16" s="50">
        <v>639.78069618441828</v>
      </c>
      <c r="C16" s="50">
        <v>0</v>
      </c>
      <c r="D16" s="37"/>
    </row>
    <row r="17" spans="1:4" ht="14.25">
      <c r="A17" s="51" t="s">
        <v>50</v>
      </c>
      <c r="B17" s="52">
        <v>2022.8498216303524</v>
      </c>
      <c r="C17" s="53">
        <v>0</v>
      </c>
      <c r="D17" s="37"/>
    </row>
    <row r="18" spans="1:4" ht="14.25">
      <c r="A18" s="43" t="s">
        <v>51</v>
      </c>
      <c r="B18" s="47">
        <v>1305.18627546468</v>
      </c>
      <c r="C18" s="47">
        <v>0</v>
      </c>
      <c r="D18" s="37"/>
    </row>
    <row r="19" spans="1:4" ht="14.25">
      <c r="A19" s="43" t="s">
        <v>52</v>
      </c>
      <c r="B19" s="47">
        <v>466.00873307809576</v>
      </c>
      <c r="C19" s="47">
        <v>0</v>
      </c>
      <c r="D19" s="37"/>
    </row>
    <row r="20" spans="1:4" ht="14.25">
      <c r="A20" s="43" t="s">
        <v>53</v>
      </c>
      <c r="B20" s="47">
        <v>251.65481308757683</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46</v>
      </c>
      <c r="C24" s="50">
        <v>0</v>
      </c>
      <c r="D24" s="37"/>
    </row>
    <row r="25" spans="1:4" ht="14.65" thickBot="1">
      <c r="A25" s="56" t="s">
        <v>57</v>
      </c>
      <c r="B25" s="50">
        <v>82.416699653419897</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-6745.7603778083921</v>
      </c>
      <c r="C34" s="59">
        <v>0</v>
      </c>
      <c r="D34" s="37"/>
    </row>
    <row r="35" spans="1:4" ht="14.25">
      <c r="A35" s="60" t="s">
        <v>65</v>
      </c>
      <c r="B35" s="47">
        <v>-7146.5388703383223</v>
      </c>
      <c r="C35" s="47">
        <v>0</v>
      </c>
      <c r="D35" s="37"/>
    </row>
    <row r="36" spans="1:4" ht="14.25">
      <c r="A36" s="60" t="s">
        <v>66</v>
      </c>
      <c r="B36" s="47">
        <v>71.231177907170405</v>
      </c>
      <c r="C36" s="47">
        <v>0</v>
      </c>
      <c r="D36" s="37"/>
    </row>
    <row r="37" spans="1:4" ht="14.25">
      <c r="A37" s="60" t="s">
        <v>67</v>
      </c>
      <c r="B37" s="47">
        <v>-162.11935940206709</v>
      </c>
      <c r="C37" s="47">
        <v>0</v>
      </c>
      <c r="D37" s="37"/>
    </row>
    <row r="38" spans="1:4" ht="14.25">
      <c r="A38" s="60" t="s">
        <v>68</v>
      </c>
      <c r="B38" s="47">
        <v>41.554406546742442</v>
      </c>
      <c r="C38" s="47">
        <v>0</v>
      </c>
      <c r="D38" s="37"/>
    </row>
    <row r="39" spans="1:4" ht="14.25">
      <c r="A39" s="60" t="s">
        <v>69</v>
      </c>
      <c r="B39" s="47">
        <v>450.11226747808422</v>
      </c>
      <c r="C39" s="47">
        <v>0</v>
      </c>
      <c r="D39" s="37"/>
    </row>
    <row r="40" spans="1:4" ht="14.25">
      <c r="A40" s="60" t="s">
        <v>70</v>
      </c>
      <c r="B40" s="49" t="s">
        <v>46</v>
      </c>
      <c r="C40" s="47">
        <v>0</v>
      </c>
      <c r="D40" s="37"/>
    </row>
    <row r="41" spans="1:4" ht="14.65" thickBot="1">
      <c r="A41" s="61" t="s">
        <v>103</v>
      </c>
      <c r="B41" s="62" t="s">
        <v>55</v>
      </c>
      <c r="C41" s="62">
        <v>0</v>
      </c>
      <c r="D41" s="37"/>
    </row>
    <row r="42" spans="1:4" ht="14.25">
      <c r="A42" s="56" t="s">
        <v>71</v>
      </c>
      <c r="B42" s="52">
        <v>4.3223273054053997E-2</v>
      </c>
      <c r="C42" s="53">
        <v>0</v>
      </c>
      <c r="D42" s="37"/>
    </row>
    <row r="43" spans="1:4" ht="14.25">
      <c r="A43" s="43" t="s">
        <v>72</v>
      </c>
      <c r="B43" s="49" t="s">
        <v>73</v>
      </c>
      <c r="C43" s="47">
        <v>0</v>
      </c>
      <c r="D43" s="37"/>
    </row>
    <row r="44" spans="1:4" ht="14.25">
      <c r="A44" s="43" t="s">
        <v>74</v>
      </c>
      <c r="B44" s="54"/>
      <c r="C44" s="54"/>
      <c r="D44" s="37"/>
    </row>
    <row r="45" spans="1:4" ht="14.25">
      <c r="A45" s="43" t="s">
        <v>75</v>
      </c>
      <c r="B45" s="47">
        <v>4.3223273054053997E-2</v>
      </c>
      <c r="C45" s="47">
        <v>0</v>
      </c>
      <c r="D45" s="37"/>
    </row>
    <row r="46" spans="1:4" ht="14.65" thickBot="1">
      <c r="A46" s="43" t="s">
        <v>76</v>
      </c>
      <c r="B46" s="55" t="s">
        <v>46</v>
      </c>
      <c r="C46" s="50">
        <v>0</v>
      </c>
      <c r="D46" s="37"/>
    </row>
    <row r="47" spans="1:4" ht="14.25">
      <c r="A47" s="34" t="s">
        <v>104</v>
      </c>
      <c r="B47" s="52" t="s">
        <v>46</v>
      </c>
      <c r="C47" s="53">
        <v>0</v>
      </c>
      <c r="D47" s="37"/>
    </row>
    <row r="48" spans="1:4" ht="14.65" thickBot="1">
      <c r="A48" s="63"/>
      <c r="B48" s="55"/>
      <c r="C48" s="55"/>
      <c r="D48" s="37"/>
    </row>
    <row r="49" spans="1:4" ht="14.65" thickBot="1">
      <c r="A49" s="34" t="s">
        <v>105</v>
      </c>
      <c r="B49" s="64">
        <v>16593.085778105487</v>
      </c>
      <c r="C49" s="65">
        <v>0</v>
      </c>
      <c r="D49" s="37"/>
    </row>
    <row r="50" spans="1:4" ht="14.65" thickBot="1">
      <c r="A50" s="34" t="s">
        <v>106</v>
      </c>
      <c r="B50" s="64">
        <v>23338.846155913881</v>
      </c>
      <c r="C50" s="65">
        <v>0</v>
      </c>
      <c r="D50" s="37"/>
    </row>
    <row r="51" spans="1:4" ht="14.65" thickBot="1">
      <c r="A51" s="66"/>
      <c r="B51" s="55"/>
      <c r="C51" s="55"/>
      <c r="D51" s="37"/>
    </row>
    <row r="52" spans="1:4" ht="14.25">
      <c r="A52" s="67" t="s">
        <v>77</v>
      </c>
      <c r="B52" s="54"/>
      <c r="C52" s="54"/>
      <c r="D52" s="37"/>
    </row>
    <row r="53" spans="1:4" ht="14.25">
      <c r="A53" s="40" t="s">
        <v>78</v>
      </c>
      <c r="B53" s="52">
        <v>451.831931065356</v>
      </c>
      <c r="C53" s="53">
        <v>0</v>
      </c>
      <c r="D53" s="37"/>
    </row>
    <row r="54" spans="1:4" ht="14.25">
      <c r="A54" s="46" t="s">
        <v>79</v>
      </c>
      <c r="B54" s="47">
        <v>343.29017576535603</v>
      </c>
      <c r="C54" s="47">
        <v>0</v>
      </c>
      <c r="D54" s="37"/>
    </row>
    <row r="55" spans="1:4" ht="14.25">
      <c r="A55" s="46" t="s">
        <v>80</v>
      </c>
      <c r="B55" s="47">
        <v>108.54175530000001</v>
      </c>
      <c r="C55" s="47">
        <v>0</v>
      </c>
      <c r="D55" s="37"/>
    </row>
    <row r="56" spans="1:4" ht="14.25">
      <c r="A56" s="40" t="s">
        <v>81</v>
      </c>
      <c r="B56" s="49" t="s">
        <v>82</v>
      </c>
      <c r="C56" s="47">
        <v>0</v>
      </c>
      <c r="D56" s="37"/>
    </row>
    <row r="57" spans="1:4" ht="14.65" thickBot="1">
      <c r="A57" s="68" t="s">
        <v>107</v>
      </c>
      <c r="B57" s="50">
        <v>2436.75792</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84</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1746.4856896160993</v>
      </c>
      <c r="C7" s="42">
        <v>0</v>
      </c>
      <c r="D7" s="37"/>
    </row>
    <row r="8" spans="1:4" ht="14.25">
      <c r="A8" s="43" t="s">
        <v>40</v>
      </c>
      <c r="B8" s="44">
        <v>1685.1296896160993</v>
      </c>
      <c r="C8" s="45">
        <v>0</v>
      </c>
      <c r="D8" s="37"/>
    </row>
    <row r="9" spans="1:4" ht="14.25">
      <c r="A9" s="46" t="s">
        <v>41</v>
      </c>
      <c r="B9" s="47">
        <v>13.636349960309998</v>
      </c>
      <c r="C9" s="47">
        <v>0</v>
      </c>
      <c r="D9" s="37"/>
    </row>
    <row r="10" spans="1:4" ht="14.25">
      <c r="A10" s="48" t="s">
        <v>42</v>
      </c>
      <c r="B10" s="47">
        <v>360.79209380959679</v>
      </c>
      <c r="C10" s="47">
        <v>0</v>
      </c>
      <c r="D10" s="37"/>
    </row>
    <row r="11" spans="1:4" ht="14.25">
      <c r="A11" s="46" t="s">
        <v>43</v>
      </c>
      <c r="B11" s="47">
        <v>612.37092492327008</v>
      </c>
      <c r="C11" s="47">
        <v>0</v>
      </c>
      <c r="D11" s="37"/>
    </row>
    <row r="12" spans="1:4" ht="14.25">
      <c r="A12" s="46" t="s">
        <v>44</v>
      </c>
      <c r="B12" s="47">
        <v>698.3303209229224</v>
      </c>
      <c r="C12" s="47">
        <v>0</v>
      </c>
      <c r="D12" s="37"/>
    </row>
    <row r="13" spans="1:4" ht="14.25">
      <c r="A13" s="46" t="s">
        <v>45</v>
      </c>
      <c r="B13" s="49" t="s">
        <v>85</v>
      </c>
      <c r="C13" s="47">
        <v>0</v>
      </c>
      <c r="D13" s="37"/>
    </row>
    <row r="14" spans="1:4" ht="14.25">
      <c r="A14" s="43" t="s">
        <v>47</v>
      </c>
      <c r="B14" s="44">
        <v>61.355999999999995</v>
      </c>
      <c r="C14" s="45">
        <v>0</v>
      </c>
      <c r="D14" s="37"/>
    </row>
    <row r="15" spans="1:4" ht="14.25">
      <c r="A15" s="46" t="s">
        <v>48</v>
      </c>
      <c r="B15" s="49" t="s">
        <v>85</v>
      </c>
      <c r="C15" s="47">
        <v>0</v>
      </c>
      <c r="D15" s="37"/>
    </row>
    <row r="16" spans="1:4" ht="14.65" thickBot="1">
      <c r="A16" s="46" t="s">
        <v>49</v>
      </c>
      <c r="B16" s="50">
        <v>61.355999999999995</v>
      </c>
      <c r="C16" s="50">
        <v>0</v>
      </c>
      <c r="D16" s="37"/>
    </row>
    <row r="17" spans="1:4" ht="14.25">
      <c r="A17" s="51" t="s">
        <v>50</v>
      </c>
      <c r="B17" s="52">
        <v>393.26075281262609</v>
      </c>
      <c r="C17" s="53">
        <v>0</v>
      </c>
      <c r="D17" s="37"/>
    </row>
    <row r="18" spans="1:4" ht="14.25">
      <c r="A18" s="43" t="s">
        <v>51</v>
      </c>
      <c r="B18" s="47">
        <v>52.282318564966012</v>
      </c>
      <c r="C18" s="47">
        <v>0</v>
      </c>
      <c r="D18" s="37"/>
    </row>
    <row r="19" spans="1:4" ht="14.25">
      <c r="A19" s="43" t="s">
        <v>52</v>
      </c>
      <c r="B19" s="47">
        <v>0.36030188699999999</v>
      </c>
      <c r="C19" s="47">
        <v>0</v>
      </c>
      <c r="D19" s="37"/>
    </row>
    <row r="20" spans="1:4" ht="14.25">
      <c r="A20" s="43" t="s">
        <v>53</v>
      </c>
      <c r="B20" s="47">
        <v>340.61813236066007</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86</v>
      </c>
      <c r="C24" s="50">
        <v>0</v>
      </c>
      <c r="D24" s="37"/>
    </row>
    <row r="25" spans="1:4" ht="14.65" thickBot="1">
      <c r="A25" s="56" t="s">
        <v>57</v>
      </c>
      <c r="B25" s="50">
        <v>3.0690468963421158</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1117.8273907322873</v>
      </c>
      <c r="C34" s="59">
        <v>0</v>
      </c>
      <c r="D34" s="37"/>
    </row>
    <row r="35" spans="1:4" ht="14.25">
      <c r="A35" s="60" t="s">
        <v>65</v>
      </c>
      <c r="B35" s="47">
        <v>-31.998554174798787</v>
      </c>
      <c r="C35" s="47">
        <v>0</v>
      </c>
      <c r="D35" s="37"/>
    </row>
    <row r="36" spans="1:4" ht="14.25">
      <c r="A36" s="60" t="s">
        <v>66</v>
      </c>
      <c r="B36" s="47">
        <v>1198.3562634843843</v>
      </c>
      <c r="C36" s="47">
        <v>0</v>
      </c>
      <c r="D36" s="37"/>
    </row>
    <row r="37" spans="1:4" ht="14.25">
      <c r="A37" s="60" t="s">
        <v>67</v>
      </c>
      <c r="B37" s="47">
        <v>-50.387127395540801</v>
      </c>
      <c r="C37" s="47">
        <v>0</v>
      </c>
      <c r="D37" s="37"/>
    </row>
    <row r="38" spans="1:4" ht="14.25">
      <c r="A38" s="60" t="s">
        <v>68</v>
      </c>
      <c r="B38" s="47">
        <v>1.8568088182425184</v>
      </c>
      <c r="C38" s="47">
        <v>0</v>
      </c>
      <c r="D38" s="37"/>
    </row>
    <row r="39" spans="1:4" ht="14.25">
      <c r="A39" s="60" t="s">
        <v>69</v>
      </c>
      <c r="B39" s="47" t="s">
        <v>73</v>
      </c>
      <c r="C39" s="47">
        <v>0</v>
      </c>
      <c r="D39" s="37"/>
    </row>
    <row r="40" spans="1:4" ht="14.25">
      <c r="A40" s="60" t="s">
        <v>70</v>
      </c>
      <c r="B40" s="49" t="s">
        <v>55</v>
      </c>
      <c r="C40" s="47">
        <v>0</v>
      </c>
      <c r="D40" s="37"/>
    </row>
    <row r="41" spans="1:4" ht="14.65" thickBot="1">
      <c r="A41" s="61" t="s">
        <v>103</v>
      </c>
      <c r="B41" s="62" t="s">
        <v>87</v>
      </c>
      <c r="C41" s="62">
        <v>0</v>
      </c>
      <c r="D41" s="37"/>
    </row>
    <row r="42" spans="1:4" ht="14.25">
      <c r="A42" s="56" t="s">
        <v>71</v>
      </c>
      <c r="B42" s="52">
        <v>10.686319851688594</v>
      </c>
      <c r="C42" s="53">
        <v>0</v>
      </c>
      <c r="D42" s="37"/>
    </row>
    <row r="43" spans="1:4" ht="14.25">
      <c r="A43" s="43" t="s">
        <v>72</v>
      </c>
      <c r="B43" s="49" t="s">
        <v>73</v>
      </c>
      <c r="C43" s="47">
        <v>0</v>
      </c>
      <c r="D43" s="37"/>
    </row>
    <row r="44" spans="1:4" ht="14.25">
      <c r="A44" s="43" t="s">
        <v>74</v>
      </c>
      <c r="B44" s="54"/>
      <c r="C44" s="54"/>
      <c r="D44" s="37"/>
    </row>
    <row r="45" spans="1:4" ht="14.25">
      <c r="A45" s="43" t="s">
        <v>75</v>
      </c>
      <c r="B45" s="47">
        <v>10.686319851688594</v>
      </c>
      <c r="C45" s="47">
        <v>0</v>
      </c>
      <c r="D45" s="37"/>
    </row>
    <row r="46" spans="1:4" ht="14.65" thickBot="1">
      <c r="A46" s="43" t="s">
        <v>76</v>
      </c>
      <c r="B46" s="55" t="s">
        <v>86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3271.3291999090434</v>
      </c>
      <c r="C49" s="65">
        <v>0</v>
      </c>
      <c r="D49" s="37"/>
    </row>
    <row r="50" spans="1:4" ht="14.65" thickBot="1">
      <c r="A50" s="34" t="s">
        <v>106</v>
      </c>
      <c r="B50" s="64">
        <v>2153.5018091767561</v>
      </c>
      <c r="C50" s="65">
        <v>0</v>
      </c>
      <c r="D50" s="37"/>
    </row>
    <row r="51" spans="1:4" ht="14.65" thickBot="1">
      <c r="A51" s="66"/>
      <c r="B51" s="55"/>
      <c r="C51" s="55"/>
      <c r="D51" s="37"/>
    </row>
    <row r="52" spans="1:4" ht="14.25">
      <c r="A52" s="67" t="s">
        <v>77</v>
      </c>
      <c r="B52" s="54"/>
      <c r="C52" s="54"/>
      <c r="D52" s="37"/>
    </row>
    <row r="53" spans="1:4" ht="14.25">
      <c r="A53" s="40" t="s">
        <v>78</v>
      </c>
      <c r="B53" s="52">
        <v>318.64893828321999</v>
      </c>
      <c r="C53" s="53">
        <v>0</v>
      </c>
      <c r="D53" s="37"/>
    </row>
    <row r="54" spans="1:4" ht="14.25">
      <c r="A54" s="46" t="s">
        <v>79</v>
      </c>
      <c r="B54" s="47">
        <v>219.65277113010001</v>
      </c>
      <c r="C54" s="47">
        <v>0</v>
      </c>
      <c r="D54" s="37"/>
    </row>
    <row r="55" spans="1:4" ht="14.25">
      <c r="A55" s="46" t="s">
        <v>80</v>
      </c>
      <c r="B55" s="47">
        <v>98.996167153119998</v>
      </c>
      <c r="C55" s="47">
        <v>0</v>
      </c>
      <c r="D55" s="37"/>
    </row>
    <row r="56" spans="1:4" ht="14.25">
      <c r="A56" s="40" t="s">
        <v>81</v>
      </c>
      <c r="B56" s="49" t="s">
        <v>46</v>
      </c>
      <c r="C56" s="47">
        <v>0</v>
      </c>
      <c r="D56" s="37"/>
    </row>
    <row r="57" spans="1:4" ht="14.65" thickBot="1">
      <c r="A57" s="68" t="s">
        <v>107</v>
      </c>
      <c r="B57" s="50" t="s">
        <v>85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88</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28605.900300729998</v>
      </c>
      <c r="C7" s="42">
        <v>0</v>
      </c>
      <c r="D7" s="37"/>
    </row>
    <row r="8" spans="1:4" ht="14.25">
      <c r="A8" s="43" t="s">
        <v>40</v>
      </c>
      <c r="B8" s="44">
        <v>25946.18252147</v>
      </c>
      <c r="C8" s="45">
        <v>0</v>
      </c>
      <c r="D8" s="37"/>
    </row>
    <row r="9" spans="1:4" ht="14.25">
      <c r="A9" s="46" t="s">
        <v>41</v>
      </c>
      <c r="B9" s="47">
        <v>6891.4836161379999</v>
      </c>
      <c r="C9" s="47">
        <v>0</v>
      </c>
      <c r="D9" s="37"/>
    </row>
    <row r="10" spans="1:4" ht="14.25">
      <c r="A10" s="48" t="s">
        <v>42</v>
      </c>
      <c r="B10" s="47">
        <v>3592.5374845819997</v>
      </c>
      <c r="C10" s="47">
        <v>0</v>
      </c>
      <c r="D10" s="37"/>
    </row>
    <row r="11" spans="1:4" ht="14.25">
      <c r="A11" s="46" t="s">
        <v>43</v>
      </c>
      <c r="B11" s="47">
        <v>10862.324434120001</v>
      </c>
      <c r="C11" s="47">
        <v>0</v>
      </c>
      <c r="D11" s="37"/>
    </row>
    <row r="12" spans="1:4" ht="14.25">
      <c r="A12" s="46" t="s">
        <v>44</v>
      </c>
      <c r="B12" s="47">
        <v>4143.6478870199999</v>
      </c>
      <c r="C12" s="47">
        <v>0</v>
      </c>
      <c r="D12" s="37"/>
    </row>
    <row r="13" spans="1:4" ht="14.25">
      <c r="A13" s="46" t="s">
        <v>45</v>
      </c>
      <c r="B13" s="49">
        <v>456.18909960999997</v>
      </c>
      <c r="C13" s="47">
        <v>0</v>
      </c>
      <c r="D13" s="37"/>
    </row>
    <row r="14" spans="1:4" ht="14.25">
      <c r="A14" s="43" t="s">
        <v>47</v>
      </c>
      <c r="B14" s="44">
        <v>2659.7177792599996</v>
      </c>
      <c r="C14" s="45">
        <v>0</v>
      </c>
      <c r="D14" s="37"/>
    </row>
    <row r="15" spans="1:4" ht="14.25">
      <c r="A15" s="46" t="s">
        <v>48</v>
      </c>
      <c r="B15" s="49">
        <v>7.3700285456000003</v>
      </c>
      <c r="C15" s="47">
        <v>0</v>
      </c>
      <c r="D15" s="37"/>
    </row>
    <row r="16" spans="1:4" ht="14.65" thickBot="1">
      <c r="A16" s="46" t="s">
        <v>49</v>
      </c>
      <c r="B16" s="50">
        <v>2652.3477507143998</v>
      </c>
      <c r="C16" s="50">
        <v>0</v>
      </c>
      <c r="D16" s="37"/>
    </row>
    <row r="17" spans="1:4" ht="14.25">
      <c r="A17" s="51" t="s">
        <v>50</v>
      </c>
      <c r="B17" s="52">
        <v>6044.4004970937604</v>
      </c>
      <c r="C17" s="53">
        <v>0</v>
      </c>
      <c r="D17" s="37"/>
    </row>
    <row r="18" spans="1:4" ht="14.25">
      <c r="A18" s="43" t="s">
        <v>51</v>
      </c>
      <c r="B18" s="47">
        <v>710.06815920700001</v>
      </c>
      <c r="C18" s="47">
        <v>0</v>
      </c>
      <c r="D18" s="37"/>
    </row>
    <row r="19" spans="1:4" ht="14.25">
      <c r="A19" s="43" t="s">
        <v>52</v>
      </c>
      <c r="B19" s="47">
        <v>1118.7151153300001</v>
      </c>
      <c r="C19" s="47">
        <v>0</v>
      </c>
      <c r="D19" s="37"/>
    </row>
    <row r="20" spans="1:4" ht="14.25">
      <c r="A20" s="43" t="s">
        <v>53</v>
      </c>
      <c r="B20" s="47">
        <v>4138.3139345567606</v>
      </c>
      <c r="C20" s="47">
        <v>0</v>
      </c>
      <c r="D20" s="37"/>
    </row>
    <row r="21" spans="1:4" ht="14.25">
      <c r="A21" s="43" t="s">
        <v>54</v>
      </c>
      <c r="B21" s="49">
        <v>77.303288000000009</v>
      </c>
      <c r="C21" s="47">
        <v>0</v>
      </c>
      <c r="D21" s="37"/>
    </row>
    <row r="22" spans="1:4" ht="14.25">
      <c r="A22" s="43" t="s">
        <v>100</v>
      </c>
      <c r="B22" s="54"/>
      <c r="C22" s="54"/>
      <c r="D22" s="37"/>
    </row>
    <row r="23" spans="1:4" ht="14.25">
      <c r="A23" s="43" t="s">
        <v>101</v>
      </c>
      <c r="B23" s="54"/>
      <c r="C23" s="54"/>
      <c r="D23" s="37"/>
    </row>
    <row r="24" spans="1:4" ht="14.65" thickBot="1">
      <c r="A24" s="43" t="s">
        <v>56</v>
      </c>
      <c r="B24" s="55" t="s">
        <v>89</v>
      </c>
      <c r="C24" s="50">
        <v>0</v>
      </c>
      <c r="D24" s="37"/>
    </row>
    <row r="25" spans="1:4" ht="14.65" thickBot="1">
      <c r="A25" s="56" t="s">
        <v>57</v>
      </c>
      <c r="B25" s="50">
        <v>155.64768622669999</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-8691.6482809863501</v>
      </c>
      <c r="C34" s="59">
        <v>0</v>
      </c>
      <c r="D34" s="37"/>
    </row>
    <row r="35" spans="1:4" ht="14.25">
      <c r="A35" s="60" t="s">
        <v>65</v>
      </c>
      <c r="B35" s="47">
        <v>-11306.440853085667</v>
      </c>
      <c r="C35" s="47">
        <v>0</v>
      </c>
      <c r="D35" s="37"/>
    </row>
    <row r="36" spans="1:4" ht="14.25">
      <c r="A36" s="60" t="s">
        <v>66</v>
      </c>
      <c r="B36" s="47">
        <v>459.03280849406121</v>
      </c>
      <c r="C36" s="47">
        <v>0</v>
      </c>
      <c r="D36" s="37"/>
    </row>
    <row r="37" spans="1:4" ht="14.25">
      <c r="A37" s="60" t="s">
        <v>67</v>
      </c>
      <c r="B37" s="47">
        <v>1886.4383018930241</v>
      </c>
      <c r="C37" s="47">
        <v>0</v>
      </c>
      <c r="D37" s="37"/>
    </row>
    <row r="38" spans="1:4" ht="14.25">
      <c r="A38" s="60" t="s">
        <v>68</v>
      </c>
      <c r="B38" s="47">
        <v>3.3733333333333366</v>
      </c>
      <c r="C38" s="47">
        <v>0</v>
      </c>
      <c r="D38" s="37"/>
    </row>
    <row r="39" spans="1:4" ht="14.25">
      <c r="A39" s="60" t="s">
        <v>69</v>
      </c>
      <c r="B39" s="47">
        <v>255.8281283788989</v>
      </c>
      <c r="C39" s="47">
        <v>0</v>
      </c>
      <c r="D39" s="37"/>
    </row>
    <row r="40" spans="1:4" ht="14.25">
      <c r="A40" s="60" t="s">
        <v>70</v>
      </c>
      <c r="B40" s="49" t="s">
        <v>73</v>
      </c>
      <c r="C40" s="47">
        <v>0</v>
      </c>
      <c r="D40" s="37"/>
    </row>
    <row r="41" spans="1:4" ht="14.65" thickBot="1">
      <c r="A41" s="61" t="s">
        <v>103</v>
      </c>
      <c r="B41" s="62">
        <v>10.119999999999999</v>
      </c>
      <c r="C41" s="62">
        <v>0</v>
      </c>
      <c r="D41" s="37"/>
    </row>
    <row r="42" spans="1:4" ht="14.25">
      <c r="A42" s="56" t="s">
        <v>71</v>
      </c>
      <c r="B42" s="52">
        <v>0.18936720000000001</v>
      </c>
      <c r="C42" s="53">
        <v>0</v>
      </c>
      <c r="D42" s="37"/>
    </row>
    <row r="43" spans="1:4" ht="14.25">
      <c r="A43" s="43" t="s">
        <v>72</v>
      </c>
      <c r="B43" s="49" t="s">
        <v>86</v>
      </c>
      <c r="C43" s="47">
        <v>0</v>
      </c>
      <c r="D43" s="37"/>
    </row>
    <row r="44" spans="1:4" ht="14.25">
      <c r="A44" s="43" t="s">
        <v>74</v>
      </c>
      <c r="B44" s="54"/>
      <c r="C44" s="54"/>
      <c r="D44" s="37"/>
    </row>
    <row r="45" spans="1:4" ht="14.25">
      <c r="A45" s="43" t="s">
        <v>75</v>
      </c>
      <c r="B45" s="47">
        <v>0.18936720000000001</v>
      </c>
      <c r="C45" s="47">
        <v>0</v>
      </c>
      <c r="D45" s="37"/>
    </row>
    <row r="46" spans="1:4" ht="14.65" thickBot="1">
      <c r="A46" s="43" t="s">
        <v>76</v>
      </c>
      <c r="B46" s="55" t="s">
        <v>46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26114.489570264108</v>
      </c>
      <c r="C49" s="65">
        <v>0</v>
      </c>
      <c r="D49" s="37"/>
    </row>
    <row r="50" spans="1:4" ht="14.65" thickBot="1">
      <c r="A50" s="34" t="s">
        <v>106</v>
      </c>
      <c r="B50" s="64">
        <v>34806.13785125046</v>
      </c>
      <c r="C50" s="65">
        <v>0</v>
      </c>
      <c r="D50" s="37"/>
    </row>
    <row r="51" spans="1:4" ht="14.65" thickBot="1">
      <c r="A51" s="66"/>
      <c r="B51" s="55"/>
      <c r="C51" s="55"/>
      <c r="D51" s="37"/>
    </row>
    <row r="52" spans="1:4" ht="14.25">
      <c r="A52" s="67" t="s">
        <v>77</v>
      </c>
      <c r="B52" s="54"/>
      <c r="C52" s="54"/>
      <c r="D52" s="37"/>
    </row>
    <row r="53" spans="1:4" ht="14.25">
      <c r="A53" s="40" t="s">
        <v>78</v>
      </c>
      <c r="B53" s="52">
        <v>2097.52043</v>
      </c>
      <c r="C53" s="53">
        <v>0</v>
      </c>
      <c r="D53" s="37"/>
    </row>
    <row r="54" spans="1:4" ht="14.25">
      <c r="A54" s="46" t="s">
        <v>79</v>
      </c>
      <c r="B54" s="47">
        <v>619.46955000000003</v>
      </c>
      <c r="C54" s="47">
        <v>0</v>
      </c>
      <c r="D54" s="37"/>
    </row>
    <row r="55" spans="1:4" ht="14.25">
      <c r="A55" s="46" t="s">
        <v>80</v>
      </c>
      <c r="B55" s="47">
        <v>1478.05088</v>
      </c>
      <c r="C55" s="47">
        <v>0</v>
      </c>
      <c r="D55" s="37"/>
    </row>
    <row r="56" spans="1:4" ht="14.25">
      <c r="A56" s="40" t="s">
        <v>81</v>
      </c>
      <c r="B56" s="49" t="s">
        <v>46</v>
      </c>
      <c r="C56" s="47">
        <v>0</v>
      </c>
      <c r="D56" s="37"/>
    </row>
    <row r="57" spans="1:4" ht="14.65" thickBot="1">
      <c r="A57" s="68" t="s">
        <v>107</v>
      </c>
      <c r="B57" s="50">
        <v>4477.4166779327015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90</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41135.5259710397</v>
      </c>
      <c r="C7" s="42">
        <v>0</v>
      </c>
      <c r="D7" s="37"/>
    </row>
    <row r="8" spans="1:4" ht="14.25">
      <c r="A8" s="43" t="s">
        <v>40</v>
      </c>
      <c r="B8" s="44">
        <v>41044.161233836996</v>
      </c>
      <c r="C8" s="45">
        <v>0</v>
      </c>
      <c r="D8" s="37"/>
    </row>
    <row r="9" spans="1:4" ht="14.25">
      <c r="A9" s="46" t="s">
        <v>41</v>
      </c>
      <c r="B9" s="47">
        <v>2490.852916730264</v>
      </c>
      <c r="C9" s="47">
        <v>0</v>
      </c>
      <c r="D9" s="37"/>
    </row>
    <row r="10" spans="1:4" ht="14.25">
      <c r="A10" s="48" t="s">
        <v>42</v>
      </c>
      <c r="B10" s="47">
        <v>6371.9571961924185</v>
      </c>
      <c r="C10" s="47">
        <v>0</v>
      </c>
      <c r="D10" s="37"/>
    </row>
    <row r="11" spans="1:4" ht="14.25">
      <c r="A11" s="46" t="s">
        <v>43</v>
      </c>
      <c r="B11" s="47">
        <v>14365.04020607619</v>
      </c>
      <c r="C11" s="47">
        <v>0</v>
      </c>
      <c r="D11" s="37"/>
    </row>
    <row r="12" spans="1:4" ht="14.25">
      <c r="A12" s="46" t="s">
        <v>44</v>
      </c>
      <c r="B12" s="47">
        <v>17612.731863960507</v>
      </c>
      <c r="C12" s="47">
        <v>0</v>
      </c>
      <c r="D12" s="37"/>
    </row>
    <row r="13" spans="1:4" ht="14.25">
      <c r="A13" s="46" t="s">
        <v>45</v>
      </c>
      <c r="B13" s="49">
        <v>203.579050877621</v>
      </c>
      <c r="C13" s="47">
        <v>0</v>
      </c>
      <c r="D13" s="37"/>
    </row>
    <row r="14" spans="1:4" ht="14.25">
      <c r="A14" s="43" t="s">
        <v>47</v>
      </c>
      <c r="B14" s="44">
        <v>91.364737202702997</v>
      </c>
      <c r="C14" s="45">
        <v>0</v>
      </c>
      <c r="D14" s="37"/>
    </row>
    <row r="15" spans="1:4" ht="14.25">
      <c r="A15" s="46" t="s">
        <v>48</v>
      </c>
      <c r="B15" s="49" t="s">
        <v>85</v>
      </c>
      <c r="C15" s="47">
        <v>0</v>
      </c>
      <c r="D15" s="37"/>
    </row>
    <row r="16" spans="1:4" ht="14.65" thickBot="1">
      <c r="A16" s="46" t="s">
        <v>49</v>
      </c>
      <c r="B16" s="50">
        <v>91.364737202702997</v>
      </c>
      <c r="C16" s="50">
        <v>0</v>
      </c>
      <c r="D16" s="37"/>
    </row>
    <row r="17" spans="1:4" ht="14.25">
      <c r="A17" s="51" t="s">
        <v>50</v>
      </c>
      <c r="B17" s="52">
        <v>3059.0467764939995</v>
      </c>
      <c r="C17" s="53">
        <v>0</v>
      </c>
      <c r="D17" s="37"/>
    </row>
    <row r="18" spans="1:4" ht="14.25">
      <c r="A18" s="43" t="s">
        <v>51</v>
      </c>
      <c r="B18" s="47">
        <v>2696.4952764939999</v>
      </c>
      <c r="C18" s="47">
        <v>0</v>
      </c>
      <c r="D18" s="37"/>
    </row>
    <row r="19" spans="1:4" ht="14.25">
      <c r="A19" s="43" t="s">
        <v>52</v>
      </c>
      <c r="B19" s="47">
        <v>109.8023</v>
      </c>
      <c r="C19" s="47">
        <v>0</v>
      </c>
      <c r="D19" s="37"/>
    </row>
    <row r="20" spans="1:4" ht="14.25">
      <c r="A20" s="43" t="s">
        <v>53</v>
      </c>
      <c r="B20" s="47">
        <v>251.70920000000001</v>
      </c>
      <c r="C20" s="47">
        <v>0</v>
      </c>
      <c r="D20" s="37"/>
    </row>
    <row r="21" spans="1:4" ht="14.25">
      <c r="A21" s="43" t="s">
        <v>54</v>
      </c>
      <c r="B21" s="49" t="s">
        <v>86</v>
      </c>
      <c r="C21" s="47">
        <v>0</v>
      </c>
      <c r="D21" s="37"/>
    </row>
    <row r="22" spans="1:4" ht="14.25">
      <c r="A22" s="43" t="s">
        <v>100</v>
      </c>
      <c r="B22" s="54"/>
      <c r="C22" s="54"/>
      <c r="D22" s="37"/>
    </row>
    <row r="23" spans="1:4" ht="14.25">
      <c r="A23" s="43" t="s">
        <v>101</v>
      </c>
      <c r="B23" s="54"/>
      <c r="C23" s="54"/>
      <c r="D23" s="37"/>
    </row>
    <row r="24" spans="1:4" ht="14.65" thickBot="1">
      <c r="A24" s="43" t="s">
        <v>56</v>
      </c>
      <c r="B24" s="55">
        <v>1.04</v>
      </c>
      <c r="C24" s="50">
        <v>0</v>
      </c>
      <c r="D24" s="37"/>
    </row>
    <row r="25" spans="1:4" ht="14.65" thickBot="1">
      <c r="A25" s="56" t="s">
        <v>57</v>
      </c>
      <c r="B25" s="50">
        <v>361.91657374700003</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-3867.0012205579505</v>
      </c>
      <c r="C34" s="59">
        <v>0</v>
      </c>
      <c r="D34" s="37"/>
    </row>
    <row r="35" spans="1:4" ht="14.25">
      <c r="A35" s="60" t="s">
        <v>65</v>
      </c>
      <c r="B35" s="47">
        <v>-5047.9889361032083</v>
      </c>
      <c r="C35" s="47">
        <v>0</v>
      </c>
      <c r="D35" s="37"/>
    </row>
    <row r="36" spans="1:4" ht="14.25">
      <c r="A36" s="60" t="s">
        <v>66</v>
      </c>
      <c r="B36" s="47">
        <v>482.31625878065711</v>
      </c>
      <c r="C36" s="47">
        <v>0</v>
      </c>
      <c r="D36" s="37"/>
    </row>
    <row r="37" spans="1:4" ht="14.25">
      <c r="A37" s="60" t="s">
        <v>67</v>
      </c>
      <c r="B37" s="47">
        <v>221.36283557226676</v>
      </c>
      <c r="C37" s="47">
        <v>0</v>
      </c>
      <c r="D37" s="37"/>
    </row>
    <row r="38" spans="1:4" ht="14.25">
      <c r="A38" s="60" t="s">
        <v>68</v>
      </c>
      <c r="B38" s="47">
        <v>17.019685998333351</v>
      </c>
      <c r="C38" s="47">
        <v>0</v>
      </c>
      <c r="D38" s="37"/>
    </row>
    <row r="39" spans="1:4" ht="14.25">
      <c r="A39" s="60" t="s">
        <v>69</v>
      </c>
      <c r="B39" s="47">
        <v>362.40716368633372</v>
      </c>
      <c r="C39" s="47">
        <v>0</v>
      </c>
      <c r="D39" s="37"/>
    </row>
    <row r="40" spans="1:4" ht="14.25">
      <c r="A40" s="60" t="s">
        <v>70</v>
      </c>
      <c r="B40" s="49">
        <v>97.88177150766677</v>
      </c>
      <c r="C40" s="47">
        <v>0</v>
      </c>
      <c r="D40" s="37"/>
    </row>
    <row r="41" spans="1:4" ht="14.65" thickBot="1">
      <c r="A41" s="61" t="s">
        <v>103</v>
      </c>
      <c r="B41" s="62" t="s">
        <v>55</v>
      </c>
      <c r="C41" s="62">
        <v>0</v>
      </c>
      <c r="D41" s="37"/>
    </row>
    <row r="42" spans="1:4" ht="14.25">
      <c r="A42" s="56" t="s">
        <v>71</v>
      </c>
      <c r="B42" s="52">
        <v>63.337960000000002</v>
      </c>
      <c r="C42" s="53">
        <v>0</v>
      </c>
      <c r="D42" s="37"/>
    </row>
    <row r="43" spans="1:4" ht="14.25">
      <c r="A43" s="43" t="s">
        <v>72</v>
      </c>
      <c r="B43" s="49">
        <v>9.2363999999999997</v>
      </c>
      <c r="C43" s="47">
        <v>0</v>
      </c>
      <c r="D43" s="37"/>
    </row>
    <row r="44" spans="1:4" ht="14.25">
      <c r="A44" s="43" t="s">
        <v>74</v>
      </c>
      <c r="B44" s="54"/>
      <c r="C44" s="54"/>
      <c r="D44" s="37"/>
    </row>
    <row r="45" spans="1:4" ht="14.25">
      <c r="A45" s="43" t="s">
        <v>75</v>
      </c>
      <c r="B45" s="47">
        <v>54.101559999999999</v>
      </c>
      <c r="C45" s="47">
        <v>0</v>
      </c>
      <c r="D45" s="37"/>
    </row>
    <row r="46" spans="1:4" ht="14.65" thickBot="1">
      <c r="A46" s="43" t="s">
        <v>76</v>
      </c>
      <c r="B46" s="55" t="s">
        <v>46</v>
      </c>
      <c r="C46" s="50">
        <v>0</v>
      </c>
      <c r="D46" s="37"/>
    </row>
    <row r="47" spans="1:4" ht="14.25">
      <c r="A47" s="34" t="s">
        <v>104</v>
      </c>
      <c r="B47" s="52">
        <v>10.96</v>
      </c>
      <c r="C47" s="53">
        <v>0</v>
      </c>
      <c r="D47" s="37"/>
    </row>
    <row r="48" spans="1:4" ht="14.65" thickBot="1">
      <c r="A48" s="63"/>
      <c r="B48" s="55"/>
      <c r="C48" s="55"/>
      <c r="D48" s="37"/>
    </row>
    <row r="49" spans="1:4" ht="14.65" thickBot="1">
      <c r="A49" s="34" t="s">
        <v>105</v>
      </c>
      <c r="B49" s="64">
        <v>40763.786060722749</v>
      </c>
      <c r="C49" s="65">
        <v>0</v>
      </c>
      <c r="D49" s="37"/>
    </row>
    <row r="50" spans="1:4" ht="14.65" thickBot="1">
      <c r="A50" s="34" t="s">
        <v>106</v>
      </c>
      <c r="B50" s="64">
        <v>44630.787281280696</v>
      </c>
      <c r="C50" s="65">
        <v>0</v>
      </c>
      <c r="D50" s="37"/>
    </row>
    <row r="51" spans="1:4" ht="14.65" thickBot="1">
      <c r="A51" s="66"/>
      <c r="B51" s="55"/>
      <c r="C51" s="55"/>
      <c r="D51" s="37"/>
    </row>
    <row r="52" spans="1:4" ht="14.25">
      <c r="A52" s="67" t="s">
        <v>77</v>
      </c>
      <c r="B52" s="54"/>
      <c r="C52" s="54"/>
      <c r="D52" s="37"/>
    </row>
    <row r="53" spans="1:4" ht="14.25">
      <c r="A53" s="40" t="s">
        <v>78</v>
      </c>
      <c r="B53" s="52">
        <v>3125.6604798569601</v>
      </c>
      <c r="C53" s="53">
        <v>0</v>
      </c>
      <c r="D53" s="37"/>
    </row>
    <row r="54" spans="1:4" ht="14.25">
      <c r="A54" s="46" t="s">
        <v>79</v>
      </c>
      <c r="B54" s="47">
        <v>3065.9231060969601</v>
      </c>
      <c r="C54" s="47">
        <v>0</v>
      </c>
      <c r="D54" s="37"/>
    </row>
    <row r="55" spans="1:4" ht="14.25">
      <c r="A55" s="46" t="s">
        <v>80</v>
      </c>
      <c r="B55" s="47">
        <v>59.737373759999997</v>
      </c>
      <c r="C55" s="47">
        <v>0</v>
      </c>
      <c r="D55" s="37"/>
    </row>
    <row r="56" spans="1:4" ht="14.25">
      <c r="A56" s="40" t="s">
        <v>81</v>
      </c>
      <c r="B56" s="49" t="s">
        <v>46</v>
      </c>
      <c r="C56" s="47">
        <v>0</v>
      </c>
      <c r="D56" s="37"/>
    </row>
    <row r="57" spans="1:4" ht="14.65" thickBot="1">
      <c r="A57" s="68" t="s">
        <v>107</v>
      </c>
      <c r="B57" s="50">
        <v>4866.3692486632335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cols>
    <col min="1" max="1" width="50.3984375" customWidth="1"/>
  </cols>
  <sheetData>
    <row r="1" spans="1:24" s="84" customFormat="1" ht="20.65">
      <c r="A1" s="84" t="s">
        <v>167</v>
      </c>
    </row>
    <row r="2" spans="1:24" ht="17.649999999999999">
      <c r="A2" s="81" t="s">
        <v>118</v>
      </c>
    </row>
    <row r="3" spans="1:24">
      <c r="A3" s="27" t="s">
        <v>119</v>
      </c>
    </row>
    <row r="5" spans="1:24" ht="13.15">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ht="13.15">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ht="13.15">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ht="13.15">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ht="13.15">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c r="A10" t="s">
        <v>148</v>
      </c>
    </row>
    <row r="11" spans="1:24">
      <c r="A11" t="s">
        <v>149</v>
      </c>
    </row>
    <row r="12" spans="1:24">
      <c r="A12" t="s">
        <v>150</v>
      </c>
    </row>
    <row r="13" spans="1:24">
      <c r="A13" t="s">
        <v>151</v>
      </c>
    </row>
    <row r="15" spans="1:24" ht="17.649999999999999">
      <c r="A15" s="81" t="s">
        <v>152</v>
      </c>
    </row>
    <row r="16" spans="1:24">
      <c r="A16" s="27" t="s">
        <v>153</v>
      </c>
    </row>
    <row r="18" spans="1:24" ht="13.15">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ht="13.15">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ht="13.15">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ht="13.15">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ht="13.15">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c r="A23" t="s">
        <v>148</v>
      </c>
    </row>
    <row r="24" spans="1:24">
      <c r="A24" t="s">
        <v>149</v>
      </c>
    </row>
    <row r="25" spans="1:24">
      <c r="A25" t="s">
        <v>150</v>
      </c>
    </row>
    <row r="26" spans="1:24">
      <c r="A26" t="s">
        <v>154</v>
      </c>
    </row>
    <row r="28" spans="1:24" ht="13.15">
      <c r="A28" s="87" t="s">
        <v>181</v>
      </c>
    </row>
    <row r="29" spans="1:24" ht="13.15">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ht="13.15">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ht="13.15">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ht="13.15">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ht="13.15">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65">
      <c r="A35" s="84" t="s">
        <v>168</v>
      </c>
    </row>
    <row r="36" spans="1:24" ht="17.649999999999999">
      <c r="A36" s="81" t="s">
        <v>118</v>
      </c>
    </row>
    <row r="37" spans="1:24">
      <c r="A37" s="27" t="s">
        <v>155</v>
      </c>
    </row>
    <row r="39" spans="1:24" ht="13.15">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ht="13.15">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ht="13.15">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ht="13.15">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ht="13.15">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ht="13.15">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ht="13.15">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ht="13.15">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ht="13.15">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ht="13.15">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c r="A49" t="s">
        <v>148</v>
      </c>
    </row>
    <row r="50" spans="1:24">
      <c r="A50" t="s">
        <v>149</v>
      </c>
    </row>
    <row r="51" spans="1:24">
      <c r="A51" t="s">
        <v>150</v>
      </c>
    </row>
    <row r="52" spans="1:24">
      <c r="A52" t="s">
        <v>164</v>
      </c>
    </row>
    <row r="54" spans="1:24" ht="17.649999999999999">
      <c r="A54" s="81" t="s">
        <v>152</v>
      </c>
    </row>
    <row r="55" spans="1:24">
      <c r="A55" s="27" t="s">
        <v>165</v>
      </c>
    </row>
    <row r="57" spans="1:24" ht="13.15">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ht="13.15">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ht="13.15">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ht="13.15">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ht="13.15">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ht="13.15">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ht="13.15">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ht="13.15">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ht="13.15">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ht="13.15">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c r="A67" t="s">
        <v>148</v>
      </c>
    </row>
    <row r="68" spans="1:24">
      <c r="A68" t="s">
        <v>149</v>
      </c>
    </row>
    <row r="69" spans="1:24">
      <c r="A69" t="s">
        <v>150</v>
      </c>
    </row>
    <row r="70" spans="1:24">
      <c r="A70" t="s">
        <v>166</v>
      </c>
    </row>
    <row r="72" spans="1:24" ht="13.15">
      <c r="A72" s="87" t="s">
        <v>180</v>
      </c>
    </row>
    <row r="73" spans="1:24" ht="13.15">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ht="13.15">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ht="13.15">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ht="13.15">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ht="13.15">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ht="13.15">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ht="13.15">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ht="13.15">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ht="13.15">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ht="13.15">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65">
      <c r="A84" s="84" t="s">
        <v>174</v>
      </c>
    </row>
    <row r="85" spans="1:24" ht="17.649999999999999">
      <c r="A85" s="81" t="s">
        <v>118</v>
      </c>
    </row>
    <row r="86" spans="1:24">
      <c r="A86" s="27" t="s">
        <v>170</v>
      </c>
    </row>
    <row r="88" spans="1:24" ht="13.15">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ht="13.15">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ht="13.15">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ht="13.15">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c r="A92" t="s">
        <v>148</v>
      </c>
    </row>
    <row r="93" spans="1:24">
      <c r="A93" t="s">
        <v>149</v>
      </c>
    </row>
    <row r="94" spans="1:24">
      <c r="A94" t="s">
        <v>150</v>
      </c>
    </row>
    <row r="95" spans="1:24">
      <c r="A95" t="s">
        <v>171</v>
      </c>
    </row>
    <row r="97" spans="1:24" ht="17.649999999999999">
      <c r="A97" s="81" t="s">
        <v>152</v>
      </c>
    </row>
    <row r="98" spans="1:24">
      <c r="A98" s="27" t="s">
        <v>172</v>
      </c>
    </row>
    <row r="100" spans="1:24" ht="13.15">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ht="13.15">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ht="13.15">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ht="13.15">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c r="A104" t="s">
        <v>148</v>
      </c>
    </row>
    <row r="105" spans="1:24">
      <c r="A105" t="s">
        <v>149</v>
      </c>
    </row>
    <row r="106" spans="1:24">
      <c r="A106" t="s">
        <v>150</v>
      </c>
    </row>
    <row r="107" spans="1:24">
      <c r="A107" t="s">
        <v>173</v>
      </c>
    </row>
    <row r="109" spans="1:24" ht="13.15">
      <c r="A109" s="87" t="s">
        <v>179</v>
      </c>
    </row>
    <row r="110" spans="1:24" s="26" customFormat="1" ht="13.15">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ht="13.15">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ht="13.15">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ht="13.15">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Olex</cp:lastModifiedBy>
  <dcterms:created xsi:type="dcterms:W3CDTF">2008-06-05T16:51:18Z</dcterms:created>
  <dcterms:modified xsi:type="dcterms:W3CDTF">2020-05-02T01:11:12Z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314878821372985</vt:r8>
  </property>
</Properties>
</file>