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9B9F2F49-B1DD-4ECA-993C-93BE1A84F800}" xr6:coauthVersionLast="45" xr6:coauthVersionMax="45" xr10:uidLastSave="{00000000-0000-0000-0000-000000000000}"/>
  <bookViews>
    <workbookView xWindow="-98" yWindow="-98" windowWidth="20715" windowHeight="13276" activeTab="1"/>
  </bookViews>
  <sheets>
    <sheet name="INS" sheetId="2" r:id="rId1"/>
    <sheet name="Gas Calibration" sheetId="13" r:id="rId2"/>
    <sheet name="Heat Calibration" sheetId="17" r:id="rId3"/>
    <sheet name="Pivot" sheetId="16" r:id="rId4"/>
    <sheet name="Gas and Heat Data" sheetId="6" r:id="rId5"/>
    <sheet name="COM heat" sheetId="7" r:id="rId6"/>
    <sheet name="TRA Eurostat 2015-TRACCS 2010" sheetId="22" r:id="rId7"/>
    <sheet name="ELC Trade calib" sheetId="9" r:id="rId8"/>
    <sheet name="Calibration 2015-2050" sheetId="21" r:id="rId9"/>
    <sheet name="Eurostat 2015 Final Energy" sheetId="19" r:id="rId10"/>
    <sheet name="Countries" sheetId="20" r:id="rId11"/>
  </sheet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7" i="22" l="1"/>
  <c r="G30" i="22"/>
  <c r="I30" i="22"/>
  <c r="W30" i="22"/>
  <c r="Y30" i="22"/>
  <c r="AE30" i="22"/>
  <c r="AK30" i="22"/>
  <c r="AM30" i="22"/>
  <c r="AN30" i="22"/>
  <c r="U9" i="22"/>
  <c r="U30" i="22" s="1"/>
  <c r="V9" i="22"/>
  <c r="V30" i="22" s="1"/>
  <c r="W9" i="22"/>
  <c r="X9" i="22"/>
  <c r="X30" i="22" s="1"/>
  <c r="Y9" i="22"/>
  <c r="Z9" i="22"/>
  <c r="Z30" i="22" s="1"/>
  <c r="AA9" i="22"/>
  <c r="AA30" i="22" s="1"/>
  <c r="AB9" i="22"/>
  <c r="AB30" i="22" s="1"/>
  <c r="AC9" i="22"/>
  <c r="AC30" i="22" s="1"/>
  <c r="AD9" i="22"/>
  <c r="AD30" i="22" s="1"/>
  <c r="AE9" i="22"/>
  <c r="AF9" i="22"/>
  <c r="AF30" i="22" s="1"/>
  <c r="AG9" i="22"/>
  <c r="AG30" i="22" s="1"/>
  <c r="AH9" i="22"/>
  <c r="AH30" i="22" s="1"/>
  <c r="AI9" i="22"/>
  <c r="AI30" i="22" s="1"/>
  <c r="AJ9" i="22"/>
  <c r="AJ30" i="22" s="1"/>
  <c r="E9" i="22"/>
  <c r="E30" i="22" s="1"/>
  <c r="F9" i="22"/>
  <c r="F30" i="22" s="1"/>
  <c r="G9" i="22"/>
  <c r="H9" i="22"/>
  <c r="H30" i="22" s="1"/>
  <c r="I9" i="22"/>
  <c r="J9" i="22"/>
  <c r="J30" i="22" s="1"/>
  <c r="K9" i="22"/>
  <c r="K30" i="22" s="1"/>
  <c r="L9" i="22"/>
  <c r="L30" i="22" s="1"/>
  <c r="M9" i="22"/>
  <c r="M30" i="22" s="1"/>
  <c r="N9" i="22"/>
  <c r="N30" i="22" s="1"/>
  <c r="O9" i="22"/>
  <c r="O30" i="22" s="1"/>
  <c r="P9" i="22"/>
  <c r="P30" i="22" s="1"/>
  <c r="Q9" i="22"/>
  <c r="Q30" i="22" s="1"/>
  <c r="R9" i="22"/>
  <c r="R30" i="22" s="1"/>
  <c r="S9" i="22"/>
  <c r="S30" i="22" s="1"/>
  <c r="T9" i="22"/>
  <c r="T30" i="22" s="1"/>
  <c r="D9" i="22"/>
  <c r="D49" i="22" s="1"/>
  <c r="D50" i="22" s="1"/>
  <c r="G61" i="22" s="1"/>
  <c r="AP39" i="22"/>
  <c r="AO39" i="22"/>
  <c r="AN39" i="22"/>
  <c r="AM39" i="22"/>
  <c r="AL39" i="22"/>
  <c r="AK39" i="22"/>
  <c r="AJ39" i="22"/>
  <c r="AI39" i="22"/>
  <c r="AH39" i="22"/>
  <c r="AG39" i="22"/>
  <c r="AF39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Q39" i="22"/>
  <c r="P39" i="22"/>
  <c r="O39" i="22"/>
  <c r="N39" i="22"/>
  <c r="M39" i="22"/>
  <c r="L39" i="22"/>
  <c r="K39" i="22"/>
  <c r="J39" i="22"/>
  <c r="I39" i="22"/>
  <c r="H39" i="22"/>
  <c r="G39" i="22"/>
  <c r="F39" i="22"/>
  <c r="E39" i="22"/>
  <c r="D39" i="22"/>
  <c r="C39" i="22"/>
  <c r="AP38" i="22"/>
  <c r="AO38" i="22"/>
  <c r="AN38" i="22"/>
  <c r="AM38" i="22"/>
  <c r="AL38" i="22"/>
  <c r="AK38" i="22"/>
  <c r="AJ38" i="22"/>
  <c r="AI38" i="22"/>
  <c r="AH38" i="22"/>
  <c r="AG38" i="22"/>
  <c r="AF3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C38" i="22"/>
  <c r="AP37" i="22"/>
  <c r="AO37" i="22"/>
  <c r="AN37" i="22"/>
  <c r="AM37" i="22"/>
  <c r="AL37" i="22"/>
  <c r="AK37" i="22"/>
  <c r="AJ37" i="22"/>
  <c r="AI37" i="22"/>
  <c r="AH37" i="22"/>
  <c r="AG37" i="22"/>
  <c r="AF37" i="22"/>
  <c r="AE37" i="22"/>
  <c r="AD37" i="22"/>
  <c r="AC37" i="22"/>
  <c r="AB37" i="22"/>
  <c r="AA37" i="22"/>
  <c r="Z37" i="22"/>
  <c r="Y37" i="22"/>
  <c r="X37" i="22"/>
  <c r="W37" i="22"/>
  <c r="V37" i="22"/>
  <c r="U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C37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C36" i="22"/>
  <c r="AP35" i="22"/>
  <c r="AO35" i="22"/>
  <c r="AN35" i="22"/>
  <c r="AM35" i="22"/>
  <c r="AL35" i="22"/>
  <c r="AK35" i="22"/>
  <c r="AJ35" i="22"/>
  <c r="AI35" i="22"/>
  <c r="AH35" i="22"/>
  <c r="AG35" i="22"/>
  <c r="AF35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5" i="22"/>
  <c r="AP34" i="22"/>
  <c r="AO34" i="22"/>
  <c r="AN34" i="22"/>
  <c r="AM34" i="22"/>
  <c r="AL34" i="22"/>
  <c r="AK34" i="22"/>
  <c r="AJ34" i="22"/>
  <c r="AI34" i="22"/>
  <c r="AH34" i="22"/>
  <c r="AG34" i="22"/>
  <c r="AF34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D34" i="22"/>
  <c r="C34" i="22"/>
  <c r="AP33" i="22"/>
  <c r="AO33" i="22"/>
  <c r="AN33" i="22"/>
  <c r="AM33" i="22"/>
  <c r="AL33" i="22"/>
  <c r="AK33" i="22"/>
  <c r="AJ33" i="22"/>
  <c r="AI33" i="22"/>
  <c r="AH33" i="22"/>
  <c r="AG33" i="22"/>
  <c r="AF33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D33" i="22"/>
  <c r="C33" i="22"/>
  <c r="AP32" i="22"/>
  <c r="AO32" i="22"/>
  <c r="AN32" i="22"/>
  <c r="AM32" i="22"/>
  <c r="AL32" i="22"/>
  <c r="AK32" i="22"/>
  <c r="AJ32" i="22"/>
  <c r="AI32" i="22"/>
  <c r="AH32" i="22"/>
  <c r="AG32" i="22"/>
  <c r="AF32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D32" i="22"/>
  <c r="C32" i="22"/>
  <c r="AB81" i="21"/>
  <c r="W77" i="21"/>
  <c r="Z77" i="21"/>
  <c r="AB77" i="21"/>
  <c r="AC77" i="21"/>
  <c r="AG77" i="21"/>
  <c r="AI77" i="21"/>
  <c r="AJ77" i="21"/>
  <c r="AL77" i="21"/>
  <c r="AM77" i="21"/>
  <c r="W78" i="21"/>
  <c r="Z78" i="21"/>
  <c r="AB78" i="21"/>
  <c r="AC78" i="21"/>
  <c r="AG78" i="21"/>
  <c r="AI78" i="21"/>
  <c r="AJ78" i="21" s="1"/>
  <c r="AL78" i="21"/>
  <c r="AM78" i="21"/>
  <c r="W79" i="21"/>
  <c r="Z79" i="21"/>
  <c r="AB79" i="21"/>
  <c r="AC79" i="21"/>
  <c r="AG79" i="21"/>
  <c r="AI79" i="21"/>
  <c r="AJ79" i="21"/>
  <c r="AL79" i="21"/>
  <c r="AM79" i="21"/>
  <c r="W80" i="21"/>
  <c r="Z80" i="21"/>
  <c r="AB80" i="21"/>
  <c r="AC80" i="21"/>
  <c r="AG80" i="21"/>
  <c r="AI80" i="21"/>
  <c r="AJ80" i="21"/>
  <c r="AL80" i="21"/>
  <c r="AM80" i="21"/>
  <c r="W81" i="21"/>
  <c r="Z81" i="21"/>
  <c r="AC81" i="21"/>
  <c r="AG81" i="21"/>
  <c r="AI81" i="21"/>
  <c r="AJ81" i="21"/>
  <c r="AL81" i="21"/>
  <c r="AM81" i="21"/>
  <c r="W82" i="21"/>
  <c r="Z82" i="21"/>
  <c r="AB82" i="21"/>
  <c r="AC82" i="21"/>
  <c r="AG82" i="21"/>
  <c r="AI82" i="21"/>
  <c r="AJ82" i="21"/>
  <c r="AL82" i="21"/>
  <c r="AM82" i="21"/>
  <c r="W83" i="21"/>
  <c r="Z83" i="21"/>
  <c r="AB83" i="21"/>
  <c r="AC83" i="21"/>
  <c r="AG83" i="21"/>
  <c r="AI83" i="21"/>
  <c r="AJ83" i="21" s="1"/>
  <c r="AL83" i="21"/>
  <c r="AM83" i="21"/>
  <c r="W84" i="21"/>
  <c r="Z84" i="21"/>
  <c r="AB84" i="21"/>
  <c r="AC84" i="21"/>
  <c r="AG84" i="21"/>
  <c r="AI84" i="21"/>
  <c r="AJ84" i="21" s="1"/>
  <c r="AL84" i="21"/>
  <c r="AM84" i="21"/>
  <c r="W85" i="21"/>
  <c r="Z85" i="21"/>
  <c r="AB85" i="21"/>
  <c r="AC85" i="21"/>
  <c r="AG85" i="21"/>
  <c r="AI85" i="21"/>
  <c r="AJ85" i="21" s="1"/>
  <c r="AL85" i="21"/>
  <c r="AM85" i="21"/>
  <c r="W86" i="21"/>
  <c r="Z86" i="21"/>
  <c r="AB86" i="21"/>
  <c r="AC86" i="21"/>
  <c r="AG86" i="21"/>
  <c r="AI86" i="21"/>
  <c r="AJ86" i="21"/>
  <c r="AL86" i="21"/>
  <c r="AM86" i="21"/>
  <c r="W87" i="21"/>
  <c r="Z87" i="21"/>
  <c r="AB87" i="21"/>
  <c r="AC87" i="21"/>
  <c r="AG87" i="21"/>
  <c r="AI87" i="21"/>
  <c r="AJ87" i="21" s="1"/>
  <c r="AL87" i="21"/>
  <c r="AM87" i="21"/>
  <c r="W88" i="21"/>
  <c r="Z88" i="21"/>
  <c r="AB88" i="21"/>
  <c r="AC88" i="21"/>
  <c r="AG88" i="21"/>
  <c r="AI88" i="21"/>
  <c r="AJ88" i="21"/>
  <c r="AL88" i="21"/>
  <c r="AM88" i="21"/>
  <c r="W89" i="21"/>
  <c r="Z89" i="21"/>
  <c r="AB89" i="21"/>
  <c r="AC89" i="21"/>
  <c r="AG89" i="21"/>
  <c r="AI89" i="21"/>
  <c r="AJ89" i="21"/>
  <c r="AL89" i="21"/>
  <c r="AM89" i="21"/>
  <c r="W90" i="21"/>
  <c r="Z90" i="21"/>
  <c r="AB90" i="21"/>
  <c r="AC90" i="21"/>
  <c r="AG90" i="21"/>
  <c r="AI90" i="21"/>
  <c r="AJ90" i="21"/>
  <c r="AL90" i="21"/>
  <c r="AM90" i="21"/>
  <c r="W91" i="21"/>
  <c r="Z91" i="21"/>
  <c r="AB91" i="21"/>
  <c r="AC91" i="21"/>
  <c r="AG91" i="21"/>
  <c r="AI91" i="21"/>
  <c r="AJ91" i="21" s="1"/>
  <c r="AL91" i="21"/>
  <c r="AM91" i="21"/>
  <c r="W92" i="21"/>
  <c r="Z92" i="21"/>
  <c r="AB92" i="21"/>
  <c r="AC92" i="21"/>
  <c r="AG92" i="21"/>
  <c r="AI92" i="21"/>
  <c r="AJ92" i="21" s="1"/>
  <c r="AL92" i="21"/>
  <c r="AM92" i="21"/>
  <c r="W93" i="21"/>
  <c r="Z93" i="21"/>
  <c r="AB93" i="21"/>
  <c r="AC93" i="21"/>
  <c r="AG93" i="21"/>
  <c r="AI93" i="21"/>
  <c r="AJ93" i="21" s="1"/>
  <c r="AL93" i="21"/>
  <c r="AM93" i="21"/>
  <c r="W94" i="21"/>
  <c r="Z94" i="21"/>
  <c r="AB94" i="21"/>
  <c r="AC94" i="21"/>
  <c r="AG94" i="21"/>
  <c r="AI94" i="21"/>
  <c r="AJ94" i="21"/>
  <c r="AL94" i="21"/>
  <c r="AM94" i="21"/>
  <c r="W95" i="21"/>
  <c r="Z95" i="21"/>
  <c r="AB95" i="21"/>
  <c r="AC95" i="21"/>
  <c r="AG95" i="21"/>
  <c r="AI95" i="21"/>
  <c r="AJ95" i="21" s="1"/>
  <c r="AL95" i="21"/>
  <c r="AM95" i="21"/>
  <c r="W96" i="21"/>
  <c r="Z96" i="21"/>
  <c r="AB96" i="21"/>
  <c r="AC96" i="21"/>
  <c r="AG96" i="21"/>
  <c r="AI96" i="21"/>
  <c r="AJ96" i="21"/>
  <c r="AL96" i="21"/>
  <c r="AM96" i="21"/>
  <c r="W97" i="21"/>
  <c r="Z97" i="21"/>
  <c r="AB97" i="21"/>
  <c r="AC97" i="21"/>
  <c r="AG97" i="21"/>
  <c r="AI97" i="21"/>
  <c r="AJ97" i="21"/>
  <c r="AL97" i="21"/>
  <c r="AM97" i="21"/>
  <c r="W98" i="21"/>
  <c r="Z98" i="21"/>
  <c r="AB98" i="21"/>
  <c r="AC98" i="21"/>
  <c r="AG98" i="21"/>
  <c r="AI98" i="21"/>
  <c r="AJ98" i="21"/>
  <c r="AL98" i="21"/>
  <c r="AM98" i="21"/>
  <c r="W99" i="21"/>
  <c r="Z99" i="21"/>
  <c r="AB99" i="21"/>
  <c r="AC99" i="21"/>
  <c r="AG99" i="21"/>
  <c r="AI99" i="21"/>
  <c r="AJ99" i="21" s="1"/>
  <c r="AL99" i="21"/>
  <c r="AM99" i="21"/>
  <c r="W100" i="21"/>
  <c r="Z100" i="21"/>
  <c r="AB100" i="21"/>
  <c r="AC100" i="21"/>
  <c r="AG100" i="21"/>
  <c r="AI100" i="21"/>
  <c r="AJ100" i="21" s="1"/>
  <c r="AL100" i="21"/>
  <c r="AM100" i="21"/>
  <c r="W101" i="21"/>
  <c r="Z101" i="21"/>
  <c r="AB101" i="21"/>
  <c r="AC101" i="21"/>
  <c r="AG101" i="21"/>
  <c r="AI101" i="21"/>
  <c r="AJ101" i="21" s="1"/>
  <c r="AL101" i="21"/>
  <c r="AM101" i="21"/>
  <c r="W102" i="21"/>
  <c r="Z102" i="21"/>
  <c r="AB102" i="21"/>
  <c r="AC102" i="21"/>
  <c r="AG102" i="21"/>
  <c r="AI102" i="21"/>
  <c r="AJ102" i="21"/>
  <c r="AL102" i="21"/>
  <c r="AM102" i="21"/>
  <c r="W103" i="21"/>
  <c r="Z103" i="21"/>
  <c r="AB103" i="21"/>
  <c r="AC103" i="21"/>
  <c r="AG103" i="21"/>
  <c r="AI103" i="21"/>
  <c r="AJ103" i="21" s="1"/>
  <c r="AL103" i="21"/>
  <c r="AM103" i="21"/>
  <c r="W104" i="21"/>
  <c r="Z104" i="21"/>
  <c r="AB104" i="21"/>
  <c r="AC104" i="21"/>
  <c r="AG104" i="21"/>
  <c r="AI104" i="21"/>
  <c r="AJ104" i="21"/>
  <c r="AL104" i="21"/>
  <c r="AM104" i="21"/>
  <c r="W105" i="21"/>
  <c r="Z105" i="21"/>
  <c r="AB105" i="21"/>
  <c r="AC105" i="21"/>
  <c r="AG105" i="21"/>
  <c r="AI105" i="21"/>
  <c r="AJ105" i="21"/>
  <c r="AL105" i="21"/>
  <c r="AM105" i="21"/>
  <c r="W106" i="21"/>
  <c r="Z106" i="21"/>
  <c r="AB106" i="21"/>
  <c r="AC106" i="21"/>
  <c r="AG106" i="21"/>
  <c r="AI106" i="21"/>
  <c r="AJ106" i="21"/>
  <c r="AL106" i="21"/>
  <c r="AM106" i="21"/>
  <c r="W107" i="21"/>
  <c r="Z107" i="21"/>
  <c r="AB107" i="21"/>
  <c r="AC107" i="21"/>
  <c r="AG107" i="21"/>
  <c r="AI107" i="21"/>
  <c r="AJ107" i="21" s="1"/>
  <c r="AL107" i="21"/>
  <c r="AM107" i="21"/>
  <c r="W108" i="21"/>
  <c r="Z108" i="21"/>
  <c r="AB108" i="21"/>
  <c r="AC108" i="21"/>
  <c r="AG108" i="21"/>
  <c r="AI108" i="21"/>
  <c r="AJ108" i="21" s="1"/>
  <c r="AL108" i="21"/>
  <c r="AM108" i="21"/>
  <c r="W109" i="21"/>
  <c r="Z109" i="21"/>
  <c r="AB109" i="21"/>
  <c r="AC109" i="21"/>
  <c r="AG109" i="21"/>
  <c r="AI109" i="21"/>
  <c r="AJ109" i="21" s="1"/>
  <c r="AL109" i="21"/>
  <c r="AM109" i="21"/>
  <c r="W110" i="21"/>
  <c r="Z110" i="21"/>
  <c r="AB110" i="21"/>
  <c r="AC110" i="21"/>
  <c r="AG110" i="21"/>
  <c r="AI110" i="21"/>
  <c r="AJ110" i="21"/>
  <c r="AL110" i="21"/>
  <c r="AM110" i="21"/>
  <c r="W111" i="21"/>
  <c r="Z111" i="21"/>
  <c r="AB111" i="21"/>
  <c r="AC111" i="21"/>
  <c r="AG111" i="21"/>
  <c r="AI111" i="21"/>
  <c r="AJ111" i="21" s="1"/>
  <c r="AL111" i="21"/>
  <c r="AM111" i="21"/>
  <c r="W112" i="21"/>
  <c r="Z112" i="21"/>
  <c r="AB112" i="21"/>
  <c r="AC112" i="21"/>
  <c r="AG112" i="21"/>
  <c r="AI112" i="21"/>
  <c r="AJ112" i="21"/>
  <c r="AL112" i="21"/>
  <c r="AM112" i="21"/>
  <c r="W113" i="21"/>
  <c r="Z113" i="21"/>
  <c r="AB113" i="21"/>
  <c r="AC113" i="21"/>
  <c r="AG113" i="21"/>
  <c r="AI113" i="21"/>
  <c r="AJ113" i="21" s="1"/>
  <c r="AL113" i="21"/>
  <c r="AM113" i="21"/>
  <c r="W114" i="21"/>
  <c r="Z114" i="21"/>
  <c r="AB114" i="21"/>
  <c r="AC114" i="21"/>
  <c r="AG114" i="21"/>
  <c r="AI114" i="21"/>
  <c r="AJ114" i="21"/>
  <c r="AL114" i="21"/>
  <c r="AM114" i="21"/>
  <c r="W115" i="21"/>
  <c r="Z115" i="21"/>
  <c r="AB115" i="21"/>
  <c r="AC115" i="21"/>
  <c r="AG115" i="21"/>
  <c r="AI115" i="21"/>
  <c r="AJ115" i="21" s="1"/>
  <c r="AL115" i="21"/>
  <c r="AM115" i="21"/>
  <c r="W116" i="21"/>
  <c r="Z116" i="21"/>
  <c r="AB116" i="21"/>
  <c r="AC116" i="21"/>
  <c r="AG116" i="21"/>
  <c r="AI116" i="21"/>
  <c r="AJ116" i="21" s="1"/>
  <c r="AL116" i="21"/>
  <c r="AM116" i="21"/>
  <c r="W117" i="21"/>
  <c r="Z117" i="21"/>
  <c r="AB117" i="21"/>
  <c r="AC117" i="21"/>
  <c r="AG117" i="21"/>
  <c r="AI117" i="21"/>
  <c r="AJ117" i="21" s="1"/>
  <c r="AL117" i="21"/>
  <c r="AM117" i="21"/>
  <c r="W118" i="21"/>
  <c r="Z118" i="21"/>
  <c r="AB118" i="21"/>
  <c r="AC118" i="21"/>
  <c r="AG118" i="21"/>
  <c r="AI118" i="21"/>
  <c r="AJ118" i="21"/>
  <c r="AL118" i="21"/>
  <c r="AM118" i="21"/>
  <c r="W119" i="21"/>
  <c r="Z119" i="21"/>
  <c r="AB119" i="21"/>
  <c r="AC119" i="21"/>
  <c r="AG119" i="21"/>
  <c r="AI119" i="21"/>
  <c r="AJ119" i="21" s="1"/>
  <c r="AL119" i="21"/>
  <c r="AM119" i="21"/>
  <c r="W120" i="21"/>
  <c r="Z120" i="21"/>
  <c r="AB120" i="21"/>
  <c r="AC120" i="21"/>
  <c r="AG120" i="21"/>
  <c r="AI120" i="21"/>
  <c r="AJ120" i="21"/>
  <c r="AL120" i="21"/>
  <c r="AM120" i="21"/>
  <c r="W121" i="21"/>
  <c r="Z121" i="21"/>
  <c r="AB121" i="21"/>
  <c r="AC121" i="21"/>
  <c r="AG121" i="21"/>
  <c r="AI121" i="21"/>
  <c r="AJ121" i="21" s="1"/>
  <c r="AL121" i="21"/>
  <c r="AM121" i="21"/>
  <c r="W122" i="21"/>
  <c r="Z122" i="21"/>
  <c r="AB122" i="21"/>
  <c r="AC122" i="21"/>
  <c r="AG122" i="21"/>
  <c r="AI122" i="21"/>
  <c r="AJ122" i="21"/>
  <c r="AL122" i="21"/>
  <c r="AM122" i="21"/>
  <c r="W123" i="21"/>
  <c r="Z123" i="21"/>
  <c r="AB123" i="21"/>
  <c r="AC123" i="21"/>
  <c r="AG123" i="21"/>
  <c r="AI123" i="21"/>
  <c r="AJ123" i="21" s="1"/>
  <c r="AL123" i="21"/>
  <c r="AM123" i="21"/>
  <c r="W124" i="21"/>
  <c r="Z124" i="21"/>
  <c r="AB124" i="21"/>
  <c r="AC124" i="21"/>
  <c r="AG124" i="21"/>
  <c r="AI124" i="21"/>
  <c r="AJ124" i="21" s="1"/>
  <c r="AL124" i="21"/>
  <c r="AM124" i="21"/>
  <c r="W125" i="21"/>
  <c r="Z125" i="21"/>
  <c r="AB125" i="21"/>
  <c r="AC125" i="21"/>
  <c r="AG125" i="21"/>
  <c r="AI125" i="21"/>
  <c r="AJ125" i="21" s="1"/>
  <c r="AL125" i="21"/>
  <c r="AM125" i="21"/>
  <c r="W126" i="21"/>
  <c r="Z126" i="21"/>
  <c r="AB126" i="21"/>
  <c r="AC126" i="21"/>
  <c r="AG126" i="21"/>
  <c r="AI126" i="21"/>
  <c r="AJ126" i="21"/>
  <c r="AL126" i="21"/>
  <c r="AM126" i="21"/>
  <c r="W127" i="21"/>
  <c r="Z127" i="21"/>
  <c r="AB127" i="21"/>
  <c r="AC127" i="21"/>
  <c r="AG127" i="21"/>
  <c r="AI127" i="21"/>
  <c r="AJ127" i="21" s="1"/>
  <c r="AL127" i="21"/>
  <c r="AM127" i="21"/>
  <c r="W128" i="21"/>
  <c r="Z128" i="21"/>
  <c r="AB128" i="21"/>
  <c r="AC128" i="21"/>
  <c r="AG128" i="21"/>
  <c r="AI128" i="21"/>
  <c r="AJ128" i="21"/>
  <c r="AL128" i="21"/>
  <c r="AM128" i="21"/>
  <c r="W129" i="21"/>
  <c r="Z129" i="21"/>
  <c r="AB129" i="21"/>
  <c r="AC129" i="21"/>
  <c r="AG129" i="21"/>
  <c r="AI129" i="21"/>
  <c r="AJ129" i="21" s="1"/>
  <c r="AL129" i="21"/>
  <c r="AM129" i="21"/>
  <c r="W130" i="21"/>
  <c r="Z130" i="21"/>
  <c r="AB130" i="21"/>
  <c r="AC130" i="21"/>
  <c r="AG130" i="21"/>
  <c r="AI130" i="21"/>
  <c r="AJ130" i="21"/>
  <c r="AL130" i="21"/>
  <c r="AM130" i="21"/>
  <c r="W131" i="21"/>
  <c r="Z131" i="21"/>
  <c r="AB131" i="21"/>
  <c r="AC131" i="21"/>
  <c r="AG131" i="21"/>
  <c r="AI131" i="21"/>
  <c r="AJ131" i="21" s="1"/>
  <c r="AL131" i="21"/>
  <c r="AM131" i="21"/>
  <c r="W132" i="21"/>
  <c r="Z132" i="21"/>
  <c r="AB132" i="21"/>
  <c r="AC132" i="21"/>
  <c r="AG132" i="21"/>
  <c r="AI132" i="21"/>
  <c r="AJ132" i="21" s="1"/>
  <c r="AL132" i="21"/>
  <c r="AM132" i="21"/>
  <c r="W133" i="21"/>
  <c r="Z133" i="21"/>
  <c r="AB133" i="21"/>
  <c r="AC133" i="21"/>
  <c r="AG133" i="21"/>
  <c r="AI133" i="21"/>
  <c r="AJ133" i="21"/>
  <c r="AL133" i="21"/>
  <c r="AM133" i="21"/>
  <c r="W134" i="21"/>
  <c r="Z134" i="21"/>
  <c r="AB134" i="21"/>
  <c r="AC134" i="21"/>
  <c r="AG134" i="21"/>
  <c r="AI134" i="21"/>
  <c r="AJ134" i="21"/>
  <c r="AL134" i="21"/>
  <c r="AM134" i="21"/>
  <c r="W135" i="21"/>
  <c r="Z135" i="21"/>
  <c r="AB135" i="21"/>
  <c r="AC135" i="21"/>
  <c r="AG135" i="21"/>
  <c r="AI135" i="21"/>
  <c r="AJ135" i="21" s="1"/>
  <c r="AL135" i="21"/>
  <c r="AM135" i="21"/>
  <c r="W136" i="21"/>
  <c r="Z136" i="21"/>
  <c r="AB136" i="21"/>
  <c r="AC136" i="21"/>
  <c r="AG136" i="21"/>
  <c r="AI136" i="21"/>
  <c r="AJ136" i="21"/>
  <c r="AL136" i="21"/>
  <c r="AM136" i="21"/>
  <c r="W137" i="21"/>
  <c r="Z137" i="21"/>
  <c r="AB137" i="21"/>
  <c r="AC137" i="21"/>
  <c r="AG137" i="21"/>
  <c r="AI137" i="21"/>
  <c r="AJ137" i="21" s="1"/>
  <c r="AL137" i="21"/>
  <c r="AM137" i="21"/>
  <c r="W138" i="21"/>
  <c r="Z138" i="21"/>
  <c r="AB138" i="21"/>
  <c r="AC138" i="21"/>
  <c r="AG138" i="21"/>
  <c r="AI138" i="21"/>
  <c r="AJ138" i="21"/>
  <c r="AL138" i="21"/>
  <c r="AM138" i="21"/>
  <c r="W139" i="21"/>
  <c r="Z139" i="21"/>
  <c r="AB139" i="21"/>
  <c r="AC139" i="21"/>
  <c r="AG139" i="21"/>
  <c r="AI139" i="21"/>
  <c r="AJ139" i="21" s="1"/>
  <c r="AL139" i="21"/>
  <c r="AM139" i="21"/>
  <c r="W140" i="21"/>
  <c r="Z140" i="21"/>
  <c r="AB140" i="21"/>
  <c r="AC140" i="21"/>
  <c r="AG140" i="21"/>
  <c r="AI140" i="21"/>
  <c r="AJ140" i="21" s="1"/>
  <c r="AL140" i="21"/>
  <c r="AM140" i="21"/>
  <c r="W141" i="21"/>
  <c r="Z141" i="21"/>
  <c r="AB141" i="21"/>
  <c r="AC141" i="21"/>
  <c r="AG141" i="21"/>
  <c r="AI141" i="21"/>
  <c r="AJ141" i="21"/>
  <c r="AL141" i="21"/>
  <c r="AM141" i="21"/>
  <c r="W142" i="21"/>
  <c r="Z142" i="21"/>
  <c r="AB142" i="21"/>
  <c r="AC142" i="21"/>
  <c r="AG142" i="21"/>
  <c r="AI142" i="21"/>
  <c r="AJ142" i="21" s="1"/>
  <c r="AL142" i="21"/>
  <c r="AM142" i="21"/>
  <c r="W143" i="21"/>
  <c r="Z143" i="21"/>
  <c r="AB143" i="21"/>
  <c r="AC143" i="21"/>
  <c r="AG143" i="21"/>
  <c r="AI143" i="21"/>
  <c r="AJ143" i="21" s="1"/>
  <c r="AL143" i="21"/>
  <c r="AM143" i="21"/>
  <c r="W144" i="21"/>
  <c r="Z144" i="21"/>
  <c r="AB144" i="21"/>
  <c r="AC144" i="21"/>
  <c r="AG144" i="21"/>
  <c r="AI144" i="21"/>
  <c r="AJ144" i="21"/>
  <c r="AL144" i="21"/>
  <c r="AM144" i="21"/>
  <c r="W145" i="21"/>
  <c r="Z145" i="21"/>
  <c r="AB145" i="21"/>
  <c r="AC145" i="21"/>
  <c r="AG145" i="21"/>
  <c r="AI145" i="21"/>
  <c r="AJ145" i="21" s="1"/>
  <c r="AL145" i="21"/>
  <c r="AM145" i="21"/>
  <c r="W146" i="21"/>
  <c r="Z146" i="21"/>
  <c r="AB146" i="21"/>
  <c r="AC146" i="21"/>
  <c r="AG146" i="21"/>
  <c r="AI146" i="21"/>
  <c r="AJ146" i="21"/>
  <c r="AL146" i="21"/>
  <c r="AM146" i="21"/>
  <c r="W147" i="21"/>
  <c r="Z147" i="21"/>
  <c r="AB147" i="21"/>
  <c r="AC147" i="21"/>
  <c r="AG147" i="21"/>
  <c r="AI147" i="21"/>
  <c r="AJ147" i="21" s="1"/>
  <c r="AL147" i="21"/>
  <c r="AM147" i="21"/>
  <c r="W148" i="21"/>
  <c r="Z148" i="21"/>
  <c r="AB148" i="21"/>
  <c r="AC148" i="21"/>
  <c r="AG148" i="21"/>
  <c r="AI148" i="21"/>
  <c r="AJ148" i="21" s="1"/>
  <c r="AL148" i="21"/>
  <c r="AM148" i="21"/>
  <c r="M33" i="17"/>
  <c r="CB78" i="21"/>
  <c r="CC78" i="21"/>
  <c r="CB79" i="21"/>
  <c r="CC79" i="21"/>
  <c r="CB80" i="21"/>
  <c r="CC80" i="21"/>
  <c r="CB81" i="21"/>
  <c r="CC81" i="21"/>
  <c r="CB82" i="21"/>
  <c r="CC82" i="21"/>
  <c r="CB83" i="21"/>
  <c r="CC83" i="21"/>
  <c r="CB84" i="21"/>
  <c r="CC84" i="21"/>
  <c r="CB85" i="21"/>
  <c r="CC85" i="21"/>
  <c r="CB86" i="21"/>
  <c r="CC86" i="21"/>
  <c r="CB87" i="21"/>
  <c r="CC87" i="21"/>
  <c r="CB88" i="21"/>
  <c r="CC88" i="21"/>
  <c r="CB89" i="21"/>
  <c r="CC89" i="21"/>
  <c r="CB90" i="21"/>
  <c r="CC90" i="21"/>
  <c r="CB91" i="21"/>
  <c r="CC91" i="21"/>
  <c r="CB92" i="21"/>
  <c r="CC92" i="21"/>
  <c r="CB93" i="21"/>
  <c r="CC93" i="21"/>
  <c r="CB94" i="21"/>
  <c r="CC94" i="21"/>
  <c r="CB95" i="21"/>
  <c r="CC95" i="21"/>
  <c r="CB96" i="21"/>
  <c r="CC96" i="21"/>
  <c r="CB97" i="21"/>
  <c r="CC97" i="21"/>
  <c r="CB98" i="21"/>
  <c r="CC98" i="21"/>
  <c r="CB99" i="21"/>
  <c r="CC99" i="21"/>
  <c r="CB100" i="21"/>
  <c r="CC100" i="21"/>
  <c r="CB101" i="21"/>
  <c r="CC101" i="21"/>
  <c r="CB102" i="21"/>
  <c r="CC102" i="21"/>
  <c r="CB103" i="21"/>
  <c r="CC103" i="21"/>
  <c r="CB104" i="21"/>
  <c r="CC104" i="21"/>
  <c r="CB105" i="21"/>
  <c r="CC105" i="21"/>
  <c r="CB106" i="21"/>
  <c r="CC106" i="21"/>
  <c r="CB107" i="21"/>
  <c r="CC107" i="21"/>
  <c r="CB108" i="21"/>
  <c r="CC108" i="21"/>
  <c r="CB109" i="21"/>
  <c r="CC109" i="21"/>
  <c r="CB110" i="21"/>
  <c r="CC110" i="21"/>
  <c r="CB111" i="21"/>
  <c r="CC111" i="21"/>
  <c r="CB112" i="21"/>
  <c r="CC112" i="21"/>
  <c r="CB113" i="21"/>
  <c r="CC113" i="21"/>
  <c r="CB114" i="21"/>
  <c r="CC114" i="21"/>
  <c r="CB115" i="21"/>
  <c r="CC115" i="21"/>
  <c r="CB116" i="21"/>
  <c r="CC116" i="21"/>
  <c r="CB117" i="21"/>
  <c r="CC117" i="21"/>
  <c r="CB118" i="21"/>
  <c r="CC118" i="21"/>
  <c r="CB119" i="21"/>
  <c r="CC119" i="21"/>
  <c r="CB120" i="21"/>
  <c r="CC120" i="21"/>
  <c r="CB121" i="21"/>
  <c r="CC121" i="21"/>
  <c r="CB122" i="21"/>
  <c r="CC122" i="21"/>
  <c r="CB123" i="21"/>
  <c r="CC123" i="21"/>
  <c r="CB124" i="21"/>
  <c r="CC124" i="21"/>
  <c r="CB125" i="21"/>
  <c r="CC125" i="21"/>
  <c r="CB126" i="21"/>
  <c r="CC126" i="21"/>
  <c r="CB127" i="21"/>
  <c r="CC127" i="21"/>
  <c r="CB128" i="21"/>
  <c r="CC128" i="21"/>
  <c r="CB129" i="21"/>
  <c r="CC129" i="21"/>
  <c r="CB130" i="21"/>
  <c r="CC130" i="21"/>
  <c r="CB131" i="21"/>
  <c r="CC131" i="21"/>
  <c r="CB132" i="21"/>
  <c r="CC132" i="21"/>
  <c r="CB133" i="21"/>
  <c r="CC133" i="21"/>
  <c r="CB134" i="21"/>
  <c r="CC134" i="21"/>
  <c r="CB135" i="21"/>
  <c r="CC135" i="21"/>
  <c r="CB136" i="21"/>
  <c r="CC136" i="21"/>
  <c r="CB137" i="21"/>
  <c r="CC137" i="21"/>
  <c r="CB138" i="21"/>
  <c r="CC138" i="21"/>
  <c r="CB139" i="21"/>
  <c r="CC139" i="21"/>
  <c r="CB140" i="21"/>
  <c r="CC140" i="21"/>
  <c r="CB141" i="21"/>
  <c r="CC141" i="21"/>
  <c r="CB142" i="21"/>
  <c r="CC142" i="21"/>
  <c r="CB143" i="21"/>
  <c r="CC143" i="21"/>
  <c r="CB144" i="21"/>
  <c r="CC144" i="21"/>
  <c r="CB145" i="21"/>
  <c r="CC145" i="21"/>
  <c r="CB146" i="21"/>
  <c r="CC146" i="21"/>
  <c r="CB147" i="21"/>
  <c r="CC147" i="21"/>
  <c r="CB148" i="21"/>
  <c r="CC148" i="21"/>
  <c r="CC77" i="21"/>
  <c r="CB77" i="21"/>
  <c r="BR81" i="21"/>
  <c r="BR77" i="21"/>
  <c r="BS77" i="21"/>
  <c r="BR78" i="21"/>
  <c r="BS78" i="21"/>
  <c r="BR79" i="21"/>
  <c r="BS79" i="21"/>
  <c r="BR80" i="21"/>
  <c r="BS80" i="21"/>
  <c r="BS81" i="21"/>
  <c r="BR82" i="21"/>
  <c r="BS82" i="21"/>
  <c r="BR83" i="21"/>
  <c r="BS83" i="21"/>
  <c r="BR84" i="21"/>
  <c r="BS84" i="21"/>
  <c r="BR85" i="21"/>
  <c r="BS85" i="21"/>
  <c r="BR86" i="21"/>
  <c r="BS86" i="21"/>
  <c r="BR87" i="21"/>
  <c r="BS87" i="21"/>
  <c r="BR88" i="21"/>
  <c r="BS88" i="21"/>
  <c r="BR89" i="21"/>
  <c r="BS89" i="21"/>
  <c r="BR90" i="21"/>
  <c r="BS90" i="21"/>
  <c r="BR91" i="21"/>
  <c r="BS91" i="21"/>
  <c r="BR92" i="21"/>
  <c r="BS92" i="21"/>
  <c r="BR93" i="21"/>
  <c r="BS93" i="21"/>
  <c r="BR94" i="21"/>
  <c r="BS94" i="21"/>
  <c r="BR95" i="21"/>
  <c r="BS95" i="21"/>
  <c r="BR96" i="21"/>
  <c r="BS96" i="21"/>
  <c r="BR97" i="21"/>
  <c r="BS97" i="21"/>
  <c r="BR98" i="21"/>
  <c r="BS98" i="21"/>
  <c r="BR99" i="21"/>
  <c r="BS99" i="21"/>
  <c r="BR100" i="21"/>
  <c r="BS100" i="21"/>
  <c r="BR101" i="21"/>
  <c r="BS101" i="21"/>
  <c r="BR102" i="21"/>
  <c r="BS102" i="21"/>
  <c r="BR103" i="21"/>
  <c r="BS103" i="21"/>
  <c r="BR104" i="21"/>
  <c r="BS104" i="21"/>
  <c r="BR105" i="21"/>
  <c r="BS105" i="21"/>
  <c r="BR106" i="21"/>
  <c r="BS106" i="21"/>
  <c r="BR107" i="21"/>
  <c r="BS107" i="21"/>
  <c r="BR108" i="21"/>
  <c r="BS108" i="21"/>
  <c r="BR109" i="21"/>
  <c r="BS109" i="21"/>
  <c r="BR110" i="21"/>
  <c r="BS110" i="21"/>
  <c r="BR111" i="21"/>
  <c r="BS111" i="21"/>
  <c r="BR112" i="21"/>
  <c r="BS112" i="21"/>
  <c r="BR113" i="21"/>
  <c r="BS113" i="21"/>
  <c r="BR114" i="21"/>
  <c r="BS114" i="21"/>
  <c r="BR115" i="21"/>
  <c r="BS115" i="21"/>
  <c r="BR116" i="21"/>
  <c r="BS116" i="21"/>
  <c r="BR117" i="21"/>
  <c r="BS117" i="21"/>
  <c r="BR118" i="21"/>
  <c r="BS118" i="21"/>
  <c r="BR119" i="21"/>
  <c r="BS119" i="21"/>
  <c r="BR120" i="21"/>
  <c r="BS120" i="21"/>
  <c r="BR121" i="21"/>
  <c r="BS121" i="21"/>
  <c r="BR122" i="21"/>
  <c r="BS122" i="21"/>
  <c r="BR123" i="21"/>
  <c r="BS123" i="21"/>
  <c r="BR124" i="21"/>
  <c r="BS124" i="21"/>
  <c r="BR125" i="21"/>
  <c r="BS125" i="21"/>
  <c r="BR126" i="21"/>
  <c r="BS126" i="21"/>
  <c r="BR127" i="21"/>
  <c r="BS127" i="21"/>
  <c r="BR128" i="21"/>
  <c r="BS128" i="21"/>
  <c r="BR129" i="21"/>
  <c r="BS129" i="21"/>
  <c r="BR130" i="21"/>
  <c r="BS130" i="21"/>
  <c r="BR131" i="21"/>
  <c r="BS131" i="21"/>
  <c r="BR132" i="21"/>
  <c r="BS132" i="21"/>
  <c r="BR133" i="21"/>
  <c r="BS133" i="21"/>
  <c r="BR134" i="21"/>
  <c r="BS134" i="21"/>
  <c r="BR135" i="21"/>
  <c r="BS135" i="21"/>
  <c r="BR136" i="21"/>
  <c r="BS136" i="21"/>
  <c r="BR137" i="21"/>
  <c r="BS137" i="21"/>
  <c r="BR138" i="21"/>
  <c r="BS138" i="21"/>
  <c r="BR139" i="21"/>
  <c r="BS139" i="21"/>
  <c r="BR140" i="21"/>
  <c r="BS140" i="21"/>
  <c r="BR141" i="21"/>
  <c r="BS141" i="21"/>
  <c r="BR142" i="21"/>
  <c r="BS142" i="21"/>
  <c r="BR143" i="21"/>
  <c r="BS143" i="21"/>
  <c r="BR144" i="21"/>
  <c r="BS144" i="21"/>
  <c r="BR145" i="21"/>
  <c r="BS145" i="21"/>
  <c r="BR146" i="21"/>
  <c r="BS146" i="21"/>
  <c r="BR147" i="21"/>
  <c r="BS147" i="21"/>
  <c r="BR148" i="21"/>
  <c r="BS148" i="21"/>
  <c r="BZ148" i="21"/>
  <c r="BW148" i="21"/>
  <c r="BP148" i="21"/>
  <c r="BM148" i="21"/>
  <c r="BZ147" i="21"/>
  <c r="BW147" i="21"/>
  <c r="BP147" i="21"/>
  <c r="BM147" i="21"/>
  <c r="BZ146" i="21"/>
  <c r="BW146" i="21"/>
  <c r="BP146" i="21"/>
  <c r="BM146" i="21"/>
  <c r="BZ145" i="21"/>
  <c r="BW145" i="21"/>
  <c r="BP145" i="21"/>
  <c r="BM145" i="21"/>
  <c r="BZ144" i="21"/>
  <c r="BW144" i="21"/>
  <c r="BP144" i="21"/>
  <c r="BM144" i="21"/>
  <c r="BZ143" i="21"/>
  <c r="BW143" i="21"/>
  <c r="BP143" i="21"/>
  <c r="BM143" i="21"/>
  <c r="BZ142" i="21"/>
  <c r="BW142" i="21"/>
  <c r="BP142" i="21"/>
  <c r="BM142" i="21"/>
  <c r="BZ141" i="21"/>
  <c r="BW141" i="21"/>
  <c r="BP141" i="21"/>
  <c r="BM141" i="21"/>
  <c r="BZ140" i="21"/>
  <c r="BW140" i="21"/>
  <c r="BP140" i="21"/>
  <c r="BM140" i="21"/>
  <c r="BZ139" i="21"/>
  <c r="BW139" i="21"/>
  <c r="BP139" i="21"/>
  <c r="BM139" i="21"/>
  <c r="BZ138" i="21"/>
  <c r="BW138" i="21"/>
  <c r="BP138" i="21"/>
  <c r="BM138" i="21"/>
  <c r="BZ137" i="21"/>
  <c r="BW137" i="21"/>
  <c r="BP137" i="21"/>
  <c r="BM137" i="21"/>
  <c r="BZ136" i="21"/>
  <c r="BW136" i="21"/>
  <c r="BP136" i="21"/>
  <c r="BM136" i="21"/>
  <c r="BZ135" i="21"/>
  <c r="BW135" i="21"/>
  <c r="BP135" i="21"/>
  <c r="BM135" i="21"/>
  <c r="BZ134" i="21"/>
  <c r="BW134" i="21"/>
  <c r="BP134" i="21"/>
  <c r="BM134" i="21"/>
  <c r="BZ133" i="21"/>
  <c r="BW133" i="21"/>
  <c r="BP133" i="21"/>
  <c r="BM133" i="21"/>
  <c r="BZ132" i="21"/>
  <c r="BW132" i="21"/>
  <c r="BP132" i="21"/>
  <c r="BM132" i="21"/>
  <c r="BZ131" i="21"/>
  <c r="BW131" i="21"/>
  <c r="BP131" i="21"/>
  <c r="BM131" i="21"/>
  <c r="BZ130" i="21"/>
  <c r="BW130" i="21"/>
  <c r="BP130" i="21"/>
  <c r="BM130" i="21"/>
  <c r="BZ129" i="21"/>
  <c r="BW129" i="21"/>
  <c r="BP129" i="21"/>
  <c r="BM129" i="21"/>
  <c r="BZ128" i="21"/>
  <c r="BW128" i="21"/>
  <c r="BP128" i="21"/>
  <c r="BM128" i="21"/>
  <c r="BZ127" i="21"/>
  <c r="BW127" i="21"/>
  <c r="BP127" i="21"/>
  <c r="BM127" i="21"/>
  <c r="BZ126" i="21"/>
  <c r="BW126" i="21"/>
  <c r="BP126" i="21"/>
  <c r="BM126" i="21"/>
  <c r="BZ125" i="21"/>
  <c r="BW125" i="21"/>
  <c r="BP125" i="21"/>
  <c r="BM125" i="21"/>
  <c r="BZ124" i="21"/>
  <c r="BW124" i="21"/>
  <c r="BP124" i="21"/>
  <c r="BM124" i="21"/>
  <c r="BZ123" i="21"/>
  <c r="BW123" i="21"/>
  <c r="BP123" i="21"/>
  <c r="BM123" i="21"/>
  <c r="BZ122" i="21"/>
  <c r="BW122" i="21"/>
  <c r="BP122" i="21"/>
  <c r="BM122" i="21"/>
  <c r="BZ121" i="21"/>
  <c r="BW121" i="21"/>
  <c r="BP121" i="21"/>
  <c r="BM121" i="21"/>
  <c r="BZ120" i="21"/>
  <c r="BW120" i="21"/>
  <c r="BP120" i="21"/>
  <c r="BM120" i="21"/>
  <c r="BZ119" i="21"/>
  <c r="BW119" i="21"/>
  <c r="BP119" i="21"/>
  <c r="BM119" i="21"/>
  <c r="BZ118" i="21"/>
  <c r="BW118" i="21"/>
  <c r="BP118" i="21"/>
  <c r="BM118" i="21"/>
  <c r="BZ117" i="21"/>
  <c r="BW117" i="21"/>
  <c r="BP117" i="21"/>
  <c r="BM117" i="21"/>
  <c r="BZ116" i="21"/>
  <c r="BW116" i="21"/>
  <c r="BP116" i="21"/>
  <c r="BM116" i="21"/>
  <c r="BZ115" i="21"/>
  <c r="BW115" i="21"/>
  <c r="BP115" i="21"/>
  <c r="BM115" i="21"/>
  <c r="BZ114" i="21"/>
  <c r="BW114" i="21"/>
  <c r="BP114" i="21"/>
  <c r="BM114" i="21"/>
  <c r="BZ113" i="21"/>
  <c r="BW113" i="21"/>
  <c r="BP113" i="21"/>
  <c r="BM113" i="21"/>
  <c r="BZ112" i="21"/>
  <c r="BW112" i="21"/>
  <c r="BP112" i="21"/>
  <c r="BM112" i="21"/>
  <c r="BZ111" i="21"/>
  <c r="BW111" i="21"/>
  <c r="BP111" i="21"/>
  <c r="BM111" i="21"/>
  <c r="BZ110" i="21"/>
  <c r="BW110" i="21"/>
  <c r="BP110" i="21"/>
  <c r="BM110" i="21"/>
  <c r="BZ109" i="21"/>
  <c r="BW109" i="21"/>
  <c r="BP109" i="21"/>
  <c r="BM109" i="21"/>
  <c r="BZ108" i="21"/>
  <c r="BW108" i="21"/>
  <c r="BP108" i="21"/>
  <c r="BM108" i="21"/>
  <c r="BZ107" i="21"/>
  <c r="BW107" i="21"/>
  <c r="BP107" i="21"/>
  <c r="BM107" i="21"/>
  <c r="BZ106" i="21"/>
  <c r="BW106" i="21"/>
  <c r="BP106" i="21"/>
  <c r="BM106" i="21"/>
  <c r="BZ105" i="21"/>
  <c r="BW105" i="21"/>
  <c r="BP105" i="21"/>
  <c r="BM105" i="21"/>
  <c r="BZ104" i="21"/>
  <c r="BW104" i="21"/>
  <c r="BP104" i="21"/>
  <c r="BM104" i="21"/>
  <c r="BZ103" i="21"/>
  <c r="BW103" i="21"/>
  <c r="BP103" i="21"/>
  <c r="BM103" i="21"/>
  <c r="BZ102" i="21"/>
  <c r="BW102" i="21"/>
  <c r="BP102" i="21"/>
  <c r="BM102" i="21"/>
  <c r="BZ101" i="21"/>
  <c r="BW101" i="21"/>
  <c r="BP101" i="21"/>
  <c r="BM101" i="21"/>
  <c r="BZ100" i="21"/>
  <c r="BW100" i="21"/>
  <c r="BP100" i="21"/>
  <c r="BM100" i="21"/>
  <c r="BZ99" i="21"/>
  <c r="BW99" i="21"/>
  <c r="BP99" i="21"/>
  <c r="BM99" i="21"/>
  <c r="BZ98" i="21"/>
  <c r="BW98" i="21"/>
  <c r="BP98" i="21"/>
  <c r="BM98" i="21"/>
  <c r="BZ97" i="21"/>
  <c r="BW97" i="21"/>
  <c r="BP97" i="21"/>
  <c r="BM97" i="21"/>
  <c r="BZ96" i="21"/>
  <c r="BW96" i="21"/>
  <c r="BP96" i="21"/>
  <c r="BM96" i="21"/>
  <c r="BZ95" i="21"/>
  <c r="BW95" i="21"/>
  <c r="BP95" i="21"/>
  <c r="BM95" i="21"/>
  <c r="BZ94" i="21"/>
  <c r="BW94" i="21"/>
  <c r="BP94" i="21"/>
  <c r="BM94" i="21"/>
  <c r="BZ93" i="21"/>
  <c r="BW93" i="21"/>
  <c r="BP93" i="21"/>
  <c r="BM93" i="21"/>
  <c r="BZ92" i="21"/>
  <c r="BW92" i="21"/>
  <c r="BP92" i="21"/>
  <c r="BM92" i="21"/>
  <c r="BZ91" i="21"/>
  <c r="BW91" i="21"/>
  <c r="BP91" i="21"/>
  <c r="BM91" i="21"/>
  <c r="BZ90" i="21"/>
  <c r="BW90" i="21"/>
  <c r="BP90" i="21"/>
  <c r="BM90" i="21"/>
  <c r="BZ89" i="21"/>
  <c r="BW89" i="21"/>
  <c r="BP89" i="21"/>
  <c r="BM89" i="21"/>
  <c r="BZ88" i="21"/>
  <c r="BW88" i="21"/>
  <c r="BP88" i="21"/>
  <c r="BM88" i="21"/>
  <c r="BZ87" i="21"/>
  <c r="BW87" i="21"/>
  <c r="BP87" i="21"/>
  <c r="BM87" i="21"/>
  <c r="BZ86" i="21"/>
  <c r="BW86" i="21"/>
  <c r="BP86" i="21"/>
  <c r="BM86" i="21"/>
  <c r="BZ85" i="21"/>
  <c r="BW85" i="21"/>
  <c r="BP85" i="21"/>
  <c r="BM85" i="21"/>
  <c r="BZ84" i="21"/>
  <c r="BW84" i="21"/>
  <c r="BP84" i="21"/>
  <c r="BM84" i="21"/>
  <c r="BZ83" i="21"/>
  <c r="BW83" i="21"/>
  <c r="BP83" i="21"/>
  <c r="BM83" i="21"/>
  <c r="BZ82" i="21"/>
  <c r="BW82" i="21"/>
  <c r="BP82" i="21"/>
  <c r="BM82" i="21"/>
  <c r="BZ81" i="21"/>
  <c r="BW81" i="21"/>
  <c r="BP81" i="21"/>
  <c r="BM81" i="21"/>
  <c r="BZ80" i="21"/>
  <c r="BW80" i="21"/>
  <c r="BP80" i="21"/>
  <c r="BM80" i="21"/>
  <c r="BZ79" i="21"/>
  <c r="BW79" i="21"/>
  <c r="BP79" i="21"/>
  <c r="BM79" i="21"/>
  <c r="BZ78" i="21"/>
  <c r="BW78" i="21"/>
  <c r="BP78" i="21"/>
  <c r="BM78" i="21"/>
  <c r="BZ77" i="21"/>
  <c r="BW77" i="21"/>
  <c r="BP77" i="21"/>
  <c r="BM77" i="21"/>
  <c r="B117" i="21"/>
  <c r="E117" i="21"/>
  <c r="G117" i="21"/>
  <c r="H117" i="21"/>
  <c r="L117" i="21"/>
  <c r="O117" i="21"/>
  <c r="Q117" i="21"/>
  <c r="R117" i="21"/>
  <c r="B110" i="21"/>
  <c r="E110" i="21"/>
  <c r="G110" i="21"/>
  <c r="H110" i="21"/>
  <c r="L110" i="21"/>
  <c r="O110" i="21"/>
  <c r="Q110" i="21"/>
  <c r="R110" i="21"/>
  <c r="B77" i="21"/>
  <c r="E77" i="21"/>
  <c r="G77" i="21"/>
  <c r="H77" i="21"/>
  <c r="L77" i="21"/>
  <c r="O77" i="21"/>
  <c r="Q77" i="21"/>
  <c r="R77" i="21"/>
  <c r="B78" i="21"/>
  <c r="E78" i="21"/>
  <c r="G78" i="21"/>
  <c r="H78" i="21"/>
  <c r="L78" i="21"/>
  <c r="O78" i="21"/>
  <c r="Q78" i="21"/>
  <c r="R78" i="21"/>
  <c r="B79" i="21"/>
  <c r="E79" i="21"/>
  <c r="G79" i="21"/>
  <c r="H79" i="21"/>
  <c r="L79" i="21"/>
  <c r="O79" i="21"/>
  <c r="Q79" i="21"/>
  <c r="R79" i="21"/>
  <c r="B81" i="21"/>
  <c r="E81" i="21"/>
  <c r="G81" i="21"/>
  <c r="H81" i="21"/>
  <c r="L81" i="21"/>
  <c r="O81" i="21"/>
  <c r="Q81" i="21"/>
  <c r="R81" i="21"/>
  <c r="B83" i="21"/>
  <c r="E83" i="21"/>
  <c r="G83" i="21"/>
  <c r="H83" i="21"/>
  <c r="L83" i="21"/>
  <c r="O83" i="21"/>
  <c r="Q83" i="21"/>
  <c r="R83" i="21"/>
  <c r="B85" i="21"/>
  <c r="E85" i="21"/>
  <c r="G85" i="21"/>
  <c r="H85" i="21"/>
  <c r="L85" i="21"/>
  <c r="O85" i="21"/>
  <c r="Q85" i="21"/>
  <c r="R85" i="21"/>
  <c r="B97" i="21"/>
  <c r="E97" i="21"/>
  <c r="G97" i="21"/>
  <c r="H97" i="21"/>
  <c r="L97" i="21"/>
  <c r="O97" i="21"/>
  <c r="Q97" i="21"/>
  <c r="R97" i="21"/>
  <c r="B104" i="21"/>
  <c r="E104" i="21"/>
  <c r="G104" i="21"/>
  <c r="H104" i="21"/>
  <c r="L104" i="21"/>
  <c r="O104" i="21"/>
  <c r="Q104" i="21"/>
  <c r="R104" i="21"/>
  <c r="B133" i="21"/>
  <c r="E133" i="21"/>
  <c r="G133" i="21"/>
  <c r="H133" i="21"/>
  <c r="L133" i="21"/>
  <c r="O133" i="21"/>
  <c r="Q133" i="21"/>
  <c r="R133" i="21"/>
  <c r="AL41" i="21"/>
  <c r="AM76" i="21"/>
  <c r="AL76" i="21"/>
  <c r="AM75" i="21"/>
  <c r="AL75" i="21"/>
  <c r="AM74" i="21"/>
  <c r="AL74" i="21"/>
  <c r="AM73" i="21"/>
  <c r="AL73" i="21"/>
  <c r="AM72" i="21"/>
  <c r="AL72" i="21"/>
  <c r="AM71" i="21"/>
  <c r="AL71" i="21"/>
  <c r="AM70" i="21"/>
  <c r="AL70" i="21"/>
  <c r="AM69" i="21"/>
  <c r="AL69" i="21"/>
  <c r="AM68" i="21"/>
  <c r="AL68" i="21"/>
  <c r="AM67" i="21"/>
  <c r="AL67" i="21"/>
  <c r="AM66" i="21"/>
  <c r="AL66" i="21"/>
  <c r="AM65" i="21"/>
  <c r="AL65" i="21"/>
  <c r="AM64" i="21"/>
  <c r="AL64" i="21"/>
  <c r="AM63" i="21"/>
  <c r="AL63" i="21"/>
  <c r="AM62" i="21"/>
  <c r="AL62" i="21"/>
  <c r="AM61" i="21"/>
  <c r="AL61" i="21"/>
  <c r="AM60" i="21"/>
  <c r="AL60" i="21"/>
  <c r="AM59" i="21"/>
  <c r="AL59" i="21"/>
  <c r="AM58" i="21"/>
  <c r="AL58" i="21"/>
  <c r="AM57" i="21"/>
  <c r="AL57" i="21"/>
  <c r="AM56" i="21"/>
  <c r="AL56" i="21"/>
  <c r="AM55" i="21"/>
  <c r="AL55" i="21"/>
  <c r="AM54" i="21"/>
  <c r="AL54" i="21"/>
  <c r="AM53" i="21"/>
  <c r="AL53" i="21"/>
  <c r="AM52" i="21"/>
  <c r="AL52" i="21"/>
  <c r="AM51" i="21"/>
  <c r="AL51" i="21"/>
  <c r="AM50" i="21"/>
  <c r="AL50" i="21"/>
  <c r="AM49" i="21"/>
  <c r="AL49" i="21"/>
  <c r="AM48" i="21"/>
  <c r="AL48" i="21"/>
  <c r="AM47" i="21"/>
  <c r="AL47" i="21"/>
  <c r="AM46" i="21"/>
  <c r="AL46" i="21"/>
  <c r="AM45" i="21"/>
  <c r="AL45" i="21"/>
  <c r="AM44" i="21"/>
  <c r="AL44" i="21"/>
  <c r="AM43" i="21"/>
  <c r="AL43" i="21"/>
  <c r="AM42" i="21"/>
  <c r="AL42" i="21"/>
  <c r="AM41" i="21"/>
  <c r="AB42" i="21"/>
  <c r="AC42" i="21"/>
  <c r="AB43" i="21"/>
  <c r="AC43" i="21"/>
  <c r="AB44" i="21"/>
  <c r="AC44" i="21"/>
  <c r="AB45" i="21"/>
  <c r="AC45" i="21"/>
  <c r="AB46" i="21"/>
  <c r="AC46" i="21"/>
  <c r="AB47" i="21"/>
  <c r="AC47" i="21"/>
  <c r="AB48" i="21"/>
  <c r="AC48" i="21"/>
  <c r="AB49" i="21"/>
  <c r="AC49" i="21"/>
  <c r="AB50" i="21"/>
  <c r="AC50" i="21"/>
  <c r="AB51" i="21"/>
  <c r="AC51" i="21"/>
  <c r="AB52" i="21"/>
  <c r="AC52" i="21"/>
  <c r="AB53" i="21"/>
  <c r="AC53" i="21"/>
  <c r="AB54" i="21"/>
  <c r="AC54" i="21"/>
  <c r="AB55" i="21"/>
  <c r="AC55" i="21"/>
  <c r="AB56" i="21"/>
  <c r="AC56" i="21"/>
  <c r="AB57" i="21"/>
  <c r="AC57" i="21"/>
  <c r="AB58" i="21"/>
  <c r="AC58" i="21"/>
  <c r="AB59" i="21"/>
  <c r="AC59" i="21"/>
  <c r="AB60" i="21"/>
  <c r="AC60" i="21"/>
  <c r="AB61" i="21"/>
  <c r="AC61" i="21"/>
  <c r="AB62" i="21"/>
  <c r="AC62" i="21"/>
  <c r="AB63" i="21"/>
  <c r="AC63" i="21"/>
  <c r="AB64" i="21"/>
  <c r="AC64" i="21"/>
  <c r="AB65" i="21"/>
  <c r="AC65" i="21"/>
  <c r="AB66" i="21"/>
  <c r="AC66" i="21"/>
  <c r="AB67" i="21"/>
  <c r="AC67" i="21"/>
  <c r="AB68" i="21"/>
  <c r="AC68" i="21"/>
  <c r="AB69" i="21"/>
  <c r="AC69" i="21"/>
  <c r="AB70" i="21"/>
  <c r="AC70" i="21"/>
  <c r="AB71" i="21"/>
  <c r="AC71" i="21"/>
  <c r="AB72" i="21"/>
  <c r="AC72" i="21"/>
  <c r="AB73" i="21"/>
  <c r="AC73" i="21"/>
  <c r="AB74" i="21"/>
  <c r="AC74" i="21"/>
  <c r="AB75" i="21"/>
  <c r="AC75" i="21"/>
  <c r="AB76" i="21"/>
  <c r="AC76" i="21"/>
  <c r="AC41" i="21"/>
  <c r="AB41" i="21"/>
  <c r="AI42" i="21"/>
  <c r="AJ42" i="21" s="1"/>
  <c r="AI43" i="21"/>
  <c r="AI44" i="21"/>
  <c r="AJ44" i="21" s="1"/>
  <c r="AI45" i="21"/>
  <c r="AI46" i="21"/>
  <c r="AJ46" i="21" s="1"/>
  <c r="AI47" i="21"/>
  <c r="AI48" i="21"/>
  <c r="AJ48" i="21" s="1"/>
  <c r="AI49" i="21"/>
  <c r="AJ49" i="21" s="1"/>
  <c r="AI50" i="21"/>
  <c r="AJ50" i="21" s="1"/>
  <c r="AI51" i="21"/>
  <c r="AI52" i="21"/>
  <c r="AJ52" i="21" s="1"/>
  <c r="AI53" i="21"/>
  <c r="AJ53" i="21" s="1"/>
  <c r="AI54" i="21"/>
  <c r="AJ54" i="21" s="1"/>
  <c r="AI55" i="21"/>
  <c r="AI56" i="21"/>
  <c r="AJ56" i="21" s="1"/>
  <c r="AI57" i="21"/>
  <c r="AJ57" i="21" s="1"/>
  <c r="AI58" i="21"/>
  <c r="AJ58" i="21" s="1"/>
  <c r="AI59" i="21"/>
  <c r="AI60" i="21"/>
  <c r="AJ60" i="21" s="1"/>
  <c r="AI61" i="21"/>
  <c r="AI62" i="21"/>
  <c r="AJ62" i="21" s="1"/>
  <c r="AI63" i="21"/>
  <c r="AI64" i="21"/>
  <c r="AJ64" i="21" s="1"/>
  <c r="AI65" i="21"/>
  <c r="AJ65" i="21" s="1"/>
  <c r="AI66" i="21"/>
  <c r="AJ66" i="21" s="1"/>
  <c r="AI67" i="21"/>
  <c r="AI68" i="21"/>
  <c r="AJ68" i="21" s="1"/>
  <c r="AI69" i="21"/>
  <c r="AI70" i="21"/>
  <c r="AJ70" i="21" s="1"/>
  <c r="AI71" i="21"/>
  <c r="AI72" i="21"/>
  <c r="AJ72" i="21" s="1"/>
  <c r="AI73" i="21"/>
  <c r="AJ73" i="21" s="1"/>
  <c r="AI74" i="21"/>
  <c r="AJ74" i="21" s="1"/>
  <c r="AI75" i="21"/>
  <c r="AI76" i="21"/>
  <c r="AJ76" i="21" s="1"/>
  <c r="AI41" i="21"/>
  <c r="AG41" i="21"/>
  <c r="AJ41" i="21"/>
  <c r="AG42" i="21"/>
  <c r="AG43" i="21"/>
  <c r="AJ43" i="21"/>
  <c r="AG44" i="21"/>
  <c r="AG45" i="21"/>
  <c r="AJ45" i="21"/>
  <c r="AG46" i="21"/>
  <c r="AG47" i="21"/>
  <c r="AJ47" i="21"/>
  <c r="AG48" i="21"/>
  <c r="AG49" i="21"/>
  <c r="AG50" i="21"/>
  <c r="AG51" i="21"/>
  <c r="AJ51" i="21"/>
  <c r="AG52" i="21"/>
  <c r="AG53" i="21"/>
  <c r="AG54" i="21"/>
  <c r="AG55" i="21"/>
  <c r="AJ55" i="21"/>
  <c r="AG56" i="21"/>
  <c r="AG57" i="21"/>
  <c r="AG58" i="21"/>
  <c r="AG59" i="21"/>
  <c r="AJ59" i="21"/>
  <c r="AG60" i="21"/>
  <c r="AG61" i="21"/>
  <c r="AJ61" i="21"/>
  <c r="AG62" i="21"/>
  <c r="AG63" i="21"/>
  <c r="AJ63" i="21"/>
  <c r="AG64" i="21"/>
  <c r="AG65" i="21"/>
  <c r="AG66" i="21"/>
  <c r="AG67" i="21"/>
  <c r="AJ67" i="21"/>
  <c r="AG68" i="21"/>
  <c r="AG69" i="21"/>
  <c r="AJ69" i="21"/>
  <c r="AG70" i="21"/>
  <c r="AG71" i="21"/>
  <c r="AJ71" i="21"/>
  <c r="AG72" i="21"/>
  <c r="AG73" i="21"/>
  <c r="AG74" i="21"/>
  <c r="AG75" i="21"/>
  <c r="AJ75" i="21"/>
  <c r="AG76" i="21"/>
  <c r="W41" i="21"/>
  <c r="Z41" i="21"/>
  <c r="W42" i="21"/>
  <c r="Z42" i="21"/>
  <c r="W43" i="21"/>
  <c r="Z43" i="21"/>
  <c r="W44" i="21"/>
  <c r="Z44" i="21"/>
  <c r="W45" i="21"/>
  <c r="Z45" i="21"/>
  <c r="W46" i="21"/>
  <c r="Z46" i="21"/>
  <c r="W47" i="21"/>
  <c r="Z47" i="21"/>
  <c r="W48" i="21"/>
  <c r="Z48" i="21"/>
  <c r="W49" i="21"/>
  <c r="Z49" i="21"/>
  <c r="W50" i="21"/>
  <c r="Z50" i="21"/>
  <c r="W51" i="21"/>
  <c r="Z51" i="21"/>
  <c r="W52" i="21"/>
  <c r="Z52" i="21"/>
  <c r="W53" i="21"/>
  <c r="Z53" i="21"/>
  <c r="W54" i="21"/>
  <c r="Z54" i="21"/>
  <c r="W55" i="21"/>
  <c r="Z55" i="21"/>
  <c r="W56" i="21"/>
  <c r="Z56" i="21"/>
  <c r="W57" i="21"/>
  <c r="Z57" i="21"/>
  <c r="W58" i="21"/>
  <c r="Z58" i="21"/>
  <c r="W59" i="21"/>
  <c r="Z59" i="21"/>
  <c r="W60" i="21"/>
  <c r="Z60" i="21"/>
  <c r="W61" i="21"/>
  <c r="Z61" i="21"/>
  <c r="W62" i="21"/>
  <c r="Z62" i="21"/>
  <c r="W63" i="21"/>
  <c r="Z63" i="21"/>
  <c r="W64" i="21"/>
  <c r="Z64" i="21"/>
  <c r="W65" i="21"/>
  <c r="Z65" i="21"/>
  <c r="W66" i="21"/>
  <c r="Z66" i="21"/>
  <c r="W67" i="21"/>
  <c r="Z67" i="21"/>
  <c r="W68" i="21"/>
  <c r="Z68" i="21"/>
  <c r="W69" i="21"/>
  <c r="Z69" i="21"/>
  <c r="W70" i="21"/>
  <c r="Z70" i="21"/>
  <c r="W71" i="21"/>
  <c r="Z71" i="21"/>
  <c r="W72" i="21"/>
  <c r="Z72" i="21"/>
  <c r="W73" i="21"/>
  <c r="Z73" i="21"/>
  <c r="W74" i="21"/>
  <c r="Z74" i="21"/>
  <c r="W75" i="21"/>
  <c r="Z75" i="21"/>
  <c r="W76" i="21"/>
  <c r="Z76" i="21"/>
  <c r="CM140" i="21"/>
  <c r="CL132" i="21"/>
  <c r="CS78" i="21"/>
  <c r="CS79" i="21"/>
  <c r="CS80" i="21"/>
  <c r="CS81" i="21"/>
  <c r="CS82" i="21"/>
  <c r="CS83" i="21"/>
  <c r="CT83" i="21"/>
  <c r="CS84" i="21"/>
  <c r="CS85" i="21"/>
  <c r="CT85" i="21" s="1"/>
  <c r="CS86" i="21"/>
  <c r="CS87" i="21"/>
  <c r="CS88" i="21"/>
  <c r="CS89" i="21"/>
  <c r="CS90" i="21"/>
  <c r="CT90" i="21" s="1"/>
  <c r="CS91" i="21"/>
  <c r="CT91" i="21"/>
  <c r="CS92" i="21"/>
  <c r="CS93" i="21"/>
  <c r="CT93" i="21" s="1"/>
  <c r="CS94" i="21"/>
  <c r="CS95" i="21"/>
  <c r="CS96" i="21"/>
  <c r="CS97" i="21"/>
  <c r="CS98" i="21"/>
  <c r="CS99" i="21"/>
  <c r="CT99" i="21"/>
  <c r="CS100" i="21"/>
  <c r="CS101" i="21"/>
  <c r="CT101" i="21" s="1"/>
  <c r="CS102" i="21"/>
  <c r="CS103" i="21"/>
  <c r="CS104" i="21"/>
  <c r="CT104" i="21" s="1"/>
  <c r="CS105" i="21"/>
  <c r="CS106" i="21"/>
  <c r="CS107" i="21"/>
  <c r="CT107" i="21"/>
  <c r="CS108" i="21"/>
  <c r="CS109" i="21"/>
  <c r="CT109" i="21" s="1"/>
  <c r="CS110" i="21"/>
  <c r="CS111" i="21"/>
  <c r="CS112" i="21"/>
  <c r="CS113" i="21"/>
  <c r="CT113" i="21"/>
  <c r="CS114" i="21"/>
  <c r="CS115" i="21"/>
  <c r="CT115" i="21" s="1"/>
  <c r="CS116" i="21"/>
  <c r="CT116" i="21" s="1"/>
  <c r="CS117" i="21"/>
  <c r="CT117" i="21" s="1"/>
  <c r="CS118" i="21"/>
  <c r="CT118" i="21" s="1"/>
  <c r="CS119" i="21"/>
  <c r="CT119" i="21"/>
  <c r="CS120" i="21"/>
  <c r="CS121" i="21"/>
  <c r="CS122" i="21"/>
  <c r="CS123" i="21"/>
  <c r="CT123" i="21" s="1"/>
  <c r="CS124" i="21"/>
  <c r="CS125" i="21"/>
  <c r="CT125" i="21"/>
  <c r="CS126" i="21"/>
  <c r="CS127" i="21"/>
  <c r="CS128" i="21"/>
  <c r="CT128" i="21" s="1"/>
  <c r="CS129" i="21"/>
  <c r="CT129" i="21"/>
  <c r="CS130" i="21"/>
  <c r="CS131" i="21"/>
  <c r="CT131" i="21" s="1"/>
  <c r="CS132" i="21"/>
  <c r="CT132" i="21" s="1"/>
  <c r="CS133" i="21"/>
  <c r="CT133" i="21" s="1"/>
  <c r="CS134" i="21"/>
  <c r="CS135" i="21"/>
  <c r="CT135" i="21"/>
  <c r="CS136" i="21"/>
  <c r="CS137" i="21"/>
  <c r="CS138" i="21"/>
  <c r="CT138" i="21" s="1"/>
  <c r="CS139" i="21"/>
  <c r="CT139" i="21"/>
  <c r="CS140" i="21"/>
  <c r="CS141" i="21"/>
  <c r="CT141" i="21"/>
  <c r="CS142" i="21"/>
  <c r="CS143" i="21"/>
  <c r="CS144" i="21"/>
  <c r="CT144" i="21" s="1"/>
  <c r="CS145" i="21"/>
  <c r="CT145" i="21" s="1"/>
  <c r="CS146" i="21"/>
  <c r="CS147" i="21"/>
  <c r="CT147" i="21"/>
  <c r="CS148" i="21"/>
  <c r="CT148" i="21"/>
  <c r="CS77" i="21"/>
  <c r="BG6" i="21"/>
  <c r="BH6" i="21"/>
  <c r="BG7" i="21"/>
  <c r="BH7" i="21"/>
  <c r="BG8" i="21"/>
  <c r="BH8" i="21"/>
  <c r="BG9" i="21"/>
  <c r="BH9" i="21"/>
  <c r="BG10" i="21"/>
  <c r="BH10" i="21"/>
  <c r="BG11" i="21"/>
  <c r="BH11" i="21"/>
  <c r="BG12" i="21"/>
  <c r="BH12" i="21"/>
  <c r="BG13" i="21"/>
  <c r="BH13" i="21"/>
  <c r="BG14" i="21"/>
  <c r="BH14" i="21"/>
  <c r="BG15" i="21"/>
  <c r="BH15" i="21"/>
  <c r="BG16" i="21"/>
  <c r="BH16" i="21"/>
  <c r="BG17" i="21"/>
  <c r="BH17" i="21"/>
  <c r="BG18" i="21"/>
  <c r="BH18" i="21"/>
  <c r="BG19" i="21"/>
  <c r="BH19" i="21"/>
  <c r="BG20" i="21"/>
  <c r="BH20" i="21"/>
  <c r="BG21" i="21"/>
  <c r="BH21" i="21"/>
  <c r="BG22" i="21"/>
  <c r="BH22" i="21"/>
  <c r="BG23" i="21"/>
  <c r="BH23" i="21"/>
  <c r="BG24" i="21"/>
  <c r="BH24" i="21"/>
  <c r="BG25" i="21"/>
  <c r="BH25" i="21"/>
  <c r="BG26" i="21"/>
  <c r="BH26" i="21"/>
  <c r="BG27" i="21"/>
  <c r="BH27" i="21"/>
  <c r="BG28" i="21"/>
  <c r="BH28" i="21"/>
  <c r="BG29" i="21"/>
  <c r="BH29" i="21"/>
  <c r="BG30" i="21"/>
  <c r="BH30" i="21"/>
  <c r="BG31" i="21"/>
  <c r="BH31" i="21"/>
  <c r="BG32" i="21"/>
  <c r="BH32" i="21"/>
  <c r="BG33" i="21"/>
  <c r="BH33" i="21"/>
  <c r="BG34" i="21"/>
  <c r="BH34" i="21"/>
  <c r="BG35" i="21"/>
  <c r="BH35" i="21"/>
  <c r="BG36" i="21"/>
  <c r="BH36" i="21"/>
  <c r="BG37" i="21"/>
  <c r="BH37" i="21"/>
  <c r="BG38" i="21"/>
  <c r="BH38" i="21"/>
  <c r="BG39" i="21"/>
  <c r="BH39" i="21"/>
  <c r="BG40" i="21"/>
  <c r="BH40" i="21"/>
  <c r="BH5" i="21"/>
  <c r="BG5" i="21"/>
  <c r="BD6" i="21"/>
  <c r="BD7" i="21"/>
  <c r="BD8" i="21"/>
  <c r="BD9" i="21"/>
  <c r="BE9" i="21"/>
  <c r="BD10" i="21"/>
  <c r="BE10" i="21"/>
  <c r="BD11" i="21"/>
  <c r="BE11" i="21"/>
  <c r="BD12" i="21"/>
  <c r="BD13" i="21"/>
  <c r="BE13" i="21"/>
  <c r="BD14" i="21"/>
  <c r="BE14" i="21" s="1"/>
  <c r="BD15" i="21"/>
  <c r="BD16" i="21"/>
  <c r="BD17" i="21"/>
  <c r="BE17" i="21"/>
  <c r="BD18" i="21"/>
  <c r="BE18" i="21" s="1"/>
  <c r="BD19" i="21"/>
  <c r="BE19" i="21"/>
  <c r="BD20" i="21"/>
  <c r="BD21" i="21"/>
  <c r="BE21" i="21" s="1"/>
  <c r="BD22" i="21"/>
  <c r="BE22" i="21" s="1"/>
  <c r="BD23" i="21"/>
  <c r="BD24" i="21"/>
  <c r="BD25" i="21"/>
  <c r="BE25" i="21"/>
  <c r="BD26" i="21"/>
  <c r="BE26" i="21"/>
  <c r="BD27" i="21"/>
  <c r="BE27" i="21"/>
  <c r="BD28" i="21"/>
  <c r="BD29" i="21"/>
  <c r="BE29" i="21"/>
  <c r="BD30" i="21"/>
  <c r="BE30" i="21" s="1"/>
  <c r="BD31" i="21"/>
  <c r="BD32" i="21"/>
  <c r="BD33" i="21"/>
  <c r="BE33" i="21"/>
  <c r="BD34" i="21"/>
  <c r="BE34" i="21" s="1"/>
  <c r="BD35" i="21"/>
  <c r="BE35" i="21"/>
  <c r="BD36" i="21"/>
  <c r="BD37" i="21"/>
  <c r="BE37" i="21" s="1"/>
  <c r="BD38" i="21"/>
  <c r="BE38" i="21" s="1"/>
  <c r="BD39" i="21"/>
  <c r="BD40" i="21"/>
  <c r="BD5" i="21"/>
  <c r="AW6" i="21"/>
  <c r="AX6" i="21"/>
  <c r="AW7" i="21"/>
  <c r="AX7" i="21"/>
  <c r="AW8" i="21"/>
  <c r="AX8" i="21"/>
  <c r="AW9" i="21"/>
  <c r="AX9" i="21"/>
  <c r="AW10" i="21"/>
  <c r="AX10" i="21"/>
  <c r="AW11" i="21"/>
  <c r="AX11" i="21"/>
  <c r="AW12" i="21"/>
  <c r="AX12" i="21"/>
  <c r="AW13" i="21"/>
  <c r="AX13" i="21"/>
  <c r="AW14" i="21"/>
  <c r="AX14" i="21"/>
  <c r="AW15" i="21"/>
  <c r="AX15" i="21"/>
  <c r="AW16" i="21"/>
  <c r="AX16" i="21"/>
  <c r="AW17" i="21"/>
  <c r="AX17" i="21"/>
  <c r="AW18" i="21"/>
  <c r="AX18" i="21"/>
  <c r="AW19" i="21"/>
  <c r="AX19" i="21"/>
  <c r="AW20" i="21"/>
  <c r="AX20" i="21"/>
  <c r="AW21" i="21"/>
  <c r="AX21" i="21"/>
  <c r="AW22" i="21"/>
  <c r="AX22" i="21"/>
  <c r="AW23" i="21"/>
  <c r="AX23" i="21"/>
  <c r="AW24" i="21"/>
  <c r="AX24" i="21"/>
  <c r="AW25" i="21"/>
  <c r="AX25" i="21"/>
  <c r="AW26" i="21"/>
  <c r="AX26" i="21"/>
  <c r="AW27" i="21"/>
  <c r="AX27" i="21"/>
  <c r="AW28" i="21"/>
  <c r="AX28" i="21"/>
  <c r="AW29" i="21"/>
  <c r="AX29" i="21"/>
  <c r="AW30" i="21"/>
  <c r="AX30" i="21"/>
  <c r="AW31" i="21"/>
  <c r="AX31" i="21"/>
  <c r="AW32" i="21"/>
  <c r="AX32" i="21"/>
  <c r="AW33" i="21"/>
  <c r="AX33" i="21"/>
  <c r="AW34" i="21"/>
  <c r="AX34" i="21"/>
  <c r="AW35" i="21"/>
  <c r="AX35" i="21"/>
  <c r="AW36" i="21"/>
  <c r="AX36" i="21"/>
  <c r="AW37" i="21"/>
  <c r="AX37" i="21"/>
  <c r="AW38" i="21"/>
  <c r="AX38" i="21"/>
  <c r="AW39" i="21"/>
  <c r="AX39" i="21"/>
  <c r="AW40" i="21"/>
  <c r="AX40" i="21"/>
  <c r="AX5" i="21"/>
  <c r="AW5" i="21"/>
  <c r="CQ148" i="21"/>
  <c r="CQ147" i="21"/>
  <c r="CQ146" i="21"/>
  <c r="CQ145" i="21"/>
  <c r="CQ144" i="21"/>
  <c r="CQ143" i="21"/>
  <c r="CQ142" i="21"/>
  <c r="CQ141" i="21"/>
  <c r="CQ140" i="21"/>
  <c r="CQ139" i="21"/>
  <c r="CQ138" i="21"/>
  <c r="CQ137" i="21"/>
  <c r="CQ136" i="21"/>
  <c r="CQ135" i="21"/>
  <c r="CQ134" i="21"/>
  <c r="CQ133" i="21"/>
  <c r="CQ132" i="21"/>
  <c r="CQ131" i="21"/>
  <c r="CQ130" i="21"/>
  <c r="CQ129" i="21"/>
  <c r="CQ128" i="21"/>
  <c r="CQ127" i="21"/>
  <c r="CQ126" i="21"/>
  <c r="CQ125" i="21"/>
  <c r="CQ124" i="21"/>
  <c r="CQ123" i="21"/>
  <c r="CQ122" i="21"/>
  <c r="CQ121" i="21"/>
  <c r="CQ120" i="21"/>
  <c r="CQ119" i="21"/>
  <c r="CQ118" i="21"/>
  <c r="CQ117" i="21"/>
  <c r="CQ116" i="21"/>
  <c r="CQ115" i="21"/>
  <c r="CQ114" i="21"/>
  <c r="CQ113" i="21"/>
  <c r="CQ112" i="21"/>
  <c r="CQ111" i="21"/>
  <c r="CQ110" i="21"/>
  <c r="CQ109" i="21"/>
  <c r="CQ108" i="21"/>
  <c r="CQ107" i="21"/>
  <c r="CQ106" i="21"/>
  <c r="CQ105" i="21"/>
  <c r="CQ104" i="21"/>
  <c r="CQ103" i="21"/>
  <c r="CQ102" i="21"/>
  <c r="CQ101" i="21"/>
  <c r="CQ100" i="21"/>
  <c r="CQ99" i="21"/>
  <c r="CQ98" i="21"/>
  <c r="CQ97" i="21"/>
  <c r="CQ96" i="21"/>
  <c r="CQ95" i="21"/>
  <c r="CQ94" i="21"/>
  <c r="CQ93" i="21"/>
  <c r="CQ92" i="21"/>
  <c r="CQ91" i="21"/>
  <c r="CQ90" i="21"/>
  <c r="CQ89" i="21"/>
  <c r="CQ88" i="21"/>
  <c r="CQ87" i="21"/>
  <c r="CQ86" i="21"/>
  <c r="CQ85" i="21"/>
  <c r="CQ84" i="21"/>
  <c r="CQ83" i="21"/>
  <c r="CQ82" i="21"/>
  <c r="CQ81" i="21"/>
  <c r="CQ80" i="21"/>
  <c r="CQ79" i="21"/>
  <c r="CQ78" i="21"/>
  <c r="CQ77" i="21"/>
  <c r="CG148" i="21"/>
  <c r="CG147" i="21"/>
  <c r="CG146" i="21"/>
  <c r="CG145" i="21"/>
  <c r="CG144" i="21"/>
  <c r="CG143" i="21"/>
  <c r="CG142" i="21"/>
  <c r="CG141" i="21"/>
  <c r="CG140" i="21"/>
  <c r="CG139" i="21"/>
  <c r="CG138" i="21"/>
  <c r="CG137" i="21"/>
  <c r="CG136" i="21"/>
  <c r="CG135" i="21"/>
  <c r="CG134" i="21"/>
  <c r="CG133" i="21"/>
  <c r="CG132" i="21"/>
  <c r="CG131" i="21"/>
  <c r="CG130" i="21"/>
  <c r="CG129" i="21"/>
  <c r="CG128" i="21"/>
  <c r="CG127" i="21"/>
  <c r="CG126" i="21"/>
  <c r="CG125" i="21"/>
  <c r="CG124" i="21"/>
  <c r="CG123" i="21"/>
  <c r="CG122" i="21"/>
  <c r="CG121" i="21"/>
  <c r="CG120" i="21"/>
  <c r="CG119" i="21"/>
  <c r="CG118" i="21"/>
  <c r="CG117" i="21"/>
  <c r="CG116" i="21"/>
  <c r="CG115" i="21"/>
  <c r="CG114" i="21"/>
  <c r="CG113" i="21"/>
  <c r="CG112" i="21"/>
  <c r="CG111" i="21"/>
  <c r="CG110" i="21"/>
  <c r="CG109" i="21"/>
  <c r="CG108" i="21"/>
  <c r="CG107" i="21"/>
  <c r="CG106" i="21"/>
  <c r="CG105" i="21"/>
  <c r="CG104" i="21"/>
  <c r="CG103" i="21"/>
  <c r="CG102" i="21"/>
  <c r="CG101" i="21"/>
  <c r="CG100" i="21"/>
  <c r="CG99" i="21"/>
  <c r="CG98" i="21"/>
  <c r="CG97" i="21"/>
  <c r="CG96" i="21"/>
  <c r="CG95" i="21"/>
  <c r="CG94" i="21"/>
  <c r="CG93" i="21"/>
  <c r="CG92" i="21"/>
  <c r="CG91" i="21"/>
  <c r="CG90" i="21"/>
  <c r="CG89" i="21"/>
  <c r="CG88" i="21"/>
  <c r="CG87" i="21"/>
  <c r="CG86" i="21"/>
  <c r="CG85" i="21"/>
  <c r="CG84" i="21"/>
  <c r="CG83" i="21"/>
  <c r="CG82" i="21"/>
  <c r="CG81" i="21"/>
  <c r="CG80" i="21"/>
  <c r="CG79" i="21"/>
  <c r="CG78" i="21"/>
  <c r="CG77" i="21"/>
  <c r="BB148" i="21"/>
  <c r="BB147" i="21"/>
  <c r="BB146" i="21"/>
  <c r="BB145" i="21"/>
  <c r="BB144" i="21"/>
  <c r="BB143" i="21"/>
  <c r="BB142" i="21"/>
  <c r="BB141" i="21"/>
  <c r="BB140" i="21"/>
  <c r="BB139" i="21"/>
  <c r="BB138" i="21"/>
  <c r="BB137" i="21"/>
  <c r="BB136" i="21"/>
  <c r="BB135" i="21"/>
  <c r="BB134" i="21"/>
  <c r="BB133" i="21"/>
  <c r="BB132" i="21"/>
  <c r="BB131" i="21"/>
  <c r="BB130" i="21"/>
  <c r="BB129" i="21"/>
  <c r="BB128" i="21"/>
  <c r="BB127" i="21"/>
  <c r="BB126" i="21"/>
  <c r="BB125" i="21"/>
  <c r="BB124" i="21"/>
  <c r="BB123" i="21"/>
  <c r="BB122" i="21"/>
  <c r="BB121" i="21"/>
  <c r="BB120" i="21"/>
  <c r="BB119" i="21"/>
  <c r="BB118" i="21"/>
  <c r="BB117" i="21"/>
  <c r="BB116" i="21"/>
  <c r="BB115" i="21"/>
  <c r="BB114" i="21"/>
  <c r="BB113" i="21"/>
  <c r="BB112" i="21"/>
  <c r="BB111" i="21"/>
  <c r="BB110" i="21"/>
  <c r="BB109" i="21"/>
  <c r="BB108" i="21"/>
  <c r="BB107" i="21"/>
  <c r="BB106" i="21"/>
  <c r="BB105" i="21"/>
  <c r="BB104" i="21"/>
  <c r="BB103" i="21"/>
  <c r="BB102" i="21"/>
  <c r="BB101" i="21"/>
  <c r="BB100" i="21"/>
  <c r="BB99" i="21"/>
  <c r="BB98" i="21"/>
  <c r="BB97" i="21"/>
  <c r="BB96" i="21"/>
  <c r="BB95" i="21"/>
  <c r="BB94" i="21"/>
  <c r="BB93" i="21"/>
  <c r="BB92" i="21"/>
  <c r="BB91" i="21"/>
  <c r="BB90" i="21"/>
  <c r="BB89" i="21"/>
  <c r="BB88" i="21"/>
  <c r="BB87" i="21"/>
  <c r="BB86" i="21"/>
  <c r="BB85" i="21"/>
  <c r="BB84" i="21"/>
  <c r="BB83" i="21"/>
  <c r="BB82" i="21"/>
  <c r="BB81" i="21"/>
  <c r="BB80" i="21"/>
  <c r="BB79" i="21"/>
  <c r="BB78" i="21"/>
  <c r="BB77" i="21"/>
  <c r="BB40" i="21"/>
  <c r="BB39" i="21"/>
  <c r="BB38" i="21"/>
  <c r="BB37" i="21"/>
  <c r="BB36" i="21"/>
  <c r="BB35" i="21"/>
  <c r="BB34" i="21"/>
  <c r="BB33" i="21"/>
  <c r="BB32" i="21"/>
  <c r="BB31" i="21"/>
  <c r="BB30" i="21"/>
  <c r="BB29" i="21"/>
  <c r="BB28" i="21"/>
  <c r="BB27" i="21"/>
  <c r="BB26" i="21"/>
  <c r="BB25" i="21"/>
  <c r="BB24" i="21"/>
  <c r="BB23" i="21"/>
  <c r="BB22" i="21"/>
  <c r="BB21" i="21"/>
  <c r="BB20" i="21"/>
  <c r="BB19" i="21"/>
  <c r="BB18" i="21"/>
  <c r="BB17" i="21"/>
  <c r="BB16" i="21"/>
  <c r="BB15" i="21"/>
  <c r="BB14" i="21"/>
  <c r="BB13" i="21"/>
  <c r="BB12" i="21"/>
  <c r="BB11" i="21"/>
  <c r="BB10" i="21"/>
  <c r="BB9" i="21"/>
  <c r="BB8" i="21"/>
  <c r="BB7" i="21"/>
  <c r="BB6" i="21"/>
  <c r="BB5" i="21"/>
  <c r="AR148" i="21"/>
  <c r="AR147" i="21"/>
  <c r="AR146" i="21"/>
  <c r="AR145" i="21"/>
  <c r="AR144" i="21"/>
  <c r="AR143" i="21"/>
  <c r="AR142" i="21"/>
  <c r="AR141" i="21"/>
  <c r="AR140" i="21"/>
  <c r="AR139" i="21"/>
  <c r="AR138" i="21"/>
  <c r="AR137" i="21"/>
  <c r="AR136" i="21"/>
  <c r="AR135" i="21"/>
  <c r="AR134" i="21"/>
  <c r="AR133" i="21"/>
  <c r="AR132" i="21"/>
  <c r="AR131" i="21"/>
  <c r="AR130" i="21"/>
  <c r="AR129" i="21"/>
  <c r="AR128" i="21"/>
  <c r="AR127" i="21"/>
  <c r="AR126" i="21"/>
  <c r="AR125" i="21"/>
  <c r="AR124" i="21"/>
  <c r="AR123" i="21"/>
  <c r="AR122" i="21"/>
  <c r="AR121" i="21"/>
  <c r="AR120" i="21"/>
  <c r="AR119" i="21"/>
  <c r="AR118" i="21"/>
  <c r="AR117" i="21"/>
  <c r="AR116" i="21"/>
  <c r="AR115" i="21"/>
  <c r="AR114" i="21"/>
  <c r="AR113" i="21"/>
  <c r="AR112" i="21"/>
  <c r="AR111" i="21"/>
  <c r="AR110" i="21"/>
  <c r="AR109" i="21"/>
  <c r="AR108" i="21"/>
  <c r="AR107" i="21"/>
  <c r="AR106" i="21"/>
  <c r="AR105" i="21"/>
  <c r="AR104" i="21"/>
  <c r="AR103" i="21"/>
  <c r="AR102" i="21"/>
  <c r="AR101" i="21"/>
  <c r="AR100" i="21"/>
  <c r="AR99" i="21"/>
  <c r="AR98" i="21"/>
  <c r="AR97" i="21"/>
  <c r="AR96" i="21"/>
  <c r="AR95" i="21"/>
  <c r="AR94" i="21"/>
  <c r="AR93" i="21"/>
  <c r="AR92" i="21"/>
  <c r="AR91" i="21"/>
  <c r="AR90" i="21"/>
  <c r="AR89" i="21"/>
  <c r="AR88" i="21"/>
  <c r="AR87" i="21"/>
  <c r="AR86" i="21"/>
  <c r="AR85" i="21"/>
  <c r="AR84" i="21"/>
  <c r="AR83" i="21"/>
  <c r="AR82" i="21"/>
  <c r="AR81" i="21"/>
  <c r="AR80" i="21"/>
  <c r="AR79" i="21"/>
  <c r="AR78" i="21"/>
  <c r="AR77" i="21"/>
  <c r="AR40" i="21"/>
  <c r="AR39" i="21"/>
  <c r="AR38" i="21"/>
  <c r="AR37" i="21"/>
  <c r="AR36" i="21"/>
  <c r="AR35" i="21"/>
  <c r="AR34" i="21"/>
  <c r="AR33" i="21"/>
  <c r="AR32" i="21"/>
  <c r="AR31" i="21"/>
  <c r="AR30" i="21"/>
  <c r="AR29" i="21"/>
  <c r="AR28" i="21"/>
  <c r="AR27" i="21"/>
  <c r="AR26" i="21"/>
  <c r="AR25" i="21"/>
  <c r="AR24" i="21"/>
  <c r="AR23" i="21"/>
  <c r="AR22" i="21"/>
  <c r="AR21" i="21"/>
  <c r="AR20" i="21"/>
  <c r="AR19" i="21"/>
  <c r="AR18" i="21"/>
  <c r="AR17" i="21"/>
  <c r="AR16" i="21"/>
  <c r="AR15" i="21"/>
  <c r="AR14" i="21"/>
  <c r="AR13" i="21"/>
  <c r="AR12" i="21"/>
  <c r="AR11" i="21"/>
  <c r="AR10" i="21"/>
  <c r="AR9" i="21"/>
  <c r="AR8" i="21"/>
  <c r="AR7" i="21"/>
  <c r="AR6" i="21"/>
  <c r="AR5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8" i="21"/>
  <c r="L7" i="21"/>
  <c r="L6" i="21"/>
  <c r="L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5" i="21"/>
  <c r="AX148" i="21"/>
  <c r="AW148" i="21"/>
  <c r="AX147" i="21"/>
  <c r="AW147" i="21"/>
  <c r="AX146" i="21"/>
  <c r="AW146" i="21"/>
  <c r="AX145" i="21"/>
  <c r="AW145" i="21"/>
  <c r="AX144" i="21"/>
  <c r="AW144" i="21"/>
  <c r="AX143" i="21"/>
  <c r="AW143" i="21"/>
  <c r="AX142" i="21"/>
  <c r="AW142" i="21"/>
  <c r="AX141" i="21"/>
  <c r="AW141" i="21"/>
  <c r="AX140" i="21"/>
  <c r="AW140" i="21"/>
  <c r="AX139" i="21"/>
  <c r="AW139" i="21"/>
  <c r="AX138" i="21"/>
  <c r="AW138" i="21"/>
  <c r="AX137" i="21"/>
  <c r="AW137" i="21"/>
  <c r="AX136" i="21"/>
  <c r="AW136" i="21"/>
  <c r="AX135" i="21"/>
  <c r="AW135" i="21"/>
  <c r="AX134" i="21"/>
  <c r="AW134" i="21"/>
  <c r="AX133" i="21"/>
  <c r="AW133" i="21"/>
  <c r="AX132" i="21"/>
  <c r="AW132" i="21"/>
  <c r="AX131" i="21"/>
  <c r="AW131" i="21"/>
  <c r="AX130" i="21"/>
  <c r="AW130" i="21"/>
  <c r="AX129" i="21"/>
  <c r="AW129" i="21"/>
  <c r="AX128" i="21"/>
  <c r="AW128" i="21"/>
  <c r="AX127" i="21"/>
  <c r="AW127" i="21"/>
  <c r="AX126" i="21"/>
  <c r="AW126" i="21"/>
  <c r="AX125" i="21"/>
  <c r="AW125" i="21"/>
  <c r="AX124" i="21"/>
  <c r="AW124" i="21"/>
  <c r="AX123" i="21"/>
  <c r="AW123" i="21"/>
  <c r="AX122" i="21"/>
  <c r="AW122" i="21"/>
  <c r="AX121" i="21"/>
  <c r="AW121" i="21"/>
  <c r="AX120" i="21"/>
  <c r="AW120" i="21"/>
  <c r="AX119" i="21"/>
  <c r="AW119" i="21"/>
  <c r="AX118" i="21"/>
  <c r="AW118" i="21"/>
  <c r="AX117" i="21"/>
  <c r="AW117" i="21"/>
  <c r="AX116" i="21"/>
  <c r="AW116" i="21"/>
  <c r="AX115" i="21"/>
  <c r="AW115" i="21"/>
  <c r="AX114" i="21"/>
  <c r="AW114" i="21"/>
  <c r="AX113" i="21"/>
  <c r="AW113" i="21"/>
  <c r="AX112" i="21"/>
  <c r="AW112" i="21"/>
  <c r="AX111" i="21"/>
  <c r="AW111" i="21"/>
  <c r="AX110" i="21"/>
  <c r="AW110" i="21"/>
  <c r="AX109" i="21"/>
  <c r="AW109" i="21"/>
  <c r="AX108" i="21"/>
  <c r="AW108" i="21"/>
  <c r="AX107" i="21"/>
  <c r="AW107" i="21"/>
  <c r="AX106" i="21"/>
  <c r="AW106" i="21"/>
  <c r="AX105" i="21"/>
  <c r="AW105" i="21"/>
  <c r="AX104" i="21"/>
  <c r="AW104" i="21"/>
  <c r="AX103" i="21"/>
  <c r="AW103" i="21"/>
  <c r="AX102" i="21"/>
  <c r="AW102" i="21"/>
  <c r="AX101" i="21"/>
  <c r="AW101" i="21"/>
  <c r="AX100" i="21"/>
  <c r="AW100" i="21"/>
  <c r="AX99" i="21"/>
  <c r="AW99" i="21"/>
  <c r="AX98" i="21"/>
  <c r="AW98" i="21"/>
  <c r="AX97" i="21"/>
  <c r="AW97" i="21"/>
  <c r="AX96" i="21"/>
  <c r="AW96" i="21"/>
  <c r="AX95" i="21"/>
  <c r="AW95" i="21"/>
  <c r="AX94" i="21"/>
  <c r="AW94" i="21"/>
  <c r="AX93" i="21"/>
  <c r="AW93" i="21"/>
  <c r="AX92" i="21"/>
  <c r="AW92" i="21"/>
  <c r="AX91" i="21"/>
  <c r="AW91" i="21"/>
  <c r="AX90" i="21"/>
  <c r="AW90" i="21"/>
  <c r="AX89" i="21"/>
  <c r="AW89" i="21"/>
  <c r="AX88" i="21"/>
  <c r="AW88" i="21"/>
  <c r="AX87" i="21"/>
  <c r="AW87" i="21"/>
  <c r="AX86" i="21"/>
  <c r="AW86" i="21"/>
  <c r="AX85" i="21"/>
  <c r="AW85" i="21"/>
  <c r="AX84" i="21"/>
  <c r="AW84" i="21"/>
  <c r="AX83" i="21"/>
  <c r="AW83" i="21"/>
  <c r="AX82" i="21"/>
  <c r="AW82" i="21"/>
  <c r="AX81" i="21"/>
  <c r="AW81" i="21"/>
  <c r="AX80" i="21"/>
  <c r="AW80" i="21"/>
  <c r="AX79" i="21"/>
  <c r="AW79" i="21"/>
  <c r="AX78" i="21"/>
  <c r="AW78" i="21"/>
  <c r="AX77" i="21"/>
  <c r="AW77" i="21"/>
  <c r="H38" i="21"/>
  <c r="G38" i="21"/>
  <c r="H37" i="21"/>
  <c r="G37" i="21"/>
  <c r="H36" i="21"/>
  <c r="G36" i="21"/>
  <c r="H35" i="21"/>
  <c r="G35" i="21"/>
  <c r="H34" i="21"/>
  <c r="G34" i="21"/>
  <c r="H33" i="21"/>
  <c r="G33" i="21"/>
  <c r="H32" i="21"/>
  <c r="G32" i="21"/>
  <c r="H31" i="21"/>
  <c r="G31" i="21"/>
  <c r="H30" i="21"/>
  <c r="G30" i="21"/>
  <c r="H29" i="21"/>
  <c r="G29" i="21"/>
  <c r="H28" i="21"/>
  <c r="G28" i="21"/>
  <c r="H27" i="21"/>
  <c r="G27" i="21"/>
  <c r="H26" i="21"/>
  <c r="G26" i="21"/>
  <c r="H25" i="21"/>
  <c r="G25" i="21"/>
  <c r="H24" i="21"/>
  <c r="G24" i="21"/>
  <c r="H23" i="21"/>
  <c r="G23" i="21"/>
  <c r="H22" i="21"/>
  <c r="G22" i="21"/>
  <c r="H21" i="21"/>
  <c r="G21" i="21"/>
  <c r="H20" i="21"/>
  <c r="G20" i="21"/>
  <c r="H19" i="21"/>
  <c r="G19" i="21"/>
  <c r="H18" i="21"/>
  <c r="G18" i="21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7" i="21"/>
  <c r="G7" i="21"/>
  <c r="H6" i="21"/>
  <c r="G6" i="21"/>
  <c r="H5" i="21"/>
  <c r="G5" i="21"/>
  <c r="CJ148" i="21"/>
  <c r="CJ147" i="21"/>
  <c r="CT146" i="21"/>
  <c r="CJ146" i="21"/>
  <c r="CJ145" i="21"/>
  <c r="CJ144" i="21"/>
  <c r="CT143" i="21"/>
  <c r="CJ143" i="21"/>
  <c r="CT142" i="21"/>
  <c r="CJ142" i="21"/>
  <c r="CJ141" i="21"/>
  <c r="CT140" i="21"/>
  <c r="CJ140" i="21"/>
  <c r="CJ139" i="21"/>
  <c r="CJ138" i="21"/>
  <c r="CT137" i="21"/>
  <c r="CJ137" i="21"/>
  <c r="CT136" i="21"/>
  <c r="CJ136" i="21"/>
  <c r="CJ135" i="21"/>
  <c r="CT134" i="21"/>
  <c r="CJ134" i="21"/>
  <c r="CJ133" i="21"/>
  <c r="CJ132" i="21"/>
  <c r="CJ131" i="21"/>
  <c r="CT130" i="21"/>
  <c r="CJ130" i="21"/>
  <c r="CJ129" i="21"/>
  <c r="CJ128" i="21"/>
  <c r="CT127" i="21"/>
  <c r="CJ127" i="21"/>
  <c r="CT126" i="21"/>
  <c r="CJ126" i="21"/>
  <c r="CJ125" i="21"/>
  <c r="CT124" i="21"/>
  <c r="CJ124" i="21"/>
  <c r="CJ123" i="21"/>
  <c r="CT122" i="21"/>
  <c r="CJ122" i="21"/>
  <c r="CT121" i="21"/>
  <c r="CJ121" i="21"/>
  <c r="CT120" i="21"/>
  <c r="CJ120" i="21"/>
  <c r="CJ119" i="21"/>
  <c r="CJ118" i="21"/>
  <c r="CJ117" i="21"/>
  <c r="CJ116" i="21"/>
  <c r="CJ115" i="21"/>
  <c r="CT114" i="21"/>
  <c r="CJ114" i="21"/>
  <c r="CJ113" i="21"/>
  <c r="CT112" i="21"/>
  <c r="CJ112" i="21"/>
  <c r="CT111" i="21"/>
  <c r="CJ111" i="21"/>
  <c r="CT110" i="21"/>
  <c r="CJ110" i="21"/>
  <c r="CJ109" i="21"/>
  <c r="CT108" i="21"/>
  <c r="CJ108" i="21"/>
  <c r="CJ107" i="21"/>
  <c r="CT106" i="21"/>
  <c r="CJ106" i="21"/>
  <c r="CT105" i="21"/>
  <c r="CJ105" i="21"/>
  <c r="CJ104" i="21"/>
  <c r="CT103" i="21"/>
  <c r="CJ103" i="21"/>
  <c r="CT102" i="21"/>
  <c r="CJ102" i="21"/>
  <c r="CJ101" i="21"/>
  <c r="CT100" i="21"/>
  <c r="CJ100" i="21"/>
  <c r="CJ99" i="21"/>
  <c r="CT98" i="21"/>
  <c r="CJ98" i="21"/>
  <c r="CT97" i="21"/>
  <c r="CJ97" i="21"/>
  <c r="CT96" i="21"/>
  <c r="CJ96" i="21"/>
  <c r="CT95" i="21"/>
  <c r="CJ95" i="21"/>
  <c r="CT94" i="21"/>
  <c r="CJ94" i="21"/>
  <c r="CJ93" i="21"/>
  <c r="CT92" i="21"/>
  <c r="CJ92" i="21"/>
  <c r="CJ91" i="21"/>
  <c r="CJ90" i="21"/>
  <c r="CT89" i="21"/>
  <c r="CJ89" i="21"/>
  <c r="CT88" i="21"/>
  <c r="CJ88" i="21"/>
  <c r="CT87" i="21"/>
  <c r="CJ87" i="21"/>
  <c r="CT86" i="21"/>
  <c r="CJ86" i="21"/>
  <c r="CJ85" i="21"/>
  <c r="CT84" i="21"/>
  <c r="CJ84" i="21"/>
  <c r="CJ83" i="21"/>
  <c r="CT82" i="21"/>
  <c r="CJ82" i="21"/>
  <c r="CT81" i="21"/>
  <c r="CJ81" i="21"/>
  <c r="CT80" i="21"/>
  <c r="CJ80" i="21"/>
  <c r="CT79" i="21"/>
  <c r="CJ79" i="21"/>
  <c r="CT78" i="21"/>
  <c r="CJ78" i="21"/>
  <c r="CT77" i="21"/>
  <c r="CJ77" i="21"/>
  <c r="BH148" i="21"/>
  <c r="BG148" i="21"/>
  <c r="BE148" i="21"/>
  <c r="AU148" i="21"/>
  <c r="BH147" i="21"/>
  <c r="BG147" i="21"/>
  <c r="BE147" i="21"/>
  <c r="AU147" i="21"/>
  <c r="BH146" i="21"/>
  <c r="BG146" i="21"/>
  <c r="BE146" i="21"/>
  <c r="AU146" i="21"/>
  <c r="BH145" i="21"/>
  <c r="BG145" i="21"/>
  <c r="BE145" i="21"/>
  <c r="AU145" i="21"/>
  <c r="BH144" i="21"/>
  <c r="BG144" i="21"/>
  <c r="BE144" i="21"/>
  <c r="AU144" i="21"/>
  <c r="BH143" i="21"/>
  <c r="BG143" i="21"/>
  <c r="BE143" i="21"/>
  <c r="AU143" i="21"/>
  <c r="BH142" i="21"/>
  <c r="BG142" i="21"/>
  <c r="BE142" i="21"/>
  <c r="AU142" i="21"/>
  <c r="BH141" i="21"/>
  <c r="BG141" i="21"/>
  <c r="BE141" i="21"/>
  <c r="AU141" i="21"/>
  <c r="BH140" i="21"/>
  <c r="BG140" i="21"/>
  <c r="BE140" i="21"/>
  <c r="AU140" i="21"/>
  <c r="BH139" i="21"/>
  <c r="BG139" i="21"/>
  <c r="BE139" i="21"/>
  <c r="AU139" i="21"/>
  <c r="BH138" i="21"/>
  <c r="BG138" i="21"/>
  <c r="BE138" i="21"/>
  <c r="AU138" i="21"/>
  <c r="BH137" i="21"/>
  <c r="BG137" i="21"/>
  <c r="BE137" i="21"/>
  <c r="AU137" i="21"/>
  <c r="BH136" i="21"/>
  <c r="BG136" i="21"/>
  <c r="BE136" i="21"/>
  <c r="AU136" i="21"/>
  <c r="BH135" i="21"/>
  <c r="BG135" i="21"/>
  <c r="BE135" i="21"/>
  <c r="AU135" i="21"/>
  <c r="BH134" i="21"/>
  <c r="BG134" i="21"/>
  <c r="BE134" i="21"/>
  <c r="AU134" i="21"/>
  <c r="BH133" i="21"/>
  <c r="BG133" i="21"/>
  <c r="BE133" i="21"/>
  <c r="AU133" i="21"/>
  <c r="BH132" i="21"/>
  <c r="BG132" i="21"/>
  <c r="BE132" i="21"/>
  <c r="AU132" i="21"/>
  <c r="BH131" i="21"/>
  <c r="BG131" i="21"/>
  <c r="BE131" i="21"/>
  <c r="AU131" i="21"/>
  <c r="BH130" i="21"/>
  <c r="BG130" i="21"/>
  <c r="BE130" i="21"/>
  <c r="AU130" i="21"/>
  <c r="BH129" i="21"/>
  <c r="BG129" i="21"/>
  <c r="BE129" i="21"/>
  <c r="AU129" i="21"/>
  <c r="BH128" i="21"/>
  <c r="BG128" i="21"/>
  <c r="BE128" i="21"/>
  <c r="AU128" i="21"/>
  <c r="BH127" i="21"/>
  <c r="BG127" i="21"/>
  <c r="BE127" i="21"/>
  <c r="AU127" i="21"/>
  <c r="BH126" i="21"/>
  <c r="BG126" i="21"/>
  <c r="BE126" i="21"/>
  <c r="AU126" i="21"/>
  <c r="BH125" i="21"/>
  <c r="BG125" i="21"/>
  <c r="BE125" i="21"/>
  <c r="AU125" i="21"/>
  <c r="BH124" i="21"/>
  <c r="BG124" i="21"/>
  <c r="BE124" i="21"/>
  <c r="AU124" i="21"/>
  <c r="BH123" i="21"/>
  <c r="BG123" i="21"/>
  <c r="BE123" i="21"/>
  <c r="AU123" i="21"/>
  <c r="BH122" i="21"/>
  <c r="BG122" i="21"/>
  <c r="BE122" i="21"/>
  <c r="AU122" i="21"/>
  <c r="BH121" i="21"/>
  <c r="BG121" i="21"/>
  <c r="BE121" i="21"/>
  <c r="AU121" i="21"/>
  <c r="BH120" i="21"/>
  <c r="BG120" i="21"/>
  <c r="BE120" i="21"/>
  <c r="AU120" i="21"/>
  <c r="BH119" i="21"/>
  <c r="BG119" i="21"/>
  <c r="BE119" i="21"/>
  <c r="AU119" i="21"/>
  <c r="BH118" i="21"/>
  <c r="BG118" i="21"/>
  <c r="BE118" i="21"/>
  <c r="AU118" i="21"/>
  <c r="BH117" i="21"/>
  <c r="BG117" i="21"/>
  <c r="BE117" i="21"/>
  <c r="AU117" i="21"/>
  <c r="BH116" i="21"/>
  <c r="BG116" i="21"/>
  <c r="BE116" i="21"/>
  <c r="AU116" i="21"/>
  <c r="BH115" i="21"/>
  <c r="BG115" i="21"/>
  <c r="BE115" i="21"/>
  <c r="AU115" i="21"/>
  <c r="BH114" i="21"/>
  <c r="BG114" i="21"/>
  <c r="BE114" i="21"/>
  <c r="AU114" i="21"/>
  <c r="BH113" i="21"/>
  <c r="BG113" i="21"/>
  <c r="BE113" i="21"/>
  <c r="AU113" i="21"/>
  <c r="BH112" i="21"/>
  <c r="BG112" i="21"/>
  <c r="BE112" i="21"/>
  <c r="AU112" i="21"/>
  <c r="BH111" i="21"/>
  <c r="BG111" i="21"/>
  <c r="BE111" i="21"/>
  <c r="AU111" i="21"/>
  <c r="BH110" i="21"/>
  <c r="BG110" i="21"/>
  <c r="BE110" i="21"/>
  <c r="AU110" i="21"/>
  <c r="BH109" i="21"/>
  <c r="BG109" i="21"/>
  <c r="BE109" i="21"/>
  <c r="AU109" i="21"/>
  <c r="BH108" i="21"/>
  <c r="BG108" i="21"/>
  <c r="BE108" i="21"/>
  <c r="AU108" i="21"/>
  <c r="BH107" i="21"/>
  <c r="BG107" i="21"/>
  <c r="BE107" i="21"/>
  <c r="AU107" i="21"/>
  <c r="BH106" i="21"/>
  <c r="BG106" i="21"/>
  <c r="BE106" i="21"/>
  <c r="AU106" i="21"/>
  <c r="BH105" i="21"/>
  <c r="BG105" i="21"/>
  <c r="BE105" i="21"/>
  <c r="AU105" i="21"/>
  <c r="BH104" i="21"/>
  <c r="BG104" i="21"/>
  <c r="BE104" i="21"/>
  <c r="AU104" i="21"/>
  <c r="BH103" i="21"/>
  <c r="BG103" i="21"/>
  <c r="BE103" i="21"/>
  <c r="AU103" i="21"/>
  <c r="BH102" i="21"/>
  <c r="BG102" i="21"/>
  <c r="BE102" i="21"/>
  <c r="AU102" i="21"/>
  <c r="BH101" i="21"/>
  <c r="BG101" i="21"/>
  <c r="BE101" i="21"/>
  <c r="AU101" i="21"/>
  <c r="BH100" i="21"/>
  <c r="BG100" i="21"/>
  <c r="BE100" i="21"/>
  <c r="AU100" i="21"/>
  <c r="BH99" i="21"/>
  <c r="BG99" i="21"/>
  <c r="BE99" i="21"/>
  <c r="AU99" i="21"/>
  <c r="BH98" i="21"/>
  <c r="BG98" i="21"/>
  <c r="BE98" i="21"/>
  <c r="AU98" i="21"/>
  <c r="BH97" i="21"/>
  <c r="BG97" i="21"/>
  <c r="BE97" i="21"/>
  <c r="AU97" i="21"/>
  <c r="BH96" i="21"/>
  <c r="BG96" i="21"/>
  <c r="BE96" i="21"/>
  <c r="AU96" i="21"/>
  <c r="BH95" i="21"/>
  <c r="BG95" i="21"/>
  <c r="BE95" i="21"/>
  <c r="AU95" i="21"/>
  <c r="BH94" i="21"/>
  <c r="BG94" i="21"/>
  <c r="BE94" i="21"/>
  <c r="AU94" i="21"/>
  <c r="BH93" i="21"/>
  <c r="BG93" i="21"/>
  <c r="BE93" i="21"/>
  <c r="AU93" i="21"/>
  <c r="BH92" i="21"/>
  <c r="BG92" i="21"/>
  <c r="BE92" i="21"/>
  <c r="AU92" i="21"/>
  <c r="BH91" i="21"/>
  <c r="BG91" i="21"/>
  <c r="BE91" i="21"/>
  <c r="AU91" i="21"/>
  <c r="BH90" i="21"/>
  <c r="BG90" i="21"/>
  <c r="BE90" i="21"/>
  <c r="AU90" i="21"/>
  <c r="BH89" i="21"/>
  <c r="BG89" i="21"/>
  <c r="BE89" i="21"/>
  <c r="AU89" i="21"/>
  <c r="BH88" i="21"/>
  <c r="BG88" i="21"/>
  <c r="BE88" i="21"/>
  <c r="AU88" i="21"/>
  <c r="BH87" i="21"/>
  <c r="BG87" i="21"/>
  <c r="BE87" i="21"/>
  <c r="AU87" i="21"/>
  <c r="BH86" i="21"/>
  <c r="BG86" i="21"/>
  <c r="BE86" i="21"/>
  <c r="AU86" i="21"/>
  <c r="BH85" i="21"/>
  <c r="BG85" i="21"/>
  <c r="BE85" i="21"/>
  <c r="AU85" i="21"/>
  <c r="BH84" i="21"/>
  <c r="BG84" i="21"/>
  <c r="BE84" i="21"/>
  <c r="AU84" i="21"/>
  <c r="BH83" i="21"/>
  <c r="BG83" i="21"/>
  <c r="BE83" i="21"/>
  <c r="AU83" i="21"/>
  <c r="BH82" i="21"/>
  <c r="BG82" i="21"/>
  <c r="BE82" i="21"/>
  <c r="AU82" i="21"/>
  <c r="BH81" i="21"/>
  <c r="BG81" i="21"/>
  <c r="BE81" i="21"/>
  <c r="AU81" i="21"/>
  <c r="BH80" i="21"/>
  <c r="BG80" i="21"/>
  <c r="BE80" i="21"/>
  <c r="AU80" i="21"/>
  <c r="BH79" i="21"/>
  <c r="BG79" i="21"/>
  <c r="BE79" i="21"/>
  <c r="AU79" i="21"/>
  <c r="BH78" i="21"/>
  <c r="BG78" i="21"/>
  <c r="BE78" i="21"/>
  <c r="AU78" i="21"/>
  <c r="BH77" i="21"/>
  <c r="BG77" i="21"/>
  <c r="BE77" i="21"/>
  <c r="AU77" i="21"/>
  <c r="BE40" i="21"/>
  <c r="AU40" i="21"/>
  <c r="BE39" i="21"/>
  <c r="AU39" i="21"/>
  <c r="AU38" i="21"/>
  <c r="AU37" i="21"/>
  <c r="BE36" i="21"/>
  <c r="AU36" i="21"/>
  <c r="AU35" i="21"/>
  <c r="AU34" i="21"/>
  <c r="AU33" i="21"/>
  <c r="BE32" i="21"/>
  <c r="AU32" i="21"/>
  <c r="BE31" i="21"/>
  <c r="AU31" i="21"/>
  <c r="AU30" i="21"/>
  <c r="AU29" i="21"/>
  <c r="BE28" i="21"/>
  <c r="AU28" i="21"/>
  <c r="AU27" i="21"/>
  <c r="AU26" i="21"/>
  <c r="AU25" i="21"/>
  <c r="BE24" i="21"/>
  <c r="AU24" i="21"/>
  <c r="BE23" i="21"/>
  <c r="AU23" i="21"/>
  <c r="AU22" i="21"/>
  <c r="AU21" i="21"/>
  <c r="BE20" i="21"/>
  <c r="AU20" i="21"/>
  <c r="AU19" i="21"/>
  <c r="AU18" i="21"/>
  <c r="AU17" i="21"/>
  <c r="BE16" i="21"/>
  <c r="AU16" i="21"/>
  <c r="BE15" i="21"/>
  <c r="AU15" i="21"/>
  <c r="AU14" i="21"/>
  <c r="AU13" i="21"/>
  <c r="BE12" i="21"/>
  <c r="AU12" i="21"/>
  <c r="AU11" i="21"/>
  <c r="AU10" i="21"/>
  <c r="AU9" i="21"/>
  <c r="BE8" i="21"/>
  <c r="AU8" i="21"/>
  <c r="BE7" i="21"/>
  <c r="AU7" i="21"/>
  <c r="BE6" i="21"/>
  <c r="AU6" i="21"/>
  <c r="BE5" i="21"/>
  <c r="AU5" i="21"/>
  <c r="DI6" i="21"/>
  <c r="DI7" i="21"/>
  <c r="DI8" i="21"/>
  <c r="DI9" i="21"/>
  <c r="DI10" i="21"/>
  <c r="DI11" i="21"/>
  <c r="DI12" i="21"/>
  <c r="DI13" i="21"/>
  <c r="DI14" i="21"/>
  <c r="DI15" i="21"/>
  <c r="DI16" i="21"/>
  <c r="DI17" i="21"/>
  <c r="DI18" i="21"/>
  <c r="DI19" i="21"/>
  <c r="DI20" i="21"/>
  <c r="DI21" i="21"/>
  <c r="DI22" i="21"/>
  <c r="DI23" i="21"/>
  <c r="DI24" i="21"/>
  <c r="DI25" i="21"/>
  <c r="DI26" i="21"/>
  <c r="DI27" i="21"/>
  <c r="DI28" i="21"/>
  <c r="DI29" i="21"/>
  <c r="DI30" i="21"/>
  <c r="DI31" i="21"/>
  <c r="DI32" i="21"/>
  <c r="DI33" i="21"/>
  <c r="DI34" i="21"/>
  <c r="DI35" i="21"/>
  <c r="DI36" i="21"/>
  <c r="DI37" i="21"/>
  <c r="DI38" i="21"/>
  <c r="DI39" i="21"/>
  <c r="DI40" i="21"/>
  <c r="DI41" i="21"/>
  <c r="DI42" i="21"/>
  <c r="DI43" i="21"/>
  <c r="DI44" i="21"/>
  <c r="DI45" i="21"/>
  <c r="DI46" i="21"/>
  <c r="DI47" i="21"/>
  <c r="DI48" i="21"/>
  <c r="DI49" i="21"/>
  <c r="DI50" i="21"/>
  <c r="DI51" i="21"/>
  <c r="DI52" i="21"/>
  <c r="DI53" i="21"/>
  <c r="DI54" i="21"/>
  <c r="DI55" i="21"/>
  <c r="DI56" i="21"/>
  <c r="DI57" i="21"/>
  <c r="DI58" i="21"/>
  <c r="DI59" i="21"/>
  <c r="DI60" i="21"/>
  <c r="DI61" i="21"/>
  <c r="DI62" i="21"/>
  <c r="DI63" i="21"/>
  <c r="DI64" i="21"/>
  <c r="DI65" i="21"/>
  <c r="DI66" i="21"/>
  <c r="DI67" i="21"/>
  <c r="DI68" i="21"/>
  <c r="DI69" i="21"/>
  <c r="DI70" i="21"/>
  <c r="DI71" i="21"/>
  <c r="DI72" i="21"/>
  <c r="DI73" i="21"/>
  <c r="DI74" i="21"/>
  <c r="DI75" i="21"/>
  <c r="DI76" i="21"/>
  <c r="DI77" i="21"/>
  <c r="DI78" i="21"/>
  <c r="DI79" i="21"/>
  <c r="DI80" i="21"/>
  <c r="DI81" i="21"/>
  <c r="DI82" i="21"/>
  <c r="DI83" i="21"/>
  <c r="DI84" i="21"/>
  <c r="CM84" i="21" s="1"/>
  <c r="DI85" i="21"/>
  <c r="DI86" i="21"/>
  <c r="DI87" i="21"/>
  <c r="DI88" i="21"/>
  <c r="DI89" i="21"/>
  <c r="DI90" i="21"/>
  <c r="DI91" i="21"/>
  <c r="DI92" i="21"/>
  <c r="CM92" i="21" s="1"/>
  <c r="DI93" i="21"/>
  <c r="DI94" i="21"/>
  <c r="DI95" i="21"/>
  <c r="DI96" i="21"/>
  <c r="DI97" i="21"/>
  <c r="DI98" i="21"/>
  <c r="DI99" i="21"/>
  <c r="DI100" i="21"/>
  <c r="CL100" i="21" s="1"/>
  <c r="DI101" i="21"/>
  <c r="DI102" i="21"/>
  <c r="DI103" i="21"/>
  <c r="DI104" i="21"/>
  <c r="DI105" i="21"/>
  <c r="DI106" i="21"/>
  <c r="DI107" i="21"/>
  <c r="DI108" i="21"/>
  <c r="CM108" i="21" s="1"/>
  <c r="DI109" i="21"/>
  <c r="DI110" i="21"/>
  <c r="DI111" i="21"/>
  <c r="DI112" i="21"/>
  <c r="DI113" i="21"/>
  <c r="DI114" i="21"/>
  <c r="DI115" i="21"/>
  <c r="DI116" i="21"/>
  <c r="CM116" i="21" s="1"/>
  <c r="DI117" i="21"/>
  <c r="DI118" i="21"/>
  <c r="DI119" i="21"/>
  <c r="DI120" i="21"/>
  <c r="DI121" i="21"/>
  <c r="DI122" i="21"/>
  <c r="DI123" i="21"/>
  <c r="DI124" i="21"/>
  <c r="CM124" i="21" s="1"/>
  <c r="DI125" i="21"/>
  <c r="DI126" i="21"/>
  <c r="DI127" i="21"/>
  <c r="DI128" i="21"/>
  <c r="DI129" i="21"/>
  <c r="DI130" i="21"/>
  <c r="DI131" i="21"/>
  <c r="DI132" i="21"/>
  <c r="CM132" i="21" s="1"/>
  <c r="DI133" i="21"/>
  <c r="DI134" i="21"/>
  <c r="DI135" i="21"/>
  <c r="DI136" i="21"/>
  <c r="DI137" i="21"/>
  <c r="DI138" i="21"/>
  <c r="DI139" i="21"/>
  <c r="DI140" i="21"/>
  <c r="CL140" i="21" s="1"/>
  <c r="DI141" i="21"/>
  <c r="DI142" i="21"/>
  <c r="DI143" i="21"/>
  <c r="DI144" i="21"/>
  <c r="DI145" i="21"/>
  <c r="DI146" i="21"/>
  <c r="DI147" i="21"/>
  <c r="DI148" i="21"/>
  <c r="CM148" i="21" s="1"/>
  <c r="DI5" i="21"/>
  <c r="Q6" i="21"/>
  <c r="R6" i="21"/>
  <c r="Q7" i="21"/>
  <c r="R7" i="21"/>
  <c r="Q8" i="21"/>
  <c r="R8" i="21"/>
  <c r="Q9" i="21"/>
  <c r="R9" i="21"/>
  <c r="Q10" i="21"/>
  <c r="R10" i="21"/>
  <c r="Q11" i="21"/>
  <c r="R11" i="21"/>
  <c r="Q12" i="21"/>
  <c r="R12" i="21"/>
  <c r="Q13" i="21"/>
  <c r="R13" i="21"/>
  <c r="Q14" i="21"/>
  <c r="R14" i="21"/>
  <c r="Q15" i="21"/>
  <c r="R15" i="21"/>
  <c r="Q16" i="21"/>
  <c r="R16" i="21"/>
  <c r="Q17" i="21"/>
  <c r="R17" i="21"/>
  <c r="Q18" i="21"/>
  <c r="R18" i="21"/>
  <c r="Q19" i="21"/>
  <c r="R19" i="21"/>
  <c r="Q20" i="21"/>
  <c r="R20" i="21"/>
  <c r="Q21" i="21"/>
  <c r="R21" i="21"/>
  <c r="Q22" i="21"/>
  <c r="R22" i="21"/>
  <c r="Q23" i="21"/>
  <c r="R23" i="21"/>
  <c r="Q24" i="21"/>
  <c r="R24" i="21"/>
  <c r="Q25" i="21"/>
  <c r="R25" i="21"/>
  <c r="Q26" i="21"/>
  <c r="R26" i="21"/>
  <c r="Q27" i="21"/>
  <c r="R27" i="21"/>
  <c r="Q28" i="21"/>
  <c r="R28" i="21"/>
  <c r="Q29" i="21"/>
  <c r="R29" i="21"/>
  <c r="Q30" i="21"/>
  <c r="R30" i="21"/>
  <c r="Q31" i="21"/>
  <c r="R31" i="21"/>
  <c r="Q32" i="21"/>
  <c r="R32" i="21"/>
  <c r="Q33" i="21"/>
  <c r="R33" i="21"/>
  <c r="Q34" i="21"/>
  <c r="R34" i="21"/>
  <c r="Q35" i="21"/>
  <c r="R35" i="21"/>
  <c r="Q36" i="21"/>
  <c r="R36" i="21"/>
  <c r="Q37" i="21"/>
  <c r="R37" i="21"/>
  <c r="Q38" i="21"/>
  <c r="R38" i="21"/>
  <c r="R5" i="21"/>
  <c r="Q5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E5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3" i="19"/>
  <c r="H11" i="13"/>
  <c r="D6" i="13"/>
  <c r="J10" i="13"/>
  <c r="H37" i="13"/>
  <c r="J17" i="13"/>
  <c r="F11" i="13"/>
  <c r="U46" i="9"/>
  <c r="U65" i="9" s="1"/>
  <c r="Q54" i="9"/>
  <c r="R54" i="9"/>
  <c r="S54" i="9"/>
  <c r="V54" i="9"/>
  <c r="Y54" i="9"/>
  <c r="AA54" i="9"/>
  <c r="AC54" i="9"/>
  <c r="AD54" i="9"/>
  <c r="AH54" i="9"/>
  <c r="AI54" i="9"/>
  <c r="AL54" i="9"/>
  <c r="AO54" i="9"/>
  <c r="AT54" i="9"/>
  <c r="AW54" i="9"/>
  <c r="Q57" i="9"/>
  <c r="S57" i="9"/>
  <c r="X57" i="9"/>
  <c r="Z57" i="9"/>
  <c r="AA57" i="9"/>
  <c r="AC57" i="9"/>
  <c r="AF57" i="9"/>
  <c r="AH57" i="9"/>
  <c r="AJ57" i="9"/>
  <c r="AK57" i="9"/>
  <c r="AO57" i="9"/>
  <c r="AO62" i="9" s="1"/>
  <c r="AS57" i="9"/>
  <c r="AT57" i="9"/>
  <c r="AV57" i="9"/>
  <c r="P58" i="9"/>
  <c r="S58" i="9"/>
  <c r="V58" i="9"/>
  <c r="X58" i="9"/>
  <c r="AA58" i="9"/>
  <c r="AD58" i="9"/>
  <c r="AF58" i="9"/>
  <c r="AJ58" i="9"/>
  <c r="AN58" i="9"/>
  <c r="AP58" i="9"/>
  <c r="AU58" i="9"/>
  <c r="AV58" i="9"/>
  <c r="R59" i="9"/>
  <c r="S59" i="9"/>
  <c r="AC59" i="9"/>
  <c r="AD59" i="9"/>
  <c r="AH59" i="9"/>
  <c r="AL59" i="9"/>
  <c r="AN59" i="9"/>
  <c r="AS59" i="9"/>
  <c r="AT59" i="9"/>
  <c r="P60" i="9"/>
  <c r="Q60" i="9"/>
  <c r="AA60" i="9"/>
  <c r="AB60" i="9"/>
  <c r="AF60" i="9"/>
  <c r="AJ60" i="9"/>
  <c r="AL60" i="9"/>
  <c r="AQ60" i="9"/>
  <c r="AR60" i="9"/>
  <c r="AW60" i="9"/>
  <c r="Q61" i="9"/>
  <c r="T61" i="9"/>
  <c r="W61" i="9"/>
  <c r="Y61" i="9"/>
  <c r="Z61" i="9"/>
  <c r="AB61" i="9"/>
  <c r="AE61" i="9"/>
  <c r="AI61" i="9"/>
  <c r="AJ61" i="9"/>
  <c r="AM61" i="9"/>
  <c r="AO61" i="9"/>
  <c r="AR61" i="9"/>
  <c r="AU61" i="9"/>
  <c r="AW61" i="9"/>
  <c r="P65" i="9"/>
  <c r="T65" i="9"/>
  <c r="W65" i="9"/>
  <c r="X65" i="9"/>
  <c r="AA65" i="9"/>
  <c r="AB65" i="9"/>
  <c r="AE65" i="9"/>
  <c r="AF65" i="9"/>
  <c r="AG65" i="9"/>
  <c r="AJ65" i="9"/>
  <c r="AM65" i="9"/>
  <c r="AO65" i="9"/>
  <c r="AQ65" i="9"/>
  <c r="AR65" i="9"/>
  <c r="AU65" i="9"/>
  <c r="AW65" i="9"/>
  <c r="U66" i="9"/>
  <c r="V66" i="9"/>
  <c r="Y66" i="9"/>
  <c r="Z66" i="9"/>
  <c r="AC66" i="9"/>
  <c r="AD66" i="9"/>
  <c r="AG66" i="9"/>
  <c r="AJ66" i="9"/>
  <c r="AL66" i="9"/>
  <c r="AN66" i="9"/>
  <c r="AO66" i="9"/>
  <c r="AS66" i="9"/>
  <c r="AT66" i="9"/>
  <c r="AW66" i="9"/>
  <c r="Q67" i="9"/>
  <c r="R67" i="9"/>
  <c r="Z67" i="9"/>
  <c r="AB67" i="9"/>
  <c r="AH67" i="9"/>
  <c r="AL67" i="9"/>
  <c r="AP67" i="9"/>
  <c r="AQ67" i="9"/>
  <c r="AR67" i="9"/>
  <c r="AU67" i="9"/>
  <c r="AV67" i="9"/>
  <c r="AW67" i="9"/>
  <c r="S68" i="9"/>
  <c r="W68" i="9"/>
  <c r="X68" i="9"/>
  <c r="AA68" i="9"/>
  <c r="AH68" i="9"/>
  <c r="AK68" i="9"/>
  <c r="AN68" i="9"/>
  <c r="AP68" i="9"/>
  <c r="AS68" i="9"/>
  <c r="AT68" i="9"/>
  <c r="Q69" i="9"/>
  <c r="U69" i="9"/>
  <c r="V69" i="9"/>
  <c r="Y69" i="9"/>
  <c r="AD69" i="9"/>
  <c r="AF69" i="9"/>
  <c r="AG69" i="9"/>
  <c r="AJ69" i="9"/>
  <c r="AO69" i="9"/>
  <c r="AQ69" i="9"/>
  <c r="AR69" i="9"/>
  <c r="AV69" i="9"/>
  <c r="AW69" i="9"/>
  <c r="O68" i="9"/>
  <c r="O69" i="9"/>
  <c r="O60" i="9"/>
  <c r="O61" i="9"/>
  <c r="O57" i="9"/>
  <c r="K63" i="9"/>
  <c r="AG46" i="9"/>
  <c r="AH46" i="9"/>
  <c r="AH65" i="9" s="1"/>
  <c r="AI46" i="9"/>
  <c r="AI65" i="9" s="1"/>
  <c r="AJ46" i="9"/>
  <c r="AK46" i="9"/>
  <c r="AK65" i="9" s="1"/>
  <c r="AL46" i="9"/>
  <c r="AL65" i="9" s="1"/>
  <c r="AM46" i="9"/>
  <c r="AN46" i="9"/>
  <c r="AN65" i="9" s="1"/>
  <c r="AN70" i="9" s="1"/>
  <c r="AO46" i="9"/>
  <c r="AP46" i="9"/>
  <c r="AP65" i="9" s="1"/>
  <c r="AQ46" i="9"/>
  <c r="AR46" i="9"/>
  <c r="AR51" i="9" s="1"/>
  <c r="AS46" i="9"/>
  <c r="AS65" i="9" s="1"/>
  <c r="AT46" i="9"/>
  <c r="AT65" i="9" s="1"/>
  <c r="AT70" i="9" s="1"/>
  <c r="AU46" i="9"/>
  <c r="AV46" i="9"/>
  <c r="AV65" i="9" s="1"/>
  <c r="AW46" i="9"/>
  <c r="AG47" i="9"/>
  <c r="AH47" i="9"/>
  <c r="AH66" i="9" s="1"/>
  <c r="AI47" i="9"/>
  <c r="AI66" i="9" s="1"/>
  <c r="AJ47" i="9"/>
  <c r="AK47" i="9"/>
  <c r="AK66" i="9" s="1"/>
  <c r="AL47" i="9"/>
  <c r="AM47" i="9"/>
  <c r="AM66" i="9" s="1"/>
  <c r="AN47" i="9"/>
  <c r="AO47" i="9"/>
  <c r="AP47" i="9"/>
  <c r="AP66" i="9" s="1"/>
  <c r="AQ47" i="9"/>
  <c r="AQ66" i="9" s="1"/>
  <c r="AR47" i="9"/>
  <c r="AR66" i="9" s="1"/>
  <c r="AR70" i="9" s="1"/>
  <c r="AS47" i="9"/>
  <c r="AT47" i="9"/>
  <c r="AU47" i="9"/>
  <c r="AU66" i="9" s="1"/>
  <c r="AV47" i="9"/>
  <c r="AV66" i="9" s="1"/>
  <c r="AV70" i="9" s="1"/>
  <c r="AW47" i="9"/>
  <c r="AW51" i="9"/>
  <c r="AG48" i="9"/>
  <c r="AG67" i="9" s="1"/>
  <c r="AH48" i="9"/>
  <c r="AI48" i="9"/>
  <c r="AI67" i="9" s="1"/>
  <c r="AJ48" i="9"/>
  <c r="AJ67" i="9" s="1"/>
  <c r="AK48" i="9"/>
  <c r="AK67" i="9" s="1"/>
  <c r="AL48" i="9"/>
  <c r="AM48" i="9"/>
  <c r="AM67" i="9" s="1"/>
  <c r="AN48" i="9"/>
  <c r="AN67" i="9" s="1"/>
  <c r="AO48" i="9"/>
  <c r="AO67" i="9" s="1"/>
  <c r="AO70" i="9" s="1"/>
  <c r="AP48" i="9"/>
  <c r="AQ48" i="9"/>
  <c r="AR48" i="9"/>
  <c r="AS48" i="9"/>
  <c r="AS67" i="9" s="1"/>
  <c r="AT48" i="9"/>
  <c r="AT67" i="9" s="1"/>
  <c r="AU48" i="9"/>
  <c r="AV48" i="9"/>
  <c r="AW48" i="9"/>
  <c r="AG49" i="9"/>
  <c r="AG68" i="9" s="1"/>
  <c r="AH49" i="9"/>
  <c r="AI49" i="9"/>
  <c r="AI68" i="9" s="1"/>
  <c r="AJ49" i="9"/>
  <c r="AJ68" i="9" s="1"/>
  <c r="AK49" i="9"/>
  <c r="AL49" i="9"/>
  <c r="AL68" i="9" s="1"/>
  <c r="AM49" i="9"/>
  <c r="AM68" i="9" s="1"/>
  <c r="AM70" i="9" s="1"/>
  <c r="AN49" i="9"/>
  <c r="AO49" i="9"/>
  <c r="AO68" i="9" s="1"/>
  <c r="AP49" i="9"/>
  <c r="AQ49" i="9"/>
  <c r="AQ68" i="9" s="1"/>
  <c r="AR49" i="9"/>
  <c r="AR68" i="9" s="1"/>
  <c r="AS49" i="9"/>
  <c r="AT49" i="9"/>
  <c r="AU49" i="9"/>
  <c r="AU68" i="9" s="1"/>
  <c r="AU70" i="9" s="1"/>
  <c r="AV49" i="9"/>
  <c r="AV68" i="9" s="1"/>
  <c r="AW49" i="9"/>
  <c r="AW68" i="9" s="1"/>
  <c r="AG50" i="9"/>
  <c r="AH50" i="9"/>
  <c r="AH69" i="9" s="1"/>
  <c r="AI50" i="9"/>
  <c r="AI69" i="9" s="1"/>
  <c r="AJ50" i="9"/>
  <c r="AK50" i="9"/>
  <c r="AK69" i="9" s="1"/>
  <c r="AL50" i="9"/>
  <c r="AL69" i="9" s="1"/>
  <c r="AM50" i="9"/>
  <c r="AM69" i="9" s="1"/>
  <c r="AN50" i="9"/>
  <c r="AN69" i="9" s="1"/>
  <c r="AO50" i="9"/>
  <c r="AP50" i="9"/>
  <c r="AP69" i="9" s="1"/>
  <c r="AQ50" i="9"/>
  <c r="AR50" i="9"/>
  <c r="AS50" i="9"/>
  <c r="AS69" i="9" s="1"/>
  <c r="AT50" i="9"/>
  <c r="AT69" i="9" s="1"/>
  <c r="AU50" i="9"/>
  <c r="AU69" i="9" s="1"/>
  <c r="AV50" i="9"/>
  <c r="AW50" i="9"/>
  <c r="AO51" i="9"/>
  <c r="O46" i="9"/>
  <c r="O65" i="9" s="1"/>
  <c r="P46" i="9"/>
  <c r="Q46" i="9"/>
  <c r="Q65" i="9" s="1"/>
  <c r="R46" i="9"/>
  <c r="R65" i="9" s="1"/>
  <c r="S46" i="9"/>
  <c r="S65" i="9" s="1"/>
  <c r="S70" i="9" s="1"/>
  <c r="T46" i="9"/>
  <c r="V46" i="9"/>
  <c r="V51" i="9" s="1"/>
  <c r="W46" i="9"/>
  <c r="X46" i="9"/>
  <c r="Y46" i="9"/>
  <c r="Y65" i="9" s="1"/>
  <c r="Y70" i="9" s="1"/>
  <c r="Z46" i="9"/>
  <c r="Z65" i="9" s="1"/>
  <c r="AA46" i="9"/>
  <c r="AB46" i="9"/>
  <c r="AC46" i="9"/>
  <c r="AC65" i="9" s="1"/>
  <c r="AD46" i="9"/>
  <c r="AD65" i="9" s="1"/>
  <c r="AE46" i="9"/>
  <c r="O47" i="9"/>
  <c r="O66" i="9" s="1"/>
  <c r="P47" i="9"/>
  <c r="Q47" i="9"/>
  <c r="Q66" i="9" s="1"/>
  <c r="R47" i="9"/>
  <c r="R66" i="9" s="1"/>
  <c r="S47" i="9"/>
  <c r="S66" i="9" s="1"/>
  <c r="T47" i="9"/>
  <c r="T66" i="9" s="1"/>
  <c r="U47" i="9"/>
  <c r="V47" i="9"/>
  <c r="W47" i="9"/>
  <c r="W66" i="9" s="1"/>
  <c r="X47" i="9"/>
  <c r="X66" i="9" s="1"/>
  <c r="Y47" i="9"/>
  <c r="Z47" i="9"/>
  <c r="AA47" i="9"/>
  <c r="AA66" i="9" s="1"/>
  <c r="AB47" i="9"/>
  <c r="AB66" i="9" s="1"/>
  <c r="AC47" i="9"/>
  <c r="AD47" i="9"/>
  <c r="AE47" i="9"/>
  <c r="AE66" i="9" s="1"/>
  <c r="O48" i="9"/>
  <c r="O67" i="9" s="1"/>
  <c r="P48" i="9"/>
  <c r="P67" i="9" s="1"/>
  <c r="Q48" i="9"/>
  <c r="R48" i="9"/>
  <c r="S48" i="9"/>
  <c r="S67" i="9" s="1"/>
  <c r="T48" i="9"/>
  <c r="T67" i="9" s="1"/>
  <c r="U48" i="9"/>
  <c r="U67" i="9" s="1"/>
  <c r="V48" i="9"/>
  <c r="V67" i="9" s="1"/>
  <c r="W48" i="9"/>
  <c r="W67" i="9" s="1"/>
  <c r="W70" i="9" s="1"/>
  <c r="X48" i="9"/>
  <c r="X67" i="9" s="1"/>
  <c r="Y48" i="9"/>
  <c r="Y67" i="9" s="1"/>
  <c r="Z48" i="9"/>
  <c r="AA48" i="9"/>
  <c r="AA51" i="9" s="1"/>
  <c r="AB48" i="9"/>
  <c r="AC48" i="9"/>
  <c r="AC67" i="9" s="1"/>
  <c r="AD48" i="9"/>
  <c r="AD67" i="9" s="1"/>
  <c r="AE48" i="9"/>
  <c r="AE67" i="9" s="1"/>
  <c r="AE70" i="9" s="1"/>
  <c r="O49" i="9"/>
  <c r="P49" i="9"/>
  <c r="P68" i="9" s="1"/>
  <c r="Q49" i="9"/>
  <c r="Q68" i="9" s="1"/>
  <c r="R49" i="9"/>
  <c r="R68" i="9" s="1"/>
  <c r="S49" i="9"/>
  <c r="T49" i="9"/>
  <c r="T68" i="9" s="1"/>
  <c r="U49" i="9"/>
  <c r="U68" i="9" s="1"/>
  <c r="V49" i="9"/>
  <c r="V68" i="9" s="1"/>
  <c r="W49" i="9"/>
  <c r="X49" i="9"/>
  <c r="Y49" i="9"/>
  <c r="Y68" i="9" s="1"/>
  <c r="Z49" i="9"/>
  <c r="Z68" i="9" s="1"/>
  <c r="Z70" i="9" s="1"/>
  <c r="AA49" i="9"/>
  <c r="AB49" i="9"/>
  <c r="AB68" i="9" s="1"/>
  <c r="AC49" i="9"/>
  <c r="AC68" i="9" s="1"/>
  <c r="AD49" i="9"/>
  <c r="AD68" i="9" s="1"/>
  <c r="AE49" i="9"/>
  <c r="AE68" i="9" s="1"/>
  <c r="O50" i="9"/>
  <c r="O51" i="9"/>
  <c r="P50" i="9"/>
  <c r="P69" i="9" s="1"/>
  <c r="Q50" i="9"/>
  <c r="R50" i="9"/>
  <c r="R69" i="9" s="1"/>
  <c r="S50" i="9"/>
  <c r="S69" i="9" s="1"/>
  <c r="T50" i="9"/>
  <c r="T69" i="9" s="1"/>
  <c r="T70" i="9" s="1"/>
  <c r="U50" i="9"/>
  <c r="V50" i="9"/>
  <c r="W50" i="9"/>
  <c r="W69" i="9" s="1"/>
  <c r="X50" i="9"/>
  <c r="X69" i="9" s="1"/>
  <c r="Y50" i="9"/>
  <c r="Z50" i="9"/>
  <c r="Z69" i="9" s="1"/>
  <c r="AA50" i="9"/>
  <c r="AA69" i="9" s="1"/>
  <c r="AB50" i="9"/>
  <c r="AB69" i="9" s="1"/>
  <c r="AB70" i="9" s="1"/>
  <c r="AC50" i="9"/>
  <c r="AC69" i="9" s="1"/>
  <c r="AD50" i="9"/>
  <c r="AE50" i="9"/>
  <c r="AE69" i="9" s="1"/>
  <c r="AE51" i="9"/>
  <c r="AF47" i="9"/>
  <c r="AF66" i="9" s="1"/>
  <c r="AF70" i="9" s="1"/>
  <c r="AF48" i="9"/>
  <c r="AF67" i="9" s="1"/>
  <c r="AF49" i="9"/>
  <c r="AF68" i="9" s="1"/>
  <c r="AF50" i="9"/>
  <c r="AF46" i="9"/>
  <c r="AF51" i="9" s="1"/>
  <c r="P38" i="9"/>
  <c r="P57" i="9" s="1"/>
  <c r="Q38" i="9"/>
  <c r="R38" i="9"/>
  <c r="R57" i="9" s="1"/>
  <c r="S38" i="9"/>
  <c r="T38" i="9"/>
  <c r="T57" i="9" s="1"/>
  <c r="U38" i="9"/>
  <c r="U57" i="9" s="1"/>
  <c r="V38" i="9"/>
  <c r="V57" i="9" s="1"/>
  <c r="W38" i="9"/>
  <c r="W57" i="9" s="1"/>
  <c r="X38" i="9"/>
  <c r="Y38" i="9"/>
  <c r="Y57" i="9" s="1"/>
  <c r="Z38" i="9"/>
  <c r="AA38" i="9"/>
  <c r="AB38" i="9"/>
  <c r="AB57" i="9" s="1"/>
  <c r="AC38" i="9"/>
  <c r="AD38" i="9"/>
  <c r="AD57" i="9" s="1"/>
  <c r="AD62" i="9" s="1"/>
  <c r="AE38" i="9"/>
  <c r="AE57" i="9" s="1"/>
  <c r="AF38" i="9"/>
  <c r="AG38" i="9"/>
  <c r="AG57" i="9" s="1"/>
  <c r="AH38" i="9"/>
  <c r="AI38" i="9"/>
  <c r="AI57" i="9" s="1"/>
  <c r="AJ38" i="9"/>
  <c r="AK38" i="9"/>
  <c r="AL38" i="9"/>
  <c r="AL57" i="9" s="1"/>
  <c r="AM38" i="9"/>
  <c r="AM57" i="9" s="1"/>
  <c r="AN38" i="9"/>
  <c r="AN57" i="9" s="1"/>
  <c r="AO38" i="9"/>
  <c r="AP38" i="9"/>
  <c r="AP57" i="9" s="1"/>
  <c r="AQ38" i="9"/>
  <c r="AQ57" i="9" s="1"/>
  <c r="AR38" i="9"/>
  <c r="AR57" i="9" s="1"/>
  <c r="AS38" i="9"/>
  <c r="AT38" i="9"/>
  <c r="AU38" i="9"/>
  <c r="AU57" i="9" s="1"/>
  <c r="AV38" i="9"/>
  <c r="AW38" i="9"/>
  <c r="AW57" i="9" s="1"/>
  <c r="P39" i="9"/>
  <c r="Q39" i="9"/>
  <c r="Q58" i="9" s="1"/>
  <c r="R39" i="9"/>
  <c r="R58" i="9" s="1"/>
  <c r="S39" i="9"/>
  <c r="T39" i="9"/>
  <c r="T58" i="9" s="1"/>
  <c r="U39" i="9"/>
  <c r="U58" i="9" s="1"/>
  <c r="V39" i="9"/>
  <c r="W39" i="9"/>
  <c r="W58" i="9" s="1"/>
  <c r="X39" i="9"/>
  <c r="Y39" i="9"/>
  <c r="Y58" i="9" s="1"/>
  <c r="Z39" i="9"/>
  <c r="Z58" i="9" s="1"/>
  <c r="AA39" i="9"/>
  <c r="AB39" i="9"/>
  <c r="AB58" i="9" s="1"/>
  <c r="AC39" i="9"/>
  <c r="AC58" i="9" s="1"/>
  <c r="AD39" i="9"/>
  <c r="AE39" i="9"/>
  <c r="AE58" i="9" s="1"/>
  <c r="AF39" i="9"/>
  <c r="AG39" i="9"/>
  <c r="AG58" i="9" s="1"/>
  <c r="AH39" i="9"/>
  <c r="AH58" i="9" s="1"/>
  <c r="AI39" i="9"/>
  <c r="AI58" i="9" s="1"/>
  <c r="AJ39" i="9"/>
  <c r="AK39" i="9"/>
  <c r="AK58" i="9" s="1"/>
  <c r="AL39" i="9"/>
  <c r="AL58" i="9" s="1"/>
  <c r="AM39" i="9"/>
  <c r="AM58" i="9" s="1"/>
  <c r="AN39" i="9"/>
  <c r="AO39" i="9"/>
  <c r="AO58" i="9" s="1"/>
  <c r="AP39" i="9"/>
  <c r="AQ39" i="9"/>
  <c r="AQ58" i="9" s="1"/>
  <c r="AR39" i="9"/>
  <c r="AR58" i="9" s="1"/>
  <c r="AR62" i="9" s="1"/>
  <c r="AS39" i="9"/>
  <c r="AS58" i="9" s="1"/>
  <c r="AT39" i="9"/>
  <c r="AT58" i="9" s="1"/>
  <c r="AU39" i="9"/>
  <c r="AV39" i="9"/>
  <c r="AW39" i="9"/>
  <c r="AW58" i="9" s="1"/>
  <c r="P40" i="9"/>
  <c r="P59" i="9" s="1"/>
  <c r="Q40" i="9"/>
  <c r="Q59" i="9" s="1"/>
  <c r="R40" i="9"/>
  <c r="S40" i="9"/>
  <c r="S43" i="9" s="1"/>
  <c r="T40" i="9"/>
  <c r="T59" i="9" s="1"/>
  <c r="U40" i="9"/>
  <c r="U59" i="9" s="1"/>
  <c r="V40" i="9"/>
  <c r="V59" i="9" s="1"/>
  <c r="W40" i="9"/>
  <c r="W59" i="9" s="1"/>
  <c r="X40" i="9"/>
  <c r="X59" i="9" s="1"/>
  <c r="Y40" i="9"/>
  <c r="Y59" i="9" s="1"/>
  <c r="Z40" i="9"/>
  <c r="Z59" i="9" s="1"/>
  <c r="AA40" i="9"/>
  <c r="AA59" i="9" s="1"/>
  <c r="AB40" i="9"/>
  <c r="AB59" i="9" s="1"/>
  <c r="AC40" i="9"/>
  <c r="AD40" i="9"/>
  <c r="AE40" i="9"/>
  <c r="AE59" i="9" s="1"/>
  <c r="AF40" i="9"/>
  <c r="AF59" i="9" s="1"/>
  <c r="AG40" i="9"/>
  <c r="AG59" i="9" s="1"/>
  <c r="AH40" i="9"/>
  <c r="AI40" i="9"/>
  <c r="AI59" i="9" s="1"/>
  <c r="AI62" i="9" s="1"/>
  <c r="AJ40" i="9"/>
  <c r="AJ59" i="9" s="1"/>
  <c r="AK40" i="9"/>
  <c r="AK59" i="9" s="1"/>
  <c r="AL40" i="9"/>
  <c r="AM40" i="9"/>
  <c r="AM59" i="9" s="1"/>
  <c r="AN40" i="9"/>
  <c r="AO40" i="9"/>
  <c r="AO59" i="9" s="1"/>
  <c r="AP40" i="9"/>
  <c r="AP59" i="9" s="1"/>
  <c r="AP62" i="9" s="1"/>
  <c r="AQ40" i="9"/>
  <c r="AQ59" i="9" s="1"/>
  <c r="AR40" i="9"/>
  <c r="AR59" i="9" s="1"/>
  <c r="AS40" i="9"/>
  <c r="AT40" i="9"/>
  <c r="AU40" i="9"/>
  <c r="AU59" i="9" s="1"/>
  <c r="AU62" i="9" s="1"/>
  <c r="AV40" i="9"/>
  <c r="AV59" i="9" s="1"/>
  <c r="AW40" i="9"/>
  <c r="AW59" i="9" s="1"/>
  <c r="P41" i="9"/>
  <c r="Q41" i="9"/>
  <c r="R41" i="9"/>
  <c r="R60" i="9" s="1"/>
  <c r="S41" i="9"/>
  <c r="S60" i="9" s="1"/>
  <c r="T41" i="9"/>
  <c r="T60" i="9" s="1"/>
  <c r="U41" i="9"/>
  <c r="U60" i="9" s="1"/>
  <c r="V41" i="9"/>
  <c r="V60" i="9" s="1"/>
  <c r="W41" i="9"/>
  <c r="W60" i="9" s="1"/>
  <c r="X41" i="9"/>
  <c r="X60" i="9" s="1"/>
  <c r="Y41" i="9"/>
  <c r="Y60" i="9" s="1"/>
  <c r="Z41" i="9"/>
  <c r="Z60" i="9" s="1"/>
  <c r="AA41" i="9"/>
  <c r="AB41" i="9"/>
  <c r="AC41" i="9"/>
  <c r="AC60" i="9" s="1"/>
  <c r="AD41" i="9"/>
  <c r="AD60" i="9" s="1"/>
  <c r="AE41" i="9"/>
  <c r="AE60" i="9" s="1"/>
  <c r="AF41" i="9"/>
  <c r="AG41" i="9"/>
  <c r="AG60" i="9" s="1"/>
  <c r="AH41" i="9"/>
  <c r="AH60" i="9" s="1"/>
  <c r="AI41" i="9"/>
  <c r="AI60" i="9" s="1"/>
  <c r="AJ41" i="9"/>
  <c r="AK41" i="9"/>
  <c r="AK60" i="9" s="1"/>
  <c r="AL41" i="9"/>
  <c r="AM41" i="9"/>
  <c r="AM60" i="9" s="1"/>
  <c r="AN41" i="9"/>
  <c r="AN60" i="9" s="1"/>
  <c r="AN62" i="9" s="1"/>
  <c r="AO41" i="9"/>
  <c r="AO60" i="9" s="1"/>
  <c r="AP41" i="9"/>
  <c r="AP60" i="9" s="1"/>
  <c r="AQ41" i="9"/>
  <c r="AR41" i="9"/>
  <c r="AS41" i="9"/>
  <c r="AS60" i="9" s="1"/>
  <c r="AT41" i="9"/>
  <c r="AT60" i="9" s="1"/>
  <c r="AU41" i="9"/>
  <c r="AU60" i="9" s="1"/>
  <c r="AV41" i="9"/>
  <c r="AV60" i="9" s="1"/>
  <c r="AW41" i="9"/>
  <c r="P42" i="9"/>
  <c r="P61" i="9" s="1"/>
  <c r="Q42" i="9"/>
  <c r="R42" i="9"/>
  <c r="R61" i="9" s="1"/>
  <c r="S42" i="9"/>
  <c r="S61" i="9" s="1"/>
  <c r="T42" i="9"/>
  <c r="U42" i="9"/>
  <c r="U61" i="9" s="1"/>
  <c r="V42" i="9"/>
  <c r="V61" i="9" s="1"/>
  <c r="V62" i="9" s="1"/>
  <c r="W42" i="9"/>
  <c r="X42" i="9"/>
  <c r="X61" i="9" s="1"/>
  <c r="Y42" i="9"/>
  <c r="Z42" i="9"/>
  <c r="AA42" i="9"/>
  <c r="AA61" i="9" s="1"/>
  <c r="AB42" i="9"/>
  <c r="AC42" i="9"/>
  <c r="AC61" i="9" s="1"/>
  <c r="AD42" i="9"/>
  <c r="AD61" i="9" s="1"/>
  <c r="AE42" i="9"/>
  <c r="AF42" i="9"/>
  <c r="AF61" i="9" s="1"/>
  <c r="AG42" i="9"/>
  <c r="AG61" i="9" s="1"/>
  <c r="AH42" i="9"/>
  <c r="AH61" i="9" s="1"/>
  <c r="AI42" i="9"/>
  <c r="AJ42" i="9"/>
  <c r="AK42" i="9"/>
  <c r="AK61" i="9" s="1"/>
  <c r="AL42" i="9"/>
  <c r="AL61" i="9" s="1"/>
  <c r="AM42" i="9"/>
  <c r="AN42" i="9"/>
  <c r="AN61" i="9" s="1"/>
  <c r="AO42" i="9"/>
  <c r="AP42" i="9"/>
  <c r="AP61" i="9" s="1"/>
  <c r="AQ42" i="9"/>
  <c r="AQ61" i="9" s="1"/>
  <c r="AR42" i="9"/>
  <c r="AS42" i="9"/>
  <c r="AS61" i="9" s="1"/>
  <c r="AT42" i="9"/>
  <c r="AT61" i="9" s="1"/>
  <c r="AU42" i="9"/>
  <c r="AV42" i="9"/>
  <c r="AV61" i="9" s="1"/>
  <c r="AW42" i="9"/>
  <c r="O39" i="9"/>
  <c r="O58" i="9" s="1"/>
  <c r="O40" i="9"/>
  <c r="O59" i="9" s="1"/>
  <c r="O41" i="9"/>
  <c r="O42" i="9"/>
  <c r="O43" i="9"/>
  <c r="O38" i="9"/>
  <c r="AH35" i="9"/>
  <c r="AI35" i="9"/>
  <c r="AJ35" i="9"/>
  <c r="AJ54" i="9" s="1"/>
  <c r="AK35" i="9"/>
  <c r="AK54" i="9" s="1"/>
  <c r="AL35" i="9"/>
  <c r="AM35" i="9"/>
  <c r="AM54" i="9" s="1"/>
  <c r="AN35" i="9"/>
  <c r="AN54" i="9" s="1"/>
  <c r="AO35" i="9"/>
  <c r="AP35" i="9"/>
  <c r="AP54" i="9" s="1"/>
  <c r="AQ35" i="9"/>
  <c r="AQ54" i="9" s="1"/>
  <c r="AR35" i="9"/>
  <c r="AR54" i="9" s="1"/>
  <c r="AS35" i="9"/>
  <c r="AS54" i="9" s="1"/>
  <c r="AT35" i="9"/>
  <c r="AU35" i="9"/>
  <c r="AU54" i="9" s="1"/>
  <c r="AV35" i="9"/>
  <c r="AV54" i="9" s="1"/>
  <c r="AW35" i="9"/>
  <c r="L42" i="9"/>
  <c r="L50" i="9" s="1"/>
  <c r="L41" i="9"/>
  <c r="L49" i="9" s="1"/>
  <c r="L40" i="9"/>
  <c r="L48" i="9"/>
  <c r="L39" i="9"/>
  <c r="L38" i="9"/>
  <c r="L46" i="9"/>
  <c r="AG35" i="9"/>
  <c r="AG54" i="9" s="1"/>
  <c r="AF35" i="9"/>
  <c r="AF54" i="9" s="1"/>
  <c r="AE35" i="9"/>
  <c r="AE54" i="9" s="1"/>
  <c r="AD35" i="9"/>
  <c r="AC35" i="9"/>
  <c r="AB35" i="9"/>
  <c r="AB54" i="9" s="1"/>
  <c r="AA35" i="9"/>
  <c r="Z35" i="9"/>
  <c r="Z54" i="9" s="1"/>
  <c r="Y35" i="9"/>
  <c r="X35" i="9"/>
  <c r="X54" i="9" s="1"/>
  <c r="W35" i="9"/>
  <c r="W54" i="9" s="1"/>
  <c r="V35" i="9"/>
  <c r="U35" i="9"/>
  <c r="U54" i="9" s="1"/>
  <c r="T35" i="9"/>
  <c r="T54" i="9" s="1"/>
  <c r="S35" i="9"/>
  <c r="R35" i="9"/>
  <c r="Q35" i="9"/>
  <c r="P35" i="9"/>
  <c r="P54" i="9" s="1"/>
  <c r="O35" i="9"/>
  <c r="O54" i="9" s="1"/>
  <c r="F144" i="17"/>
  <c r="F135" i="17"/>
  <c r="F134" i="17"/>
  <c r="F124" i="17"/>
  <c r="F123" i="17"/>
  <c r="F112" i="17"/>
  <c r="F108" i="17"/>
  <c r="F103" i="17"/>
  <c r="F102" i="17"/>
  <c r="F92" i="17"/>
  <c r="F91" i="17"/>
  <c r="F87" i="17"/>
  <c r="F80" i="17"/>
  <c r="F76" i="17"/>
  <c r="F71" i="17"/>
  <c r="F70" i="17"/>
  <c r="F60" i="17"/>
  <c r="F59" i="17"/>
  <c r="F55" i="17"/>
  <c r="F48" i="17"/>
  <c r="F44" i="17"/>
  <c r="F43" i="17"/>
  <c r="F39" i="17"/>
  <c r="F38" i="17"/>
  <c r="F32" i="17"/>
  <c r="F28" i="17"/>
  <c r="F27" i="17"/>
  <c r="F23" i="17"/>
  <c r="F16" i="17"/>
  <c r="F12" i="17"/>
  <c r="F11" i="17"/>
  <c r="F7" i="17"/>
  <c r="V147" i="17"/>
  <c r="U147" i="17"/>
  <c r="T147" i="17"/>
  <c r="K147" i="17" s="1"/>
  <c r="S147" i="17"/>
  <c r="R147" i="17"/>
  <c r="I147" i="17" s="1"/>
  <c r="V143" i="17"/>
  <c r="U143" i="17"/>
  <c r="L143" i="17" s="1"/>
  <c r="T143" i="17"/>
  <c r="S143" i="17"/>
  <c r="I143" i="17"/>
  <c r="R143" i="17"/>
  <c r="V139" i="17"/>
  <c r="U139" i="17"/>
  <c r="T139" i="17"/>
  <c r="K139" i="17" s="1"/>
  <c r="S139" i="17"/>
  <c r="J139" i="17" s="1"/>
  <c r="R139" i="17"/>
  <c r="V135" i="17"/>
  <c r="U135" i="17"/>
  <c r="T135" i="17"/>
  <c r="S135" i="17"/>
  <c r="R135" i="17"/>
  <c r="I135" i="17" s="1"/>
  <c r="V131" i="17"/>
  <c r="U131" i="17"/>
  <c r="T131" i="17"/>
  <c r="S131" i="17"/>
  <c r="I131" i="17"/>
  <c r="R131" i="17"/>
  <c r="V127" i="17"/>
  <c r="U127" i="17"/>
  <c r="L127" i="17" s="1"/>
  <c r="T127" i="17"/>
  <c r="S127" i="17"/>
  <c r="I127" i="17" s="1"/>
  <c r="R127" i="17"/>
  <c r="V123" i="17"/>
  <c r="U123" i="17"/>
  <c r="T123" i="17"/>
  <c r="S123" i="17"/>
  <c r="R123" i="17"/>
  <c r="I123" i="17" s="1"/>
  <c r="V119" i="17"/>
  <c r="U119" i="17"/>
  <c r="T119" i="17"/>
  <c r="S119" i="17"/>
  <c r="R119" i="17"/>
  <c r="I119" i="17" s="1"/>
  <c r="V115" i="17"/>
  <c r="U115" i="17"/>
  <c r="L115" i="17" s="1"/>
  <c r="T115" i="17"/>
  <c r="S115" i="17"/>
  <c r="I115" i="17"/>
  <c r="R115" i="17"/>
  <c r="V111" i="17"/>
  <c r="U111" i="17"/>
  <c r="T111" i="17"/>
  <c r="S111" i="17"/>
  <c r="I111" i="17" s="1"/>
  <c r="R111" i="17"/>
  <c r="V107" i="17"/>
  <c r="U107" i="17"/>
  <c r="T107" i="17"/>
  <c r="K107" i="17"/>
  <c r="S107" i="17"/>
  <c r="I107" i="17"/>
  <c r="R107" i="17"/>
  <c r="V103" i="17"/>
  <c r="U103" i="17"/>
  <c r="T103" i="17"/>
  <c r="S103" i="17"/>
  <c r="I103" i="17"/>
  <c r="R103" i="17"/>
  <c r="V99" i="17"/>
  <c r="M99" i="17" s="1"/>
  <c r="U99" i="17"/>
  <c r="T99" i="17"/>
  <c r="S99" i="17"/>
  <c r="I99" i="17" s="1"/>
  <c r="R99" i="17"/>
  <c r="V95" i="17"/>
  <c r="U95" i="17"/>
  <c r="T95" i="17"/>
  <c r="K95" i="17" s="1"/>
  <c r="S95" i="17"/>
  <c r="R95" i="17"/>
  <c r="V91" i="17"/>
  <c r="U91" i="17"/>
  <c r="T91" i="17"/>
  <c r="S91" i="17"/>
  <c r="R91" i="17"/>
  <c r="I91" i="17" s="1"/>
  <c r="V87" i="17"/>
  <c r="U87" i="17"/>
  <c r="T87" i="17"/>
  <c r="S87" i="17"/>
  <c r="I87" i="17" s="1"/>
  <c r="R87" i="17"/>
  <c r="V83" i="17"/>
  <c r="U83" i="17"/>
  <c r="T83" i="17"/>
  <c r="S83" i="17"/>
  <c r="I83" i="17"/>
  <c r="R83" i="17"/>
  <c r="V79" i="17"/>
  <c r="U79" i="17"/>
  <c r="T79" i="17"/>
  <c r="S79" i="17"/>
  <c r="J79" i="17" s="1"/>
  <c r="R79" i="17"/>
  <c r="V75" i="17"/>
  <c r="U75" i="17"/>
  <c r="T75" i="17"/>
  <c r="S75" i="17"/>
  <c r="R75" i="17"/>
  <c r="I75" i="17" s="1"/>
  <c r="V71" i="17"/>
  <c r="U71" i="17"/>
  <c r="T71" i="17"/>
  <c r="S71" i="17"/>
  <c r="I71" i="17" s="1"/>
  <c r="R71" i="17"/>
  <c r="V67" i="17"/>
  <c r="U67" i="17"/>
  <c r="T67" i="17"/>
  <c r="S67" i="17"/>
  <c r="R67" i="17"/>
  <c r="I67" i="17" s="1"/>
  <c r="V63" i="17"/>
  <c r="U63" i="17"/>
  <c r="T63" i="17"/>
  <c r="S63" i="17"/>
  <c r="R63" i="17"/>
  <c r="I63" i="17" s="1"/>
  <c r="V59" i="17"/>
  <c r="U59" i="17"/>
  <c r="T59" i="17"/>
  <c r="S59" i="17"/>
  <c r="R59" i="17"/>
  <c r="I59" i="17" s="1"/>
  <c r="V55" i="17"/>
  <c r="U55" i="17"/>
  <c r="T55" i="17"/>
  <c r="S55" i="17"/>
  <c r="I55" i="17"/>
  <c r="R55" i="17"/>
  <c r="V51" i="17"/>
  <c r="U51" i="17"/>
  <c r="T51" i="17"/>
  <c r="S51" i="17"/>
  <c r="I51" i="17" s="1"/>
  <c r="R51" i="17"/>
  <c r="V47" i="17"/>
  <c r="U47" i="17"/>
  <c r="T47" i="17"/>
  <c r="S47" i="17"/>
  <c r="R47" i="17"/>
  <c r="I47" i="17" s="1"/>
  <c r="V43" i="17"/>
  <c r="M43" i="17" s="1"/>
  <c r="U43" i="17"/>
  <c r="T43" i="17"/>
  <c r="S43" i="17"/>
  <c r="I43" i="17"/>
  <c r="R43" i="17"/>
  <c r="V39" i="17"/>
  <c r="U39" i="17"/>
  <c r="T39" i="17"/>
  <c r="K39" i="17" s="1"/>
  <c r="S39" i="17"/>
  <c r="I39" i="17" s="1"/>
  <c r="R39" i="17"/>
  <c r="V35" i="17"/>
  <c r="U35" i="17"/>
  <c r="T35" i="17"/>
  <c r="K35" i="17"/>
  <c r="S35" i="17"/>
  <c r="I35" i="17" s="1"/>
  <c r="R35" i="17"/>
  <c r="V31" i="17"/>
  <c r="U31" i="17"/>
  <c r="T31" i="17"/>
  <c r="S31" i="17"/>
  <c r="R31" i="17"/>
  <c r="I31" i="17" s="1"/>
  <c r="V27" i="17"/>
  <c r="U27" i="17"/>
  <c r="L27" i="17" s="1"/>
  <c r="T27" i="17"/>
  <c r="S27" i="17"/>
  <c r="I27" i="17" s="1"/>
  <c r="R27" i="17"/>
  <c r="V23" i="17"/>
  <c r="U23" i="17"/>
  <c r="T23" i="17"/>
  <c r="K23" i="17" s="1"/>
  <c r="S23" i="17"/>
  <c r="J23" i="17" s="1"/>
  <c r="R23" i="17"/>
  <c r="V19" i="17"/>
  <c r="U19" i="17"/>
  <c r="T19" i="17"/>
  <c r="S19" i="17"/>
  <c r="R19" i="17"/>
  <c r="I19" i="17" s="1"/>
  <c r="V15" i="17"/>
  <c r="M15" i="17" s="1"/>
  <c r="U15" i="17"/>
  <c r="T15" i="17"/>
  <c r="S15" i="17"/>
  <c r="I15" i="17" s="1"/>
  <c r="R15" i="17"/>
  <c r="V7" i="17"/>
  <c r="U7" i="17"/>
  <c r="T7" i="17"/>
  <c r="S7" i="17"/>
  <c r="J7" i="17" s="1"/>
  <c r="R7" i="17"/>
  <c r="B41" i="2"/>
  <c r="B42" i="2"/>
  <c r="B43" i="2"/>
  <c r="B40" i="2"/>
  <c r="I8" i="17"/>
  <c r="I9" i="17"/>
  <c r="I10" i="17"/>
  <c r="I11" i="17"/>
  <c r="I12" i="17"/>
  <c r="I13" i="17"/>
  <c r="I14" i="17"/>
  <c r="I16" i="17"/>
  <c r="I17" i="17"/>
  <c r="I18" i="17"/>
  <c r="I20" i="17"/>
  <c r="I21" i="17"/>
  <c r="I22" i="17"/>
  <c r="I24" i="17"/>
  <c r="I25" i="17"/>
  <c r="I26" i="17"/>
  <c r="I28" i="17"/>
  <c r="I29" i="17"/>
  <c r="I30" i="17"/>
  <c r="I32" i="17"/>
  <c r="I33" i="17"/>
  <c r="I34" i="17"/>
  <c r="I36" i="17"/>
  <c r="I37" i="17"/>
  <c r="I38" i="17"/>
  <c r="I40" i="17"/>
  <c r="I41" i="17"/>
  <c r="I42" i="17"/>
  <c r="I44" i="17"/>
  <c r="I45" i="17"/>
  <c r="I46" i="17"/>
  <c r="I48" i="17"/>
  <c r="I49" i="17"/>
  <c r="I50" i="17"/>
  <c r="I52" i="17"/>
  <c r="I53" i="17"/>
  <c r="I54" i="17"/>
  <c r="I56" i="17"/>
  <c r="I57" i="17"/>
  <c r="I58" i="17"/>
  <c r="I60" i="17"/>
  <c r="I61" i="17"/>
  <c r="I62" i="17"/>
  <c r="I64" i="17"/>
  <c r="I65" i="17"/>
  <c r="I66" i="17"/>
  <c r="I68" i="17"/>
  <c r="I69" i="17"/>
  <c r="I70" i="17"/>
  <c r="I72" i="17"/>
  <c r="I73" i="17"/>
  <c r="I74" i="17"/>
  <c r="I76" i="17"/>
  <c r="I77" i="17"/>
  <c r="I78" i="17"/>
  <c r="I80" i="17"/>
  <c r="I81" i="17"/>
  <c r="I82" i="17"/>
  <c r="I84" i="17"/>
  <c r="I85" i="17"/>
  <c r="I86" i="17"/>
  <c r="I88" i="17"/>
  <c r="I89" i="17"/>
  <c r="I90" i="17"/>
  <c r="I92" i="17"/>
  <c r="I93" i="17"/>
  <c r="I94" i="17"/>
  <c r="I96" i="17"/>
  <c r="I97" i="17"/>
  <c r="I98" i="17"/>
  <c r="I100" i="17"/>
  <c r="I101" i="17"/>
  <c r="I102" i="17"/>
  <c r="I104" i="17"/>
  <c r="I105" i="17"/>
  <c r="I106" i="17"/>
  <c r="I108" i="17"/>
  <c r="I109" i="17"/>
  <c r="I110" i="17"/>
  <c r="I112" i="17"/>
  <c r="I113" i="17"/>
  <c r="I114" i="17"/>
  <c r="I116" i="17"/>
  <c r="I117" i="17"/>
  <c r="I118" i="17"/>
  <c r="I120" i="17"/>
  <c r="I121" i="17"/>
  <c r="I122" i="17"/>
  <c r="I124" i="17"/>
  <c r="I125" i="17"/>
  <c r="I126" i="17"/>
  <c r="I128" i="17"/>
  <c r="I129" i="17"/>
  <c r="I130" i="17"/>
  <c r="I132" i="17"/>
  <c r="I133" i="17"/>
  <c r="I134" i="17"/>
  <c r="I136" i="17"/>
  <c r="I137" i="17"/>
  <c r="I138" i="17"/>
  <c r="I140" i="17"/>
  <c r="I141" i="17"/>
  <c r="I142" i="17"/>
  <c r="I144" i="17"/>
  <c r="I145" i="17"/>
  <c r="I146" i="17"/>
  <c r="I148" i="17"/>
  <c r="I149" i="17"/>
  <c r="I6" i="17"/>
  <c r="F6" i="13"/>
  <c r="F7" i="13"/>
  <c r="F8" i="13"/>
  <c r="F9" i="13"/>
  <c r="F10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5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5" i="13"/>
  <c r="E7" i="17"/>
  <c r="E8" i="17"/>
  <c r="F8" i="17" s="1"/>
  <c r="E9" i="17"/>
  <c r="F9" i="17" s="1"/>
  <c r="E10" i="17"/>
  <c r="F10" i="17" s="1"/>
  <c r="E11" i="17"/>
  <c r="E12" i="17"/>
  <c r="E13" i="17"/>
  <c r="F13" i="17" s="1"/>
  <c r="E14" i="17"/>
  <c r="F14" i="17" s="1"/>
  <c r="E15" i="17"/>
  <c r="F15" i="17" s="1"/>
  <c r="E16" i="17"/>
  <c r="E17" i="17"/>
  <c r="F17" i="17" s="1"/>
  <c r="E18" i="17"/>
  <c r="F18" i="17" s="1"/>
  <c r="E19" i="17"/>
  <c r="F19" i="17" s="1"/>
  <c r="E20" i="17"/>
  <c r="F20" i="17" s="1"/>
  <c r="E21" i="17"/>
  <c r="F21" i="17" s="1"/>
  <c r="E22" i="17"/>
  <c r="F22" i="17" s="1"/>
  <c r="E23" i="17"/>
  <c r="E24" i="17"/>
  <c r="F24" i="17" s="1"/>
  <c r="E25" i="17"/>
  <c r="F25" i="17" s="1"/>
  <c r="E26" i="17"/>
  <c r="F26" i="17" s="1"/>
  <c r="E27" i="17"/>
  <c r="E28" i="17"/>
  <c r="E29" i="17"/>
  <c r="F29" i="17" s="1"/>
  <c r="E30" i="17"/>
  <c r="F30" i="17" s="1"/>
  <c r="E31" i="17"/>
  <c r="F31" i="17" s="1"/>
  <c r="E32" i="17"/>
  <c r="E33" i="17"/>
  <c r="F33" i="17" s="1"/>
  <c r="E34" i="17"/>
  <c r="F34" i="17" s="1"/>
  <c r="E35" i="17"/>
  <c r="F35" i="17" s="1"/>
  <c r="E36" i="17"/>
  <c r="F36" i="17" s="1"/>
  <c r="E37" i="17"/>
  <c r="F37" i="17" s="1"/>
  <c r="E38" i="17"/>
  <c r="E39" i="17"/>
  <c r="E40" i="17"/>
  <c r="F40" i="17" s="1"/>
  <c r="E41" i="17"/>
  <c r="F41" i="17" s="1"/>
  <c r="E42" i="17"/>
  <c r="F42" i="17" s="1"/>
  <c r="E43" i="17"/>
  <c r="E44" i="17"/>
  <c r="E45" i="17"/>
  <c r="F45" i="17" s="1"/>
  <c r="E46" i="17"/>
  <c r="F46" i="17" s="1"/>
  <c r="E47" i="17"/>
  <c r="F47" i="17" s="1"/>
  <c r="E48" i="17"/>
  <c r="E49" i="17"/>
  <c r="F49" i="17" s="1"/>
  <c r="E50" i="17"/>
  <c r="F50" i="17" s="1"/>
  <c r="E51" i="17"/>
  <c r="F51" i="17" s="1"/>
  <c r="E52" i="17"/>
  <c r="F52" i="17" s="1"/>
  <c r="E53" i="17"/>
  <c r="F53" i="17" s="1"/>
  <c r="E54" i="17"/>
  <c r="F54" i="17" s="1"/>
  <c r="E55" i="17"/>
  <c r="E56" i="17"/>
  <c r="F56" i="17" s="1"/>
  <c r="E57" i="17"/>
  <c r="F57" i="17" s="1"/>
  <c r="E58" i="17"/>
  <c r="F58" i="17" s="1"/>
  <c r="E59" i="17"/>
  <c r="E60" i="17"/>
  <c r="E61" i="17"/>
  <c r="F61" i="17" s="1"/>
  <c r="E62" i="17"/>
  <c r="F62" i="17" s="1"/>
  <c r="E63" i="17"/>
  <c r="F63" i="17" s="1"/>
  <c r="E64" i="17"/>
  <c r="F64" i="17" s="1"/>
  <c r="E65" i="17"/>
  <c r="F65" i="17" s="1"/>
  <c r="E66" i="17"/>
  <c r="F66" i="17" s="1"/>
  <c r="E67" i="17"/>
  <c r="F67" i="17" s="1"/>
  <c r="E68" i="17"/>
  <c r="F68" i="17" s="1"/>
  <c r="E69" i="17"/>
  <c r="F69" i="17" s="1"/>
  <c r="E70" i="17"/>
  <c r="E71" i="17"/>
  <c r="E72" i="17"/>
  <c r="F72" i="17" s="1"/>
  <c r="E73" i="17"/>
  <c r="F73" i="17" s="1"/>
  <c r="E74" i="17"/>
  <c r="F74" i="17" s="1"/>
  <c r="E75" i="17"/>
  <c r="F75" i="17" s="1"/>
  <c r="E76" i="17"/>
  <c r="E77" i="17"/>
  <c r="F77" i="17" s="1"/>
  <c r="E78" i="17"/>
  <c r="F78" i="17" s="1"/>
  <c r="E79" i="17"/>
  <c r="F79" i="17" s="1"/>
  <c r="E80" i="17"/>
  <c r="E81" i="17"/>
  <c r="F81" i="17" s="1"/>
  <c r="E82" i="17"/>
  <c r="F82" i="17" s="1"/>
  <c r="E83" i="17"/>
  <c r="F83" i="17" s="1"/>
  <c r="E84" i="17"/>
  <c r="F84" i="17" s="1"/>
  <c r="E85" i="17"/>
  <c r="F85" i="17" s="1"/>
  <c r="E86" i="17"/>
  <c r="F86" i="17" s="1"/>
  <c r="E87" i="17"/>
  <c r="E88" i="17"/>
  <c r="F88" i="17" s="1"/>
  <c r="E89" i="17"/>
  <c r="F89" i="17" s="1"/>
  <c r="E90" i="17"/>
  <c r="F90" i="17" s="1"/>
  <c r="E91" i="17"/>
  <c r="E92" i="17"/>
  <c r="E93" i="17"/>
  <c r="F93" i="17" s="1"/>
  <c r="E94" i="17"/>
  <c r="F94" i="17" s="1"/>
  <c r="E95" i="17"/>
  <c r="F95" i="17" s="1"/>
  <c r="E96" i="17"/>
  <c r="F96" i="17" s="1"/>
  <c r="E97" i="17"/>
  <c r="F97" i="17" s="1"/>
  <c r="E98" i="17"/>
  <c r="F98" i="17" s="1"/>
  <c r="E99" i="17"/>
  <c r="F99" i="17" s="1"/>
  <c r="E100" i="17"/>
  <c r="F100" i="17" s="1"/>
  <c r="E101" i="17"/>
  <c r="F101" i="17" s="1"/>
  <c r="E102" i="17"/>
  <c r="E103" i="17"/>
  <c r="E104" i="17"/>
  <c r="F104" i="17" s="1"/>
  <c r="E105" i="17"/>
  <c r="F105" i="17" s="1"/>
  <c r="E106" i="17"/>
  <c r="F106" i="17" s="1"/>
  <c r="E107" i="17"/>
  <c r="F107" i="17" s="1"/>
  <c r="E108" i="17"/>
  <c r="E109" i="17"/>
  <c r="F109" i="17" s="1"/>
  <c r="E110" i="17"/>
  <c r="F110" i="17" s="1"/>
  <c r="E111" i="17"/>
  <c r="F111" i="17" s="1"/>
  <c r="E112" i="17"/>
  <c r="E113" i="17"/>
  <c r="F113" i="17" s="1"/>
  <c r="E114" i="17"/>
  <c r="F114" i="17" s="1"/>
  <c r="E115" i="17"/>
  <c r="F115" i="17" s="1"/>
  <c r="E116" i="17"/>
  <c r="F116" i="17" s="1"/>
  <c r="E117" i="17"/>
  <c r="F117" i="17" s="1"/>
  <c r="E118" i="17"/>
  <c r="F118" i="17" s="1"/>
  <c r="E119" i="17"/>
  <c r="F119" i="17" s="1"/>
  <c r="E120" i="17"/>
  <c r="F120" i="17" s="1"/>
  <c r="E121" i="17"/>
  <c r="F121" i="17" s="1"/>
  <c r="E122" i="17"/>
  <c r="F122" i="17" s="1"/>
  <c r="E123" i="17"/>
  <c r="E124" i="17"/>
  <c r="E125" i="17"/>
  <c r="F125" i="17" s="1"/>
  <c r="E126" i="17"/>
  <c r="F126" i="17" s="1"/>
  <c r="E127" i="17"/>
  <c r="F127" i="17" s="1"/>
  <c r="E128" i="17"/>
  <c r="F128" i="17" s="1"/>
  <c r="E129" i="17"/>
  <c r="F129" i="17" s="1"/>
  <c r="E130" i="17"/>
  <c r="F130" i="17" s="1"/>
  <c r="E131" i="17"/>
  <c r="F131" i="17" s="1"/>
  <c r="E132" i="17"/>
  <c r="F132" i="17" s="1"/>
  <c r="E133" i="17"/>
  <c r="F133" i="17" s="1"/>
  <c r="E134" i="17"/>
  <c r="E135" i="17"/>
  <c r="E136" i="17"/>
  <c r="F136" i="17" s="1"/>
  <c r="E137" i="17"/>
  <c r="F137" i="17" s="1"/>
  <c r="E138" i="17"/>
  <c r="F138" i="17" s="1"/>
  <c r="E139" i="17"/>
  <c r="F139" i="17" s="1"/>
  <c r="E140" i="17"/>
  <c r="F140" i="17" s="1"/>
  <c r="E141" i="17"/>
  <c r="F141" i="17" s="1"/>
  <c r="E142" i="17"/>
  <c r="F142" i="17" s="1"/>
  <c r="E143" i="17"/>
  <c r="F143" i="17" s="1"/>
  <c r="E144" i="17"/>
  <c r="E145" i="17"/>
  <c r="F145" i="17" s="1"/>
  <c r="E146" i="17"/>
  <c r="F146" i="17" s="1"/>
  <c r="E147" i="17"/>
  <c r="F147" i="17" s="1"/>
  <c r="E148" i="17"/>
  <c r="F148" i="17" s="1"/>
  <c r="E149" i="17"/>
  <c r="F149" i="17" s="1"/>
  <c r="E6" i="17"/>
  <c r="F6" i="17" s="1"/>
  <c r="H8" i="7"/>
  <c r="G8" i="7"/>
  <c r="L7" i="7"/>
  <c r="M149" i="17"/>
  <c r="L149" i="17"/>
  <c r="K149" i="17"/>
  <c r="J149" i="17"/>
  <c r="M148" i="17"/>
  <c r="L148" i="17"/>
  <c r="K148" i="17"/>
  <c r="J148" i="17"/>
  <c r="M147" i="17"/>
  <c r="L147" i="17"/>
  <c r="J147" i="17"/>
  <c r="M146" i="17"/>
  <c r="L146" i="17"/>
  <c r="K146" i="17"/>
  <c r="J146" i="17"/>
  <c r="M145" i="17"/>
  <c r="L145" i="17"/>
  <c r="K145" i="17"/>
  <c r="J145" i="17"/>
  <c r="M144" i="17"/>
  <c r="L144" i="17"/>
  <c r="K144" i="17"/>
  <c r="J144" i="17"/>
  <c r="M143" i="17"/>
  <c r="K143" i="17"/>
  <c r="J143" i="17"/>
  <c r="M142" i="17"/>
  <c r="L142" i="17"/>
  <c r="K142" i="17"/>
  <c r="J142" i="17"/>
  <c r="M141" i="17"/>
  <c r="L141" i="17"/>
  <c r="K141" i="17"/>
  <c r="J141" i="17"/>
  <c r="M140" i="17"/>
  <c r="L140" i="17"/>
  <c r="K140" i="17"/>
  <c r="J140" i="17"/>
  <c r="M139" i="17"/>
  <c r="L139" i="17"/>
  <c r="M138" i="17"/>
  <c r="L138" i="17"/>
  <c r="K138" i="17"/>
  <c r="J138" i="17"/>
  <c r="M137" i="17"/>
  <c r="L137" i="17"/>
  <c r="K137" i="17"/>
  <c r="J137" i="17"/>
  <c r="M136" i="17"/>
  <c r="L136" i="17"/>
  <c r="K136" i="17"/>
  <c r="J136" i="17"/>
  <c r="M135" i="17"/>
  <c r="L135" i="17"/>
  <c r="K135" i="17"/>
  <c r="J135" i="17"/>
  <c r="M134" i="17"/>
  <c r="L134" i="17"/>
  <c r="K134" i="17"/>
  <c r="J134" i="17"/>
  <c r="M133" i="17"/>
  <c r="L133" i="17"/>
  <c r="K133" i="17"/>
  <c r="J133" i="17"/>
  <c r="M132" i="17"/>
  <c r="L132" i="17"/>
  <c r="K132" i="17"/>
  <c r="J132" i="17"/>
  <c r="M131" i="17"/>
  <c r="L131" i="17"/>
  <c r="K131" i="17"/>
  <c r="J131" i="17"/>
  <c r="M130" i="17"/>
  <c r="L130" i="17"/>
  <c r="K130" i="17"/>
  <c r="J130" i="17"/>
  <c r="M129" i="17"/>
  <c r="L129" i="17"/>
  <c r="K129" i="17"/>
  <c r="J129" i="17"/>
  <c r="M128" i="17"/>
  <c r="L128" i="17"/>
  <c r="K128" i="17"/>
  <c r="J128" i="17"/>
  <c r="M127" i="17"/>
  <c r="K127" i="17"/>
  <c r="J127" i="17"/>
  <c r="M126" i="17"/>
  <c r="L126" i="17"/>
  <c r="K126" i="17"/>
  <c r="J126" i="17"/>
  <c r="M125" i="17"/>
  <c r="L125" i="17"/>
  <c r="K125" i="17"/>
  <c r="J125" i="17"/>
  <c r="M124" i="17"/>
  <c r="L124" i="17"/>
  <c r="K124" i="17"/>
  <c r="J124" i="17"/>
  <c r="M123" i="17"/>
  <c r="L123" i="17"/>
  <c r="K123" i="17"/>
  <c r="J123" i="17"/>
  <c r="M122" i="17"/>
  <c r="L122" i="17"/>
  <c r="K122" i="17"/>
  <c r="J122" i="17"/>
  <c r="M121" i="17"/>
  <c r="L121" i="17"/>
  <c r="K121" i="17"/>
  <c r="J121" i="17"/>
  <c r="M120" i="17"/>
  <c r="L120" i="17"/>
  <c r="K120" i="17"/>
  <c r="J120" i="17"/>
  <c r="M119" i="17"/>
  <c r="L119" i="17"/>
  <c r="K119" i="17"/>
  <c r="J119" i="17"/>
  <c r="M118" i="17"/>
  <c r="L118" i="17"/>
  <c r="K118" i="17"/>
  <c r="J118" i="17"/>
  <c r="M117" i="17"/>
  <c r="L117" i="17"/>
  <c r="K117" i="17"/>
  <c r="J117" i="17"/>
  <c r="M116" i="17"/>
  <c r="L116" i="17"/>
  <c r="K116" i="17"/>
  <c r="J116" i="17"/>
  <c r="M115" i="17"/>
  <c r="K115" i="17"/>
  <c r="J115" i="17"/>
  <c r="M114" i="17"/>
  <c r="L114" i="17"/>
  <c r="K114" i="17"/>
  <c r="J114" i="17"/>
  <c r="M113" i="17"/>
  <c r="L113" i="17"/>
  <c r="K113" i="17"/>
  <c r="J113" i="17"/>
  <c r="M112" i="17"/>
  <c r="L112" i="17"/>
  <c r="K112" i="17"/>
  <c r="J112" i="17"/>
  <c r="M111" i="17"/>
  <c r="L111" i="17"/>
  <c r="K111" i="17"/>
  <c r="M110" i="17"/>
  <c r="L110" i="17"/>
  <c r="K110" i="17"/>
  <c r="J110" i="17"/>
  <c r="M109" i="17"/>
  <c r="L109" i="17"/>
  <c r="K109" i="17"/>
  <c r="J109" i="17"/>
  <c r="M108" i="17"/>
  <c r="L108" i="17"/>
  <c r="K108" i="17"/>
  <c r="J108" i="17"/>
  <c r="M107" i="17"/>
  <c r="L107" i="17"/>
  <c r="J107" i="17"/>
  <c r="M106" i="17"/>
  <c r="L106" i="17"/>
  <c r="K106" i="17"/>
  <c r="J106" i="17"/>
  <c r="M105" i="17"/>
  <c r="L105" i="17"/>
  <c r="K105" i="17"/>
  <c r="J105" i="17"/>
  <c r="M104" i="17"/>
  <c r="L104" i="17"/>
  <c r="K104" i="17"/>
  <c r="J104" i="17"/>
  <c r="M103" i="17"/>
  <c r="L103" i="17"/>
  <c r="K103" i="17"/>
  <c r="J103" i="17"/>
  <c r="M102" i="17"/>
  <c r="L102" i="17"/>
  <c r="K102" i="17"/>
  <c r="J102" i="17"/>
  <c r="M101" i="17"/>
  <c r="L101" i="17"/>
  <c r="K101" i="17"/>
  <c r="J101" i="17"/>
  <c r="M100" i="17"/>
  <c r="L100" i="17"/>
  <c r="K100" i="17"/>
  <c r="J100" i="17"/>
  <c r="L99" i="17"/>
  <c r="K99" i="17"/>
  <c r="J99" i="17"/>
  <c r="M98" i="17"/>
  <c r="L98" i="17"/>
  <c r="K98" i="17"/>
  <c r="J98" i="17"/>
  <c r="M97" i="17"/>
  <c r="L97" i="17"/>
  <c r="K97" i="17"/>
  <c r="J97" i="17"/>
  <c r="M96" i="17"/>
  <c r="L96" i="17"/>
  <c r="K96" i="17"/>
  <c r="J96" i="17"/>
  <c r="M95" i="17"/>
  <c r="L95" i="17"/>
  <c r="J95" i="17"/>
  <c r="M94" i="17"/>
  <c r="L94" i="17"/>
  <c r="K94" i="17"/>
  <c r="J94" i="17"/>
  <c r="M93" i="17"/>
  <c r="L93" i="17"/>
  <c r="K93" i="17"/>
  <c r="J93" i="17"/>
  <c r="M92" i="17"/>
  <c r="L92" i="17"/>
  <c r="K92" i="17"/>
  <c r="J92" i="17"/>
  <c r="M91" i="17"/>
  <c r="L91" i="17"/>
  <c r="K91" i="17"/>
  <c r="J91" i="17"/>
  <c r="M90" i="17"/>
  <c r="L90" i="17"/>
  <c r="K90" i="17"/>
  <c r="J90" i="17"/>
  <c r="M89" i="17"/>
  <c r="L89" i="17"/>
  <c r="K89" i="17"/>
  <c r="J89" i="17"/>
  <c r="M88" i="17"/>
  <c r="L88" i="17"/>
  <c r="K88" i="17"/>
  <c r="J88" i="17"/>
  <c r="M87" i="17"/>
  <c r="L87" i="17"/>
  <c r="K87" i="17"/>
  <c r="J87" i="17"/>
  <c r="M86" i="17"/>
  <c r="L86" i="17"/>
  <c r="K86" i="17"/>
  <c r="J86" i="17"/>
  <c r="M85" i="17"/>
  <c r="L85" i="17"/>
  <c r="K85" i="17"/>
  <c r="J85" i="17"/>
  <c r="M84" i="17"/>
  <c r="L84" i="17"/>
  <c r="K84" i="17"/>
  <c r="J84" i="17"/>
  <c r="M83" i="17"/>
  <c r="L83" i="17"/>
  <c r="K83" i="17"/>
  <c r="J83" i="17"/>
  <c r="M82" i="17"/>
  <c r="L82" i="17"/>
  <c r="K82" i="17"/>
  <c r="J82" i="17"/>
  <c r="M81" i="17"/>
  <c r="L81" i="17"/>
  <c r="K81" i="17"/>
  <c r="J81" i="17"/>
  <c r="M80" i="17"/>
  <c r="L80" i="17"/>
  <c r="K80" i="17"/>
  <c r="J80" i="17"/>
  <c r="M79" i="17"/>
  <c r="L79" i="17"/>
  <c r="K79" i="17"/>
  <c r="M78" i="17"/>
  <c r="L78" i="17"/>
  <c r="K78" i="17"/>
  <c r="J78" i="17"/>
  <c r="M77" i="17"/>
  <c r="L77" i="17"/>
  <c r="K77" i="17"/>
  <c r="J77" i="17"/>
  <c r="M76" i="17"/>
  <c r="L76" i="17"/>
  <c r="K76" i="17"/>
  <c r="J76" i="17"/>
  <c r="M75" i="17"/>
  <c r="L75" i="17"/>
  <c r="K75" i="17"/>
  <c r="J75" i="17"/>
  <c r="M74" i="17"/>
  <c r="L74" i="17"/>
  <c r="K74" i="17"/>
  <c r="J74" i="17"/>
  <c r="M73" i="17"/>
  <c r="L73" i="17"/>
  <c r="K73" i="17"/>
  <c r="J73" i="17"/>
  <c r="M72" i="17"/>
  <c r="L72" i="17"/>
  <c r="K72" i="17"/>
  <c r="J72" i="17"/>
  <c r="M71" i="17"/>
  <c r="L71" i="17"/>
  <c r="K71" i="17"/>
  <c r="J71" i="17"/>
  <c r="M70" i="17"/>
  <c r="L70" i="17"/>
  <c r="K70" i="17"/>
  <c r="J70" i="17"/>
  <c r="M69" i="17"/>
  <c r="L69" i="17"/>
  <c r="K69" i="17"/>
  <c r="J69" i="17"/>
  <c r="M68" i="17"/>
  <c r="L68" i="17"/>
  <c r="K68" i="17"/>
  <c r="J68" i="17"/>
  <c r="M67" i="17"/>
  <c r="L67" i="17"/>
  <c r="K67" i="17"/>
  <c r="J67" i="17"/>
  <c r="M66" i="17"/>
  <c r="L66" i="17"/>
  <c r="K66" i="17"/>
  <c r="J66" i="17"/>
  <c r="M65" i="17"/>
  <c r="L65" i="17"/>
  <c r="K65" i="17"/>
  <c r="J65" i="17"/>
  <c r="M64" i="17"/>
  <c r="L64" i="17"/>
  <c r="K64" i="17"/>
  <c r="J64" i="17"/>
  <c r="M63" i="17"/>
  <c r="L63" i="17"/>
  <c r="K63" i="17"/>
  <c r="J63" i="17"/>
  <c r="M62" i="17"/>
  <c r="L62" i="17"/>
  <c r="K62" i="17"/>
  <c r="J62" i="17"/>
  <c r="M61" i="17"/>
  <c r="L61" i="17"/>
  <c r="K61" i="17"/>
  <c r="J61" i="17"/>
  <c r="M60" i="17"/>
  <c r="L60" i="17"/>
  <c r="K60" i="17"/>
  <c r="J60" i="17"/>
  <c r="M59" i="17"/>
  <c r="L59" i="17"/>
  <c r="K59" i="17"/>
  <c r="J59" i="17"/>
  <c r="M58" i="17"/>
  <c r="L58" i="17"/>
  <c r="K58" i="17"/>
  <c r="J58" i="17"/>
  <c r="M57" i="17"/>
  <c r="L57" i="17"/>
  <c r="K57" i="17"/>
  <c r="J57" i="17"/>
  <c r="M56" i="17"/>
  <c r="L56" i="17"/>
  <c r="K56" i="17"/>
  <c r="J56" i="17"/>
  <c r="M55" i="17"/>
  <c r="L55" i="17"/>
  <c r="K55" i="17"/>
  <c r="J55" i="17"/>
  <c r="M54" i="17"/>
  <c r="L54" i="17"/>
  <c r="K54" i="17"/>
  <c r="J54" i="17"/>
  <c r="M53" i="17"/>
  <c r="L53" i="17"/>
  <c r="K53" i="17"/>
  <c r="J53" i="17"/>
  <c r="M52" i="17"/>
  <c r="L52" i="17"/>
  <c r="K52" i="17"/>
  <c r="J52" i="17"/>
  <c r="M51" i="17"/>
  <c r="L51" i="17"/>
  <c r="K51" i="17"/>
  <c r="M50" i="17"/>
  <c r="L50" i="17"/>
  <c r="K50" i="17"/>
  <c r="J50" i="17"/>
  <c r="M49" i="17"/>
  <c r="L49" i="17"/>
  <c r="K49" i="17"/>
  <c r="J49" i="17"/>
  <c r="M48" i="17"/>
  <c r="L48" i="17"/>
  <c r="K48" i="17"/>
  <c r="J48" i="17"/>
  <c r="M47" i="17"/>
  <c r="L47" i="17"/>
  <c r="K47" i="17"/>
  <c r="J47" i="17"/>
  <c r="M46" i="17"/>
  <c r="L46" i="17"/>
  <c r="K46" i="17"/>
  <c r="J46" i="17"/>
  <c r="M45" i="17"/>
  <c r="L45" i="17"/>
  <c r="K45" i="17"/>
  <c r="J45" i="17"/>
  <c r="M44" i="17"/>
  <c r="L44" i="17"/>
  <c r="K44" i="17"/>
  <c r="J44" i="17"/>
  <c r="L43" i="17"/>
  <c r="K43" i="17"/>
  <c r="J43" i="17"/>
  <c r="M42" i="17"/>
  <c r="L42" i="17"/>
  <c r="K42" i="17"/>
  <c r="J42" i="17"/>
  <c r="M41" i="17"/>
  <c r="L41" i="17"/>
  <c r="K41" i="17"/>
  <c r="J41" i="17"/>
  <c r="M40" i="17"/>
  <c r="L40" i="17"/>
  <c r="K40" i="17"/>
  <c r="J40" i="17"/>
  <c r="M39" i="17"/>
  <c r="L39" i="17"/>
  <c r="J39" i="17"/>
  <c r="M38" i="17"/>
  <c r="L38" i="17"/>
  <c r="K38" i="17"/>
  <c r="J38" i="17"/>
  <c r="M37" i="17"/>
  <c r="L37" i="17"/>
  <c r="K37" i="17"/>
  <c r="J37" i="17"/>
  <c r="M36" i="17"/>
  <c r="L36" i="17"/>
  <c r="K36" i="17"/>
  <c r="J36" i="17"/>
  <c r="M35" i="17"/>
  <c r="L35" i="17"/>
  <c r="M34" i="17"/>
  <c r="L34" i="17"/>
  <c r="K34" i="17"/>
  <c r="J34" i="17"/>
  <c r="L33" i="17"/>
  <c r="K33" i="17"/>
  <c r="J33" i="17"/>
  <c r="M32" i="17"/>
  <c r="L32" i="17"/>
  <c r="K32" i="17"/>
  <c r="J32" i="17"/>
  <c r="M31" i="17"/>
  <c r="L31" i="17"/>
  <c r="K31" i="17"/>
  <c r="J31" i="17"/>
  <c r="M30" i="17"/>
  <c r="L30" i="17"/>
  <c r="K30" i="17"/>
  <c r="J30" i="17"/>
  <c r="M29" i="17"/>
  <c r="L29" i="17"/>
  <c r="K29" i="17"/>
  <c r="J29" i="17"/>
  <c r="M28" i="17"/>
  <c r="L28" i="17"/>
  <c r="K28" i="17"/>
  <c r="J28" i="17"/>
  <c r="M27" i="17"/>
  <c r="K27" i="17"/>
  <c r="J27" i="17"/>
  <c r="M26" i="17"/>
  <c r="L26" i="17"/>
  <c r="K26" i="17"/>
  <c r="J26" i="17"/>
  <c r="M25" i="17"/>
  <c r="L25" i="17"/>
  <c r="K25" i="17"/>
  <c r="J25" i="17"/>
  <c r="M24" i="17"/>
  <c r="L24" i="17"/>
  <c r="K24" i="17"/>
  <c r="J24" i="17"/>
  <c r="M23" i="17"/>
  <c r="L23" i="17"/>
  <c r="M22" i="17"/>
  <c r="L22" i="17"/>
  <c r="K22" i="17"/>
  <c r="J22" i="17"/>
  <c r="M21" i="17"/>
  <c r="L21" i="17"/>
  <c r="K21" i="17"/>
  <c r="J21" i="17"/>
  <c r="M20" i="17"/>
  <c r="L20" i="17"/>
  <c r="K20" i="17"/>
  <c r="J20" i="17"/>
  <c r="M19" i="17"/>
  <c r="L19" i="17"/>
  <c r="K19" i="17"/>
  <c r="J19" i="17"/>
  <c r="M18" i="17"/>
  <c r="L18" i="17"/>
  <c r="K18" i="17"/>
  <c r="J18" i="17"/>
  <c r="M17" i="17"/>
  <c r="L17" i="17"/>
  <c r="K17" i="17"/>
  <c r="J17" i="17"/>
  <c r="M16" i="17"/>
  <c r="L16" i="17"/>
  <c r="K16" i="17"/>
  <c r="J16" i="17"/>
  <c r="L15" i="17"/>
  <c r="K15" i="17"/>
  <c r="J15" i="17"/>
  <c r="M14" i="17"/>
  <c r="L14" i="17"/>
  <c r="K14" i="17"/>
  <c r="J14" i="17"/>
  <c r="M13" i="17"/>
  <c r="L13" i="17"/>
  <c r="K13" i="17"/>
  <c r="J13" i="17"/>
  <c r="M12" i="17"/>
  <c r="L12" i="17"/>
  <c r="K12" i="17"/>
  <c r="J12" i="17"/>
  <c r="M11" i="17"/>
  <c r="L11" i="17"/>
  <c r="K11" i="17"/>
  <c r="J11" i="17"/>
  <c r="M10" i="17"/>
  <c r="L10" i="17"/>
  <c r="K10" i="17"/>
  <c r="J10" i="17"/>
  <c r="M9" i="17"/>
  <c r="L9" i="17"/>
  <c r="K9" i="17"/>
  <c r="J9" i="17"/>
  <c r="M8" i="17"/>
  <c r="L8" i="17"/>
  <c r="K8" i="17"/>
  <c r="J8" i="17"/>
  <c r="M7" i="17"/>
  <c r="L7" i="17"/>
  <c r="K7" i="17"/>
  <c r="M6" i="17"/>
  <c r="L6" i="17"/>
  <c r="K6" i="17"/>
  <c r="J6" i="17"/>
  <c r="M5" i="17"/>
  <c r="L5" i="17"/>
  <c r="K5" i="17"/>
  <c r="J5" i="17"/>
  <c r="I5" i="17"/>
  <c r="B147" i="17"/>
  <c r="B148" i="17"/>
  <c r="B149" i="17" s="1"/>
  <c r="B142" i="17"/>
  <c r="B143" i="17"/>
  <c r="B144" i="17" s="1"/>
  <c r="B145" i="17" s="1"/>
  <c r="B138" i="17"/>
  <c r="B139" i="17"/>
  <c r="B140" i="17"/>
  <c r="B141" i="17" s="1"/>
  <c r="B134" i="17"/>
  <c r="B135" i="17"/>
  <c r="B136" i="17" s="1"/>
  <c r="B137" i="17" s="1"/>
  <c r="B130" i="17"/>
  <c r="B131" i="17"/>
  <c r="B132" i="17"/>
  <c r="B133" i="17" s="1"/>
  <c r="B126" i="17"/>
  <c r="B127" i="17"/>
  <c r="B128" i="17" s="1"/>
  <c r="B129" i="17" s="1"/>
  <c r="B122" i="17"/>
  <c r="B123" i="17"/>
  <c r="B124" i="17"/>
  <c r="B125" i="17" s="1"/>
  <c r="B118" i="17"/>
  <c r="B119" i="17"/>
  <c r="B120" i="17" s="1"/>
  <c r="B121" i="17" s="1"/>
  <c r="B114" i="17"/>
  <c r="B115" i="17"/>
  <c r="B116" i="17"/>
  <c r="B117" i="17" s="1"/>
  <c r="B110" i="17"/>
  <c r="B111" i="17"/>
  <c r="B112" i="17" s="1"/>
  <c r="B113" i="17" s="1"/>
  <c r="B106" i="17"/>
  <c r="B107" i="17"/>
  <c r="B108" i="17"/>
  <c r="B109" i="17" s="1"/>
  <c r="B102" i="17"/>
  <c r="B103" i="17"/>
  <c r="B104" i="17" s="1"/>
  <c r="B105" i="17" s="1"/>
  <c r="B98" i="17"/>
  <c r="B99" i="17"/>
  <c r="B100" i="17"/>
  <c r="B101" i="17" s="1"/>
  <c r="B94" i="17"/>
  <c r="B95" i="17"/>
  <c r="B96" i="17" s="1"/>
  <c r="B97" i="17" s="1"/>
  <c r="B90" i="17"/>
  <c r="B91" i="17"/>
  <c r="B92" i="17"/>
  <c r="B93" i="17" s="1"/>
  <c r="B86" i="17"/>
  <c r="B87" i="17"/>
  <c r="B88" i="17" s="1"/>
  <c r="B89" i="17" s="1"/>
  <c r="B82" i="17"/>
  <c r="B83" i="17"/>
  <c r="B84" i="17"/>
  <c r="B85" i="17" s="1"/>
  <c r="B78" i="17"/>
  <c r="B79" i="17"/>
  <c r="B80" i="17" s="1"/>
  <c r="B81" i="17" s="1"/>
  <c r="B74" i="17"/>
  <c r="B75" i="17"/>
  <c r="B76" i="17"/>
  <c r="B77" i="17" s="1"/>
  <c r="B70" i="17"/>
  <c r="B71" i="17"/>
  <c r="B72" i="17" s="1"/>
  <c r="B73" i="17" s="1"/>
  <c r="B66" i="17"/>
  <c r="B67" i="17"/>
  <c r="B68" i="17"/>
  <c r="B69" i="17" s="1"/>
  <c r="B62" i="17"/>
  <c r="B63" i="17"/>
  <c r="B64" i="17" s="1"/>
  <c r="B65" i="17" s="1"/>
  <c r="B58" i="17"/>
  <c r="B59" i="17"/>
  <c r="B60" i="17"/>
  <c r="B61" i="17" s="1"/>
  <c r="B54" i="17"/>
  <c r="B55" i="17"/>
  <c r="B56" i="17" s="1"/>
  <c r="B57" i="17" s="1"/>
  <c r="B50" i="17"/>
  <c r="B51" i="17"/>
  <c r="B52" i="17"/>
  <c r="B53" i="17" s="1"/>
  <c r="B46" i="17"/>
  <c r="B47" i="17"/>
  <c r="B48" i="17" s="1"/>
  <c r="B49" i="17" s="1"/>
  <c r="B42" i="17"/>
  <c r="B43" i="17"/>
  <c r="B44" i="17"/>
  <c r="B45" i="17" s="1"/>
  <c r="B38" i="17"/>
  <c r="B39" i="17"/>
  <c r="B40" i="17" s="1"/>
  <c r="B41" i="17" s="1"/>
  <c r="B34" i="17"/>
  <c r="B35" i="17"/>
  <c r="B36" i="17"/>
  <c r="B37" i="17" s="1"/>
  <c r="B30" i="17"/>
  <c r="B31" i="17"/>
  <c r="B32" i="17" s="1"/>
  <c r="B33" i="17" s="1"/>
  <c r="B26" i="17"/>
  <c r="B27" i="17"/>
  <c r="B28" i="17"/>
  <c r="B29" i="17" s="1"/>
  <c r="B22" i="17"/>
  <c r="B23" i="17"/>
  <c r="B24" i="17" s="1"/>
  <c r="B25" i="17" s="1"/>
  <c r="B18" i="17"/>
  <c r="B19" i="17"/>
  <c r="B20" i="17"/>
  <c r="B21" i="17" s="1"/>
  <c r="B14" i="17"/>
  <c r="B15" i="17"/>
  <c r="B16" i="17" s="1"/>
  <c r="B17" i="17" s="1"/>
  <c r="B10" i="17"/>
  <c r="B11" i="17"/>
  <c r="B12" i="17"/>
  <c r="B13" i="17" s="1"/>
  <c r="B6" i="17"/>
  <c r="B7" i="17"/>
  <c r="B8" i="17" s="1"/>
  <c r="B9" i="17" s="1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21" i="6"/>
  <c r="J184" i="13"/>
  <c r="I184" i="13"/>
  <c r="H184" i="13"/>
  <c r="G184" i="13"/>
  <c r="J183" i="13"/>
  <c r="I183" i="13"/>
  <c r="H183" i="13"/>
  <c r="G183" i="13"/>
  <c r="J182" i="13"/>
  <c r="I182" i="13"/>
  <c r="H182" i="13"/>
  <c r="G182" i="13"/>
  <c r="J181" i="13"/>
  <c r="I181" i="13"/>
  <c r="H181" i="13"/>
  <c r="G181" i="13"/>
  <c r="J180" i="13"/>
  <c r="I180" i="13"/>
  <c r="H180" i="13"/>
  <c r="G180" i="13"/>
  <c r="J179" i="13"/>
  <c r="I179" i="13"/>
  <c r="H179" i="13"/>
  <c r="G179" i="13"/>
  <c r="J178" i="13"/>
  <c r="I178" i="13"/>
  <c r="H178" i="13"/>
  <c r="G178" i="13"/>
  <c r="J177" i="13"/>
  <c r="I177" i="13"/>
  <c r="H177" i="13"/>
  <c r="G177" i="13"/>
  <c r="J176" i="13"/>
  <c r="I176" i="13"/>
  <c r="H176" i="13"/>
  <c r="G176" i="13"/>
  <c r="J175" i="13"/>
  <c r="I175" i="13"/>
  <c r="H175" i="13"/>
  <c r="G175" i="13"/>
  <c r="J174" i="13"/>
  <c r="I174" i="13"/>
  <c r="H174" i="13"/>
  <c r="G174" i="13"/>
  <c r="J173" i="13"/>
  <c r="I173" i="13"/>
  <c r="H173" i="13"/>
  <c r="G173" i="13"/>
  <c r="J172" i="13"/>
  <c r="I172" i="13"/>
  <c r="H172" i="13"/>
  <c r="G172" i="13"/>
  <c r="J171" i="13"/>
  <c r="I171" i="13"/>
  <c r="H171" i="13"/>
  <c r="G171" i="13"/>
  <c r="J170" i="13"/>
  <c r="I170" i="13"/>
  <c r="H170" i="13"/>
  <c r="G170" i="13"/>
  <c r="J169" i="13"/>
  <c r="I169" i="13"/>
  <c r="H169" i="13"/>
  <c r="G169" i="13"/>
  <c r="J168" i="13"/>
  <c r="I168" i="13"/>
  <c r="H168" i="13"/>
  <c r="G168" i="13"/>
  <c r="J167" i="13"/>
  <c r="I167" i="13"/>
  <c r="H167" i="13"/>
  <c r="G167" i="13"/>
  <c r="J166" i="13"/>
  <c r="I166" i="13"/>
  <c r="H166" i="13"/>
  <c r="G166" i="13"/>
  <c r="J165" i="13"/>
  <c r="I165" i="13"/>
  <c r="H165" i="13"/>
  <c r="G165" i="13"/>
  <c r="J164" i="13"/>
  <c r="I164" i="13"/>
  <c r="H164" i="13"/>
  <c r="G164" i="13"/>
  <c r="J163" i="13"/>
  <c r="I163" i="13"/>
  <c r="H163" i="13"/>
  <c r="G163" i="13"/>
  <c r="J162" i="13"/>
  <c r="I162" i="13"/>
  <c r="H162" i="13"/>
  <c r="G162" i="13"/>
  <c r="J161" i="13"/>
  <c r="I161" i="13"/>
  <c r="H161" i="13"/>
  <c r="G161" i="13"/>
  <c r="J160" i="13"/>
  <c r="I160" i="13"/>
  <c r="H160" i="13"/>
  <c r="G160" i="13"/>
  <c r="J159" i="13"/>
  <c r="I159" i="13"/>
  <c r="H159" i="13"/>
  <c r="G159" i="13"/>
  <c r="J158" i="13"/>
  <c r="I158" i="13"/>
  <c r="H158" i="13"/>
  <c r="G158" i="13"/>
  <c r="J157" i="13"/>
  <c r="I157" i="13"/>
  <c r="H157" i="13"/>
  <c r="G157" i="13"/>
  <c r="J156" i="13"/>
  <c r="I156" i="13"/>
  <c r="H156" i="13"/>
  <c r="G156" i="13"/>
  <c r="J155" i="13"/>
  <c r="I155" i="13"/>
  <c r="H155" i="13"/>
  <c r="G155" i="13"/>
  <c r="J154" i="13"/>
  <c r="I154" i="13"/>
  <c r="H154" i="13"/>
  <c r="G154" i="13"/>
  <c r="J153" i="13"/>
  <c r="I153" i="13"/>
  <c r="H153" i="13"/>
  <c r="G153" i="13"/>
  <c r="J152" i="13"/>
  <c r="I152" i="13"/>
  <c r="H152" i="13"/>
  <c r="G152" i="13"/>
  <c r="J151" i="13"/>
  <c r="I151" i="13"/>
  <c r="H151" i="13"/>
  <c r="G151" i="13"/>
  <c r="J150" i="13"/>
  <c r="I150" i="13"/>
  <c r="H150" i="13"/>
  <c r="G150" i="13"/>
  <c r="J149" i="13"/>
  <c r="I149" i="13"/>
  <c r="H149" i="13"/>
  <c r="G149" i="13"/>
  <c r="J148" i="13"/>
  <c r="I148" i="13"/>
  <c r="H148" i="13"/>
  <c r="G148" i="13"/>
  <c r="J147" i="13"/>
  <c r="I147" i="13"/>
  <c r="H147" i="13"/>
  <c r="G147" i="13"/>
  <c r="J146" i="13"/>
  <c r="I146" i="13"/>
  <c r="H146" i="13"/>
  <c r="G146" i="13"/>
  <c r="J145" i="13"/>
  <c r="I145" i="13"/>
  <c r="H145" i="13"/>
  <c r="G145" i="13"/>
  <c r="J144" i="13"/>
  <c r="I144" i="13"/>
  <c r="H144" i="13"/>
  <c r="G144" i="13"/>
  <c r="J143" i="13"/>
  <c r="I143" i="13"/>
  <c r="H143" i="13"/>
  <c r="G143" i="13"/>
  <c r="J142" i="13"/>
  <c r="I142" i="13"/>
  <c r="H142" i="13"/>
  <c r="G142" i="13"/>
  <c r="J141" i="13"/>
  <c r="I141" i="13"/>
  <c r="H141" i="13"/>
  <c r="G141" i="13"/>
  <c r="J140" i="13"/>
  <c r="I140" i="13"/>
  <c r="H140" i="13"/>
  <c r="G140" i="13"/>
  <c r="J139" i="13"/>
  <c r="I139" i="13"/>
  <c r="H139" i="13"/>
  <c r="G139" i="13"/>
  <c r="J138" i="13"/>
  <c r="I138" i="13"/>
  <c r="H138" i="13"/>
  <c r="G138" i="13"/>
  <c r="J137" i="13"/>
  <c r="I137" i="13"/>
  <c r="H137" i="13"/>
  <c r="G137" i="13"/>
  <c r="J136" i="13"/>
  <c r="I136" i="13"/>
  <c r="H136" i="13"/>
  <c r="G136" i="13"/>
  <c r="J135" i="13"/>
  <c r="I135" i="13"/>
  <c r="H135" i="13"/>
  <c r="G135" i="13"/>
  <c r="J134" i="13"/>
  <c r="I134" i="13"/>
  <c r="H134" i="13"/>
  <c r="G134" i="13"/>
  <c r="J133" i="13"/>
  <c r="I133" i="13"/>
  <c r="H133" i="13"/>
  <c r="G133" i="13"/>
  <c r="J132" i="13"/>
  <c r="I132" i="13"/>
  <c r="H132" i="13"/>
  <c r="G132" i="13"/>
  <c r="J131" i="13"/>
  <c r="I131" i="13"/>
  <c r="H131" i="13"/>
  <c r="G131" i="13"/>
  <c r="J130" i="13"/>
  <c r="I130" i="13"/>
  <c r="H130" i="13"/>
  <c r="G130" i="13"/>
  <c r="J129" i="13"/>
  <c r="I129" i="13"/>
  <c r="H129" i="13"/>
  <c r="G129" i="13"/>
  <c r="J128" i="13"/>
  <c r="I128" i="13"/>
  <c r="H128" i="13"/>
  <c r="G128" i="13"/>
  <c r="J127" i="13"/>
  <c r="I127" i="13"/>
  <c r="H127" i="13"/>
  <c r="G127" i="13"/>
  <c r="J126" i="13"/>
  <c r="I126" i="13"/>
  <c r="H126" i="13"/>
  <c r="G126" i="13"/>
  <c r="J125" i="13"/>
  <c r="I125" i="13"/>
  <c r="H125" i="13"/>
  <c r="G125" i="13"/>
  <c r="J124" i="13"/>
  <c r="I124" i="13"/>
  <c r="H124" i="13"/>
  <c r="G124" i="13"/>
  <c r="J123" i="13"/>
  <c r="I123" i="13"/>
  <c r="H123" i="13"/>
  <c r="G123" i="13"/>
  <c r="J122" i="13"/>
  <c r="I122" i="13"/>
  <c r="H122" i="13"/>
  <c r="G122" i="13"/>
  <c r="J121" i="13"/>
  <c r="I121" i="13"/>
  <c r="H121" i="13"/>
  <c r="G121" i="13"/>
  <c r="J120" i="13"/>
  <c r="I120" i="13"/>
  <c r="H120" i="13"/>
  <c r="G120" i="13"/>
  <c r="J119" i="13"/>
  <c r="I119" i="13"/>
  <c r="H119" i="13"/>
  <c r="G119" i="13"/>
  <c r="J118" i="13"/>
  <c r="I118" i="13"/>
  <c r="H118" i="13"/>
  <c r="G118" i="13"/>
  <c r="J117" i="13"/>
  <c r="I117" i="13"/>
  <c r="H117" i="13"/>
  <c r="G117" i="13"/>
  <c r="J116" i="13"/>
  <c r="I116" i="13"/>
  <c r="H116" i="13"/>
  <c r="G116" i="13"/>
  <c r="J115" i="13"/>
  <c r="I115" i="13"/>
  <c r="H115" i="13"/>
  <c r="G115" i="13"/>
  <c r="J114" i="13"/>
  <c r="I114" i="13"/>
  <c r="H114" i="13"/>
  <c r="G114" i="13"/>
  <c r="J113" i="13"/>
  <c r="I113" i="13"/>
  <c r="H113" i="13"/>
  <c r="G113" i="13"/>
  <c r="J112" i="13"/>
  <c r="I112" i="13"/>
  <c r="H112" i="13"/>
  <c r="G112" i="13"/>
  <c r="J111" i="13"/>
  <c r="I111" i="13"/>
  <c r="H111" i="13"/>
  <c r="G111" i="13"/>
  <c r="J110" i="13"/>
  <c r="I110" i="13"/>
  <c r="H110" i="13"/>
  <c r="G110" i="13"/>
  <c r="J109" i="13"/>
  <c r="I109" i="13"/>
  <c r="H109" i="13"/>
  <c r="G109" i="13"/>
  <c r="J108" i="13"/>
  <c r="I108" i="13"/>
  <c r="H108" i="13"/>
  <c r="G108" i="13"/>
  <c r="J107" i="13"/>
  <c r="I107" i="13"/>
  <c r="H107" i="13"/>
  <c r="G107" i="13"/>
  <c r="J106" i="13"/>
  <c r="I106" i="13"/>
  <c r="H106" i="13"/>
  <c r="G106" i="13"/>
  <c r="J105" i="13"/>
  <c r="I105" i="13"/>
  <c r="H105" i="13"/>
  <c r="G105" i="13"/>
  <c r="J104" i="13"/>
  <c r="I104" i="13"/>
  <c r="H104" i="13"/>
  <c r="G104" i="13"/>
  <c r="J103" i="13"/>
  <c r="I103" i="13"/>
  <c r="H103" i="13"/>
  <c r="G103" i="13"/>
  <c r="J102" i="13"/>
  <c r="I102" i="13"/>
  <c r="H102" i="13"/>
  <c r="G102" i="13"/>
  <c r="J101" i="13"/>
  <c r="I101" i="13"/>
  <c r="H101" i="13"/>
  <c r="G101" i="13"/>
  <c r="J100" i="13"/>
  <c r="I100" i="13"/>
  <c r="H100" i="13"/>
  <c r="G100" i="13"/>
  <c r="J99" i="13"/>
  <c r="I99" i="13"/>
  <c r="H99" i="13"/>
  <c r="G99" i="13"/>
  <c r="J98" i="13"/>
  <c r="I98" i="13"/>
  <c r="H98" i="13"/>
  <c r="G98" i="13"/>
  <c r="J97" i="13"/>
  <c r="I97" i="13"/>
  <c r="H97" i="13"/>
  <c r="G97" i="13"/>
  <c r="J96" i="13"/>
  <c r="I96" i="13"/>
  <c r="H96" i="13"/>
  <c r="G96" i="13"/>
  <c r="J95" i="13"/>
  <c r="I95" i="13"/>
  <c r="H95" i="13"/>
  <c r="G95" i="13"/>
  <c r="J94" i="13"/>
  <c r="I94" i="13"/>
  <c r="H94" i="13"/>
  <c r="G94" i="13"/>
  <c r="J93" i="13"/>
  <c r="I93" i="13"/>
  <c r="H93" i="13"/>
  <c r="G93" i="13"/>
  <c r="J92" i="13"/>
  <c r="I92" i="13"/>
  <c r="H92" i="13"/>
  <c r="G92" i="13"/>
  <c r="J91" i="13"/>
  <c r="I91" i="13"/>
  <c r="H91" i="13"/>
  <c r="G91" i="13"/>
  <c r="J90" i="13"/>
  <c r="I90" i="13"/>
  <c r="H90" i="13"/>
  <c r="G90" i="13"/>
  <c r="J89" i="13"/>
  <c r="I89" i="13"/>
  <c r="H89" i="13"/>
  <c r="G89" i="13"/>
  <c r="J88" i="13"/>
  <c r="I88" i="13"/>
  <c r="H88" i="13"/>
  <c r="G88" i="13"/>
  <c r="J87" i="13"/>
  <c r="I87" i="13"/>
  <c r="H87" i="13"/>
  <c r="G87" i="13"/>
  <c r="J86" i="13"/>
  <c r="I86" i="13"/>
  <c r="H86" i="13"/>
  <c r="G86" i="13"/>
  <c r="J85" i="13"/>
  <c r="I85" i="13"/>
  <c r="H85" i="13"/>
  <c r="G85" i="13"/>
  <c r="J84" i="13"/>
  <c r="I84" i="13"/>
  <c r="H84" i="13"/>
  <c r="G84" i="13"/>
  <c r="J83" i="13"/>
  <c r="I83" i="13"/>
  <c r="H83" i="13"/>
  <c r="G83" i="13"/>
  <c r="J82" i="13"/>
  <c r="I82" i="13"/>
  <c r="H82" i="13"/>
  <c r="G82" i="13"/>
  <c r="J81" i="13"/>
  <c r="I81" i="13"/>
  <c r="H81" i="13"/>
  <c r="G81" i="13"/>
  <c r="J80" i="13"/>
  <c r="I80" i="13"/>
  <c r="H80" i="13"/>
  <c r="G80" i="13"/>
  <c r="J79" i="13"/>
  <c r="I79" i="13"/>
  <c r="H79" i="13"/>
  <c r="G79" i="13"/>
  <c r="J78" i="13"/>
  <c r="I78" i="13"/>
  <c r="H78" i="13"/>
  <c r="G78" i="13"/>
  <c r="J77" i="13"/>
  <c r="I77" i="13"/>
  <c r="H77" i="13"/>
  <c r="G77" i="13"/>
  <c r="J76" i="13"/>
  <c r="I76" i="13"/>
  <c r="H76" i="13"/>
  <c r="G76" i="13"/>
  <c r="J75" i="13"/>
  <c r="I75" i="13"/>
  <c r="H75" i="13"/>
  <c r="G75" i="13"/>
  <c r="J74" i="13"/>
  <c r="I74" i="13"/>
  <c r="H74" i="13"/>
  <c r="G74" i="13"/>
  <c r="J73" i="13"/>
  <c r="I73" i="13"/>
  <c r="H73" i="13"/>
  <c r="G73" i="13"/>
  <c r="J72" i="13"/>
  <c r="I72" i="13"/>
  <c r="H72" i="13"/>
  <c r="G72" i="13"/>
  <c r="J71" i="13"/>
  <c r="I71" i="13"/>
  <c r="H71" i="13"/>
  <c r="G71" i="13"/>
  <c r="J70" i="13"/>
  <c r="I70" i="13"/>
  <c r="H70" i="13"/>
  <c r="G70" i="13"/>
  <c r="J69" i="13"/>
  <c r="I69" i="13"/>
  <c r="H69" i="13"/>
  <c r="G69" i="13"/>
  <c r="J68" i="13"/>
  <c r="I68" i="13"/>
  <c r="H68" i="13"/>
  <c r="G68" i="13"/>
  <c r="J67" i="13"/>
  <c r="I67" i="13"/>
  <c r="H67" i="13"/>
  <c r="G67" i="13"/>
  <c r="J66" i="13"/>
  <c r="I66" i="13"/>
  <c r="H66" i="13"/>
  <c r="G66" i="13"/>
  <c r="J65" i="13"/>
  <c r="I65" i="13"/>
  <c r="H65" i="13"/>
  <c r="G65" i="13"/>
  <c r="J64" i="13"/>
  <c r="I64" i="13"/>
  <c r="H64" i="13"/>
  <c r="G64" i="13"/>
  <c r="J63" i="13"/>
  <c r="I63" i="13"/>
  <c r="H63" i="13"/>
  <c r="G63" i="13"/>
  <c r="J62" i="13"/>
  <c r="I62" i="13"/>
  <c r="H62" i="13"/>
  <c r="G62" i="13"/>
  <c r="J61" i="13"/>
  <c r="I61" i="13"/>
  <c r="H61" i="13"/>
  <c r="G61" i="13"/>
  <c r="J60" i="13"/>
  <c r="I60" i="13"/>
  <c r="H60" i="13"/>
  <c r="G60" i="13"/>
  <c r="J59" i="13"/>
  <c r="I59" i="13"/>
  <c r="H59" i="13"/>
  <c r="G59" i="13"/>
  <c r="J58" i="13"/>
  <c r="I58" i="13"/>
  <c r="H58" i="13"/>
  <c r="G58" i="13"/>
  <c r="J57" i="13"/>
  <c r="I57" i="13"/>
  <c r="H57" i="13"/>
  <c r="G57" i="13"/>
  <c r="J56" i="13"/>
  <c r="I56" i="13"/>
  <c r="H56" i="13"/>
  <c r="G56" i="13"/>
  <c r="J55" i="13"/>
  <c r="I55" i="13"/>
  <c r="H55" i="13"/>
  <c r="G55" i="13"/>
  <c r="J54" i="13"/>
  <c r="I54" i="13"/>
  <c r="H54" i="13"/>
  <c r="G54" i="13"/>
  <c r="J53" i="13"/>
  <c r="I53" i="13"/>
  <c r="H53" i="13"/>
  <c r="G53" i="13"/>
  <c r="J52" i="13"/>
  <c r="I52" i="13"/>
  <c r="H52" i="13"/>
  <c r="G52" i="13"/>
  <c r="J51" i="13"/>
  <c r="I51" i="13"/>
  <c r="H51" i="13"/>
  <c r="G51" i="13"/>
  <c r="J50" i="13"/>
  <c r="I50" i="13"/>
  <c r="H50" i="13"/>
  <c r="G50" i="13"/>
  <c r="J49" i="13"/>
  <c r="I49" i="13"/>
  <c r="H49" i="13"/>
  <c r="G49" i="13"/>
  <c r="J48" i="13"/>
  <c r="I48" i="13"/>
  <c r="H48" i="13"/>
  <c r="G48" i="13"/>
  <c r="J47" i="13"/>
  <c r="I47" i="13"/>
  <c r="H47" i="13"/>
  <c r="G47" i="13"/>
  <c r="J46" i="13"/>
  <c r="I46" i="13"/>
  <c r="H46" i="13"/>
  <c r="G46" i="13"/>
  <c r="J45" i="13"/>
  <c r="I45" i="13"/>
  <c r="H45" i="13"/>
  <c r="G45" i="13"/>
  <c r="J44" i="13"/>
  <c r="I44" i="13"/>
  <c r="H44" i="13"/>
  <c r="G44" i="13"/>
  <c r="J43" i="13"/>
  <c r="I43" i="13"/>
  <c r="H43" i="13"/>
  <c r="G43" i="13"/>
  <c r="J42" i="13"/>
  <c r="I42" i="13"/>
  <c r="H42" i="13"/>
  <c r="G42" i="13"/>
  <c r="J41" i="13"/>
  <c r="I41" i="13"/>
  <c r="H41" i="13"/>
  <c r="G41" i="13"/>
  <c r="J40" i="13"/>
  <c r="I40" i="13"/>
  <c r="H40" i="13"/>
  <c r="G40" i="13"/>
  <c r="J39" i="13"/>
  <c r="I39" i="13"/>
  <c r="H39" i="13"/>
  <c r="G39" i="13"/>
  <c r="J38" i="13"/>
  <c r="I38" i="13"/>
  <c r="H38" i="13"/>
  <c r="G38" i="13"/>
  <c r="J37" i="13"/>
  <c r="I37" i="13"/>
  <c r="G37" i="13"/>
  <c r="J36" i="13"/>
  <c r="I36" i="13"/>
  <c r="H36" i="13"/>
  <c r="G36" i="13"/>
  <c r="J35" i="13"/>
  <c r="I35" i="13"/>
  <c r="H35" i="13"/>
  <c r="G35" i="13"/>
  <c r="J34" i="13"/>
  <c r="I34" i="13"/>
  <c r="H34" i="13"/>
  <c r="G34" i="13"/>
  <c r="J33" i="13"/>
  <c r="I33" i="13"/>
  <c r="H33" i="13"/>
  <c r="G33" i="13"/>
  <c r="J32" i="13"/>
  <c r="I32" i="13"/>
  <c r="H32" i="13"/>
  <c r="G32" i="13"/>
  <c r="J31" i="13"/>
  <c r="I31" i="13"/>
  <c r="H31" i="13"/>
  <c r="G31" i="13"/>
  <c r="J30" i="13"/>
  <c r="I30" i="13"/>
  <c r="H30" i="13"/>
  <c r="G30" i="13"/>
  <c r="J29" i="13"/>
  <c r="I29" i="13"/>
  <c r="H29" i="13"/>
  <c r="G29" i="13"/>
  <c r="J28" i="13"/>
  <c r="I28" i="13"/>
  <c r="H28" i="13"/>
  <c r="G28" i="13"/>
  <c r="J27" i="13"/>
  <c r="I27" i="13"/>
  <c r="H27" i="13"/>
  <c r="G27" i="13"/>
  <c r="J26" i="13"/>
  <c r="I26" i="13"/>
  <c r="H26" i="13"/>
  <c r="G26" i="13"/>
  <c r="J25" i="13"/>
  <c r="I25" i="13"/>
  <c r="H25" i="13"/>
  <c r="G25" i="13"/>
  <c r="J24" i="13"/>
  <c r="I24" i="13"/>
  <c r="H24" i="13"/>
  <c r="G24" i="13"/>
  <c r="J23" i="13"/>
  <c r="I23" i="13"/>
  <c r="H23" i="13"/>
  <c r="G23" i="13"/>
  <c r="J22" i="13"/>
  <c r="I22" i="13"/>
  <c r="H22" i="13"/>
  <c r="G22" i="13"/>
  <c r="J21" i="13"/>
  <c r="I21" i="13"/>
  <c r="H21" i="13"/>
  <c r="G21" i="13"/>
  <c r="J20" i="13"/>
  <c r="I20" i="13"/>
  <c r="H20" i="13"/>
  <c r="G20" i="13"/>
  <c r="J19" i="13"/>
  <c r="I19" i="13"/>
  <c r="H19" i="13"/>
  <c r="G19" i="13"/>
  <c r="J18" i="13"/>
  <c r="I18" i="13"/>
  <c r="H18" i="13"/>
  <c r="G18" i="13"/>
  <c r="I17" i="13"/>
  <c r="H17" i="13"/>
  <c r="G17" i="13"/>
  <c r="J16" i="13"/>
  <c r="I16" i="13"/>
  <c r="H16" i="13"/>
  <c r="G16" i="13"/>
  <c r="J15" i="13"/>
  <c r="I15" i="13"/>
  <c r="H15" i="13"/>
  <c r="G15" i="13"/>
  <c r="J14" i="13"/>
  <c r="I14" i="13"/>
  <c r="H14" i="13"/>
  <c r="G14" i="13"/>
  <c r="J13" i="13"/>
  <c r="I13" i="13"/>
  <c r="H13" i="13"/>
  <c r="G13" i="13"/>
  <c r="J12" i="13"/>
  <c r="I12" i="13"/>
  <c r="H12" i="13"/>
  <c r="G12" i="13"/>
  <c r="J11" i="13"/>
  <c r="I11" i="13"/>
  <c r="G11" i="13"/>
  <c r="I10" i="13"/>
  <c r="H10" i="13"/>
  <c r="G10" i="13"/>
  <c r="J9" i="13"/>
  <c r="I9" i="13"/>
  <c r="H9" i="13"/>
  <c r="G9" i="13"/>
  <c r="J8" i="13"/>
  <c r="I8" i="13"/>
  <c r="H8" i="13"/>
  <c r="G8" i="13"/>
  <c r="J7" i="13"/>
  <c r="I7" i="13"/>
  <c r="H7" i="13"/>
  <c r="G7" i="13"/>
  <c r="J6" i="13"/>
  <c r="I6" i="13"/>
  <c r="H6" i="13"/>
  <c r="G6" i="13"/>
  <c r="J5" i="13"/>
  <c r="I5" i="13"/>
  <c r="H5" i="13"/>
  <c r="G5" i="13"/>
  <c r="K8" i="2"/>
  <c r="K7" i="2"/>
  <c r="K6" i="2"/>
  <c r="M7" i="2"/>
  <c r="I7" i="17"/>
  <c r="AG43" i="9"/>
  <c r="AS43" i="9"/>
  <c r="AK43" i="9"/>
  <c r="AC43" i="9"/>
  <c r="U43" i="9"/>
  <c r="W51" i="9"/>
  <c r="X51" i="9"/>
  <c r="AN43" i="9"/>
  <c r="AF43" i="9"/>
  <c r="X43" i="9"/>
  <c r="AH43" i="9"/>
  <c r="Z43" i="9"/>
  <c r="AR43" i="9"/>
  <c r="AJ43" i="9"/>
  <c r="AB43" i="9"/>
  <c r="T43" i="9"/>
  <c r="AJ51" i="9"/>
  <c r="AM43" i="9"/>
  <c r="AE43" i="9"/>
  <c r="AW43" i="9"/>
  <c r="AO43" i="9"/>
  <c r="Y43" i="9"/>
  <c r="Q43" i="9"/>
  <c r="AQ43" i="9"/>
  <c r="AI43" i="9"/>
  <c r="AA43" i="9"/>
  <c r="AQ51" i="9"/>
  <c r="AI51" i="9"/>
  <c r="K44" i="9"/>
  <c r="AH51" i="9"/>
  <c r="L47" i="9"/>
  <c r="AD51" i="9"/>
  <c r="AN51" i="9"/>
  <c r="AG51" i="9"/>
  <c r="W43" i="9"/>
  <c r="AC51" i="9"/>
  <c r="U51" i="9"/>
  <c r="AL43" i="9"/>
  <c r="AB51" i="9"/>
  <c r="T51" i="9"/>
  <c r="Z51" i="9"/>
  <c r="R51" i="9"/>
  <c r="Y51" i="9"/>
  <c r="Q51" i="9"/>
  <c r="AU51" i="9"/>
  <c r="AM51" i="9"/>
  <c r="AT51" i="9"/>
  <c r="AL51" i="9"/>
  <c r="AV43" i="9"/>
  <c r="P43" i="9"/>
  <c r="AP43" i="9"/>
  <c r="R43" i="9"/>
  <c r="AT43" i="9"/>
  <c r="AD43" i="9"/>
  <c r="V43" i="9"/>
  <c r="AS51" i="9"/>
  <c r="AK51" i="9"/>
  <c r="AF62" i="9"/>
  <c r="X62" i="9"/>
  <c r="AC70" i="9"/>
  <c r="U70" i="9"/>
  <c r="AW70" i="9"/>
  <c r="AG70" i="9"/>
  <c r="AK62" i="9"/>
  <c r="AC62" i="9"/>
  <c r="Q62" i="9"/>
  <c r="AQ62" i="9"/>
  <c r="R62" i="9"/>
  <c r="X70" i="9"/>
  <c r="Z62" i="9"/>
  <c r="AJ70" i="9"/>
  <c r="T62" i="9"/>
  <c r="U62" i="9"/>
  <c r="O70" i="9"/>
  <c r="AP70" i="9"/>
  <c r="AH70" i="9"/>
  <c r="R70" i="9"/>
  <c r="AJ62" i="9"/>
  <c r="AB62" i="9"/>
  <c r="S62" i="9"/>
  <c r="D30" i="22"/>
  <c r="C52" i="22" s="1"/>
  <c r="F63" i="22" s="1"/>
  <c r="AH49" i="22"/>
  <c r="AH50" i="22"/>
  <c r="AK61" i="22"/>
  <c r="AI49" i="22"/>
  <c r="AI50" i="22" s="1"/>
  <c r="AL61" i="22" s="1"/>
  <c r="L49" i="22"/>
  <c r="L50" i="22" s="1"/>
  <c r="O61" i="22" s="1"/>
  <c r="T49" i="22"/>
  <c r="T50" i="22"/>
  <c r="W61" i="22" s="1"/>
  <c r="AB49" i="22"/>
  <c r="AB50" i="22" s="1"/>
  <c r="AE61" i="22"/>
  <c r="AJ49" i="22"/>
  <c r="AJ50" i="22" s="1"/>
  <c r="AM61" i="22" s="1"/>
  <c r="E49" i="22"/>
  <c r="E50" i="22" s="1"/>
  <c r="H61" i="22" s="1"/>
  <c r="M49" i="22"/>
  <c r="M50" i="22"/>
  <c r="P61" i="22" s="1"/>
  <c r="U49" i="22"/>
  <c r="U50" i="22"/>
  <c r="X61" i="22"/>
  <c r="AC49" i="22"/>
  <c r="AC50" i="22" s="1"/>
  <c r="AF61" i="22" s="1"/>
  <c r="AK49" i="22"/>
  <c r="AK50" i="22"/>
  <c r="AN61" i="22" s="1"/>
  <c r="F49" i="22"/>
  <c r="F50" i="22"/>
  <c r="N49" i="22"/>
  <c r="N50" i="22" s="1"/>
  <c r="Q61" i="22" s="1"/>
  <c r="V49" i="22"/>
  <c r="V50" i="22" s="1"/>
  <c r="Y61" i="22" s="1"/>
  <c r="AD49" i="22"/>
  <c r="AD50" i="22"/>
  <c r="AG61" i="22"/>
  <c r="AL49" i="22"/>
  <c r="AL50" i="22" s="1"/>
  <c r="AO61" i="22" s="1"/>
  <c r="G49" i="22"/>
  <c r="G50" i="22" s="1"/>
  <c r="J61" i="22"/>
  <c r="O49" i="22"/>
  <c r="O50" i="22" s="1"/>
  <c r="R61" i="22" s="1"/>
  <c r="W49" i="22"/>
  <c r="W50" i="22"/>
  <c r="Z61" i="22"/>
  <c r="AE49" i="22"/>
  <c r="AE50" i="22"/>
  <c r="AH61" i="22"/>
  <c r="AM49" i="22"/>
  <c r="AM50" i="22" s="1"/>
  <c r="AP61" i="22" s="1"/>
  <c r="H49" i="22"/>
  <c r="H50" i="22" s="1"/>
  <c r="K61" i="22" s="1"/>
  <c r="P49" i="22"/>
  <c r="P50" i="22"/>
  <c r="S61" i="22" s="1"/>
  <c r="X49" i="22"/>
  <c r="X50" i="22" s="1"/>
  <c r="AA61" i="22"/>
  <c r="AF49" i="22"/>
  <c r="AF50" i="22" s="1"/>
  <c r="AI61" i="22" s="1"/>
  <c r="C49" i="22"/>
  <c r="C50" i="22"/>
  <c r="F61" i="22"/>
  <c r="K49" i="22"/>
  <c r="K50" i="22"/>
  <c r="N61" i="22"/>
  <c r="S49" i="22"/>
  <c r="S50" i="22"/>
  <c r="V61" i="22" s="1"/>
  <c r="AA49" i="22"/>
  <c r="AA50" i="22"/>
  <c r="AD61" i="22" s="1"/>
  <c r="I49" i="22"/>
  <c r="I50" i="22"/>
  <c r="L61" i="22" s="1"/>
  <c r="Q49" i="22"/>
  <c r="Q50" i="22" s="1"/>
  <c r="T61" i="22" s="1"/>
  <c r="Y49" i="22"/>
  <c r="Y50" i="22" s="1"/>
  <c r="AB61" i="22"/>
  <c r="AG49" i="22"/>
  <c r="AG50" i="22" s="1"/>
  <c r="AJ61" i="22" s="1"/>
  <c r="J49" i="22"/>
  <c r="J50" i="22"/>
  <c r="M61" i="22" s="1"/>
  <c r="R49" i="22"/>
  <c r="R50" i="22"/>
  <c r="U61" i="22"/>
  <c r="Z49" i="22"/>
  <c r="Z50" i="22"/>
  <c r="AC61" i="22"/>
  <c r="AL62" i="9" l="1"/>
  <c r="AS70" i="9"/>
  <c r="AT62" i="9"/>
  <c r="AV62" i="9"/>
  <c r="AH62" i="9"/>
  <c r="AD70" i="9"/>
  <c r="AK70" i="9"/>
  <c r="AL70" i="9"/>
  <c r="K51" i="22"/>
  <c r="N62" i="22" s="1"/>
  <c r="S51" i="22"/>
  <c r="V62" i="22" s="1"/>
  <c r="AA51" i="22"/>
  <c r="AD62" i="22" s="1"/>
  <c r="AI51" i="22"/>
  <c r="AL62" i="22" s="1"/>
  <c r="H52" i="22"/>
  <c r="K63" i="22" s="1"/>
  <c r="P52" i="22"/>
  <c r="X52" i="22"/>
  <c r="AF52" i="22"/>
  <c r="D53" i="22"/>
  <c r="G64" i="22" s="1"/>
  <c r="M53" i="22"/>
  <c r="P64" i="22" s="1"/>
  <c r="V53" i="22"/>
  <c r="AD53" i="22"/>
  <c r="AG64" i="22" s="1"/>
  <c r="AL53" i="22"/>
  <c r="AO64" i="22" s="1"/>
  <c r="Q53" i="22"/>
  <c r="T64" i="22" s="1"/>
  <c r="L51" i="22"/>
  <c r="O62" i="22" s="1"/>
  <c r="T51" i="22"/>
  <c r="W62" i="22" s="1"/>
  <c r="AB51" i="22"/>
  <c r="AE62" i="22" s="1"/>
  <c r="AJ51" i="22"/>
  <c r="I52" i="22"/>
  <c r="L63" i="22" s="1"/>
  <c r="Q52" i="22"/>
  <c r="Y52" i="22"/>
  <c r="AG52" i="22"/>
  <c r="E53" i="22"/>
  <c r="N53" i="22"/>
  <c r="Q64" i="22" s="1"/>
  <c r="W53" i="22"/>
  <c r="Z64" i="22" s="1"/>
  <c r="AE53" i="22"/>
  <c r="AH64" i="22" s="1"/>
  <c r="AM53" i="22"/>
  <c r="D51" i="22"/>
  <c r="G62" i="22" s="1"/>
  <c r="M51" i="22"/>
  <c r="P62" i="22" s="1"/>
  <c r="U51" i="22"/>
  <c r="X62" i="22" s="1"/>
  <c r="AC51" i="22"/>
  <c r="AF62" i="22" s="1"/>
  <c r="AK51" i="22"/>
  <c r="AN62" i="22" s="1"/>
  <c r="J52" i="22"/>
  <c r="M63" i="22" s="1"/>
  <c r="R52" i="22"/>
  <c r="U63" i="22" s="1"/>
  <c r="Z52" i="22"/>
  <c r="AC63" i="22" s="1"/>
  <c r="AH52" i="22"/>
  <c r="AK63" i="22" s="1"/>
  <c r="G53" i="22"/>
  <c r="O53" i="22"/>
  <c r="R64" i="22" s="1"/>
  <c r="X53" i="22"/>
  <c r="AF53" i="22"/>
  <c r="E51" i="22"/>
  <c r="H62" i="22" s="1"/>
  <c r="G51" i="22"/>
  <c r="J62" i="22" s="1"/>
  <c r="O51" i="22"/>
  <c r="R62" i="22" s="1"/>
  <c r="W51" i="22"/>
  <c r="Z62" i="22" s="1"/>
  <c r="AE51" i="22"/>
  <c r="AH62" i="22" s="1"/>
  <c r="AM51" i="22"/>
  <c r="AP62" i="22" s="1"/>
  <c r="L52" i="22"/>
  <c r="O63" i="22" s="1"/>
  <c r="T52" i="22"/>
  <c r="W63" i="22" s="1"/>
  <c r="AB52" i="22"/>
  <c r="AE63" i="22" s="1"/>
  <c r="AJ52" i="22"/>
  <c r="I53" i="22"/>
  <c r="L64" i="22" s="1"/>
  <c r="R53" i="22"/>
  <c r="U64" i="22" s="1"/>
  <c r="Z53" i="22"/>
  <c r="AC64" i="22" s="1"/>
  <c r="AH53" i="22"/>
  <c r="AK64" i="22" s="1"/>
  <c r="H51" i="22"/>
  <c r="K62" i="22" s="1"/>
  <c r="P51" i="22"/>
  <c r="S62" i="22" s="1"/>
  <c r="X51" i="22"/>
  <c r="AA62" i="22" s="1"/>
  <c r="AF51" i="22"/>
  <c r="AI62" i="22" s="1"/>
  <c r="D52" i="22"/>
  <c r="M52" i="22"/>
  <c r="P63" i="22" s="1"/>
  <c r="U52" i="22"/>
  <c r="AC52" i="22"/>
  <c r="AF63" i="22" s="1"/>
  <c r="AK52" i="22"/>
  <c r="J53" i="22"/>
  <c r="M64" i="22" s="1"/>
  <c r="S53" i="22"/>
  <c r="V64" i="22" s="1"/>
  <c r="AA53" i="22"/>
  <c r="AD64" i="22" s="1"/>
  <c r="AI53" i="22"/>
  <c r="AL64" i="22" s="1"/>
  <c r="I51" i="22"/>
  <c r="L62" i="22" s="1"/>
  <c r="Q51" i="22"/>
  <c r="T62" i="22" s="1"/>
  <c r="Y51" i="22"/>
  <c r="AB62" i="22" s="1"/>
  <c r="AG51" i="22"/>
  <c r="AJ62" i="22" s="1"/>
  <c r="E52" i="22"/>
  <c r="H63" i="22" s="1"/>
  <c r="N52" i="22"/>
  <c r="Q63" i="22" s="1"/>
  <c r="V52" i="22"/>
  <c r="AD52" i="22"/>
  <c r="AG63" i="22" s="1"/>
  <c r="AL52" i="22"/>
  <c r="K53" i="22"/>
  <c r="N64" i="22" s="1"/>
  <c r="T53" i="22"/>
  <c r="W64" i="22" s="1"/>
  <c r="AB53" i="22"/>
  <c r="AE64" i="22" s="1"/>
  <c r="AJ53" i="22"/>
  <c r="J51" i="22"/>
  <c r="M62" i="22" s="1"/>
  <c r="R51" i="22"/>
  <c r="U62" i="22" s="1"/>
  <c r="Z51" i="22"/>
  <c r="AC62" i="22" s="1"/>
  <c r="AH51" i="22"/>
  <c r="AK62" i="22" s="1"/>
  <c r="G52" i="22"/>
  <c r="O52" i="22"/>
  <c r="R63" i="22" s="1"/>
  <c r="W52" i="22"/>
  <c r="AE52" i="22"/>
  <c r="AH63" i="22" s="1"/>
  <c r="AM52" i="22"/>
  <c r="L53" i="22"/>
  <c r="O64" i="22" s="1"/>
  <c r="U53" i="22"/>
  <c r="X64" i="22" s="1"/>
  <c r="AC53" i="22"/>
  <c r="AF64" i="22" s="1"/>
  <c r="AK53" i="22"/>
  <c r="AI52" i="22"/>
  <c r="N51" i="22"/>
  <c r="Q62" i="22" s="1"/>
  <c r="H53" i="22"/>
  <c r="K64" i="22" s="1"/>
  <c r="V51" i="22"/>
  <c r="Y62" i="22" s="1"/>
  <c r="P53" i="22"/>
  <c r="S64" i="22" s="1"/>
  <c r="AD51" i="22"/>
  <c r="AG62" i="22" s="1"/>
  <c r="Y53" i="22"/>
  <c r="AB64" i="22" s="1"/>
  <c r="AL51" i="22"/>
  <c r="AO62" i="22" s="1"/>
  <c r="AG53" i="22"/>
  <c r="S52" i="22"/>
  <c r="AA52" i="22"/>
  <c r="AD63" i="22" s="1"/>
  <c r="K52" i="22"/>
  <c r="C51" i="22"/>
  <c r="F62" i="22" s="1"/>
  <c r="C53" i="22"/>
  <c r="F64" i="22" s="1"/>
  <c r="AW62" i="9"/>
  <c r="AG62" i="9"/>
  <c r="Y62" i="9"/>
  <c r="P62" i="9"/>
  <c r="AI70" i="9"/>
  <c r="AA62" i="9"/>
  <c r="AS62" i="9"/>
  <c r="AM62" i="9"/>
  <c r="AE62" i="9"/>
  <c r="W62" i="9"/>
  <c r="Q70" i="9"/>
  <c r="CW141" i="21"/>
  <c r="CM141" i="21"/>
  <c r="CL141" i="21"/>
  <c r="CV141" i="21"/>
  <c r="CW133" i="21"/>
  <c r="CM133" i="21"/>
  <c r="CL133" i="21"/>
  <c r="CV133" i="21"/>
  <c r="CW125" i="21"/>
  <c r="CM125" i="21"/>
  <c r="CL125" i="21"/>
  <c r="CV125" i="21"/>
  <c r="CW117" i="21"/>
  <c r="CM117" i="21"/>
  <c r="CL117" i="21"/>
  <c r="CW109" i="21"/>
  <c r="CM109" i="21"/>
  <c r="CL109" i="21"/>
  <c r="CV109" i="21"/>
  <c r="CW101" i="21"/>
  <c r="CM101" i="21"/>
  <c r="CL101" i="21"/>
  <c r="CV101" i="21"/>
  <c r="CW93" i="21"/>
  <c r="CM93" i="21"/>
  <c r="CL93" i="21"/>
  <c r="CV93" i="21"/>
  <c r="CW85" i="21"/>
  <c r="CM85" i="21"/>
  <c r="CL85" i="21"/>
  <c r="CV77" i="21"/>
  <c r="CM77" i="21"/>
  <c r="CL77" i="21"/>
  <c r="AA67" i="9"/>
  <c r="AA70" i="9" s="1"/>
  <c r="AQ70" i="9"/>
  <c r="V65" i="9"/>
  <c r="V70" i="9" s="1"/>
  <c r="AU43" i="9"/>
  <c r="S51" i="9"/>
  <c r="I23" i="17"/>
  <c r="P66" i="9"/>
  <c r="P70" i="9" s="1"/>
  <c r="P51" i="9"/>
  <c r="AV51" i="9"/>
  <c r="O62" i="9"/>
  <c r="CM145" i="21"/>
  <c r="CL145" i="21"/>
  <c r="CW145" i="21"/>
  <c r="CV145" i="21"/>
  <c r="CM137" i="21"/>
  <c r="CL137" i="21"/>
  <c r="CW137" i="21"/>
  <c r="CV137" i="21"/>
  <c r="CM129" i="21"/>
  <c r="CL129" i="21"/>
  <c r="CW129" i="21"/>
  <c r="CV129" i="21"/>
  <c r="CM121" i="21"/>
  <c r="CL121" i="21"/>
  <c r="CW121" i="21"/>
  <c r="CV121" i="21"/>
  <c r="CM113" i="21"/>
  <c r="CL113" i="21"/>
  <c r="CW113" i="21"/>
  <c r="CV113" i="21"/>
  <c r="CM105" i="21"/>
  <c r="CL105" i="21"/>
  <c r="CW105" i="21"/>
  <c r="CV105" i="21"/>
  <c r="CM97" i="21"/>
  <c r="CL97" i="21"/>
  <c r="CW97" i="21"/>
  <c r="CV97" i="21"/>
  <c r="CM89" i="21"/>
  <c r="CL89" i="21"/>
  <c r="CW89" i="21"/>
  <c r="CV89" i="21"/>
  <c r="CM81" i="21"/>
  <c r="CL81" i="21"/>
  <c r="CW81" i="21"/>
  <c r="CV81" i="21"/>
  <c r="CW77" i="21"/>
  <c r="J111" i="17"/>
  <c r="CV117" i="21"/>
  <c r="J51" i="17"/>
  <c r="I95" i="17"/>
  <c r="CV85" i="21"/>
  <c r="J35" i="17"/>
  <c r="I79" i="17"/>
  <c r="I139" i="17"/>
  <c r="AP51" i="9"/>
  <c r="CW147" i="21"/>
  <c r="CM147" i="21"/>
  <c r="CL147" i="21"/>
  <c r="CV147" i="21"/>
  <c r="CW139" i="21"/>
  <c r="CM139" i="21"/>
  <c r="CL139" i="21"/>
  <c r="CV139" i="21"/>
  <c r="CW131" i="21"/>
  <c r="CM131" i="21"/>
  <c r="CL131" i="21"/>
  <c r="CV131" i="21"/>
  <c r="CW123" i="21"/>
  <c r="CM123" i="21"/>
  <c r="CL123" i="21"/>
  <c r="CV123" i="21"/>
  <c r="CW115" i="21"/>
  <c r="CM115" i="21"/>
  <c r="CL115" i="21"/>
  <c r="CV115" i="21"/>
  <c r="CW107" i="21"/>
  <c r="CM107" i="21"/>
  <c r="CL107" i="21"/>
  <c r="CV107" i="21"/>
  <c r="CW99" i="21"/>
  <c r="CM99" i="21"/>
  <c r="CL99" i="21"/>
  <c r="CV99" i="21"/>
  <c r="CW91" i="21"/>
  <c r="CM91" i="21"/>
  <c r="CL91" i="21"/>
  <c r="CV91" i="21"/>
  <c r="CW83" i="21"/>
  <c r="CM83" i="21"/>
  <c r="CL83" i="21"/>
  <c r="CV83" i="21"/>
  <c r="CL148" i="21"/>
  <c r="CL84" i="21"/>
  <c r="CM146" i="21"/>
  <c r="CL146" i="21"/>
  <c r="CV146" i="21"/>
  <c r="CW146" i="21"/>
  <c r="CM138" i="21"/>
  <c r="CL138" i="21"/>
  <c r="CV138" i="21"/>
  <c r="CW138" i="21"/>
  <c r="CM130" i="21"/>
  <c r="CL130" i="21"/>
  <c r="CV130" i="21"/>
  <c r="CW130" i="21"/>
  <c r="CM122" i="21"/>
  <c r="CL122" i="21"/>
  <c r="CV122" i="21"/>
  <c r="CW122" i="21"/>
  <c r="CM114" i="21"/>
  <c r="CL114" i="21"/>
  <c r="CV114" i="21"/>
  <c r="CW114" i="21"/>
  <c r="CM106" i="21"/>
  <c r="CL106" i="21"/>
  <c r="CV106" i="21"/>
  <c r="CW106" i="21"/>
  <c r="CM98" i="21"/>
  <c r="CL98" i="21"/>
  <c r="CV98" i="21"/>
  <c r="CW98" i="21"/>
  <c r="CM90" i="21"/>
  <c r="CL90" i="21"/>
  <c r="CV90" i="21"/>
  <c r="CW90" i="21"/>
  <c r="CM82" i="21"/>
  <c r="CL82" i="21"/>
  <c r="CV82" i="21"/>
  <c r="CW82" i="21"/>
  <c r="CV144" i="21"/>
  <c r="CW144" i="21"/>
  <c r="CM144" i="21"/>
  <c r="CL144" i="21"/>
  <c r="CV136" i="21"/>
  <c r="CW136" i="21"/>
  <c r="CM136" i="21"/>
  <c r="CL136" i="21"/>
  <c r="CV128" i="21"/>
  <c r="CW128" i="21"/>
  <c r="CM128" i="21"/>
  <c r="CL128" i="21"/>
  <c r="CV120" i="21"/>
  <c r="CW120" i="21"/>
  <c r="CM120" i="21"/>
  <c r="CL120" i="21"/>
  <c r="CV112" i="21"/>
  <c r="CW112" i="21"/>
  <c r="CM112" i="21"/>
  <c r="CL112" i="21"/>
  <c r="CV104" i="21"/>
  <c r="CW104" i="21"/>
  <c r="CM104" i="21"/>
  <c r="CL104" i="21"/>
  <c r="CV96" i="21"/>
  <c r="CW96" i="21"/>
  <c r="CM96" i="21"/>
  <c r="CL96" i="21"/>
  <c r="CV88" i="21"/>
  <c r="CW88" i="21"/>
  <c r="CM88" i="21"/>
  <c r="CL88" i="21"/>
  <c r="CV80" i="21"/>
  <c r="CW80" i="21"/>
  <c r="CM80" i="21"/>
  <c r="CL80" i="21"/>
  <c r="CL124" i="21"/>
  <c r="CW143" i="21"/>
  <c r="CM143" i="21"/>
  <c r="CL143" i="21"/>
  <c r="CV143" i="21"/>
  <c r="CW135" i="21"/>
  <c r="CM135" i="21"/>
  <c r="CL135" i="21"/>
  <c r="CV135" i="21"/>
  <c r="CW127" i="21"/>
  <c r="CM127" i="21"/>
  <c r="CL127" i="21"/>
  <c r="CV127" i="21"/>
  <c r="CW119" i="21"/>
  <c r="CM119" i="21"/>
  <c r="CL119" i="21"/>
  <c r="CV119" i="21"/>
  <c r="CW111" i="21"/>
  <c r="CM111" i="21"/>
  <c r="CL111" i="21"/>
  <c r="CV111" i="21"/>
  <c r="CW103" i="21"/>
  <c r="CM103" i="21"/>
  <c r="CL103" i="21"/>
  <c r="CV103" i="21"/>
  <c r="CW95" i="21"/>
  <c r="CM95" i="21"/>
  <c r="CL95" i="21"/>
  <c r="CV95" i="21"/>
  <c r="CW87" i="21"/>
  <c r="CM87" i="21"/>
  <c r="CL87" i="21"/>
  <c r="CV87" i="21"/>
  <c r="CW79" i="21"/>
  <c r="CM79" i="21"/>
  <c r="CL79" i="21"/>
  <c r="CV79" i="21"/>
  <c r="CL116" i="21"/>
  <c r="CV142" i="21"/>
  <c r="CM142" i="21"/>
  <c r="CL142" i="21"/>
  <c r="CW142" i="21"/>
  <c r="CV134" i="21"/>
  <c r="CM134" i="21"/>
  <c r="CL134" i="21"/>
  <c r="CW134" i="21"/>
  <c r="CV126" i="21"/>
  <c r="CM126" i="21"/>
  <c r="CL126" i="21"/>
  <c r="CW126" i="21"/>
  <c r="CV118" i="21"/>
  <c r="CM118" i="21"/>
  <c r="CL118" i="21"/>
  <c r="CW118" i="21"/>
  <c r="CV110" i="21"/>
  <c r="CM110" i="21"/>
  <c r="CL110" i="21"/>
  <c r="CW110" i="21"/>
  <c r="CV102" i="21"/>
  <c r="CM102" i="21"/>
  <c r="CL102" i="21"/>
  <c r="CW102" i="21"/>
  <c r="CV94" i="21"/>
  <c r="CM94" i="21"/>
  <c r="CL94" i="21"/>
  <c r="CW94" i="21"/>
  <c r="CV86" i="21"/>
  <c r="CM86" i="21"/>
  <c r="CL86" i="21"/>
  <c r="CW86" i="21"/>
  <c r="CV78" i="21"/>
  <c r="CM78" i="21"/>
  <c r="CL78" i="21"/>
  <c r="CW78" i="21"/>
  <c r="CL108" i="21"/>
  <c r="CV148" i="21"/>
  <c r="CW148" i="21"/>
  <c r="CV140" i="21"/>
  <c r="CW140" i="21"/>
  <c r="CV132" i="21"/>
  <c r="CW132" i="21"/>
  <c r="CV124" i="21"/>
  <c r="CW124" i="21"/>
  <c r="CV116" i="21"/>
  <c r="CW116" i="21"/>
  <c r="CV108" i="21"/>
  <c r="CW108" i="21"/>
  <c r="CV100" i="21"/>
  <c r="CW100" i="21"/>
  <c r="CV92" i="21"/>
  <c r="CW92" i="21"/>
  <c r="CV84" i="21"/>
  <c r="CW84" i="21"/>
  <c r="CL92" i="21"/>
  <c r="CM100" i="21"/>
</calcChain>
</file>

<file path=xl/comments1.xml><?xml version="1.0" encoding="utf-8"?>
<comments xmlns="http://schemas.openxmlformats.org/spreadsheetml/2006/main">
  <authors>
    <author>Maurizio Gargiulo</author>
    <author>Gary Goldstein</author>
    <author>Amit Kanudia</author>
    <author>Amit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D9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10/16/2015
Kill Coal CHP
</t>
        </r>
      </text>
    </comment>
    <comment ref="D10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12/7/2015
disabling new inv in commercial sector geo techs
</t>
        </r>
      </text>
    </comment>
    <comment ref="D16" authorId="3" shapeId="0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3/11/2016
I don't understand this, and it has strange behavior in a few countries. Doesn't seem critical at this stage
</t>
        </r>
      </text>
    </comment>
    <comment ref="D17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2/16/2016
need to understand this tech.
</t>
        </r>
      </text>
    </comment>
    <comment ref="D18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11/3/2015
these processes flood the solution
</t>
        </r>
      </text>
    </comment>
    <comment ref="D19" authorId="2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10/15/2015
killing high EFF options. Need to check costs
</t>
        </r>
      </text>
    </comment>
  </commentList>
</comments>
</file>

<file path=xl/comments2.xml><?xml version="1.0" encoding="utf-8"?>
<comments xmlns="http://schemas.openxmlformats.org/spreadsheetml/2006/main">
  <authors>
    <author>KANORS-EMR-W01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KANORS-EMR-W01:</t>
        </r>
        <r>
          <rPr>
            <sz val="9"/>
            <color indexed="81"/>
            <rFont val="Tahoma"/>
            <family val="2"/>
          </rPr>
          <t xml:space="preserve">
10/13/2016
Eurostat 2016</t>
        </r>
      </text>
    </comment>
    <comment ref="AQ19" authorId="0" shapeId="0">
      <text>
        <r>
          <rPr>
            <b/>
            <sz val="9"/>
            <color indexed="81"/>
            <rFont val="Tahoma"/>
            <family val="2"/>
          </rPr>
          <t>KANORS-EMR-W01:</t>
        </r>
        <r>
          <rPr>
            <sz val="9"/>
            <color indexed="81"/>
            <rFont val="Tahoma"/>
            <family val="2"/>
          </rPr>
          <t xml:space="preserve">
10/13/2016
no links...</t>
        </r>
      </text>
    </comment>
  </commentList>
</comments>
</file>

<file path=xl/sharedStrings.xml><?xml version="1.0" encoding="utf-8"?>
<sst xmlns="http://schemas.openxmlformats.org/spreadsheetml/2006/main" count="12326" uniqueCount="314">
  <si>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</si>
  <si>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</si>
  <si>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</si>
  <si>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</si>
  <si>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</si>
  <si>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</si>
  <si>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</si>
  <si>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</si>
  <si>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</si>
  <si>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</si>
  <si>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</si>
  <si>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</si>
  <si>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</si>
  <si>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</si>
  <si>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</si>
  <si>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</si>
  <si>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Trans - Insert</t>
  </si>
  <si>
    <t>NCAP_BND</t>
  </si>
  <si>
    <t>Fuel Tech*</t>
  </si>
  <si>
    <t>*00</t>
  </si>
  <si>
    <t>Fuel Tech*New*</t>
  </si>
  <si>
    <t>INVCOST</t>
  </si>
  <si>
    <t>COMHET,RSDHET</t>
  </si>
  <si>
    <t>COMBIO</t>
  </si>
  <si>
    <t>VAROM</t>
  </si>
  <si>
    <t>NRbldg_N-BuildLight2</t>
  </si>
  <si>
    <t>NRbldg_N-BuildLight3</t>
  </si>
  <si>
    <t>NRbldg_N-BuildLight4</t>
  </si>
  <si>
    <t>NRbldg_N-Refrig2</t>
  </si>
  <si>
    <t>NRbldg_N-Refrig3</t>
  </si>
  <si>
    <t>NRbldg_N-Refrig4</t>
  </si>
  <si>
    <t>RLIGELC301</t>
  </si>
  <si>
    <t>RLIGELC401</t>
  </si>
  <si>
    <t>RREFELC601</t>
  </si>
  <si>
    <t>CHPINDSTCOA201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</si>
  <si>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</si>
  <si>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</si>
  <si>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</si>
  <si>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</si>
  <si>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</si>
  <si>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</si>
  <si>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</si>
  <si>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</si>
  <si>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</si>
  <si>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</si>
  <si>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</si>
  <si>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</si>
  <si>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</si>
  <si>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</si>
  <si>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</si>
  <si>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</si>
  <si>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</si>
  <si>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</si>
  <si>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</si>
  <si>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</si>
  <si>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</si>
  <si>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</si>
  <si>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</si>
  <si>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</si>
  <si>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</si>
  <si>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</si>
  <si>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UK</t>
  </si>
  <si>
    <t>C_ES*</t>
  </si>
  <si>
    <t>ELCLOW</t>
  </si>
  <si>
    <t>COMGEO</t>
  </si>
  <si>
    <t>EUNUCLifeExt</t>
  </si>
  <si>
    <t>*EFF</t>
  </si>
  <si>
    <t>PSET_CI</t>
  </si>
  <si>
    <t>AFA</t>
  </si>
  <si>
    <t>MT</t>
  </si>
  <si>
    <t>ELE</t>
  </si>
  <si>
    <t>UP</t>
  </si>
  <si>
    <t>PSET_PN</t>
  </si>
  <si>
    <t>time</t>
  </si>
  <si>
    <t>AL</t>
  </si>
  <si>
    <t>IS</t>
  </si>
  <si>
    <t>MD</t>
  </si>
  <si>
    <t>ME</t>
  </si>
  <si>
    <t>MK</t>
  </si>
  <si>
    <t>NO</t>
  </si>
  <si>
    <t>RS</t>
  </si>
  <si>
    <t>Derived heat</t>
  </si>
  <si>
    <t>ACT_BND</t>
  </si>
  <si>
    <t>-ACT_BND</t>
  </si>
  <si>
    <t>MINBIO*</t>
  </si>
  <si>
    <t>TRA_V2G</t>
  </si>
  <si>
    <t>AF</t>
  </si>
  <si>
    <t>SP,WP,RP,FP</t>
  </si>
  <si>
    <t>EUHYDDAM00</t>
  </si>
  <si>
    <t>~TFM_UPD</t>
  </si>
  <si>
    <t>Table Name: Gas and heat consumption by sector</t>
  </si>
  <si>
    <t>Active Unit: PJ</t>
  </si>
  <si>
    <t>product</t>
  </si>
  <si>
    <t>geo</t>
  </si>
  <si>
    <t>indic_nrgCodeDesc\Scenario</t>
  </si>
  <si>
    <t>Residential</t>
  </si>
  <si>
    <t>Services</t>
  </si>
  <si>
    <t>PJ</t>
  </si>
  <si>
    <t>Agri</t>
  </si>
  <si>
    <t>Industry</t>
  </si>
  <si>
    <t>Transport</t>
  </si>
  <si>
    <t>Prod-Central</t>
  </si>
  <si>
    <t>Prod-Auto</t>
  </si>
  <si>
    <t>(All)</t>
  </si>
  <si>
    <t>Region</t>
  </si>
  <si>
    <t>AGRGAS</t>
  </si>
  <si>
    <t>INDGAS</t>
  </si>
  <si>
    <t>RSDGAS</t>
  </si>
  <si>
    <t>COMGAS</t>
  </si>
  <si>
    <t>TRAGAS</t>
  </si>
  <si>
    <t>CSET_CN</t>
  </si>
  <si>
    <t>~TFM_INS-TS</t>
  </si>
  <si>
    <t>relaxation</t>
  </si>
  <si>
    <t>PJ-Auto</t>
  </si>
  <si>
    <t>Sect-Auto</t>
  </si>
  <si>
    <t>Sum of PJ-Auto</t>
  </si>
  <si>
    <t>KS</t>
  </si>
  <si>
    <t>PSET_PD</t>
  </si>
  <si>
    <t>HETHTH</t>
  </si>
  <si>
    <t>AGR*</t>
  </si>
  <si>
    <t>IND*</t>
  </si>
  <si>
    <t>RSD*</t>
  </si>
  <si>
    <t>COM*</t>
  </si>
  <si>
    <t>Top_Check</t>
  </si>
  <si>
    <t>I</t>
  </si>
  <si>
    <t>CH</t>
  </si>
  <si>
    <t>share of solar potential</t>
  </si>
  <si>
    <t>PSET_CO</t>
  </si>
  <si>
    <t>-RESID</t>
  </si>
  <si>
    <t>DELIV</t>
  </si>
  <si>
    <t>COMSOL</t>
  </si>
  <si>
    <t>START</t>
  </si>
  <si>
    <t>NR_ES*SpHeat</t>
  </si>
  <si>
    <t>NR_ES*WatHeat</t>
  </si>
  <si>
    <t>Level_2</t>
  </si>
  <si>
    <t>Sheet</t>
  </si>
  <si>
    <t>IDEES-10</t>
  </si>
  <si>
    <t>Sum of PJ</t>
  </si>
  <si>
    <t>~UC_Sets: R_E: AllRegions</t>
  </si>
  <si>
    <t>~UC_T</t>
  </si>
  <si>
    <t>UC_N</t>
  </si>
  <si>
    <t>UC_ATTR</t>
  </si>
  <si>
    <t>PSET_Set</t>
  </si>
  <si>
    <t>UC_ACT</t>
  </si>
  <si>
    <t>UC_ACT~RHS</t>
  </si>
  <si>
    <t>UC_Desc</t>
  </si>
  <si>
    <t>ACT, GROWTH</t>
  </si>
  <si>
    <t>UC_RHSRT</t>
  </si>
  <si>
    <t>UC_RHSRT~0</t>
  </si>
  <si>
    <t>SPRICOH100</t>
  </si>
  <si>
    <t>SPRICOL100</t>
  </si>
  <si>
    <t>SPRIGAS100</t>
  </si>
  <si>
    <t>SPRIOIL100</t>
  </si>
  <si>
    <t>LO</t>
  </si>
  <si>
    <t>EFF</t>
  </si>
  <si>
    <t>-EFF</t>
  </si>
  <si>
    <t>ELCSOL,ELCWIN</t>
  </si>
  <si>
    <t>ELC*</t>
  </si>
  <si>
    <t>IMPOILFDS</t>
  </si>
  <si>
    <t>~TFM_MIG</t>
  </si>
  <si>
    <t>COM_PROJ</t>
  </si>
  <si>
    <t>Year2</t>
  </si>
  <si>
    <t>Imports</t>
  </si>
  <si>
    <t>Exports</t>
  </si>
  <si>
    <t>TR</t>
  </si>
  <si>
    <t>UA</t>
  </si>
  <si>
    <t>XK</t>
  </si>
  <si>
    <t>Country</t>
  </si>
  <si>
    <t>flow</t>
  </si>
  <si>
    <t>*KS</t>
  </si>
  <si>
    <t>IRE_XBND</t>
  </si>
  <si>
    <t>Other_Indexes</t>
  </si>
  <si>
    <t>Imp</t>
  </si>
  <si>
    <t>Exp</t>
  </si>
  <si>
    <t>SELECT geo,time,pv,unit,EleDesc</t>
  </si>
  <si>
    <t xml:space="preserve">  FROM [LMA_PET].[dbo].[VD_Euro2016] T1</t>
  </si>
  <si>
    <t xml:space="preserve">  JOIN</t>
  </si>
  <si>
    <t xml:space="preserve">  [LMA_PET].[dbo].[VDE_Euro2016] T2</t>
  </si>
  <si>
    <t xml:space="preserve">  ON T1.indic_nrg=T2.EleName</t>
  </si>
  <si>
    <t xml:space="preserve">  where indic_nrg in ('B_100300','B_100500') and product='6000' and time&gt;2009 and unit='tj' and Scenario='nrg_100a' and dimname='indic_nrg'</t>
  </si>
  <si>
    <t xml:space="preserve">  --and geo in ('de','fr')</t>
  </si>
  <si>
    <t xml:space="preserve">  and len(geo)=2</t>
  </si>
  <si>
    <t xml:space="preserve">  order by time,geo</t>
  </si>
  <si>
    <t>ELCHIG</t>
  </si>
  <si>
    <t>IRE</t>
  </si>
  <si>
    <t>UC_IRE-E</t>
  </si>
  <si>
    <t>~UC_T: UC_RHSRT~LO</t>
  </si>
  <si>
    <t>UC_IRE-I</t>
  </si>
  <si>
    <t>DeACT TFM_INS: LimType=FX</t>
  </si>
  <si>
    <t>UCE_Base-Imp-Calib-Min</t>
  </si>
  <si>
    <t>UCE_Base-Exp-Calib-Min</t>
  </si>
  <si>
    <t>~UC_T: UC_RHSRT~UP</t>
  </si>
  <si>
    <t>UCE_Base-Exp-Calib-Max</t>
  </si>
  <si>
    <t>UCE_Base-Imp-Calib-Max</t>
  </si>
  <si>
    <t>ELCHIG,GN1</t>
  </si>
  <si>
    <t>TB*,GI*,EXPELC-*</t>
  </si>
  <si>
    <t>TB*,GI*,IMPELC-*</t>
  </si>
  <si>
    <t>Last update</t>
  </si>
  <si>
    <t>Extracted on</t>
  </si>
  <si>
    <t>Source of data</t>
  </si>
  <si>
    <t>Eurostat</t>
  </si>
  <si>
    <t>UNIT</t>
  </si>
  <si>
    <t>Terajoule</t>
  </si>
  <si>
    <t>Solid fuels</t>
  </si>
  <si>
    <t>Total petroleum products</t>
  </si>
  <si>
    <t>Gas</t>
  </si>
  <si>
    <t>2015</t>
  </si>
  <si>
    <t>Belgium</t>
  </si>
  <si>
    <t>Final Energy Consumption - Industry</t>
  </si>
  <si>
    <t>Final Energy Consumption - Transport</t>
  </si>
  <si>
    <t>: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</si>
  <si>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</si>
  <si>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</si>
  <si>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</si>
  <si>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</si>
  <si>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</si>
  <si>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</si>
  <si>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</si>
  <si>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</si>
  <si>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</si>
  <si>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</si>
  <si>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</si>
  <si>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</si>
  <si>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</si>
  <si>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</si>
  <si>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</si>
  <si>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</si>
  <si>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</si>
  <si>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</si>
  <si>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</si>
  <si>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</si>
  <si>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</si>
  <si>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</si>
  <si>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</si>
  <si>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</si>
  <si>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</si>
  <si>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</si>
  <si>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</si>
  <si>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</si>
  <si>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</si>
  <si>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Montenegro</t>
  </si>
  <si>
    <t>Former Yugoslav Republic of Macedonia, the</t>
  </si>
  <si>
    <t>Albania</t>
  </si>
  <si>
    <t>Serbia</t>
  </si>
  <si>
    <t>Turkey</t>
  </si>
  <si>
    <t>Bosnia and Herzegovina</t>
  </si>
  <si>
    <t>Kosovo (under United Nations Security Council Resolution 1244/99)</t>
  </si>
  <si>
    <t>Moldova</t>
  </si>
  <si>
    <t>Ukraine</t>
  </si>
  <si>
    <t>Liechtenstein</t>
  </si>
  <si>
    <t>Switzerland</t>
  </si>
  <si>
    <t>BA</t>
  </si>
  <si>
    <t>Complete energy balances - annual data [nrg_110a]</t>
  </si>
  <si>
    <t>TIME</t>
  </si>
  <si>
    <t>INDIC_NRG</t>
  </si>
  <si>
    <t>GEO/PRODUCT</t>
  </si>
  <si>
    <t>Solar thermal</t>
  </si>
  <si>
    <t>Solid biofuels (excluding charcoal)</t>
  </si>
  <si>
    <t>Biogas</t>
  </si>
  <si>
    <t>Municipal waste</t>
  </si>
  <si>
    <t>Municipal waste (renewable)</t>
  </si>
  <si>
    <t>Municipal waste (non-renewable)</t>
  </si>
  <si>
    <t>Biogasoline</t>
  </si>
  <si>
    <t>Biodiesels</t>
  </si>
  <si>
    <t>Industrial wastes</t>
  </si>
  <si>
    <t>Waste (non-renewable)</t>
  </si>
  <si>
    <t>CountryCode</t>
  </si>
  <si>
    <t>Bio total</t>
  </si>
  <si>
    <t>MIX</t>
  </si>
  <si>
    <t>INDFINSOLID</t>
  </si>
  <si>
    <t>INDFINOIL</t>
  </si>
  <si>
    <t>INDFINGAS</t>
  </si>
  <si>
    <t>TRAFINOIL</t>
  </si>
  <si>
    <t>RSDFINOIL</t>
  </si>
  <si>
    <t>COMFINOIL</t>
  </si>
  <si>
    <t>\I:</t>
  </si>
  <si>
    <t>~TFM_DINS-TS</t>
  </si>
  <si>
    <t>Timeslice</t>
  </si>
  <si>
    <t>ANNUAL</t>
  </si>
  <si>
    <t>RSDBIO</t>
  </si>
  <si>
    <t>RSDCOA</t>
  </si>
  <si>
    <t>COMCOA</t>
  </si>
  <si>
    <t>District heating</t>
  </si>
  <si>
    <t>RSDHET</t>
  </si>
  <si>
    <t>COMHET</t>
  </si>
  <si>
    <t>Simplified energy balances - annual data [nrg_100a]</t>
  </si>
  <si>
    <t>PRODUCT</t>
  </si>
  <si>
    <t>INDIC_NRG/GEO</t>
  </si>
  <si>
    <t>European Union (28 countries)</t>
  </si>
  <si>
    <t>2010</t>
  </si>
  <si>
    <t>Rail</t>
  </si>
  <si>
    <t>Road</t>
  </si>
  <si>
    <t>International aviation</t>
  </si>
  <si>
    <t>Domestic aviation</t>
  </si>
  <si>
    <t>Domestic Navigation</t>
  </si>
  <si>
    <t>Consumption in Pipeline transport</t>
  </si>
  <si>
    <t>Non-specified (Transport)</t>
  </si>
  <si>
    <t>TRACCS BY data</t>
  </si>
  <si>
    <t>GAS</t>
  </si>
  <si>
    <t>DST</t>
  </si>
  <si>
    <t>GSLSPE95</t>
  </si>
  <si>
    <t>LPG</t>
  </si>
  <si>
    <t>Total</t>
  </si>
  <si>
    <t>RATIO 2015 Eurostat and 2010 TRACCS</t>
  </si>
  <si>
    <t>*Eurostat shows a drop in overall energy consumption in transport sector between 2010 and 2015</t>
  </si>
  <si>
    <t xml:space="preserve">We assume change in end-use is in line with </t>
  </si>
  <si>
    <t>TBus,THDT,TLCV,TMop,TMot,TCar</t>
  </si>
  <si>
    <t>TAvi_Pas_Dom</t>
  </si>
  <si>
    <t>TNav</t>
  </si>
  <si>
    <t>Eurostat 2015 Road</t>
  </si>
  <si>
    <t>Tavi*,-Tavi_Pas_Dom</t>
  </si>
  <si>
    <t>Eurostat 2015 Avi Internationa</t>
  </si>
  <si>
    <t>Eurostat 2015 Avi Domestic</t>
  </si>
  <si>
    <t>Eurostat 2015 Avi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</si>
</sst>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3" formatCode="_-* #,##0.00_-;\-* #,##0.00_-;_-* &quot;-&quot;??_-;_-@_-"/>
    <numFmt numFmtId="170" formatCode="_(&quot;$&quot;* #,##0.00_);_(&quot;$&quot;* \(#,##0.00\);_(&quot;$&quot;* &quot;-&quot;??_);_(@_)"/>
    <numFmt numFmtId="171" formatCode="_(* #,##0.00_);_(* \(#,##0.00\);_(* &quot;-&quot;??_);_(@_)"/>
    <numFmt numFmtId="181" formatCode="0.0"/>
    <numFmt numFmtId="183" formatCode="0.0%"/>
    <numFmt numFmtId="188" formatCode="dd\.mm\.yy"/>
    <numFmt numFmtId="189" formatCode="#,##0.0000"/>
    <numFmt numFmtId="191" formatCode="_-* #,##0.00\ _€_-;\-* #,##0.00\ _€_-;_-* &quot;-&quot;??\ _€_-;_-@_-"/>
    <numFmt numFmtId="192" formatCode="_ * #,##0.00_ ;_ * \-#,##0.00_ ;_ * &quot;-&quot;??_ ;_ @_ "/>
    <numFmt numFmtId="193" formatCode="_-[$€-2]* #,##0.00_-;\-[$€-2]* #,##0.00_-;_-[$€-2]* &quot;-&quot;??_-"/>
    <numFmt numFmtId="194" formatCode="_-[$€-2]\ * #,##0.00_-;\-[$€-2]\ * #,##0.00_-;_-[$€-2]\ * &quot;-&quot;??_-"/>
    <numFmt numFmtId="195" formatCode="_([$€-2]* #,##0.00_);_([$€-2]* \(#,##0.00\);_([$€-2]* &quot;-&quot;??_)"/>
    <numFmt numFmtId="196" formatCode="_-* #,##0.00\ &quot;€&quot;_-;\-* #,##0.00\ &quot;€&quot;_-;_-* &quot;-&quot;??\ &quot;€&quot;_-;_-@_-"/>
    <numFmt numFmtId="197" formatCode="_([$€]* #,##0.00_);_([$€]* \(#,##0.00\);_([$€]* &quot;-&quot;??_);_(@_)"/>
    <numFmt numFmtId="198" formatCode="_-[$€]* #,##0.00_-;\-[$€]* #,##0.00_-;_-[$€]* &quot;-&quot;??_-;_-@_-"/>
    <numFmt numFmtId="199" formatCode="\(##\);\(##\)"/>
    <numFmt numFmtId="200" formatCode="#,##0;\-\ #,##0;_-\ &quot;- &quot;"/>
    <numFmt numFmtId="201" formatCode="_ * #,##0_ ;_ * \-#,##0_ ;_ * &quot;-&quot;_ ;_ @_ "/>
    <numFmt numFmtId="202" formatCode="_ &quot;kr&quot;\ * #,##0_ ;_ &quot;kr&quot;\ * \-#,##0_ ;_ &quot;kr&quot;\ * &quot;-&quot;_ ;_ @_ "/>
    <numFmt numFmtId="203" formatCode="#,##0.0"/>
    <numFmt numFmtId="204" formatCode="_ &quot;kr&quot;\ * #,##0.00_ ;_ &quot;kr&quot;\ * \-#,##0.00_ ;_ &quot;kr&quot;\ * &quot;-&quot;??_ ;_ @_ "/>
  </numFmts>
  <fonts count="85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sz val="11"/>
      <name val="Arial"/>
      <charset val="238"/>
    </font>
    <font>
      <sz val="10"/>
      <name val="Arial"/>
    </font>
    <font>
      <sz val="11"/>
      <name val="Arial"/>
      <family val="2"/>
    </font>
    <font>
      <sz val="10"/>
      <name val="Arial"/>
      <family val="2"/>
      <charset val="161"/>
    </font>
    <font>
      <u/>
      <sz val="12"/>
      <color indexed="20"/>
      <name val="??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color indexed="56"/>
      <name val="Arial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sz val="11"/>
      <color indexed="60"/>
      <name val="Calibri"/>
      <family val="2"/>
      <charset val="161"/>
    </font>
    <font>
      <sz val="10"/>
      <name val="MS Sans Serif"/>
      <family val="2"/>
    </font>
    <font>
      <sz val="10"/>
      <name val="Times New Roman"/>
      <family val="1"/>
    </font>
    <font>
      <sz val="8"/>
      <name val="Arial"/>
      <family val="2"/>
    </font>
    <font>
      <sz val="10"/>
      <name val="Myriad Pro"/>
    </font>
    <font>
      <b/>
      <vertAlign val="superscript"/>
      <sz val="12"/>
      <color indexed="54"/>
      <name val="Arial"/>
      <family val="2"/>
    </font>
    <font>
      <sz val="10"/>
      <name val="Helvetica"/>
    </font>
    <font>
      <sz val="10"/>
      <color indexed="8"/>
      <name val="MS Sans Serif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b/>
      <sz val="12"/>
      <name val="Arial"/>
      <family val="2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b/>
      <sz val="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u/>
      <sz val="12"/>
      <color indexed="20"/>
      <name val="宋体"/>
      <charset val="134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271">
    <xf numFmtId="0" fontId="0" fillId="0" borderId="0"/>
    <xf numFmtId="0" fontId="40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73" fillId="4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49" fontId="41" fillId="0" borderId="1" applyNumberFormat="0" applyFont="0" applyFill="0" applyBorder="0" applyProtection="0">
      <alignment horizontal="left" vertical="center" indent="2"/>
    </xf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3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2" fillId="20" borderId="0" applyBorder="0" applyAlignment="0"/>
    <xf numFmtId="0" fontId="41" fillId="20" borderId="0" applyBorder="0">
      <alignment horizontal="right" vertical="center"/>
    </xf>
    <xf numFmtId="0" fontId="41" fillId="21" borderId="0" applyBorder="0">
      <alignment horizontal="right" vertical="center"/>
    </xf>
    <xf numFmtId="0" fontId="41" fillId="21" borderId="0" applyBorder="0">
      <alignment horizontal="right" vertical="center"/>
    </xf>
    <xf numFmtId="0" fontId="43" fillId="21" borderId="1">
      <alignment horizontal="right" vertical="center"/>
    </xf>
    <xf numFmtId="0" fontId="44" fillId="21" borderId="1">
      <alignment horizontal="right" vertical="center"/>
    </xf>
    <xf numFmtId="0" fontId="43" fillId="22" borderId="1">
      <alignment horizontal="right" vertical="center"/>
    </xf>
    <xf numFmtId="0" fontId="43" fillId="22" borderId="1">
      <alignment horizontal="right" vertical="center"/>
    </xf>
    <xf numFmtId="0" fontId="43" fillId="22" borderId="2">
      <alignment horizontal="right" vertical="center"/>
    </xf>
    <xf numFmtId="0" fontId="43" fillId="22" borderId="3">
      <alignment horizontal="right" vertical="center"/>
    </xf>
    <xf numFmtId="0" fontId="43" fillId="22" borderId="4">
      <alignment horizontal="right" vertical="center"/>
    </xf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31" fillId="23" borderId="5" applyNumberFormat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74" fillId="44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3" borderId="6" applyNumberFormat="0" applyAlignment="0" applyProtection="0"/>
    <xf numFmtId="4" fontId="42" fillId="0" borderId="7" applyFill="0" applyBorder="0" applyProtection="0">
      <alignment horizontal="right" vertical="center"/>
    </xf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1" fillId="23" borderId="6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0" fontId="22" fillId="24" borderId="8" applyNumberFormat="0" applyAlignment="0" applyProtection="0"/>
    <xf numFmtId="49" fontId="3" fillId="20" borderId="9">
      <alignment vertical="top" wrapText="1"/>
    </xf>
    <xf numFmtId="19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92" fontId="39" fillId="0" borderId="0" applyFont="0" applyFill="0" applyBorder="0" applyAlignment="0" applyProtection="0"/>
    <xf numFmtId="192" fontId="39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39" fillId="0" borderId="0" applyFont="0" applyFill="0" applyBorder="0" applyAlignment="0" applyProtection="0"/>
    <xf numFmtId="19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43" fillId="0" borderId="0" applyNumberFormat="0">
      <alignment horizontal="right"/>
    </xf>
    <xf numFmtId="170" fontId="3" fillId="0" borderId="0" applyFont="0" applyFill="0" applyBorder="0" applyAlignment="0" applyProtection="0"/>
    <xf numFmtId="0" fontId="41" fillId="22" borderId="10">
      <alignment horizontal="left" vertical="center" wrapText="1" indent="2"/>
    </xf>
    <xf numFmtId="0" fontId="41" fillId="0" borderId="10">
      <alignment horizontal="left" vertical="center" wrapText="1" indent="2"/>
    </xf>
    <xf numFmtId="0" fontId="41" fillId="21" borderId="3">
      <alignment horizontal="left" vertical="center"/>
    </xf>
    <xf numFmtId="0" fontId="43" fillId="0" borderId="11">
      <alignment horizontal="left" vertical="top" wrapText="1"/>
    </xf>
    <xf numFmtId="3" fontId="45" fillId="0" borderId="9">
      <alignment horizontal="right" vertical="top"/>
    </xf>
    <xf numFmtId="0" fontId="28" fillId="7" borderId="6" applyNumberFormat="0" applyAlignment="0" applyProtection="0"/>
    <xf numFmtId="0" fontId="46" fillId="0" borderId="12"/>
    <xf numFmtId="0" fontId="2" fillId="25" borderId="1">
      <alignment horizontal="centerContinuous" vertical="top" wrapText="1"/>
    </xf>
    <xf numFmtId="0" fontId="47" fillId="0" borderId="0">
      <alignment vertical="top" wrapText="1"/>
    </xf>
    <xf numFmtId="0" fontId="3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48" fillId="0" borderId="0">
      <alignment vertical="top"/>
    </xf>
    <xf numFmtId="193" fontId="39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3" fontId="39" fillId="0" borderId="0" applyFont="0" applyFill="0" applyBorder="0" applyAlignment="0" applyProtection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6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3" fontId="39" fillId="0" borderId="0" applyFont="0" applyFill="0" applyBorder="0" applyAlignment="0" applyProtection="0"/>
    <xf numFmtId="198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4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1" fontId="39" fillId="0" borderId="0" applyFont="0" applyFill="0" applyBorder="0" applyAlignment="0" applyProtection="0"/>
    <xf numFmtId="11" fontId="3" fillId="0" borderId="0" applyFont="0" applyFill="0" applyBorder="0" applyAlignment="0" applyProtection="0"/>
    <xf numFmtId="11" fontId="39" fillId="0" borderId="0" applyFont="0" applyFill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76" fillId="45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75" fillId="45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1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77" fillId="46" borderId="3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78" fillId="46" borderId="3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0" fontId="28" fillId="7" borderId="6" applyNumberFormat="0" applyAlignment="0" applyProtection="0"/>
    <xf numFmtId="4" fontId="41" fillId="0" borderId="0" applyBorder="0">
      <alignment horizontal="right" vertical="center"/>
    </xf>
    <xf numFmtId="0" fontId="41" fillId="0" borderId="1">
      <alignment horizontal="right" vertical="center"/>
    </xf>
    <xf numFmtId="1" fontId="51" fillId="21" borderId="0" applyBorder="0">
      <alignment horizontal="right" vertical="center"/>
    </xf>
    <xf numFmtId="0" fontId="49" fillId="0" borderId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52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79" fillId="47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" fillId="0" borderId="0"/>
    <xf numFmtId="0" fontId="7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7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1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1" fillId="0" borderId="0"/>
    <xf numFmtId="0" fontId="3" fillId="0" borderId="0"/>
    <xf numFmtId="0" fontId="3" fillId="0" borderId="0">
      <alignment vertical="top"/>
    </xf>
    <xf numFmtId="0" fontId="3" fillId="0" borderId="0"/>
    <xf numFmtId="0" fontId="73" fillId="0" borderId="0"/>
    <xf numFmtId="0" fontId="3" fillId="0" borderId="0"/>
    <xf numFmtId="0" fontId="7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73" fillId="0" borderId="0"/>
    <xf numFmtId="0" fontId="3" fillId="0" borderId="0"/>
    <xf numFmtId="0" fontId="73" fillId="0" borderId="0"/>
    <xf numFmtId="0" fontId="7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54" fillId="0" borderId="0"/>
    <xf numFmtId="0" fontId="1" fillId="0" borderId="0"/>
    <xf numFmtId="0" fontId="5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1" fillId="0" borderId="0"/>
    <xf numFmtId="0" fontId="3" fillId="0" borderId="0"/>
    <xf numFmtId="0" fontId="7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5" fillId="0" borderId="0"/>
    <xf numFmtId="0" fontId="5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73" fillId="0" borderId="0"/>
    <xf numFmtId="0" fontId="3" fillId="0" borderId="0"/>
    <xf numFmtId="0" fontId="1" fillId="0" borderId="0"/>
    <xf numFmtId="0" fontId="80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8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8" fillId="0" borderId="0"/>
    <xf numFmtId="0" fontId="3" fillId="0" borderId="0"/>
    <xf numFmtId="0" fontId="73" fillId="0" borderId="0"/>
    <xf numFmtId="0" fontId="3" fillId="0" borderId="0"/>
    <xf numFmtId="0" fontId="1" fillId="0" borderId="0"/>
    <xf numFmtId="0" fontId="7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73" fillId="0" borderId="0"/>
    <xf numFmtId="0" fontId="56" fillId="0" borderId="0"/>
    <xf numFmtId="0" fontId="7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7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73" fillId="0" borderId="0"/>
    <xf numFmtId="0" fontId="1" fillId="0" borderId="0"/>
    <xf numFmtId="0" fontId="38" fillId="0" borderId="0"/>
    <xf numFmtId="0" fontId="1" fillId="0" borderId="0"/>
    <xf numFmtId="0" fontId="3" fillId="0" borderId="0"/>
    <xf numFmtId="0" fontId="73" fillId="0" borderId="0"/>
    <xf numFmtId="0" fontId="1" fillId="0" borderId="0"/>
    <xf numFmtId="0" fontId="1" fillId="0" borderId="0"/>
    <xf numFmtId="0" fontId="73" fillId="0" borderId="0"/>
    <xf numFmtId="0" fontId="3" fillId="0" borderId="0"/>
    <xf numFmtId="0" fontId="73" fillId="0" borderId="0"/>
    <xf numFmtId="0" fontId="1" fillId="0" borderId="0"/>
    <xf numFmtId="0" fontId="73" fillId="0" borderId="0"/>
    <xf numFmtId="0" fontId="3" fillId="0" borderId="0"/>
    <xf numFmtId="0" fontId="1" fillId="0" borderId="0"/>
    <xf numFmtId="0" fontId="1" fillId="0" borderId="0"/>
    <xf numFmtId="0" fontId="7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4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73" fillId="0" borderId="0"/>
    <xf numFmtId="0" fontId="3" fillId="0" borderId="0"/>
    <xf numFmtId="0" fontId="3" fillId="0" borderId="0"/>
    <xf numFmtId="0" fontId="1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/>
    <xf numFmtId="0" fontId="7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41" fillId="0" borderId="1" applyFill="0" applyBorder="0" applyProtection="0">
      <alignment horizontal="right" vertical="center"/>
    </xf>
    <xf numFmtId="0" fontId="42" fillId="0" borderId="0" applyNumberFormat="0" applyFill="0" applyBorder="0" applyProtection="0">
      <alignment horizontal="left" vertical="center"/>
    </xf>
    <xf numFmtId="0" fontId="41" fillId="0" borderId="1" applyNumberFormat="0" applyFill="0" applyAlignment="0" applyProtection="0"/>
    <xf numFmtId="0" fontId="3" fillId="27" borderId="0" applyNumberFormat="0" applyFont="0" applyBorder="0" applyAlignment="0" applyProtection="0"/>
    <xf numFmtId="0" fontId="35" fillId="0" borderId="0"/>
    <xf numFmtId="0" fontId="73" fillId="48" borderId="37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3" fillId="28" borderId="18" applyNumberFormat="0" applyFont="0" applyAlignment="0" applyProtection="0"/>
    <xf numFmtId="0" fontId="1" fillId="28" borderId="18" applyNumberFormat="0" applyFont="0" applyAlignment="0" applyProtection="0"/>
    <xf numFmtId="0" fontId="3" fillId="28" borderId="18" applyNumberFormat="0" applyFont="0" applyAlignment="0" applyProtection="0"/>
    <xf numFmtId="0" fontId="39" fillId="28" borderId="18" applyNumberFormat="0" applyFont="0" applyAlignment="0" applyProtection="0"/>
    <xf numFmtId="0" fontId="3" fillId="28" borderId="18" applyNumberFormat="0" applyFont="0" applyAlignment="0" applyProtection="0"/>
    <xf numFmtId="0" fontId="39" fillId="28" borderId="18" applyNumberFormat="0" applyFont="0" applyAlignment="0" applyProtection="0"/>
    <xf numFmtId="199" fontId="57" fillId="0" borderId="0">
      <alignment horizontal="right"/>
    </xf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0" fontId="31" fillId="23" borderId="5" applyNumberFormat="0" applyAlignment="0" applyProtection="0"/>
    <xf numFmtId="189" fontId="41" fillId="29" borderId="1" applyNumberFormat="0" applyFont="0" applyBorder="0" applyAlignment="0" applyProtection="0">
      <alignment horizontal="right" vertical="center"/>
    </xf>
    <xf numFmtId="9" fontId="7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192" fontId="58" fillId="0" borderId="0" applyFont="0" applyFill="0" applyBorder="0" applyAlignment="0" applyProtection="0"/>
    <xf numFmtId="201" fontId="58" fillId="0" borderId="0" applyFont="0" applyFill="0" applyBorder="0" applyAlignment="0" applyProtection="0"/>
    <xf numFmtId="202" fontId="58" fillId="0" borderId="0" applyFont="0" applyFill="0" applyBorder="0" applyAlignment="0" applyProtection="0"/>
    <xf numFmtId="0" fontId="20" fillId="3" borderId="0" applyNumberFormat="0" applyBorder="0" applyAlignment="0" applyProtection="0"/>
    <xf numFmtId="0" fontId="41" fillId="27" borderId="1"/>
    <xf numFmtId="0" fontId="47" fillId="0" borderId="0">
      <alignment vertical="top" wrapText="1"/>
    </xf>
    <xf numFmtId="0" fontId="47" fillId="0" borderId="0">
      <alignment vertical="top" wrapText="1"/>
    </xf>
    <xf numFmtId="0" fontId="47" fillId="0" borderId="0">
      <alignment vertical="top" wrapText="1"/>
    </xf>
    <xf numFmtId="0" fontId="59" fillId="0" borderId="0"/>
    <xf numFmtId="0" fontId="3" fillId="0" borderId="0"/>
    <xf numFmtId="0" fontId="3" fillId="0" borderId="0"/>
    <xf numFmtId="0" fontId="3" fillId="0" borderId="0"/>
    <xf numFmtId="0" fontId="48" fillId="0" borderId="0">
      <alignment vertical="top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0" fontId="3" fillId="0" borderId="1" applyNumberFormat="0" applyFill="0" applyProtection="0">
      <alignment horizontal="right"/>
    </xf>
    <xf numFmtId="49" fontId="39" fillId="0" borderId="1" applyFill="0" applyProtection="0">
      <alignment horizontal="right"/>
    </xf>
    <xf numFmtId="0" fontId="3" fillId="0" borderId="1" applyNumberFormat="0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49" fontId="39" fillId="0" borderId="1" applyFill="0" applyProtection="0">
      <alignment horizontal="right"/>
    </xf>
    <xf numFmtId="49" fontId="3" fillId="0" borderId="1" applyFill="0" applyProtection="0">
      <alignment horizontal="right"/>
    </xf>
    <xf numFmtId="49" fontId="39" fillId="0" borderId="1" applyFill="0" applyProtection="0">
      <alignment horizontal="right"/>
    </xf>
    <xf numFmtId="0" fontId="60" fillId="30" borderId="1" applyNumberFormat="0" applyProtection="0">
      <alignment horizontal="right"/>
    </xf>
    <xf numFmtId="0" fontId="2" fillId="30" borderId="1" applyNumberFormat="0" applyProtection="0">
      <alignment horizontal="right"/>
    </xf>
    <xf numFmtId="0" fontId="61" fillId="30" borderId="0" applyNumberFormat="0" applyBorder="0" applyProtection="0">
      <alignment horizontal="left"/>
    </xf>
    <xf numFmtId="0" fontId="62" fillId="30" borderId="0" applyNumberFormat="0" applyBorder="0" applyProtection="0">
      <alignment horizontal="left"/>
    </xf>
    <xf numFmtId="0" fontId="60" fillId="30" borderId="1" applyNumberFormat="0" applyProtection="0">
      <alignment horizontal="left"/>
    </xf>
    <xf numFmtId="0" fontId="2" fillId="30" borderId="1" applyNumberFormat="0" applyProtection="0">
      <alignment horizontal="left"/>
    </xf>
    <xf numFmtId="0" fontId="39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39" fillId="0" borderId="1" applyNumberFormat="0" applyFill="0" applyProtection="0">
      <alignment horizontal="right"/>
    </xf>
    <xf numFmtId="0" fontId="63" fillId="31" borderId="0" applyNumberFormat="0" applyBorder="0" applyProtection="0">
      <alignment horizontal="left"/>
    </xf>
    <xf numFmtId="0" fontId="64" fillId="31" borderId="0" applyNumberFormat="0" applyBorder="0" applyProtection="0">
      <alignment horizontal="left"/>
    </xf>
    <xf numFmtId="0" fontId="65" fillId="32" borderId="0" applyNumberFormat="0" applyBorder="0" applyProtection="0">
      <alignment horizontal="left"/>
    </xf>
    <xf numFmtId="0" fontId="66" fillId="32" borderId="0" applyNumberFormat="0" applyBorder="0" applyProtection="0">
      <alignment horizontal="left"/>
    </xf>
    <xf numFmtId="203" fontId="67" fillId="33" borderId="19">
      <alignment vertical="center"/>
    </xf>
    <xf numFmtId="183" fontId="68" fillId="33" borderId="19">
      <alignment vertical="center"/>
    </xf>
    <xf numFmtId="203" fontId="69" fillId="34" borderId="19">
      <alignment vertical="center"/>
    </xf>
    <xf numFmtId="0" fontId="3" fillId="35" borderId="20" applyBorder="0">
      <alignment horizontal="left" vertical="center"/>
    </xf>
    <xf numFmtId="49" fontId="3" fillId="36" borderId="1">
      <alignment vertical="center" wrapText="1"/>
    </xf>
    <xf numFmtId="0" fontId="3" fillId="37" borderId="21">
      <alignment horizontal="left" vertical="center" wrapText="1"/>
    </xf>
    <xf numFmtId="0" fontId="70" fillId="38" borderId="1">
      <alignment horizontal="left" vertical="center" wrapText="1"/>
    </xf>
    <xf numFmtId="0" fontId="3" fillId="39" borderId="1">
      <alignment horizontal="left" vertical="center" wrapText="1"/>
    </xf>
    <xf numFmtId="0" fontId="3" fillId="40" borderId="1">
      <alignment horizontal="left" vertical="center" wrapText="1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7" fillId="0" borderId="16" applyNumberFormat="0" applyFill="0" applyAlignment="0" applyProtection="0"/>
    <xf numFmtId="0" fontId="27" fillId="0" borderId="0" applyNumberFormat="0" applyFill="0" applyBorder="0" applyAlignment="0" applyProtection="0"/>
    <xf numFmtId="204" fontId="58" fillId="0" borderId="0" applyFont="0" applyFill="0" applyBorder="0" applyAlignment="0" applyProtection="0"/>
    <xf numFmtId="0" fontId="29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2" fillId="24" borderId="8" applyNumberFormat="0" applyAlignment="0" applyProtection="0"/>
    <xf numFmtId="0" fontId="71" fillId="0" borderId="0" applyNumberFormat="0" applyFill="0" applyBorder="0" applyAlignment="0" applyProtection="0"/>
    <xf numFmtId="0" fontId="41" fillId="0" borderId="0"/>
    <xf numFmtId="0" fontId="72" fillId="0" borderId="0" applyNumberFormat="0" applyFill="0" applyBorder="0" applyAlignment="0" applyProtection="0">
      <alignment vertical="center"/>
    </xf>
  </cellStyleXfs>
  <cellXfs count="66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1" borderId="22" xfId="0" applyFont="1" applyFill="1" applyBorder="1"/>
    <xf numFmtId="0" fontId="2" fillId="42" borderId="22" xfId="0" applyFont="1" applyFill="1" applyBorder="1"/>
    <xf numFmtId="0" fontId="3" fillId="41" borderId="22" xfId="0" applyFont="1" applyFill="1" applyBorder="1"/>
    <xf numFmtId="0" fontId="0" fillId="49" borderId="0" xfId="0" applyFill="1"/>
    <xf numFmtId="2" fontId="0" fillId="0" borderId="0" xfId="0" applyNumberFormat="1"/>
    <xf numFmtId="0" fontId="83" fillId="0" borderId="0" xfId="0" applyFont="1"/>
    <xf numFmtId="0" fontId="0" fillId="0" borderId="0" xfId="0" quotePrefix="1"/>
    <xf numFmtId="0" fontId="77" fillId="46" borderId="36" xfId="1660"/>
    <xf numFmtId="9" fontId="73" fillId="0" borderId="0" xfId="2368" applyFont="1"/>
    <xf numFmtId="0" fontId="0" fillId="0" borderId="0" xfId="0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3" xfId="0" pivotButton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2" fontId="0" fillId="0" borderId="23" xfId="0" applyNumberFormat="1" applyBorder="1"/>
    <xf numFmtId="2" fontId="0" fillId="0" borderId="30" xfId="0" applyNumberFormat="1" applyBorder="1"/>
    <xf numFmtId="2" fontId="0" fillId="0" borderId="28" xfId="0" applyNumberFormat="1" applyBorder="1"/>
    <xf numFmtId="2" fontId="0" fillId="0" borderId="29" xfId="0" applyNumberFormat="1" applyBorder="1"/>
    <xf numFmtId="2" fontId="0" fillId="0" borderId="31" xfId="0" applyNumberFormat="1" applyBorder="1"/>
    <xf numFmtId="0" fontId="0" fillId="0" borderId="32" xfId="0" applyBorder="1"/>
    <xf numFmtId="2" fontId="0" fillId="0" borderId="32" xfId="0" applyNumberFormat="1" applyBorder="1"/>
    <xf numFmtId="2" fontId="0" fillId="0" borderId="33" xfId="0" applyNumberFormat="1" applyBorder="1"/>
    <xf numFmtId="2" fontId="0" fillId="0" borderId="34" xfId="0" applyNumberFormat="1" applyBorder="1"/>
    <xf numFmtId="181" fontId="0" fillId="0" borderId="0" xfId="0" applyNumberFormat="1"/>
    <xf numFmtId="0" fontId="73" fillId="48" borderId="37" xfId="2172" applyFont="1"/>
    <xf numFmtId="1" fontId="0" fillId="0" borderId="0" xfId="0" applyNumberFormat="1"/>
    <xf numFmtId="0" fontId="0" fillId="0" borderId="0" xfId="0"/>
    <xf numFmtId="0" fontId="0" fillId="0" borderId="35" xfId="0" pivotButton="1" applyBorder="1"/>
    <xf numFmtId="0" fontId="0" fillId="0" borderId="35" xfId="0" applyBorder="1" applyAlignment="1">
      <alignment horizontal="left"/>
    </xf>
    <xf numFmtId="0" fontId="0" fillId="0" borderId="35" xfId="0" applyBorder="1"/>
    <xf numFmtId="0" fontId="36" fillId="0" borderId="0" xfId="1971"/>
    <xf numFmtId="0" fontId="37" fillId="0" borderId="0" xfId="1971" applyNumberFormat="1" applyFont="1" applyFill="1" applyBorder="1" applyAlignment="1"/>
    <xf numFmtId="0" fontId="37" fillId="0" borderId="35" xfId="2041" applyNumberFormat="1" applyFont="1" applyFill="1" applyBorder="1" applyAlignment="1"/>
    <xf numFmtId="3" fontId="37" fillId="0" borderId="35" xfId="2041" applyNumberFormat="1" applyFont="1" applyFill="1" applyBorder="1" applyAlignment="1"/>
    <xf numFmtId="0" fontId="37" fillId="42" borderId="35" xfId="2041" applyNumberFormat="1" applyFont="1" applyFill="1" applyBorder="1" applyAlignment="1"/>
    <xf numFmtId="188" fontId="37" fillId="0" borderId="0" xfId="2041" applyNumberFormat="1" applyFont="1" applyFill="1" applyBorder="1" applyAlignment="1"/>
    <xf numFmtId="0" fontId="37" fillId="0" borderId="0" xfId="2041" applyNumberFormat="1" applyFont="1" applyFill="1" applyBorder="1" applyAlignment="1"/>
    <xf numFmtId="0" fontId="36" fillId="0" borderId="0" xfId="2041"/>
    <xf numFmtId="0" fontId="0" fillId="0" borderId="0" xfId="0"/>
    <xf numFmtId="2" fontId="0" fillId="0" borderId="0" xfId="0" applyNumberFormat="1"/>
    <xf numFmtId="0" fontId="3" fillId="42" borderId="35" xfId="1837" applyNumberFormat="1" applyFont="1" applyFill="1" applyBorder="1" applyAlignment="1"/>
    <xf numFmtId="9" fontId="77" fillId="46" borderId="36" xfId="2368" applyFont="1" applyFill="1" applyBorder="1"/>
    <xf numFmtId="0" fontId="3" fillId="0" borderId="0" xfId="1971" applyNumberFormat="1" applyFont="1" applyFill="1" applyBorder="1" applyAlignment="1"/>
    <xf numFmtId="188" fontId="3" fillId="0" borderId="0" xfId="1971" applyNumberFormat="1" applyFont="1" applyFill="1" applyBorder="1" applyAlignment="1"/>
    <xf numFmtId="0" fontId="38" fillId="0" borderId="0" xfId="1971" applyFont="1"/>
    <xf numFmtId="0" fontId="3" fillId="42" borderId="35" xfId="1971" applyNumberFormat="1" applyFont="1" applyFill="1" applyBorder="1" applyAlignment="1"/>
    <xf numFmtId="3" fontId="3" fillId="0" borderId="35" xfId="1971" applyNumberFormat="1" applyFont="1" applyFill="1" applyBorder="1" applyAlignment="1"/>
    <xf numFmtId="0" fontId="3" fillId="0" borderId="35" xfId="1971" applyNumberFormat="1" applyFont="1" applyFill="1" applyBorder="1" applyAlignment="1"/>
    <xf numFmtId="9" fontId="73" fillId="0" borderId="0" xfId="2867" applyFont="1"/>
    <xf numFmtId="0" fontId="73" fillId="0" borderId="0" xfId="1982"/>
    <xf numFmtId="0" fontId="81" fillId="0" borderId="0" xfId="1982" applyFont="1"/>
    <xf numFmtId="181" fontId="73" fillId="0" borderId="0" xfId="1982" applyNumberFormat="1"/>
    <xf numFmtId="181" fontId="82" fillId="0" borderId="0" xfId="1982" applyNumberFormat="1" applyFont="1"/>
    <xf numFmtId="181" fontId="81" fillId="0" borderId="0" xfId="1982" applyNumberFormat="1" applyFont="1"/>
    <xf numFmtId="181" fontId="84" fillId="0" borderId="0" xfId="1982" applyNumberFormat="1" applyFont="1"/>
    <xf numFmtId="1" fontId="36" fillId="0" borderId="0" xfId="1971" applyNumberFormat="1"/>
    <xf numFmtId="2" fontId="36" fillId="0" borderId="0" xfId="1971" applyNumberFormat="1"/>
  </cellXfs>
  <cellStyles count="3271">
    <cellStyle name="???????" xfId="1"/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20" xfId="13"/>
    <cellStyle name="20% - Accent1 21" xfId="14"/>
    <cellStyle name="20% - Accent1 22" xfId="15"/>
    <cellStyle name="20% - Accent1 23" xfId="16"/>
    <cellStyle name="20% - Accent1 24" xfId="17"/>
    <cellStyle name="20% - Accent1 25" xfId="18"/>
    <cellStyle name="20% - Accent1 26" xfId="19"/>
    <cellStyle name="20% - Accent1 27" xfId="20"/>
    <cellStyle name="20% - Accent1 28" xfId="21"/>
    <cellStyle name="20% - Accent1 29" xfId="22"/>
    <cellStyle name="20% - Accent1 3" xfId="23"/>
    <cellStyle name="20% - Accent1 3 2" xfId="24"/>
    <cellStyle name="20% - Accent1 30" xfId="25"/>
    <cellStyle name="20% - Accent1 31" xfId="26"/>
    <cellStyle name="20% - Accent1 32" xfId="27"/>
    <cellStyle name="20% - Accent1 33" xfId="28"/>
    <cellStyle name="20% - Accent1 34" xfId="29"/>
    <cellStyle name="20% - Accent1 35" xfId="30"/>
    <cellStyle name="20% - Accent1 36" xfId="31"/>
    <cellStyle name="20% - Accent1 37" xfId="32"/>
    <cellStyle name="20% - Accent1 38" xfId="33"/>
    <cellStyle name="20% - Accent1 39" xfId="34"/>
    <cellStyle name="20% - Accent1 4" xfId="35"/>
    <cellStyle name="20% - Accent1 40" xfId="36"/>
    <cellStyle name="20% - Accent1 41" xfId="37"/>
    <cellStyle name="20% - Accent1 42" xfId="38"/>
    <cellStyle name="20% - Accent1 43" xfId="39"/>
    <cellStyle name="20% - Accent1 5" xfId="40"/>
    <cellStyle name="20% - Accent1 6" xfId="41"/>
    <cellStyle name="20% - Accent1 7" xfId="42"/>
    <cellStyle name="20% - Accent1 8" xfId="43"/>
    <cellStyle name="20% - Accent1 9" xfId="44"/>
    <cellStyle name="20% - Accent2 10" xfId="45"/>
    <cellStyle name="20% - Accent2 11" xfId="46"/>
    <cellStyle name="20% - Accent2 12" xfId="47"/>
    <cellStyle name="20% - Accent2 13" xfId="48"/>
    <cellStyle name="20% - Accent2 14" xfId="49"/>
    <cellStyle name="20% - Accent2 15" xfId="50"/>
    <cellStyle name="20% - Accent2 16" xfId="51"/>
    <cellStyle name="20% - Accent2 17" xfId="52"/>
    <cellStyle name="20% - Accent2 18" xfId="53"/>
    <cellStyle name="20% - Accent2 19" xfId="54"/>
    <cellStyle name="20% - Accent2 2" xfId="55"/>
    <cellStyle name="20% - Accent2 20" xfId="56"/>
    <cellStyle name="20% - Accent2 21" xfId="57"/>
    <cellStyle name="20% - Accent2 22" xfId="58"/>
    <cellStyle name="20% - Accent2 23" xfId="59"/>
    <cellStyle name="20% - Accent2 24" xfId="60"/>
    <cellStyle name="20% - Accent2 25" xfId="61"/>
    <cellStyle name="20% - Accent2 26" xfId="62"/>
    <cellStyle name="20% - Accent2 27" xfId="63"/>
    <cellStyle name="20% - Accent2 28" xfId="64"/>
    <cellStyle name="20% - Accent2 29" xfId="65"/>
    <cellStyle name="20% - Accent2 3" xfId="66"/>
    <cellStyle name="20% - Accent2 3 2" xfId="67"/>
    <cellStyle name="20% - Accent2 30" xfId="68"/>
    <cellStyle name="20% - Accent2 31" xfId="69"/>
    <cellStyle name="20% - Accent2 32" xfId="70"/>
    <cellStyle name="20% - Accent2 33" xfId="71"/>
    <cellStyle name="20% - Accent2 34" xfId="72"/>
    <cellStyle name="20% - Accent2 35" xfId="73"/>
    <cellStyle name="20% - Accent2 36" xfId="74"/>
    <cellStyle name="20% - Accent2 37" xfId="75"/>
    <cellStyle name="20% - Accent2 38" xfId="76"/>
    <cellStyle name="20% - Accent2 39" xfId="77"/>
    <cellStyle name="20% - Accent2 4" xfId="78"/>
    <cellStyle name="20% - Accent2 40" xfId="79"/>
    <cellStyle name="20% - Accent2 41" xfId="80"/>
    <cellStyle name="20% - Accent2 42" xfId="81"/>
    <cellStyle name="20% - Accent2 43" xfId="82"/>
    <cellStyle name="20% - Accent2 5" xfId="83"/>
    <cellStyle name="20% - Accent2 6" xfId="84"/>
    <cellStyle name="20% - Accent2 7" xfId="85"/>
    <cellStyle name="20% - Accent2 8" xfId="86"/>
    <cellStyle name="20% - Accent2 9" xfId="87"/>
    <cellStyle name="20% - Accent3 10" xfId="88"/>
    <cellStyle name="20% - Accent3 11" xfId="89"/>
    <cellStyle name="20% - Accent3 12" xfId="90"/>
    <cellStyle name="20% - Accent3 13" xfId="91"/>
    <cellStyle name="20% - Accent3 14" xfId="92"/>
    <cellStyle name="20% - Accent3 15" xfId="93"/>
    <cellStyle name="20% - Accent3 16" xfId="94"/>
    <cellStyle name="20% - Accent3 17" xfId="95"/>
    <cellStyle name="20% - Accent3 18" xfId="96"/>
    <cellStyle name="20% - Accent3 19" xfId="97"/>
    <cellStyle name="20% - Accent3 2" xfId="98"/>
    <cellStyle name="20% - Accent3 20" xfId="99"/>
    <cellStyle name="20% - Accent3 21" xfId="100"/>
    <cellStyle name="20% - Accent3 22" xfId="101"/>
    <cellStyle name="20% - Accent3 23" xfId="102"/>
    <cellStyle name="20% - Accent3 24" xfId="103"/>
    <cellStyle name="20% - Accent3 25" xfId="104"/>
    <cellStyle name="20% - Accent3 26" xfId="105"/>
    <cellStyle name="20% - Accent3 27" xfId="106"/>
    <cellStyle name="20% - Accent3 28" xfId="107"/>
    <cellStyle name="20% - Accent3 29" xfId="108"/>
    <cellStyle name="20% - Accent3 3" xfId="109"/>
    <cellStyle name="20% - Accent3 3 2" xfId="110"/>
    <cellStyle name="20% - Accent3 30" xfId="111"/>
    <cellStyle name="20% - Accent3 31" xfId="112"/>
    <cellStyle name="20% - Accent3 32" xfId="113"/>
    <cellStyle name="20% - Accent3 33" xfId="114"/>
    <cellStyle name="20% - Accent3 34" xfId="115"/>
    <cellStyle name="20% - Accent3 35" xfId="116"/>
    <cellStyle name="20% - Accent3 36" xfId="117"/>
    <cellStyle name="20% - Accent3 37" xfId="118"/>
    <cellStyle name="20% - Accent3 38" xfId="119"/>
    <cellStyle name="20% - Accent3 39" xfId="120"/>
    <cellStyle name="20% - Accent3 4" xfId="121"/>
    <cellStyle name="20% - Accent3 40" xfId="122"/>
    <cellStyle name="20% - Accent3 41" xfId="123"/>
    <cellStyle name="20% - Accent3 42" xfId="124"/>
    <cellStyle name="20% - Accent3 43" xfId="125"/>
    <cellStyle name="20% - Accent3 5" xfId="126"/>
    <cellStyle name="20% - Accent3 6" xfId="127"/>
    <cellStyle name="20% - Accent3 7" xfId="128"/>
    <cellStyle name="20% - Accent3 8" xfId="129"/>
    <cellStyle name="20% - Accent3 9" xfId="130"/>
    <cellStyle name="20% - Accent4 10" xfId="131"/>
    <cellStyle name="20% - Accent4 11" xfId="132"/>
    <cellStyle name="20% - Accent4 12" xfId="133"/>
    <cellStyle name="20% - Accent4 13" xfId="134"/>
    <cellStyle name="20% - Accent4 14" xfId="135"/>
    <cellStyle name="20% - Accent4 15" xfId="136"/>
    <cellStyle name="20% - Accent4 16" xfId="137"/>
    <cellStyle name="20% - Accent4 17" xfId="138"/>
    <cellStyle name="20% - Accent4 18" xfId="139"/>
    <cellStyle name="20% - Accent4 19" xfId="140"/>
    <cellStyle name="20% - Accent4 2" xfId="141"/>
    <cellStyle name="20% - Accent4 20" xfId="142"/>
    <cellStyle name="20% - Accent4 21" xfId="143"/>
    <cellStyle name="20% - Accent4 22" xfId="144"/>
    <cellStyle name="20% - Accent4 23" xfId="145"/>
    <cellStyle name="20% - Accent4 24" xfId="146"/>
    <cellStyle name="20% - Accent4 25" xfId="147"/>
    <cellStyle name="20% - Accent4 26" xfId="148"/>
    <cellStyle name="20% - Accent4 27" xfId="149"/>
    <cellStyle name="20% - Accent4 28" xfId="150"/>
    <cellStyle name="20% - Accent4 29" xfId="151"/>
    <cellStyle name="20% - Accent4 3" xfId="152"/>
    <cellStyle name="20% - Accent4 3 2" xfId="153"/>
    <cellStyle name="20% - Accent4 30" xfId="154"/>
    <cellStyle name="20% - Accent4 31" xfId="155"/>
    <cellStyle name="20% - Accent4 32" xfId="156"/>
    <cellStyle name="20% - Accent4 33" xfId="157"/>
    <cellStyle name="20% - Accent4 34" xfId="158"/>
    <cellStyle name="20% - Accent4 35" xfId="159"/>
    <cellStyle name="20% - Accent4 36" xfId="160"/>
    <cellStyle name="20% - Accent4 37" xfId="161"/>
    <cellStyle name="20% - Accent4 38" xfId="162"/>
    <cellStyle name="20% - Accent4 39" xfId="163"/>
    <cellStyle name="20% - Accent4 4" xfId="164"/>
    <cellStyle name="20% - Accent4 40" xfId="165"/>
    <cellStyle name="20% - Accent4 41" xfId="166"/>
    <cellStyle name="20% - Accent4 42" xfId="167"/>
    <cellStyle name="20% - Accent4 43" xfId="168"/>
    <cellStyle name="20% - Accent4 5" xfId="169"/>
    <cellStyle name="20% - Accent4 6" xfId="170"/>
    <cellStyle name="20% - Accent4 7" xfId="171"/>
    <cellStyle name="20% - Accent4 8" xfId="172"/>
    <cellStyle name="20% - Accent4 9" xfId="173"/>
    <cellStyle name="20% - Accent5 10" xfId="174"/>
    <cellStyle name="20% - Accent5 11" xfId="175"/>
    <cellStyle name="20% - Accent5 12" xfId="176"/>
    <cellStyle name="20% - Accent5 13" xfId="177"/>
    <cellStyle name="20% - Accent5 14" xfId="178"/>
    <cellStyle name="20% - Accent5 15" xfId="179"/>
    <cellStyle name="20% - Accent5 16" xfId="180"/>
    <cellStyle name="20% - Accent5 17" xfId="181"/>
    <cellStyle name="20% - Accent5 18" xfId="182"/>
    <cellStyle name="20% - Accent5 19" xfId="183"/>
    <cellStyle name="20% - Accent5 2" xfId="184"/>
    <cellStyle name="20% - Accent5 20" xfId="185"/>
    <cellStyle name="20% - Accent5 21" xfId="186"/>
    <cellStyle name="20% - Accent5 22" xfId="187"/>
    <cellStyle name="20% - Accent5 23" xfId="188"/>
    <cellStyle name="20% - Accent5 24" xfId="189"/>
    <cellStyle name="20% - Accent5 25" xfId="190"/>
    <cellStyle name="20% - Accent5 26" xfId="191"/>
    <cellStyle name="20% - Accent5 27" xfId="192"/>
    <cellStyle name="20% - Accent5 28" xfId="193"/>
    <cellStyle name="20% - Accent5 29" xfId="194"/>
    <cellStyle name="20% - Accent5 3" xfId="195"/>
    <cellStyle name="20% - Accent5 3 2" xfId="196"/>
    <cellStyle name="20% - Accent5 30" xfId="197"/>
    <cellStyle name="20% - Accent5 31" xfId="198"/>
    <cellStyle name="20% - Accent5 32" xfId="199"/>
    <cellStyle name="20% - Accent5 33" xfId="200"/>
    <cellStyle name="20% - Accent5 34" xfId="201"/>
    <cellStyle name="20% - Accent5 35" xfId="202"/>
    <cellStyle name="20% - Accent5 36" xfId="203"/>
    <cellStyle name="20% - Accent5 37" xfId="204"/>
    <cellStyle name="20% - Accent5 38" xfId="205"/>
    <cellStyle name="20% - Accent5 39" xfId="206"/>
    <cellStyle name="20% - Accent5 4" xfId="207"/>
    <cellStyle name="20% - Accent5 40" xfId="208"/>
    <cellStyle name="20% - Accent5 41" xfId="209"/>
    <cellStyle name="20% - Accent5 42" xfId="210"/>
    <cellStyle name="20% - Accent5 43" xfId="211"/>
    <cellStyle name="20% - Accent5 5" xfId="212"/>
    <cellStyle name="20% - Accent5 6" xfId="213"/>
    <cellStyle name="20% - Accent5 7" xfId="214"/>
    <cellStyle name="20% - Accent5 8" xfId="215"/>
    <cellStyle name="20% - Accent5 9" xfId="216"/>
    <cellStyle name="20% - Accent6 10" xfId="217"/>
    <cellStyle name="20% - Accent6 11" xfId="218"/>
    <cellStyle name="20% - Accent6 12" xfId="219"/>
    <cellStyle name="20% - Accent6 13" xfId="220"/>
    <cellStyle name="20% - Accent6 14" xfId="221"/>
    <cellStyle name="20% - Accent6 15" xfId="222"/>
    <cellStyle name="20% - Accent6 16" xfId="223"/>
    <cellStyle name="20% - Accent6 17" xfId="224"/>
    <cellStyle name="20% - Accent6 18" xfId="225"/>
    <cellStyle name="20% - Accent6 19" xfId="226"/>
    <cellStyle name="20% - Accent6 2" xfId="227"/>
    <cellStyle name="20% - Accent6 20" xfId="228"/>
    <cellStyle name="20% - Accent6 21" xfId="229"/>
    <cellStyle name="20% - Accent6 22" xfId="230"/>
    <cellStyle name="20% - Accent6 23" xfId="231"/>
    <cellStyle name="20% - Accent6 24" xfId="232"/>
    <cellStyle name="20% - Accent6 25" xfId="233"/>
    <cellStyle name="20% - Accent6 26" xfId="234"/>
    <cellStyle name="20% - Accent6 27" xfId="235"/>
    <cellStyle name="20% - Accent6 28" xfId="236"/>
    <cellStyle name="20% - Accent6 29" xfId="237"/>
    <cellStyle name="20% - Accent6 3" xfId="238"/>
    <cellStyle name="20% - Accent6 3 2" xfId="239"/>
    <cellStyle name="20% - Accent6 30" xfId="240"/>
    <cellStyle name="20% - Accent6 31" xfId="241"/>
    <cellStyle name="20% - Accent6 32" xfId="242"/>
    <cellStyle name="20% - Accent6 33" xfId="243"/>
    <cellStyle name="20% - Accent6 34" xfId="244"/>
    <cellStyle name="20% - Accent6 35" xfId="245"/>
    <cellStyle name="20% - Accent6 36" xfId="246"/>
    <cellStyle name="20% - Accent6 37" xfId="247"/>
    <cellStyle name="20% - Accent6 38" xfId="248"/>
    <cellStyle name="20% - Accent6 39" xfId="249"/>
    <cellStyle name="20% - Accent6 4" xfId="250"/>
    <cellStyle name="20% - Accent6 40" xfId="251"/>
    <cellStyle name="20% - Accent6 41" xfId="252"/>
    <cellStyle name="20% - Accent6 42" xfId="253"/>
    <cellStyle name="20% - Accent6 43" xfId="254"/>
    <cellStyle name="20% - Accent6 44" xfId="255"/>
    <cellStyle name="20% - Accent6 5" xfId="256"/>
    <cellStyle name="20% - Accent6 6" xfId="257"/>
    <cellStyle name="20% - Accent6 7" xfId="258"/>
    <cellStyle name="20% - Accent6 8" xfId="259"/>
    <cellStyle name="20% - Accent6 9" xfId="260"/>
    <cellStyle name="20% - Akzent1" xfId="261"/>
    <cellStyle name="20% - Akzent2" xfId="262"/>
    <cellStyle name="20% - Akzent3" xfId="263"/>
    <cellStyle name="20% - Akzent4" xfId="264"/>
    <cellStyle name="20% - Akzent5" xfId="265"/>
    <cellStyle name="20% - Akzent6" xfId="266"/>
    <cellStyle name="2x indented GHG Textfiels" xfId="267"/>
    <cellStyle name="40% - Accent1 10" xfId="268"/>
    <cellStyle name="40% - Accent1 11" xfId="269"/>
    <cellStyle name="40% - Accent1 12" xfId="270"/>
    <cellStyle name="40% - Accent1 13" xfId="271"/>
    <cellStyle name="40% - Accent1 14" xfId="272"/>
    <cellStyle name="40% - Accent1 15" xfId="273"/>
    <cellStyle name="40% - Accent1 16" xfId="274"/>
    <cellStyle name="40% - Accent1 17" xfId="275"/>
    <cellStyle name="40% - Accent1 18" xfId="276"/>
    <cellStyle name="40% - Accent1 19" xfId="277"/>
    <cellStyle name="40% - Accent1 2" xfId="278"/>
    <cellStyle name="40% - Accent1 20" xfId="279"/>
    <cellStyle name="40% - Accent1 21" xfId="280"/>
    <cellStyle name="40% - Accent1 22" xfId="281"/>
    <cellStyle name="40% - Accent1 23" xfId="282"/>
    <cellStyle name="40% - Accent1 24" xfId="283"/>
    <cellStyle name="40% - Accent1 25" xfId="284"/>
    <cellStyle name="40% - Accent1 26" xfId="285"/>
    <cellStyle name="40% - Accent1 27" xfId="286"/>
    <cellStyle name="40% - Accent1 28" xfId="287"/>
    <cellStyle name="40% - Accent1 29" xfId="288"/>
    <cellStyle name="40% - Accent1 3" xfId="289"/>
    <cellStyle name="40% - Accent1 3 2" xfId="290"/>
    <cellStyle name="40% - Accent1 30" xfId="291"/>
    <cellStyle name="40% - Accent1 31" xfId="292"/>
    <cellStyle name="40% - Accent1 32" xfId="293"/>
    <cellStyle name="40% - Accent1 33" xfId="294"/>
    <cellStyle name="40% - Accent1 34" xfId="295"/>
    <cellStyle name="40% - Accent1 35" xfId="296"/>
    <cellStyle name="40% - Accent1 36" xfId="297"/>
    <cellStyle name="40% - Accent1 37" xfId="298"/>
    <cellStyle name="40% - Accent1 38" xfId="299"/>
    <cellStyle name="40% - Accent1 39" xfId="300"/>
    <cellStyle name="40% - Accent1 4" xfId="301"/>
    <cellStyle name="40% - Accent1 40" xfId="302"/>
    <cellStyle name="40% - Accent1 41" xfId="303"/>
    <cellStyle name="40% - Accent1 42" xfId="304"/>
    <cellStyle name="40% - Accent1 43" xfId="305"/>
    <cellStyle name="40% - Accent1 5" xfId="306"/>
    <cellStyle name="40% - Accent1 6" xfId="307"/>
    <cellStyle name="40% - Accent1 7" xfId="308"/>
    <cellStyle name="40% - Accent1 8" xfId="309"/>
    <cellStyle name="40% - Accent1 9" xfId="310"/>
    <cellStyle name="40% - Accent2 10" xfId="311"/>
    <cellStyle name="40% - Accent2 11" xfId="312"/>
    <cellStyle name="40% - Accent2 12" xfId="313"/>
    <cellStyle name="40% - Accent2 13" xfId="314"/>
    <cellStyle name="40% - Accent2 14" xfId="315"/>
    <cellStyle name="40% - Accent2 15" xfId="316"/>
    <cellStyle name="40% - Accent2 16" xfId="317"/>
    <cellStyle name="40% - Accent2 17" xfId="318"/>
    <cellStyle name="40% - Accent2 18" xfId="319"/>
    <cellStyle name="40% - Accent2 19" xfId="320"/>
    <cellStyle name="40% - Accent2 2" xfId="321"/>
    <cellStyle name="40% - Accent2 20" xfId="322"/>
    <cellStyle name="40% - Accent2 21" xfId="323"/>
    <cellStyle name="40% - Accent2 22" xfId="324"/>
    <cellStyle name="40% - Accent2 23" xfId="325"/>
    <cellStyle name="40% - Accent2 24" xfId="326"/>
    <cellStyle name="40% - Accent2 25" xfId="327"/>
    <cellStyle name="40% - Accent2 26" xfId="328"/>
    <cellStyle name="40% - Accent2 27" xfId="329"/>
    <cellStyle name="40% - Accent2 28" xfId="330"/>
    <cellStyle name="40% - Accent2 29" xfId="331"/>
    <cellStyle name="40% - Accent2 3" xfId="332"/>
    <cellStyle name="40% - Accent2 3 2" xfId="333"/>
    <cellStyle name="40% - Accent2 30" xfId="334"/>
    <cellStyle name="40% - Accent2 31" xfId="335"/>
    <cellStyle name="40% - Accent2 32" xfId="336"/>
    <cellStyle name="40% - Accent2 33" xfId="337"/>
    <cellStyle name="40% - Accent2 34" xfId="338"/>
    <cellStyle name="40% - Accent2 35" xfId="339"/>
    <cellStyle name="40% - Accent2 36" xfId="340"/>
    <cellStyle name="40% - Accent2 37" xfId="341"/>
    <cellStyle name="40% - Accent2 38" xfId="342"/>
    <cellStyle name="40% - Accent2 39" xfId="343"/>
    <cellStyle name="40% - Accent2 4" xfId="344"/>
    <cellStyle name="40% - Accent2 40" xfId="345"/>
    <cellStyle name="40% - Accent2 41" xfId="346"/>
    <cellStyle name="40% - Accent2 42" xfId="347"/>
    <cellStyle name="40% - Accent2 43" xfId="348"/>
    <cellStyle name="40% - Accent2 5" xfId="349"/>
    <cellStyle name="40% - Accent2 6" xfId="350"/>
    <cellStyle name="40% - Accent2 7" xfId="351"/>
    <cellStyle name="40% - Accent2 8" xfId="352"/>
    <cellStyle name="40% - Accent2 9" xfId="353"/>
    <cellStyle name="40% - Accent3 10" xfId="354"/>
    <cellStyle name="40% - Accent3 11" xfId="355"/>
    <cellStyle name="40% - Accent3 12" xfId="356"/>
    <cellStyle name="40% - Accent3 13" xfId="357"/>
    <cellStyle name="40% - Accent3 14" xfId="358"/>
    <cellStyle name="40% - Accent3 15" xfId="359"/>
    <cellStyle name="40% - Accent3 16" xfId="360"/>
    <cellStyle name="40% - Accent3 17" xfId="361"/>
    <cellStyle name="40% - Accent3 18" xfId="362"/>
    <cellStyle name="40% - Accent3 19" xfId="363"/>
    <cellStyle name="40% - Accent3 2" xfId="364"/>
    <cellStyle name="40% - Accent3 20" xfId="365"/>
    <cellStyle name="40% - Accent3 21" xfId="366"/>
    <cellStyle name="40% - Accent3 22" xfId="367"/>
    <cellStyle name="40% - Accent3 23" xfId="368"/>
    <cellStyle name="40% - Accent3 24" xfId="369"/>
    <cellStyle name="40% - Accent3 25" xfId="370"/>
    <cellStyle name="40% - Accent3 26" xfId="371"/>
    <cellStyle name="40% - Accent3 27" xfId="372"/>
    <cellStyle name="40% - Accent3 28" xfId="373"/>
    <cellStyle name="40% - Accent3 29" xfId="374"/>
    <cellStyle name="40% - Accent3 3" xfId="375"/>
    <cellStyle name="40% - Accent3 3 2" xfId="376"/>
    <cellStyle name="40% - Accent3 30" xfId="377"/>
    <cellStyle name="40% - Accent3 31" xfId="378"/>
    <cellStyle name="40% - Accent3 32" xfId="379"/>
    <cellStyle name="40% - Accent3 33" xfId="380"/>
    <cellStyle name="40% - Accent3 34" xfId="381"/>
    <cellStyle name="40% - Accent3 35" xfId="382"/>
    <cellStyle name="40% - Accent3 36" xfId="383"/>
    <cellStyle name="40% - Accent3 37" xfId="384"/>
    <cellStyle name="40% - Accent3 38" xfId="385"/>
    <cellStyle name="40% - Accent3 39" xfId="386"/>
    <cellStyle name="40% - Accent3 4" xfId="387"/>
    <cellStyle name="40% - Accent3 40" xfId="388"/>
    <cellStyle name="40% - Accent3 41" xfId="389"/>
    <cellStyle name="40% - Accent3 42" xfId="390"/>
    <cellStyle name="40% - Accent3 43" xfId="391"/>
    <cellStyle name="40% - Accent3 5" xfId="392"/>
    <cellStyle name="40% - Accent3 6" xfId="393"/>
    <cellStyle name="40% - Accent3 7" xfId="394"/>
    <cellStyle name="40% - Accent3 8" xfId="395"/>
    <cellStyle name="40% - Accent3 9" xfId="396"/>
    <cellStyle name="40% - Accent4 10" xfId="397"/>
    <cellStyle name="40% - Accent4 11" xfId="398"/>
    <cellStyle name="40% - Accent4 12" xfId="399"/>
    <cellStyle name="40% - Accent4 13" xfId="400"/>
    <cellStyle name="40% - Accent4 14" xfId="401"/>
    <cellStyle name="40% - Accent4 15" xfId="402"/>
    <cellStyle name="40% - Accent4 16" xfId="403"/>
    <cellStyle name="40% - Accent4 17" xfId="404"/>
    <cellStyle name="40% - Accent4 18" xfId="405"/>
    <cellStyle name="40% - Accent4 19" xfId="406"/>
    <cellStyle name="40% - Accent4 2" xfId="407"/>
    <cellStyle name="40% - Accent4 20" xfId="408"/>
    <cellStyle name="40% - Accent4 21" xfId="409"/>
    <cellStyle name="40% - Accent4 22" xfId="410"/>
    <cellStyle name="40% - Accent4 23" xfId="411"/>
    <cellStyle name="40% - Accent4 24" xfId="412"/>
    <cellStyle name="40% - Accent4 25" xfId="413"/>
    <cellStyle name="40% - Accent4 26" xfId="414"/>
    <cellStyle name="40% - Accent4 27" xfId="415"/>
    <cellStyle name="40% - Accent4 28" xfId="416"/>
    <cellStyle name="40% - Accent4 29" xfId="417"/>
    <cellStyle name="40% - Accent4 3" xfId="418"/>
    <cellStyle name="40% - Accent4 3 2" xfId="419"/>
    <cellStyle name="40% - Accent4 30" xfId="420"/>
    <cellStyle name="40% - Accent4 31" xfId="421"/>
    <cellStyle name="40% - Accent4 32" xfId="422"/>
    <cellStyle name="40% - Accent4 33" xfId="423"/>
    <cellStyle name="40% - Accent4 34" xfId="424"/>
    <cellStyle name="40% - Accent4 35" xfId="425"/>
    <cellStyle name="40% - Accent4 36" xfId="426"/>
    <cellStyle name="40% - Accent4 37" xfId="427"/>
    <cellStyle name="40% - Accent4 38" xfId="428"/>
    <cellStyle name="40% - Accent4 39" xfId="429"/>
    <cellStyle name="40% - Accent4 4" xfId="430"/>
    <cellStyle name="40% - Accent4 40" xfId="431"/>
    <cellStyle name="40% - Accent4 41" xfId="432"/>
    <cellStyle name="40% - Accent4 42" xfId="433"/>
    <cellStyle name="40% - Accent4 43" xfId="434"/>
    <cellStyle name="40% - Accent4 5" xfId="435"/>
    <cellStyle name="40% - Accent4 6" xfId="436"/>
    <cellStyle name="40% - Accent4 7" xfId="437"/>
    <cellStyle name="40% - Accent4 8" xfId="438"/>
    <cellStyle name="40% - Accent4 9" xfId="439"/>
    <cellStyle name="40% - Accent5 10" xfId="440"/>
    <cellStyle name="40% - Accent5 11" xfId="441"/>
    <cellStyle name="40% - Accent5 12" xfId="442"/>
    <cellStyle name="40% - Accent5 13" xfId="443"/>
    <cellStyle name="40% - Accent5 14" xfId="444"/>
    <cellStyle name="40% - Accent5 15" xfId="445"/>
    <cellStyle name="40% - Accent5 16" xfId="446"/>
    <cellStyle name="40% - Accent5 17" xfId="447"/>
    <cellStyle name="40% - Accent5 18" xfId="448"/>
    <cellStyle name="40% - Accent5 19" xfId="449"/>
    <cellStyle name="40% - Accent5 2" xfId="450"/>
    <cellStyle name="40% - Accent5 20" xfId="451"/>
    <cellStyle name="40% - Accent5 21" xfId="452"/>
    <cellStyle name="40% - Accent5 22" xfId="453"/>
    <cellStyle name="40% - Accent5 23" xfId="454"/>
    <cellStyle name="40% - Accent5 24" xfId="455"/>
    <cellStyle name="40% - Accent5 25" xfId="456"/>
    <cellStyle name="40% - Accent5 26" xfId="457"/>
    <cellStyle name="40% - Accent5 27" xfId="458"/>
    <cellStyle name="40% - Accent5 28" xfId="459"/>
    <cellStyle name="40% - Accent5 29" xfId="460"/>
    <cellStyle name="40% - Accent5 3" xfId="461"/>
    <cellStyle name="40% - Accent5 3 2" xfId="462"/>
    <cellStyle name="40% - Accent5 30" xfId="463"/>
    <cellStyle name="40% - Accent5 31" xfId="464"/>
    <cellStyle name="40% - Accent5 32" xfId="465"/>
    <cellStyle name="40% - Accent5 33" xfId="466"/>
    <cellStyle name="40% - Accent5 34" xfId="467"/>
    <cellStyle name="40% - Accent5 35" xfId="468"/>
    <cellStyle name="40% - Accent5 36" xfId="469"/>
    <cellStyle name="40% - Accent5 37" xfId="470"/>
    <cellStyle name="40% - Accent5 38" xfId="471"/>
    <cellStyle name="40% - Accent5 39" xfId="472"/>
    <cellStyle name="40% - Accent5 4" xfId="473"/>
    <cellStyle name="40% - Accent5 40" xfId="474"/>
    <cellStyle name="40% - Accent5 41" xfId="475"/>
    <cellStyle name="40% - Accent5 42" xfId="476"/>
    <cellStyle name="40% - Accent5 43" xfId="477"/>
    <cellStyle name="40% - Accent5 5" xfId="478"/>
    <cellStyle name="40% - Accent5 6" xfId="479"/>
    <cellStyle name="40% - Accent5 7" xfId="480"/>
    <cellStyle name="40% - Accent5 8" xfId="481"/>
    <cellStyle name="40% - Accent5 9" xfId="482"/>
    <cellStyle name="40% - Accent6 10" xfId="483"/>
    <cellStyle name="40% - Accent6 11" xfId="484"/>
    <cellStyle name="40% - Accent6 12" xfId="485"/>
    <cellStyle name="40% - Accent6 13" xfId="486"/>
    <cellStyle name="40% - Accent6 14" xfId="487"/>
    <cellStyle name="40% - Accent6 15" xfId="488"/>
    <cellStyle name="40% - Accent6 16" xfId="489"/>
    <cellStyle name="40% - Accent6 17" xfId="490"/>
    <cellStyle name="40% - Accent6 18" xfId="491"/>
    <cellStyle name="40% - Accent6 19" xfId="492"/>
    <cellStyle name="40% - Accent6 2" xfId="493"/>
    <cellStyle name="40% - Accent6 20" xfId="494"/>
    <cellStyle name="40% - Accent6 21" xfId="495"/>
    <cellStyle name="40% - Accent6 22" xfId="496"/>
    <cellStyle name="40% - Accent6 23" xfId="497"/>
    <cellStyle name="40% - Accent6 24" xfId="498"/>
    <cellStyle name="40% - Accent6 25" xfId="499"/>
    <cellStyle name="40% - Accent6 26" xfId="500"/>
    <cellStyle name="40% - Accent6 27" xfId="501"/>
    <cellStyle name="40% - Accent6 28" xfId="502"/>
    <cellStyle name="40% - Accent6 29" xfId="503"/>
    <cellStyle name="40% - Accent6 3" xfId="504"/>
    <cellStyle name="40% - Accent6 3 2" xfId="505"/>
    <cellStyle name="40% - Accent6 30" xfId="506"/>
    <cellStyle name="40% - Accent6 31" xfId="507"/>
    <cellStyle name="40% - Accent6 32" xfId="508"/>
    <cellStyle name="40% - Accent6 33" xfId="509"/>
    <cellStyle name="40% - Accent6 34" xfId="510"/>
    <cellStyle name="40% - Accent6 35" xfId="511"/>
    <cellStyle name="40% - Accent6 36" xfId="512"/>
    <cellStyle name="40% - Accent6 37" xfId="513"/>
    <cellStyle name="40% - Accent6 38" xfId="514"/>
    <cellStyle name="40% - Accent6 39" xfId="515"/>
    <cellStyle name="40% - Accent6 4" xfId="516"/>
    <cellStyle name="40% - Accent6 40" xfId="517"/>
    <cellStyle name="40% - Accent6 41" xfId="518"/>
    <cellStyle name="40% - Accent6 42" xfId="519"/>
    <cellStyle name="40% - Accent6 43" xfId="520"/>
    <cellStyle name="40% - Accent6 5" xfId="521"/>
    <cellStyle name="40% - Accent6 6" xfId="522"/>
    <cellStyle name="40% - Accent6 7" xfId="523"/>
    <cellStyle name="40% - Accent6 8" xfId="524"/>
    <cellStyle name="40% - Accent6 9" xfId="525"/>
    <cellStyle name="40% - Akzent1" xfId="526"/>
    <cellStyle name="40% - Akzent2" xfId="527"/>
    <cellStyle name="40% - Akzent3" xfId="528"/>
    <cellStyle name="40% - Akzent4" xfId="529"/>
    <cellStyle name="40% - Akzent5" xfId="530"/>
    <cellStyle name="40% - Akzent6" xfId="531"/>
    <cellStyle name="5x indented GHG Textfiels" xfId="532"/>
    <cellStyle name="60% - Accent1 10" xfId="533"/>
    <cellStyle name="60% - Accent1 11" xfId="534"/>
    <cellStyle name="60% - Accent1 12" xfId="535"/>
    <cellStyle name="60% - Accent1 13" xfId="536"/>
    <cellStyle name="60% - Accent1 14" xfId="537"/>
    <cellStyle name="60% - Accent1 15" xfId="538"/>
    <cellStyle name="60% - Accent1 16" xfId="539"/>
    <cellStyle name="60% - Accent1 17" xfId="540"/>
    <cellStyle name="60% - Accent1 18" xfId="541"/>
    <cellStyle name="60% - Accent1 19" xfId="542"/>
    <cellStyle name="60% - Accent1 2" xfId="543"/>
    <cellStyle name="60% - Accent1 20" xfId="544"/>
    <cellStyle name="60% - Accent1 21" xfId="545"/>
    <cellStyle name="60% - Accent1 22" xfId="546"/>
    <cellStyle name="60% - Accent1 23" xfId="547"/>
    <cellStyle name="60% - Accent1 24" xfId="548"/>
    <cellStyle name="60% - Accent1 25" xfId="549"/>
    <cellStyle name="60% - Accent1 26" xfId="550"/>
    <cellStyle name="60% - Accent1 27" xfId="551"/>
    <cellStyle name="60% - Accent1 28" xfId="552"/>
    <cellStyle name="60% - Accent1 29" xfId="553"/>
    <cellStyle name="60% - Accent1 3" xfId="554"/>
    <cellStyle name="60% - Accent1 3 2" xfId="555"/>
    <cellStyle name="60% - Accent1 30" xfId="556"/>
    <cellStyle name="60% - Accent1 31" xfId="557"/>
    <cellStyle name="60% - Accent1 32" xfId="558"/>
    <cellStyle name="60% - Accent1 33" xfId="559"/>
    <cellStyle name="60% - Accent1 34" xfId="560"/>
    <cellStyle name="60% - Accent1 35" xfId="561"/>
    <cellStyle name="60% - Accent1 36" xfId="562"/>
    <cellStyle name="60% - Accent1 37" xfId="563"/>
    <cellStyle name="60% - Accent1 38" xfId="564"/>
    <cellStyle name="60% - Accent1 39" xfId="565"/>
    <cellStyle name="60% - Accent1 4" xfId="566"/>
    <cellStyle name="60% - Accent1 40" xfId="567"/>
    <cellStyle name="60% - Accent1 41" xfId="568"/>
    <cellStyle name="60% - Accent1 42" xfId="569"/>
    <cellStyle name="60% - Accent1 43" xfId="570"/>
    <cellStyle name="60% - Accent1 5" xfId="571"/>
    <cellStyle name="60% - Accent1 6" xfId="572"/>
    <cellStyle name="60% - Accent1 7" xfId="573"/>
    <cellStyle name="60% - Accent1 8" xfId="574"/>
    <cellStyle name="60% - Accent1 9" xfId="575"/>
    <cellStyle name="60% - Accent2 10" xfId="576"/>
    <cellStyle name="60% - Accent2 11" xfId="577"/>
    <cellStyle name="60% - Accent2 12" xfId="578"/>
    <cellStyle name="60% - Accent2 13" xfId="579"/>
    <cellStyle name="60% - Accent2 14" xfId="580"/>
    <cellStyle name="60% - Accent2 15" xfId="581"/>
    <cellStyle name="60% - Accent2 16" xfId="582"/>
    <cellStyle name="60% - Accent2 17" xfId="583"/>
    <cellStyle name="60% - Accent2 18" xfId="584"/>
    <cellStyle name="60% - Accent2 19" xfId="585"/>
    <cellStyle name="60% - Accent2 2" xfId="586"/>
    <cellStyle name="60% - Accent2 20" xfId="587"/>
    <cellStyle name="60% - Accent2 21" xfId="588"/>
    <cellStyle name="60% - Accent2 22" xfId="589"/>
    <cellStyle name="60% - Accent2 23" xfId="590"/>
    <cellStyle name="60% - Accent2 24" xfId="591"/>
    <cellStyle name="60% - Accent2 25" xfId="592"/>
    <cellStyle name="60% - Accent2 26" xfId="593"/>
    <cellStyle name="60% - Accent2 27" xfId="594"/>
    <cellStyle name="60% - Accent2 28" xfId="595"/>
    <cellStyle name="60% - Accent2 29" xfId="596"/>
    <cellStyle name="60% - Accent2 3" xfId="597"/>
    <cellStyle name="60% - Accent2 3 2" xfId="598"/>
    <cellStyle name="60% - Accent2 30" xfId="599"/>
    <cellStyle name="60% - Accent2 31" xfId="600"/>
    <cellStyle name="60% - Accent2 32" xfId="601"/>
    <cellStyle name="60% - Accent2 33" xfId="602"/>
    <cellStyle name="60% - Accent2 34" xfId="603"/>
    <cellStyle name="60% - Accent2 35" xfId="604"/>
    <cellStyle name="60% - Accent2 36" xfId="605"/>
    <cellStyle name="60% - Accent2 37" xfId="606"/>
    <cellStyle name="60% - Accent2 38" xfId="607"/>
    <cellStyle name="60% - Accent2 39" xfId="608"/>
    <cellStyle name="60% - Accent2 4" xfId="609"/>
    <cellStyle name="60% - Accent2 40" xfId="610"/>
    <cellStyle name="60% - Accent2 41" xfId="611"/>
    <cellStyle name="60% - Accent2 42" xfId="612"/>
    <cellStyle name="60% - Accent2 43" xfId="613"/>
    <cellStyle name="60% - Accent2 5" xfId="614"/>
    <cellStyle name="60% - Accent2 6" xfId="615"/>
    <cellStyle name="60% - Accent2 7" xfId="616"/>
    <cellStyle name="60% - Accent2 8" xfId="617"/>
    <cellStyle name="60% - Accent2 9" xfId="618"/>
    <cellStyle name="60% - Accent3 10" xfId="619"/>
    <cellStyle name="60% - Accent3 11" xfId="620"/>
    <cellStyle name="60% - Accent3 12" xfId="621"/>
    <cellStyle name="60% - Accent3 13" xfId="622"/>
    <cellStyle name="60% - Accent3 14" xfId="623"/>
    <cellStyle name="60% - Accent3 15" xfId="624"/>
    <cellStyle name="60% - Accent3 16" xfId="625"/>
    <cellStyle name="60% - Accent3 17" xfId="626"/>
    <cellStyle name="60% - Accent3 18" xfId="627"/>
    <cellStyle name="60% - Accent3 19" xfId="628"/>
    <cellStyle name="60% - Accent3 2" xfId="629"/>
    <cellStyle name="60% - Accent3 20" xfId="630"/>
    <cellStyle name="60% - Accent3 21" xfId="631"/>
    <cellStyle name="60% - Accent3 22" xfId="632"/>
    <cellStyle name="60% - Accent3 23" xfId="633"/>
    <cellStyle name="60% - Accent3 24" xfId="634"/>
    <cellStyle name="60% - Accent3 25" xfId="635"/>
    <cellStyle name="60% - Accent3 26" xfId="636"/>
    <cellStyle name="60% - Accent3 27" xfId="637"/>
    <cellStyle name="60% - Accent3 28" xfId="638"/>
    <cellStyle name="60% - Accent3 29" xfId="639"/>
    <cellStyle name="60% - Accent3 3" xfId="640"/>
    <cellStyle name="60% - Accent3 3 2" xfId="641"/>
    <cellStyle name="60% - Accent3 30" xfId="642"/>
    <cellStyle name="60% - Accent3 31" xfId="643"/>
    <cellStyle name="60% - Accent3 32" xfId="644"/>
    <cellStyle name="60% - Accent3 33" xfId="645"/>
    <cellStyle name="60% - Accent3 34" xfId="646"/>
    <cellStyle name="60% - Accent3 35" xfId="647"/>
    <cellStyle name="60% - Accent3 36" xfId="648"/>
    <cellStyle name="60% - Accent3 37" xfId="649"/>
    <cellStyle name="60% - Accent3 38" xfId="650"/>
    <cellStyle name="60% - Accent3 39" xfId="651"/>
    <cellStyle name="60% - Accent3 4" xfId="652"/>
    <cellStyle name="60% - Accent3 40" xfId="653"/>
    <cellStyle name="60% - Accent3 41" xfId="654"/>
    <cellStyle name="60% - Accent3 42" xfId="655"/>
    <cellStyle name="60% - Accent3 43" xfId="656"/>
    <cellStyle name="60% - Accent3 5" xfId="657"/>
    <cellStyle name="60% - Accent3 6" xfId="658"/>
    <cellStyle name="60% - Accent3 7" xfId="659"/>
    <cellStyle name="60% - Accent3 8" xfId="660"/>
    <cellStyle name="60% - Accent3 9" xfId="661"/>
    <cellStyle name="60% - Accent4 10" xfId="662"/>
    <cellStyle name="60% - Accent4 11" xfId="663"/>
    <cellStyle name="60% - Accent4 12" xfId="664"/>
    <cellStyle name="60% - Accent4 13" xfId="665"/>
    <cellStyle name="60% - Accent4 14" xfId="666"/>
    <cellStyle name="60% - Accent4 15" xfId="667"/>
    <cellStyle name="60% - Accent4 16" xfId="668"/>
    <cellStyle name="60% - Accent4 17" xfId="669"/>
    <cellStyle name="60% - Accent4 18" xfId="670"/>
    <cellStyle name="60% - Accent4 19" xfId="671"/>
    <cellStyle name="60% - Accent4 2" xfId="672"/>
    <cellStyle name="60% - Accent4 20" xfId="673"/>
    <cellStyle name="60% - Accent4 21" xfId="674"/>
    <cellStyle name="60% - Accent4 22" xfId="675"/>
    <cellStyle name="60% - Accent4 23" xfId="676"/>
    <cellStyle name="60% - Accent4 24" xfId="677"/>
    <cellStyle name="60% - Accent4 25" xfId="678"/>
    <cellStyle name="60% - Accent4 26" xfId="679"/>
    <cellStyle name="60% - Accent4 27" xfId="680"/>
    <cellStyle name="60% - Accent4 28" xfId="681"/>
    <cellStyle name="60% - Accent4 29" xfId="682"/>
    <cellStyle name="60% - Accent4 3" xfId="683"/>
    <cellStyle name="60% - Accent4 3 2" xfId="684"/>
    <cellStyle name="60% - Accent4 30" xfId="685"/>
    <cellStyle name="60% - Accent4 31" xfId="686"/>
    <cellStyle name="60% - Accent4 32" xfId="687"/>
    <cellStyle name="60% - Accent4 33" xfId="688"/>
    <cellStyle name="60% - Accent4 34" xfId="689"/>
    <cellStyle name="60% - Accent4 35" xfId="690"/>
    <cellStyle name="60% - Accent4 36" xfId="691"/>
    <cellStyle name="60% - Accent4 37" xfId="692"/>
    <cellStyle name="60% - Accent4 38" xfId="693"/>
    <cellStyle name="60% - Accent4 39" xfId="694"/>
    <cellStyle name="60% - Accent4 4" xfId="695"/>
    <cellStyle name="60% - Accent4 40" xfId="696"/>
    <cellStyle name="60% - Accent4 41" xfId="697"/>
    <cellStyle name="60% - Accent4 42" xfId="698"/>
    <cellStyle name="60% - Accent4 43" xfId="699"/>
    <cellStyle name="60% - Accent4 5" xfId="700"/>
    <cellStyle name="60% - Accent4 6" xfId="701"/>
    <cellStyle name="60% - Accent4 7" xfId="702"/>
    <cellStyle name="60% - Accent4 8" xfId="703"/>
    <cellStyle name="60% - Accent4 9" xfId="704"/>
    <cellStyle name="60% - Accent5 10" xfId="705"/>
    <cellStyle name="60% - Accent5 11" xfId="706"/>
    <cellStyle name="60% - Accent5 12" xfId="707"/>
    <cellStyle name="60% - Accent5 13" xfId="708"/>
    <cellStyle name="60% - Accent5 14" xfId="709"/>
    <cellStyle name="60% - Accent5 15" xfId="710"/>
    <cellStyle name="60% - Accent5 16" xfId="711"/>
    <cellStyle name="60% - Accent5 17" xfId="712"/>
    <cellStyle name="60% - Accent5 18" xfId="713"/>
    <cellStyle name="60% - Accent5 19" xfId="714"/>
    <cellStyle name="60% - Accent5 2" xfId="715"/>
    <cellStyle name="60% - Accent5 20" xfId="716"/>
    <cellStyle name="60% - Accent5 21" xfId="717"/>
    <cellStyle name="60% - Accent5 22" xfId="718"/>
    <cellStyle name="60% - Accent5 23" xfId="719"/>
    <cellStyle name="60% - Accent5 24" xfId="720"/>
    <cellStyle name="60% - Accent5 25" xfId="721"/>
    <cellStyle name="60% - Accent5 26" xfId="722"/>
    <cellStyle name="60% - Accent5 27" xfId="723"/>
    <cellStyle name="60% - Accent5 28" xfId="724"/>
    <cellStyle name="60% - Accent5 29" xfId="725"/>
    <cellStyle name="60% - Accent5 3" xfId="726"/>
    <cellStyle name="60% - Accent5 3 2" xfId="727"/>
    <cellStyle name="60% - Accent5 30" xfId="728"/>
    <cellStyle name="60% - Accent5 31" xfId="729"/>
    <cellStyle name="60% - Accent5 32" xfId="730"/>
    <cellStyle name="60% - Accent5 33" xfId="731"/>
    <cellStyle name="60% - Accent5 34" xfId="732"/>
    <cellStyle name="60% - Accent5 35" xfId="733"/>
    <cellStyle name="60% - Accent5 36" xfId="734"/>
    <cellStyle name="60% - Accent5 37" xfId="735"/>
    <cellStyle name="60% - Accent5 38" xfId="736"/>
    <cellStyle name="60% - Accent5 39" xfId="737"/>
    <cellStyle name="60% - Accent5 4" xfId="738"/>
    <cellStyle name="60% - Accent5 40" xfId="739"/>
    <cellStyle name="60% - Accent5 41" xfId="740"/>
    <cellStyle name="60% - Accent5 42" xfId="741"/>
    <cellStyle name="60% - Accent5 43" xfId="742"/>
    <cellStyle name="60% - Accent5 5" xfId="743"/>
    <cellStyle name="60% - Accent5 6" xfId="744"/>
    <cellStyle name="60% - Accent5 7" xfId="745"/>
    <cellStyle name="60% - Accent5 8" xfId="746"/>
    <cellStyle name="60% - Accent5 9" xfId="747"/>
    <cellStyle name="60% - Accent6 10" xfId="748"/>
    <cellStyle name="60% - Accent6 11" xfId="749"/>
    <cellStyle name="60% - Accent6 12" xfId="750"/>
    <cellStyle name="60% - Accent6 13" xfId="751"/>
    <cellStyle name="60% - Accent6 14" xfId="752"/>
    <cellStyle name="60% - Accent6 15" xfId="753"/>
    <cellStyle name="60% - Accent6 16" xfId="754"/>
    <cellStyle name="60% - Accent6 17" xfId="755"/>
    <cellStyle name="60% - Accent6 18" xfId="756"/>
    <cellStyle name="60% - Accent6 19" xfId="757"/>
    <cellStyle name="60% - Accent6 2" xfId="758"/>
    <cellStyle name="60% - Accent6 20" xfId="759"/>
    <cellStyle name="60% - Accent6 21" xfId="760"/>
    <cellStyle name="60% - Accent6 22" xfId="761"/>
    <cellStyle name="60% - Accent6 23" xfId="762"/>
    <cellStyle name="60% - Accent6 24" xfId="763"/>
    <cellStyle name="60% - Accent6 25" xfId="764"/>
    <cellStyle name="60% - Accent6 26" xfId="765"/>
    <cellStyle name="60% - Accent6 27" xfId="766"/>
    <cellStyle name="60% - Accent6 28" xfId="767"/>
    <cellStyle name="60% - Accent6 29" xfId="768"/>
    <cellStyle name="60% - Accent6 3" xfId="769"/>
    <cellStyle name="60% - Accent6 3 2" xfId="770"/>
    <cellStyle name="60% - Accent6 30" xfId="771"/>
    <cellStyle name="60% - Accent6 31" xfId="772"/>
    <cellStyle name="60% - Accent6 32" xfId="773"/>
    <cellStyle name="60% - Accent6 33" xfId="774"/>
    <cellStyle name="60% - Accent6 34" xfId="775"/>
    <cellStyle name="60% - Accent6 35" xfId="776"/>
    <cellStyle name="60% - Accent6 36" xfId="777"/>
    <cellStyle name="60% - Accent6 37" xfId="778"/>
    <cellStyle name="60% - Accent6 38" xfId="779"/>
    <cellStyle name="60% - Accent6 39" xfId="780"/>
    <cellStyle name="60% - Accent6 4" xfId="781"/>
    <cellStyle name="60% - Accent6 40" xfId="782"/>
    <cellStyle name="60% - Accent6 41" xfId="783"/>
    <cellStyle name="60% - Accent6 42" xfId="784"/>
    <cellStyle name="60% - Accent6 43" xfId="785"/>
    <cellStyle name="60% - Accent6 5" xfId="786"/>
    <cellStyle name="60% - Accent6 6" xfId="787"/>
    <cellStyle name="60% - Accent6 7" xfId="788"/>
    <cellStyle name="60% - Accent6 8" xfId="789"/>
    <cellStyle name="60% - Accent6 9" xfId="790"/>
    <cellStyle name="60% - Akzent1" xfId="791"/>
    <cellStyle name="60% - Akzent2" xfId="792"/>
    <cellStyle name="60% - Akzent3" xfId="793"/>
    <cellStyle name="60% - Akzent4" xfId="794"/>
    <cellStyle name="60% - Akzent5" xfId="795"/>
    <cellStyle name="60% - Akzent6" xfId="796"/>
    <cellStyle name="60% - Cor4 2" xfId="797"/>
    <cellStyle name="Accent1 10" xfId="798"/>
    <cellStyle name="Accent1 11" xfId="799"/>
    <cellStyle name="Accent1 12" xfId="800"/>
    <cellStyle name="Accent1 13" xfId="801"/>
    <cellStyle name="Accent1 14" xfId="802"/>
    <cellStyle name="Accent1 15" xfId="803"/>
    <cellStyle name="Accent1 16" xfId="804"/>
    <cellStyle name="Accent1 17" xfId="805"/>
    <cellStyle name="Accent1 18" xfId="806"/>
    <cellStyle name="Accent1 19" xfId="807"/>
    <cellStyle name="Accent1 2" xfId="808"/>
    <cellStyle name="Accent1 20" xfId="809"/>
    <cellStyle name="Accent1 21" xfId="810"/>
    <cellStyle name="Accent1 22" xfId="811"/>
    <cellStyle name="Accent1 23" xfId="812"/>
    <cellStyle name="Accent1 24" xfId="813"/>
    <cellStyle name="Accent1 25" xfId="814"/>
    <cellStyle name="Accent1 26" xfId="815"/>
    <cellStyle name="Accent1 27" xfId="816"/>
    <cellStyle name="Accent1 28" xfId="817"/>
    <cellStyle name="Accent1 29" xfId="818"/>
    <cellStyle name="Accent1 3" xfId="819"/>
    <cellStyle name="Accent1 3 2" xfId="820"/>
    <cellStyle name="Accent1 30" xfId="821"/>
    <cellStyle name="Accent1 31" xfId="822"/>
    <cellStyle name="Accent1 32" xfId="823"/>
    <cellStyle name="Accent1 33" xfId="824"/>
    <cellStyle name="Accent1 34" xfId="825"/>
    <cellStyle name="Accent1 35" xfId="826"/>
    <cellStyle name="Accent1 36" xfId="827"/>
    <cellStyle name="Accent1 37" xfId="828"/>
    <cellStyle name="Accent1 38" xfId="829"/>
    <cellStyle name="Accent1 39" xfId="830"/>
    <cellStyle name="Accent1 4" xfId="831"/>
    <cellStyle name="Accent1 40" xfId="832"/>
    <cellStyle name="Accent1 41" xfId="833"/>
    <cellStyle name="Accent1 42" xfId="834"/>
    <cellStyle name="Accent1 43" xfId="835"/>
    <cellStyle name="Accent1 5" xfId="836"/>
    <cellStyle name="Accent1 6" xfId="837"/>
    <cellStyle name="Accent1 7" xfId="838"/>
    <cellStyle name="Accent1 8" xfId="839"/>
    <cellStyle name="Accent1 9" xfId="840"/>
    <cellStyle name="Accent2 10" xfId="841"/>
    <cellStyle name="Accent2 11" xfId="842"/>
    <cellStyle name="Accent2 12" xfId="843"/>
    <cellStyle name="Accent2 13" xfId="844"/>
    <cellStyle name="Accent2 14" xfId="845"/>
    <cellStyle name="Accent2 15" xfId="846"/>
    <cellStyle name="Accent2 16" xfId="847"/>
    <cellStyle name="Accent2 17" xfId="848"/>
    <cellStyle name="Accent2 18" xfId="849"/>
    <cellStyle name="Accent2 19" xfId="850"/>
    <cellStyle name="Accent2 2" xfId="851"/>
    <cellStyle name="Accent2 20" xfId="852"/>
    <cellStyle name="Accent2 21" xfId="853"/>
    <cellStyle name="Accent2 22" xfId="854"/>
    <cellStyle name="Accent2 23" xfId="855"/>
    <cellStyle name="Accent2 24" xfId="856"/>
    <cellStyle name="Accent2 25" xfId="857"/>
    <cellStyle name="Accent2 26" xfId="858"/>
    <cellStyle name="Accent2 27" xfId="859"/>
    <cellStyle name="Accent2 28" xfId="860"/>
    <cellStyle name="Accent2 29" xfId="861"/>
    <cellStyle name="Accent2 3" xfId="862"/>
    <cellStyle name="Accent2 3 2" xfId="863"/>
    <cellStyle name="Accent2 30" xfId="864"/>
    <cellStyle name="Accent2 31" xfId="865"/>
    <cellStyle name="Accent2 32" xfId="866"/>
    <cellStyle name="Accent2 33" xfId="867"/>
    <cellStyle name="Accent2 34" xfId="868"/>
    <cellStyle name="Accent2 35" xfId="869"/>
    <cellStyle name="Accent2 36" xfId="870"/>
    <cellStyle name="Accent2 37" xfId="871"/>
    <cellStyle name="Accent2 38" xfId="872"/>
    <cellStyle name="Accent2 39" xfId="873"/>
    <cellStyle name="Accent2 4" xfId="874"/>
    <cellStyle name="Accent2 40" xfId="875"/>
    <cellStyle name="Accent2 41" xfId="876"/>
    <cellStyle name="Accent2 42" xfId="877"/>
    <cellStyle name="Accent2 43" xfId="878"/>
    <cellStyle name="Accent2 5" xfId="879"/>
    <cellStyle name="Accent2 6" xfId="880"/>
    <cellStyle name="Accent2 7" xfId="881"/>
    <cellStyle name="Accent2 8" xfId="882"/>
    <cellStyle name="Accent2 9" xfId="883"/>
    <cellStyle name="Accent3 10" xfId="884"/>
    <cellStyle name="Accent3 11" xfId="885"/>
    <cellStyle name="Accent3 12" xfId="886"/>
    <cellStyle name="Accent3 13" xfId="887"/>
    <cellStyle name="Accent3 14" xfId="888"/>
    <cellStyle name="Accent3 15" xfId="889"/>
    <cellStyle name="Accent3 16" xfId="890"/>
    <cellStyle name="Accent3 17" xfId="891"/>
    <cellStyle name="Accent3 18" xfId="892"/>
    <cellStyle name="Accent3 19" xfId="893"/>
    <cellStyle name="Accent3 2" xfId="894"/>
    <cellStyle name="Accent3 20" xfId="895"/>
    <cellStyle name="Accent3 21" xfId="896"/>
    <cellStyle name="Accent3 22" xfId="897"/>
    <cellStyle name="Accent3 23" xfId="898"/>
    <cellStyle name="Accent3 24" xfId="899"/>
    <cellStyle name="Accent3 25" xfId="900"/>
    <cellStyle name="Accent3 26" xfId="901"/>
    <cellStyle name="Accent3 27" xfId="902"/>
    <cellStyle name="Accent3 28" xfId="903"/>
    <cellStyle name="Accent3 29" xfId="904"/>
    <cellStyle name="Accent3 3" xfId="905"/>
    <cellStyle name="Accent3 3 2" xfId="906"/>
    <cellStyle name="Accent3 30" xfId="907"/>
    <cellStyle name="Accent3 31" xfId="908"/>
    <cellStyle name="Accent3 32" xfId="909"/>
    <cellStyle name="Accent3 33" xfId="910"/>
    <cellStyle name="Accent3 34" xfId="911"/>
    <cellStyle name="Accent3 35" xfId="912"/>
    <cellStyle name="Accent3 36" xfId="913"/>
    <cellStyle name="Accent3 37" xfId="914"/>
    <cellStyle name="Accent3 38" xfId="915"/>
    <cellStyle name="Accent3 39" xfId="916"/>
    <cellStyle name="Accent3 4" xfId="917"/>
    <cellStyle name="Accent3 40" xfId="918"/>
    <cellStyle name="Accent3 41" xfId="919"/>
    <cellStyle name="Accent3 42" xfId="920"/>
    <cellStyle name="Accent3 43" xfId="921"/>
    <cellStyle name="Accent3 5" xfId="922"/>
    <cellStyle name="Accent3 6" xfId="923"/>
    <cellStyle name="Accent3 7" xfId="924"/>
    <cellStyle name="Accent3 8" xfId="925"/>
    <cellStyle name="Accent3 9" xfId="926"/>
    <cellStyle name="Accent4 10" xfId="927"/>
    <cellStyle name="Accent4 11" xfId="928"/>
    <cellStyle name="Accent4 12" xfId="929"/>
    <cellStyle name="Accent4 13" xfId="930"/>
    <cellStyle name="Accent4 14" xfId="931"/>
    <cellStyle name="Accent4 15" xfId="932"/>
    <cellStyle name="Accent4 16" xfId="933"/>
    <cellStyle name="Accent4 17" xfId="934"/>
    <cellStyle name="Accent4 18" xfId="935"/>
    <cellStyle name="Accent4 19" xfId="936"/>
    <cellStyle name="Accent4 2" xfId="937"/>
    <cellStyle name="Accent4 20" xfId="938"/>
    <cellStyle name="Accent4 21" xfId="939"/>
    <cellStyle name="Accent4 22" xfId="940"/>
    <cellStyle name="Accent4 23" xfId="941"/>
    <cellStyle name="Accent4 24" xfId="942"/>
    <cellStyle name="Accent4 25" xfId="943"/>
    <cellStyle name="Accent4 26" xfId="944"/>
    <cellStyle name="Accent4 27" xfId="945"/>
    <cellStyle name="Accent4 28" xfId="946"/>
    <cellStyle name="Accent4 29" xfId="947"/>
    <cellStyle name="Accent4 3" xfId="948"/>
    <cellStyle name="Accent4 3 2" xfId="949"/>
    <cellStyle name="Accent4 30" xfId="950"/>
    <cellStyle name="Accent4 31" xfId="951"/>
    <cellStyle name="Accent4 32" xfId="952"/>
    <cellStyle name="Accent4 33" xfId="953"/>
    <cellStyle name="Accent4 34" xfId="954"/>
    <cellStyle name="Accent4 35" xfId="955"/>
    <cellStyle name="Accent4 36" xfId="956"/>
    <cellStyle name="Accent4 37" xfId="957"/>
    <cellStyle name="Accent4 38" xfId="958"/>
    <cellStyle name="Accent4 39" xfId="959"/>
    <cellStyle name="Accent4 4" xfId="960"/>
    <cellStyle name="Accent4 40" xfId="961"/>
    <cellStyle name="Accent4 41" xfId="962"/>
    <cellStyle name="Accent4 42" xfId="963"/>
    <cellStyle name="Accent4 43" xfId="964"/>
    <cellStyle name="Accent4 5" xfId="965"/>
    <cellStyle name="Accent4 6" xfId="966"/>
    <cellStyle name="Accent4 7" xfId="967"/>
    <cellStyle name="Accent4 8" xfId="968"/>
    <cellStyle name="Accent4 9" xfId="969"/>
    <cellStyle name="Accent5 10" xfId="970"/>
    <cellStyle name="Accent5 11" xfId="971"/>
    <cellStyle name="Accent5 12" xfId="972"/>
    <cellStyle name="Accent5 13" xfId="973"/>
    <cellStyle name="Accent5 14" xfId="974"/>
    <cellStyle name="Accent5 15" xfId="975"/>
    <cellStyle name="Accent5 16" xfId="976"/>
    <cellStyle name="Accent5 17" xfId="977"/>
    <cellStyle name="Accent5 18" xfId="978"/>
    <cellStyle name="Accent5 19" xfId="979"/>
    <cellStyle name="Accent5 2" xfId="980"/>
    <cellStyle name="Accent5 20" xfId="981"/>
    <cellStyle name="Accent5 21" xfId="982"/>
    <cellStyle name="Accent5 22" xfId="983"/>
    <cellStyle name="Accent5 23" xfId="984"/>
    <cellStyle name="Accent5 24" xfId="985"/>
    <cellStyle name="Accent5 25" xfId="986"/>
    <cellStyle name="Accent5 26" xfId="987"/>
    <cellStyle name="Accent5 27" xfId="988"/>
    <cellStyle name="Accent5 28" xfId="989"/>
    <cellStyle name="Accent5 29" xfId="990"/>
    <cellStyle name="Accent5 3" xfId="991"/>
    <cellStyle name="Accent5 3 2" xfId="992"/>
    <cellStyle name="Accent5 30" xfId="993"/>
    <cellStyle name="Accent5 31" xfId="994"/>
    <cellStyle name="Accent5 32" xfId="995"/>
    <cellStyle name="Accent5 33" xfId="996"/>
    <cellStyle name="Accent5 34" xfId="997"/>
    <cellStyle name="Accent5 35" xfId="998"/>
    <cellStyle name="Accent5 36" xfId="999"/>
    <cellStyle name="Accent5 37" xfId="1000"/>
    <cellStyle name="Accent5 38" xfId="1001"/>
    <cellStyle name="Accent5 39" xfId="1002"/>
    <cellStyle name="Accent5 4" xfId="1003"/>
    <cellStyle name="Accent5 40" xfId="1004"/>
    <cellStyle name="Accent5 41" xfId="1005"/>
    <cellStyle name="Accent5 42" xfId="1006"/>
    <cellStyle name="Accent5 43" xfId="1007"/>
    <cellStyle name="Accent5 5" xfId="1008"/>
    <cellStyle name="Accent5 6" xfId="1009"/>
    <cellStyle name="Accent5 7" xfId="1010"/>
    <cellStyle name="Accent5 8" xfId="1011"/>
    <cellStyle name="Accent5 9" xfId="1012"/>
    <cellStyle name="Accent6 10" xfId="1013"/>
    <cellStyle name="Accent6 11" xfId="1014"/>
    <cellStyle name="Accent6 12" xfId="1015"/>
    <cellStyle name="Accent6 13" xfId="1016"/>
    <cellStyle name="Accent6 14" xfId="1017"/>
    <cellStyle name="Accent6 15" xfId="1018"/>
    <cellStyle name="Accent6 16" xfId="1019"/>
    <cellStyle name="Accent6 17" xfId="1020"/>
    <cellStyle name="Accent6 18" xfId="1021"/>
    <cellStyle name="Accent6 19" xfId="1022"/>
    <cellStyle name="Accent6 2" xfId="1023"/>
    <cellStyle name="Accent6 20" xfId="1024"/>
    <cellStyle name="Accent6 21" xfId="1025"/>
    <cellStyle name="Accent6 22" xfId="1026"/>
    <cellStyle name="Accent6 23" xfId="1027"/>
    <cellStyle name="Accent6 24" xfId="1028"/>
    <cellStyle name="Accent6 25" xfId="1029"/>
    <cellStyle name="Accent6 26" xfId="1030"/>
    <cellStyle name="Accent6 27" xfId="1031"/>
    <cellStyle name="Accent6 28" xfId="1032"/>
    <cellStyle name="Accent6 29" xfId="1033"/>
    <cellStyle name="Accent6 3" xfId="1034"/>
    <cellStyle name="Accent6 3 2" xfId="1035"/>
    <cellStyle name="Accent6 30" xfId="1036"/>
    <cellStyle name="Accent6 31" xfId="1037"/>
    <cellStyle name="Accent6 32" xfId="1038"/>
    <cellStyle name="Accent6 33" xfId="1039"/>
    <cellStyle name="Accent6 34" xfId="1040"/>
    <cellStyle name="Accent6 35" xfId="1041"/>
    <cellStyle name="Accent6 36" xfId="1042"/>
    <cellStyle name="Accent6 37" xfId="1043"/>
    <cellStyle name="Accent6 38" xfId="1044"/>
    <cellStyle name="Accent6 39" xfId="1045"/>
    <cellStyle name="Accent6 4" xfId="1046"/>
    <cellStyle name="Accent6 40" xfId="1047"/>
    <cellStyle name="Accent6 41" xfId="1048"/>
    <cellStyle name="Accent6 42" xfId="1049"/>
    <cellStyle name="Accent6 43" xfId="1050"/>
    <cellStyle name="Accent6 5" xfId="1051"/>
    <cellStyle name="Accent6 6" xfId="1052"/>
    <cellStyle name="Accent6 7" xfId="1053"/>
    <cellStyle name="Accent6 8" xfId="1054"/>
    <cellStyle name="Accent6 9" xfId="1055"/>
    <cellStyle name="AggblueBoldCels" xfId="1056"/>
    <cellStyle name="AggblueCels" xfId="1057"/>
    <cellStyle name="AggBoldCells" xfId="1058"/>
    <cellStyle name="AggCels" xfId="1059"/>
    <cellStyle name="AggGreen" xfId="1060"/>
    <cellStyle name="AggGreen12" xfId="1061"/>
    <cellStyle name="AggOrange" xfId="1062"/>
    <cellStyle name="AggOrange9" xfId="1063"/>
    <cellStyle name="AggOrangeLB_2x" xfId="1064"/>
    <cellStyle name="AggOrangeLBorder" xfId="1065"/>
    <cellStyle name="AggOrangeRBorder" xfId="1066"/>
    <cellStyle name="Akzent1" xfId="1067"/>
    <cellStyle name="Akzent2" xfId="1068"/>
    <cellStyle name="Akzent3" xfId="1069"/>
    <cellStyle name="Akzent4" xfId="1070"/>
    <cellStyle name="Akzent5" xfId="1071"/>
    <cellStyle name="Akzent6" xfId="1072"/>
    <cellStyle name="Ausgabe" xfId="1073"/>
    <cellStyle name="Bad 10" xfId="1074"/>
    <cellStyle name="Bad 11" xfId="1075"/>
    <cellStyle name="Bad 12" xfId="1076"/>
    <cellStyle name="Bad 13" xfId="1077"/>
    <cellStyle name="Bad 14" xfId="1078"/>
    <cellStyle name="Bad 15" xfId="1079"/>
    <cellStyle name="Bad 16" xfId="1080"/>
    <cellStyle name="Bad 17" xfId="1081"/>
    <cellStyle name="Bad 18" xfId="1082"/>
    <cellStyle name="Bad 19" xfId="1083"/>
    <cellStyle name="Bad 2" xfId="1084"/>
    <cellStyle name="Bad 20" xfId="1085"/>
    <cellStyle name="Bad 21" xfId="1086"/>
    <cellStyle name="Bad 22" xfId="1087"/>
    <cellStyle name="Bad 23" xfId="1088"/>
    <cellStyle name="Bad 24" xfId="1089"/>
    <cellStyle name="Bad 25" xfId="1090"/>
    <cellStyle name="Bad 26" xfId="1091"/>
    <cellStyle name="Bad 27" xfId="1092"/>
    <cellStyle name="Bad 28" xfId="1093"/>
    <cellStyle name="Bad 29" xfId="1094"/>
    <cellStyle name="Bad 3" xfId="1095"/>
    <cellStyle name="Bad 3 2" xfId="1096"/>
    <cellStyle name="Bad 30" xfId="1097"/>
    <cellStyle name="Bad 31" xfId="1098"/>
    <cellStyle name="Bad 32" xfId="1099"/>
    <cellStyle name="Bad 33" xfId="1100"/>
    <cellStyle name="Bad 34" xfId="1101"/>
    <cellStyle name="Bad 35" xfId="1102"/>
    <cellStyle name="Bad 36" xfId="1103"/>
    <cellStyle name="Bad 37" xfId="1104"/>
    <cellStyle name="Bad 38" xfId="1105"/>
    <cellStyle name="Bad 39" xfId="1106"/>
    <cellStyle name="Bad 4" xfId="1107"/>
    <cellStyle name="Bad 40" xfId="1108"/>
    <cellStyle name="Bad 41" xfId="1109"/>
    <cellStyle name="Bad 42" xfId="1110"/>
    <cellStyle name="Bad 43" xfId="1111"/>
    <cellStyle name="Bad 44" xfId="1112"/>
    <cellStyle name="Bad 5" xfId="1113"/>
    <cellStyle name="Bad 6" xfId="1114"/>
    <cellStyle name="Bad 7" xfId="1115"/>
    <cellStyle name="Bad 8" xfId="1116"/>
    <cellStyle name="Bad 9" xfId="1117"/>
    <cellStyle name="Berechnung" xfId="1118"/>
    <cellStyle name="Bold GHG Numbers (0.00)" xfId="1119"/>
    <cellStyle name="Calculation 10" xfId="1120"/>
    <cellStyle name="Calculation 11" xfId="1121"/>
    <cellStyle name="Calculation 12" xfId="1122"/>
    <cellStyle name="Calculation 13" xfId="1123"/>
    <cellStyle name="Calculation 14" xfId="1124"/>
    <cellStyle name="Calculation 15" xfId="1125"/>
    <cellStyle name="Calculation 16" xfId="1126"/>
    <cellStyle name="Calculation 17" xfId="1127"/>
    <cellStyle name="Calculation 18" xfId="1128"/>
    <cellStyle name="Calculation 19" xfId="1129"/>
    <cellStyle name="Calculation 2" xfId="1130"/>
    <cellStyle name="Calculation 20" xfId="1131"/>
    <cellStyle name="Calculation 21" xfId="1132"/>
    <cellStyle name="Calculation 22" xfId="1133"/>
    <cellStyle name="Calculation 23" xfId="1134"/>
    <cellStyle name="Calculation 24" xfId="1135"/>
    <cellStyle name="Calculation 25" xfId="1136"/>
    <cellStyle name="Calculation 26" xfId="1137"/>
    <cellStyle name="Calculation 27" xfId="1138"/>
    <cellStyle name="Calculation 28" xfId="1139"/>
    <cellStyle name="Calculation 29" xfId="1140"/>
    <cellStyle name="Calculation 3" xfId="1141"/>
    <cellStyle name="Calculation 3 2" xfId="1142"/>
    <cellStyle name="Calculation 30" xfId="1143"/>
    <cellStyle name="Calculation 31" xfId="1144"/>
    <cellStyle name="Calculation 32" xfId="1145"/>
    <cellStyle name="Calculation 33" xfId="1146"/>
    <cellStyle name="Calculation 34" xfId="1147"/>
    <cellStyle name="Calculation 35" xfId="1148"/>
    <cellStyle name="Calculation 36" xfId="1149"/>
    <cellStyle name="Calculation 37" xfId="1150"/>
    <cellStyle name="Calculation 38" xfId="1151"/>
    <cellStyle name="Calculation 39" xfId="1152"/>
    <cellStyle name="Calculation 4" xfId="1153"/>
    <cellStyle name="Calculation 40" xfId="1154"/>
    <cellStyle name="Calculation 41" xfId="1155"/>
    <cellStyle name="Calculation 42" xfId="1156"/>
    <cellStyle name="Calculation 43" xfId="1157"/>
    <cellStyle name="Calculation 5" xfId="1158"/>
    <cellStyle name="Calculation 6" xfId="1159"/>
    <cellStyle name="Calculation 7" xfId="1160"/>
    <cellStyle name="Calculation 8" xfId="1161"/>
    <cellStyle name="Calculation 9" xfId="1162"/>
    <cellStyle name="Check Cell 10" xfId="1163"/>
    <cellStyle name="Check Cell 11" xfId="1164"/>
    <cellStyle name="Check Cell 12" xfId="1165"/>
    <cellStyle name="Check Cell 13" xfId="1166"/>
    <cellStyle name="Check Cell 14" xfId="1167"/>
    <cellStyle name="Check Cell 15" xfId="1168"/>
    <cellStyle name="Check Cell 16" xfId="1169"/>
    <cellStyle name="Check Cell 17" xfId="1170"/>
    <cellStyle name="Check Cell 18" xfId="1171"/>
    <cellStyle name="Check Cell 19" xfId="1172"/>
    <cellStyle name="Check Cell 2" xfId="1173"/>
    <cellStyle name="Check Cell 20" xfId="1174"/>
    <cellStyle name="Check Cell 21" xfId="1175"/>
    <cellStyle name="Check Cell 22" xfId="1176"/>
    <cellStyle name="Check Cell 23" xfId="1177"/>
    <cellStyle name="Check Cell 24" xfId="1178"/>
    <cellStyle name="Check Cell 25" xfId="1179"/>
    <cellStyle name="Check Cell 26" xfId="1180"/>
    <cellStyle name="Check Cell 27" xfId="1181"/>
    <cellStyle name="Check Cell 28" xfId="1182"/>
    <cellStyle name="Check Cell 29" xfId="1183"/>
    <cellStyle name="Check Cell 3" xfId="1184"/>
    <cellStyle name="Check Cell 3 2" xfId="1185"/>
    <cellStyle name="Check Cell 30" xfId="1186"/>
    <cellStyle name="Check Cell 31" xfId="1187"/>
    <cellStyle name="Check Cell 32" xfId="1188"/>
    <cellStyle name="Check Cell 33" xfId="1189"/>
    <cellStyle name="Check Cell 34" xfId="1190"/>
    <cellStyle name="Check Cell 35" xfId="1191"/>
    <cellStyle name="Check Cell 36" xfId="1192"/>
    <cellStyle name="Check Cell 37" xfId="1193"/>
    <cellStyle name="Check Cell 38" xfId="1194"/>
    <cellStyle name="Check Cell 39" xfId="1195"/>
    <cellStyle name="Check Cell 4" xfId="1196"/>
    <cellStyle name="Check Cell 40" xfId="1197"/>
    <cellStyle name="Check Cell 41" xfId="1198"/>
    <cellStyle name="Check Cell 42" xfId="1199"/>
    <cellStyle name="Check Cell 43" xfId="1200"/>
    <cellStyle name="Check Cell 5" xfId="1201"/>
    <cellStyle name="Check Cell 6" xfId="1202"/>
    <cellStyle name="Check Cell 7" xfId="1203"/>
    <cellStyle name="Check Cell 8" xfId="1204"/>
    <cellStyle name="Check Cell 9" xfId="1205"/>
    <cellStyle name="coin" xfId="1206"/>
    <cellStyle name="Comma 14" xfId="1207"/>
    <cellStyle name="Comma 2" xfId="1208"/>
    <cellStyle name="Comma 2 10" xfId="1209"/>
    <cellStyle name="Comma 2 11" xfId="1210"/>
    <cellStyle name="Comma 2 12" xfId="1211"/>
    <cellStyle name="Comma 2 13" xfId="1212"/>
    <cellStyle name="Comma 2 2" xfId="1213"/>
    <cellStyle name="Comma 2 2 2" xfId="1214"/>
    <cellStyle name="Comma 2 2 2 2" xfId="1215"/>
    <cellStyle name="Comma 2 2 2 3" xfId="1216"/>
    <cellStyle name="Comma 2 2 2 4" xfId="1217"/>
    <cellStyle name="Comma 2 2 2 4 2" xfId="1218"/>
    <cellStyle name="Comma 2 2 2 4 3" xfId="1219"/>
    <cellStyle name="Comma 2 2 2 5" xfId="1220"/>
    <cellStyle name="Comma 2 2 3" xfId="1221"/>
    <cellStyle name="Comma 2 2 3 2" xfId="1222"/>
    <cellStyle name="Comma 2 2 3 3" xfId="1223"/>
    <cellStyle name="Comma 2 2 3 4" xfId="1224"/>
    <cellStyle name="Comma 2 2 4" xfId="1225"/>
    <cellStyle name="Comma 2 2 4 2" xfId="1226"/>
    <cellStyle name="Comma 2 2 5" xfId="1227"/>
    <cellStyle name="Comma 2 2 6" xfId="1228"/>
    <cellStyle name="Comma 2 2 6 2" xfId="1229"/>
    <cellStyle name="Comma 2 2 6 3" xfId="1230"/>
    <cellStyle name="Comma 2 2 7" xfId="1231"/>
    <cellStyle name="Comma 2 3" xfId="1232"/>
    <cellStyle name="Comma 2 3 2" xfId="1233"/>
    <cellStyle name="Comma 2 3 2 2" xfId="1234"/>
    <cellStyle name="Comma 2 3 2 3" xfId="1235"/>
    <cellStyle name="Comma 2 3 2 4" xfId="1236"/>
    <cellStyle name="Comma 2 3 2 4 2" xfId="1237"/>
    <cellStyle name="Comma 2 3 2 4 3" xfId="1238"/>
    <cellStyle name="Comma 2 3 2 5" xfId="1239"/>
    <cellStyle name="Comma 2 3 3" xfId="1240"/>
    <cellStyle name="Comma 2 3 3 2" xfId="1241"/>
    <cellStyle name="Comma 2 3 3 3" xfId="1242"/>
    <cellStyle name="Comma 2 3 3 4" xfId="1243"/>
    <cellStyle name="Comma 2 3 4" xfId="1244"/>
    <cellStyle name="Comma 2 3 4 2" xfId="1245"/>
    <cellStyle name="Comma 2 3 5" xfId="1246"/>
    <cellStyle name="Comma 2 3 6" xfId="1247"/>
    <cellStyle name="Comma 2 4" xfId="1248"/>
    <cellStyle name="Comma 2 4 2" xfId="1249"/>
    <cellStyle name="Comma 2 4 3" xfId="1250"/>
    <cellStyle name="Comma 2 4 4" xfId="1251"/>
    <cellStyle name="Comma 2 4 4 2" xfId="1252"/>
    <cellStyle name="Comma 2 4 4 3" xfId="1253"/>
    <cellStyle name="Comma 2 4 5" xfId="1254"/>
    <cellStyle name="Comma 2 5" xfId="1255"/>
    <cellStyle name="Comma 2 5 2" xfId="1256"/>
    <cellStyle name="Comma 2 5 3" xfId="1257"/>
    <cellStyle name="Comma 2 5 4" xfId="1258"/>
    <cellStyle name="Comma 2 6" xfId="1259"/>
    <cellStyle name="Comma 2 6 2" xfId="1260"/>
    <cellStyle name="Comma 2 7" xfId="1261"/>
    <cellStyle name="Comma 2 7 2" xfId="1262"/>
    <cellStyle name="Comma 2 8" xfId="1263"/>
    <cellStyle name="Comma 2 8 2" xfId="1264"/>
    <cellStyle name="Comma 2 8 3" xfId="1265"/>
    <cellStyle name="Comma 2 9" xfId="1266"/>
    <cellStyle name="Comma 2_PrimaryEnergyPrices_TIMES" xfId="1267"/>
    <cellStyle name="Comma 3" xfId="1268"/>
    <cellStyle name="Comma 3 2" xfId="1269"/>
    <cellStyle name="Comma 3 2 2" xfId="1270"/>
    <cellStyle name="Comma 3 3" xfId="1271"/>
    <cellStyle name="Comma 3 3 2" xfId="1272"/>
    <cellStyle name="Comma 3 4" xfId="1273"/>
    <cellStyle name="Comma 4" xfId="1274"/>
    <cellStyle name="Comma 4 2" xfId="1275"/>
    <cellStyle name="Comma 5 2" xfId="1276"/>
    <cellStyle name="Comma 5 3" xfId="1277"/>
    <cellStyle name="Comma 5 3 2" xfId="1278"/>
    <cellStyle name="Comma 8 2" xfId="1279"/>
    <cellStyle name="Comma 8 2 2" xfId="1280"/>
    <cellStyle name="Constants" xfId="1281"/>
    <cellStyle name="Currency 2" xfId="1282"/>
    <cellStyle name="CustomCellsOrange" xfId="1283"/>
    <cellStyle name="CustomizationCells" xfId="1284"/>
    <cellStyle name="CustomizationGreenCells" xfId="1285"/>
    <cellStyle name="DocBox_EmptyRow" xfId="1286"/>
    <cellStyle name="donn_normal" xfId="1287"/>
    <cellStyle name="Eingabe" xfId="1288"/>
    <cellStyle name="Empty_B_border" xfId="1289"/>
    <cellStyle name="ent_col_ser" xfId="1290"/>
    <cellStyle name="entete_source" xfId="1291"/>
    <cellStyle name="Ergebnis" xfId="1292"/>
    <cellStyle name="Erklärender Text" xfId="1293"/>
    <cellStyle name="Estilo 1" xfId="1294"/>
    <cellStyle name="Euro" xfId="1295"/>
    <cellStyle name="Euro 10" xfId="1296"/>
    <cellStyle name="Euro 10 2" xfId="1297"/>
    <cellStyle name="Euro 11" xfId="1298"/>
    <cellStyle name="Euro 11 2" xfId="1299"/>
    <cellStyle name="Euro 12" xfId="1300"/>
    <cellStyle name="Euro 13" xfId="1301"/>
    <cellStyle name="Euro 14" xfId="1302"/>
    <cellStyle name="Euro 15" xfId="1303"/>
    <cellStyle name="Euro 16" xfId="1304"/>
    <cellStyle name="Euro 17" xfId="1305"/>
    <cellStyle name="Euro 18" xfId="1306"/>
    <cellStyle name="Euro 19" xfId="1307"/>
    <cellStyle name="Euro 2" xfId="1308"/>
    <cellStyle name="Euro 2 2" xfId="1309"/>
    <cellStyle name="Euro 2 2 2" xfId="1310"/>
    <cellStyle name="Euro 2 2 3" xfId="1311"/>
    <cellStyle name="Euro 2 2 4" xfId="1312"/>
    <cellStyle name="Euro 2 2 5" xfId="1313"/>
    <cellStyle name="Euro 2 3" xfId="1314"/>
    <cellStyle name="Euro 2 4" xfId="1315"/>
    <cellStyle name="Euro 2 5" xfId="1316"/>
    <cellStyle name="Euro 2 6" xfId="1317"/>
    <cellStyle name="Euro 20" xfId="1318"/>
    <cellStyle name="Euro 21" xfId="1319"/>
    <cellStyle name="Euro 22" xfId="1320"/>
    <cellStyle name="Euro 23" xfId="1321"/>
    <cellStyle name="Euro 24" xfId="1322"/>
    <cellStyle name="Euro 25" xfId="1323"/>
    <cellStyle name="Euro 26" xfId="1324"/>
    <cellStyle name="Euro 27" xfId="1325"/>
    <cellStyle name="Euro 28" xfId="1326"/>
    <cellStyle name="Euro 29" xfId="1327"/>
    <cellStyle name="Euro 3" xfId="1328"/>
    <cellStyle name="Euro 3 2" xfId="1329"/>
    <cellStyle name="Euro 3 2 2" xfId="1330"/>
    <cellStyle name="Euro 3 3" xfId="1331"/>
    <cellStyle name="Euro 3 3 2" xfId="1332"/>
    <cellStyle name="Euro 3 3 3" xfId="1333"/>
    <cellStyle name="Euro 3 3 4" xfId="1334"/>
    <cellStyle name="Euro 3 4" xfId="1335"/>
    <cellStyle name="Euro 3 5" xfId="1336"/>
    <cellStyle name="Euro 3 6" xfId="1337"/>
    <cellStyle name="Euro 3 7" xfId="1338"/>
    <cellStyle name="Euro 3_PrimaryEnergyPrices_TIMES" xfId="1339"/>
    <cellStyle name="Euro 30" xfId="1340"/>
    <cellStyle name="Euro 31" xfId="1341"/>
    <cellStyle name="Euro 32" xfId="1342"/>
    <cellStyle name="Euro 33" xfId="1343"/>
    <cellStyle name="Euro 34" xfId="1344"/>
    <cellStyle name="Euro 35" xfId="1345"/>
    <cellStyle name="Euro 36" xfId="1346"/>
    <cellStyle name="Euro 37" xfId="1347"/>
    <cellStyle name="Euro 38" xfId="1348"/>
    <cellStyle name="Euro 39" xfId="1349"/>
    <cellStyle name="Euro 4" xfId="1350"/>
    <cellStyle name="Euro 4 2" xfId="1351"/>
    <cellStyle name="Euro 4 2 2" xfId="1352"/>
    <cellStyle name="Euro 4 3" xfId="1353"/>
    <cellStyle name="Euro 4 3 2" xfId="1354"/>
    <cellStyle name="Euro 4 3 3" xfId="1355"/>
    <cellStyle name="Euro 4 3 4" xfId="1356"/>
    <cellStyle name="Euro 4 4" xfId="1357"/>
    <cellStyle name="Euro 4 5" xfId="1358"/>
    <cellStyle name="Euro 40" xfId="1359"/>
    <cellStyle name="Euro 41" xfId="1360"/>
    <cellStyle name="Euro 42" xfId="1361"/>
    <cellStyle name="Euro 43" xfId="1362"/>
    <cellStyle name="Euro 44" xfId="1363"/>
    <cellStyle name="Euro 45" xfId="1364"/>
    <cellStyle name="Euro 46" xfId="1365"/>
    <cellStyle name="Euro 47" xfId="1366"/>
    <cellStyle name="Euro 48" xfId="1367"/>
    <cellStyle name="Euro 48 2" xfId="1368"/>
    <cellStyle name="Euro 49" xfId="1369"/>
    <cellStyle name="Euro 49 2" xfId="1370"/>
    <cellStyle name="Euro 5" xfId="1371"/>
    <cellStyle name="Euro 5 2" xfId="1372"/>
    <cellStyle name="Euro 5 3" xfId="1373"/>
    <cellStyle name="Euro 5 4" xfId="1374"/>
    <cellStyle name="Euro 50" xfId="1375"/>
    <cellStyle name="Euro 50 2" xfId="1376"/>
    <cellStyle name="Euro 51" xfId="1377"/>
    <cellStyle name="Euro 51 2" xfId="1378"/>
    <cellStyle name="Euro 52" xfId="1379"/>
    <cellStyle name="Euro 52 2" xfId="1380"/>
    <cellStyle name="Euro 53" xfId="1381"/>
    <cellStyle name="Euro 53 2" xfId="1382"/>
    <cellStyle name="Euro 54" xfId="1383"/>
    <cellStyle name="Euro 54 2" xfId="1384"/>
    <cellStyle name="Euro 55" xfId="1385"/>
    <cellStyle name="Euro 55 2" xfId="1386"/>
    <cellStyle name="Euro 56" xfId="1387"/>
    <cellStyle name="Euro 56 2" xfId="1388"/>
    <cellStyle name="Euro 57" xfId="1389"/>
    <cellStyle name="Euro 58" xfId="1390"/>
    <cellStyle name="Euro 59" xfId="1391"/>
    <cellStyle name="Euro 6" xfId="1392"/>
    <cellStyle name="Euro 6 2" xfId="1393"/>
    <cellStyle name="Euro 6 3" xfId="1394"/>
    <cellStyle name="Euro 7" xfId="1395"/>
    <cellStyle name="Euro 7 2" xfId="1396"/>
    <cellStyle name="Euro 7 3" xfId="1397"/>
    <cellStyle name="Euro 8" xfId="1398"/>
    <cellStyle name="Euro 8 2" xfId="1399"/>
    <cellStyle name="Euro 9" xfId="1400"/>
    <cellStyle name="Euro 9 2" xfId="1401"/>
    <cellStyle name="Euro_Potentials in TIMES" xfId="1402"/>
    <cellStyle name="Explanatory Text 10" xfId="1403"/>
    <cellStyle name="Explanatory Text 11" xfId="1404"/>
    <cellStyle name="Explanatory Text 12" xfId="1405"/>
    <cellStyle name="Explanatory Text 13" xfId="1406"/>
    <cellStyle name="Explanatory Text 14" xfId="1407"/>
    <cellStyle name="Explanatory Text 15" xfId="1408"/>
    <cellStyle name="Explanatory Text 16" xfId="1409"/>
    <cellStyle name="Explanatory Text 17" xfId="1410"/>
    <cellStyle name="Explanatory Text 18" xfId="1411"/>
    <cellStyle name="Explanatory Text 19" xfId="1412"/>
    <cellStyle name="Explanatory Text 2" xfId="1413"/>
    <cellStyle name="Explanatory Text 20" xfId="1414"/>
    <cellStyle name="Explanatory Text 21" xfId="1415"/>
    <cellStyle name="Explanatory Text 22" xfId="1416"/>
    <cellStyle name="Explanatory Text 23" xfId="1417"/>
    <cellStyle name="Explanatory Text 24" xfId="1418"/>
    <cellStyle name="Explanatory Text 25" xfId="1419"/>
    <cellStyle name="Explanatory Text 26" xfId="1420"/>
    <cellStyle name="Explanatory Text 27" xfId="1421"/>
    <cellStyle name="Explanatory Text 28" xfId="1422"/>
    <cellStyle name="Explanatory Text 29" xfId="1423"/>
    <cellStyle name="Explanatory Text 3" xfId="1424"/>
    <cellStyle name="Explanatory Text 3 2" xfId="1425"/>
    <cellStyle name="Explanatory Text 30" xfId="1426"/>
    <cellStyle name="Explanatory Text 31" xfId="1427"/>
    <cellStyle name="Explanatory Text 32" xfId="1428"/>
    <cellStyle name="Explanatory Text 33" xfId="1429"/>
    <cellStyle name="Explanatory Text 34" xfId="1430"/>
    <cellStyle name="Explanatory Text 35" xfId="1431"/>
    <cellStyle name="Explanatory Text 36" xfId="1432"/>
    <cellStyle name="Explanatory Text 37" xfId="1433"/>
    <cellStyle name="Explanatory Text 38" xfId="1434"/>
    <cellStyle name="Explanatory Text 39" xfId="1435"/>
    <cellStyle name="Explanatory Text 4" xfId="1436"/>
    <cellStyle name="Explanatory Text 40" xfId="1437"/>
    <cellStyle name="Explanatory Text 41" xfId="1438"/>
    <cellStyle name="Explanatory Text 42" xfId="1439"/>
    <cellStyle name="Explanatory Text 43" xfId="1440"/>
    <cellStyle name="Explanatory Text 5" xfId="1441"/>
    <cellStyle name="Explanatory Text 6" xfId="1442"/>
    <cellStyle name="Explanatory Text 7" xfId="1443"/>
    <cellStyle name="Explanatory Text 8" xfId="1444"/>
    <cellStyle name="Explanatory Text 9" xfId="1445"/>
    <cellStyle name="Float" xfId="1446"/>
    <cellStyle name="Float 2" xfId="1447"/>
    <cellStyle name="Float 3" xfId="1448"/>
    <cellStyle name="Good 10" xfId="1449"/>
    <cellStyle name="Good 11" xfId="1450"/>
    <cellStyle name="Good 12" xfId="1451"/>
    <cellStyle name="Good 13" xfId="1452"/>
    <cellStyle name="Good 14" xfId="1453"/>
    <cellStyle name="Good 15" xfId="1454"/>
    <cellStyle name="Good 16" xfId="1455"/>
    <cellStyle name="Good 17" xfId="1456"/>
    <cellStyle name="Good 18" xfId="1457"/>
    <cellStyle name="Good 19" xfId="1458"/>
    <cellStyle name="Good 2" xfId="1459"/>
    <cellStyle name="Good 2 2" xfId="1460"/>
    <cellStyle name="Good 2 3" xfId="1461"/>
    <cellStyle name="Good 20" xfId="1462"/>
    <cellStyle name="Good 21" xfId="1463"/>
    <cellStyle name="Good 22" xfId="1464"/>
    <cellStyle name="Good 23" xfId="1465"/>
    <cellStyle name="Good 24" xfId="1466"/>
    <cellStyle name="Good 25" xfId="1467"/>
    <cellStyle name="Good 26" xfId="1468"/>
    <cellStyle name="Good 27" xfId="1469"/>
    <cellStyle name="Good 28" xfId="1470"/>
    <cellStyle name="Good 29" xfId="1471"/>
    <cellStyle name="Good 3" xfId="1472"/>
    <cellStyle name="Good 3 2" xfId="1473"/>
    <cellStyle name="Good 30" xfId="1474"/>
    <cellStyle name="Good 31" xfId="1475"/>
    <cellStyle name="Good 32" xfId="1476"/>
    <cellStyle name="Good 33" xfId="1477"/>
    <cellStyle name="Good 34" xfId="1478"/>
    <cellStyle name="Good 35" xfId="1479"/>
    <cellStyle name="Good 36" xfId="1480"/>
    <cellStyle name="Good 37" xfId="1481"/>
    <cellStyle name="Good 38" xfId="1482"/>
    <cellStyle name="Good 39" xfId="1483"/>
    <cellStyle name="Good 4" xfId="1484"/>
    <cellStyle name="Good 40" xfId="1485"/>
    <cellStyle name="Good 41" xfId="1486"/>
    <cellStyle name="Good 42" xfId="1487"/>
    <cellStyle name="Good 5" xfId="1488"/>
    <cellStyle name="Good 6" xfId="1489"/>
    <cellStyle name="Good 7" xfId="1490"/>
    <cellStyle name="Good 8" xfId="1491"/>
    <cellStyle name="Good 9" xfId="1492"/>
    <cellStyle name="Gut" xfId="1493"/>
    <cellStyle name="Heading 1 10" xfId="1494"/>
    <cellStyle name="Heading 1 11" xfId="1495"/>
    <cellStyle name="Heading 1 12" xfId="1496"/>
    <cellStyle name="Heading 1 13" xfId="1497"/>
    <cellStyle name="Heading 1 14" xfId="1498"/>
    <cellStyle name="Heading 1 15" xfId="1499"/>
    <cellStyle name="Heading 1 16" xfId="1500"/>
    <cellStyle name="Heading 1 17" xfId="1501"/>
    <cellStyle name="Heading 1 18" xfId="1502"/>
    <cellStyle name="Heading 1 19" xfId="1503"/>
    <cellStyle name="Heading 1 2" xfId="1504"/>
    <cellStyle name="Heading 1 20" xfId="1505"/>
    <cellStyle name="Heading 1 21" xfId="1506"/>
    <cellStyle name="Heading 1 22" xfId="1507"/>
    <cellStyle name="Heading 1 23" xfId="1508"/>
    <cellStyle name="Heading 1 24" xfId="1509"/>
    <cellStyle name="Heading 1 25" xfId="1510"/>
    <cellStyle name="Heading 1 26" xfId="1511"/>
    <cellStyle name="Heading 1 27" xfId="1512"/>
    <cellStyle name="Heading 1 28" xfId="1513"/>
    <cellStyle name="Heading 1 29" xfId="1514"/>
    <cellStyle name="Heading 1 3" xfId="1515"/>
    <cellStyle name="Heading 1 3 2" xfId="1516"/>
    <cellStyle name="Heading 1 30" xfId="1517"/>
    <cellStyle name="Heading 1 31" xfId="1518"/>
    <cellStyle name="Heading 1 32" xfId="1519"/>
    <cellStyle name="Heading 1 33" xfId="1520"/>
    <cellStyle name="Heading 1 34" xfId="1521"/>
    <cellStyle name="Heading 1 35" xfId="1522"/>
    <cellStyle name="Heading 1 36" xfId="1523"/>
    <cellStyle name="Heading 1 37" xfId="1524"/>
    <cellStyle name="Heading 1 38" xfId="1525"/>
    <cellStyle name="Heading 1 39" xfId="1526"/>
    <cellStyle name="Heading 1 4" xfId="1527"/>
    <cellStyle name="Heading 1 40" xfId="1528"/>
    <cellStyle name="Heading 1 41" xfId="1529"/>
    <cellStyle name="Heading 1 5" xfId="1530"/>
    <cellStyle name="Heading 1 6" xfId="1531"/>
    <cellStyle name="Heading 1 7" xfId="1532"/>
    <cellStyle name="Heading 1 8" xfId="1533"/>
    <cellStyle name="Heading 1 9" xfId="1534"/>
    <cellStyle name="Heading 2 10" xfId="1535"/>
    <cellStyle name="Heading 2 11" xfId="1536"/>
    <cellStyle name="Heading 2 12" xfId="1537"/>
    <cellStyle name="Heading 2 13" xfId="1538"/>
    <cellStyle name="Heading 2 14" xfId="1539"/>
    <cellStyle name="Heading 2 15" xfId="1540"/>
    <cellStyle name="Heading 2 16" xfId="1541"/>
    <cellStyle name="Heading 2 17" xfId="1542"/>
    <cellStyle name="Heading 2 18" xfId="1543"/>
    <cellStyle name="Heading 2 19" xfId="1544"/>
    <cellStyle name="Heading 2 2" xfId="1545"/>
    <cellStyle name="Heading 2 20" xfId="1546"/>
    <cellStyle name="Heading 2 21" xfId="1547"/>
    <cellStyle name="Heading 2 22" xfId="1548"/>
    <cellStyle name="Heading 2 23" xfId="1549"/>
    <cellStyle name="Heading 2 24" xfId="1550"/>
    <cellStyle name="Heading 2 25" xfId="1551"/>
    <cellStyle name="Heading 2 26" xfId="1552"/>
    <cellStyle name="Heading 2 27" xfId="1553"/>
    <cellStyle name="Heading 2 28" xfId="1554"/>
    <cellStyle name="Heading 2 29" xfId="1555"/>
    <cellStyle name="Heading 2 3" xfId="1556"/>
    <cellStyle name="Heading 2 3 2" xfId="1557"/>
    <cellStyle name="Heading 2 30" xfId="1558"/>
    <cellStyle name="Heading 2 31" xfId="1559"/>
    <cellStyle name="Heading 2 32" xfId="1560"/>
    <cellStyle name="Heading 2 33" xfId="1561"/>
    <cellStyle name="Heading 2 34" xfId="1562"/>
    <cellStyle name="Heading 2 35" xfId="1563"/>
    <cellStyle name="Heading 2 36" xfId="1564"/>
    <cellStyle name="Heading 2 37" xfId="1565"/>
    <cellStyle name="Heading 2 38" xfId="1566"/>
    <cellStyle name="Heading 2 39" xfId="1567"/>
    <cellStyle name="Heading 2 4" xfId="1568"/>
    <cellStyle name="Heading 2 40" xfId="1569"/>
    <cellStyle name="Heading 2 41" xfId="1570"/>
    <cellStyle name="Heading 2 5" xfId="1571"/>
    <cellStyle name="Heading 2 6" xfId="1572"/>
    <cellStyle name="Heading 2 7" xfId="1573"/>
    <cellStyle name="Heading 2 8" xfId="1574"/>
    <cellStyle name="Heading 2 9" xfId="1575"/>
    <cellStyle name="Heading 3 10" xfId="1576"/>
    <cellStyle name="Heading 3 11" xfId="1577"/>
    <cellStyle name="Heading 3 12" xfId="1578"/>
    <cellStyle name="Heading 3 13" xfId="1579"/>
    <cellStyle name="Heading 3 14" xfId="1580"/>
    <cellStyle name="Heading 3 15" xfId="1581"/>
    <cellStyle name="Heading 3 16" xfId="1582"/>
    <cellStyle name="Heading 3 17" xfId="1583"/>
    <cellStyle name="Heading 3 18" xfId="1584"/>
    <cellStyle name="Heading 3 19" xfId="1585"/>
    <cellStyle name="Heading 3 2" xfId="1586"/>
    <cellStyle name="Heading 3 20" xfId="1587"/>
    <cellStyle name="Heading 3 21" xfId="1588"/>
    <cellStyle name="Heading 3 22" xfId="1589"/>
    <cellStyle name="Heading 3 23" xfId="1590"/>
    <cellStyle name="Heading 3 24" xfId="1591"/>
    <cellStyle name="Heading 3 25" xfId="1592"/>
    <cellStyle name="Heading 3 26" xfId="1593"/>
    <cellStyle name="Heading 3 27" xfId="1594"/>
    <cellStyle name="Heading 3 28" xfId="1595"/>
    <cellStyle name="Heading 3 29" xfId="1596"/>
    <cellStyle name="Heading 3 3" xfId="1597"/>
    <cellStyle name="Heading 3 3 2" xfId="1598"/>
    <cellStyle name="Heading 3 30" xfId="1599"/>
    <cellStyle name="Heading 3 31" xfId="1600"/>
    <cellStyle name="Heading 3 32" xfId="1601"/>
    <cellStyle name="Heading 3 33" xfId="1602"/>
    <cellStyle name="Heading 3 34" xfId="1603"/>
    <cellStyle name="Heading 3 35" xfId="1604"/>
    <cellStyle name="Heading 3 36" xfId="1605"/>
    <cellStyle name="Heading 3 37" xfId="1606"/>
    <cellStyle name="Heading 3 38" xfId="1607"/>
    <cellStyle name="Heading 3 39" xfId="1608"/>
    <cellStyle name="Heading 3 4" xfId="1609"/>
    <cellStyle name="Heading 3 40" xfId="1610"/>
    <cellStyle name="Heading 3 41" xfId="1611"/>
    <cellStyle name="Heading 3 5" xfId="1612"/>
    <cellStyle name="Heading 3 6" xfId="1613"/>
    <cellStyle name="Heading 3 7" xfId="1614"/>
    <cellStyle name="Heading 3 8" xfId="1615"/>
    <cellStyle name="Heading 3 9" xfId="1616"/>
    <cellStyle name="Heading 4 10" xfId="1617"/>
    <cellStyle name="Heading 4 11" xfId="1618"/>
    <cellStyle name="Heading 4 12" xfId="1619"/>
    <cellStyle name="Heading 4 13" xfId="1620"/>
    <cellStyle name="Heading 4 14" xfId="1621"/>
    <cellStyle name="Heading 4 15" xfId="1622"/>
    <cellStyle name="Heading 4 16" xfId="1623"/>
    <cellStyle name="Heading 4 17" xfId="1624"/>
    <cellStyle name="Heading 4 18" xfId="1625"/>
    <cellStyle name="Heading 4 19" xfId="1626"/>
    <cellStyle name="Heading 4 2" xfId="1627"/>
    <cellStyle name="Heading 4 20" xfId="1628"/>
    <cellStyle name="Heading 4 21" xfId="1629"/>
    <cellStyle name="Heading 4 22" xfId="1630"/>
    <cellStyle name="Heading 4 23" xfId="1631"/>
    <cellStyle name="Heading 4 24" xfId="1632"/>
    <cellStyle name="Heading 4 25" xfId="1633"/>
    <cellStyle name="Heading 4 26" xfId="1634"/>
    <cellStyle name="Heading 4 27" xfId="1635"/>
    <cellStyle name="Heading 4 28" xfId="1636"/>
    <cellStyle name="Heading 4 29" xfId="1637"/>
    <cellStyle name="Heading 4 3" xfId="1638"/>
    <cellStyle name="Heading 4 3 2" xfId="1639"/>
    <cellStyle name="Heading 4 30" xfId="1640"/>
    <cellStyle name="Heading 4 31" xfId="1641"/>
    <cellStyle name="Heading 4 32" xfId="1642"/>
    <cellStyle name="Heading 4 33" xfId="1643"/>
    <cellStyle name="Heading 4 34" xfId="1644"/>
    <cellStyle name="Heading 4 35" xfId="1645"/>
    <cellStyle name="Heading 4 36" xfId="1646"/>
    <cellStyle name="Heading 4 37" xfId="1647"/>
    <cellStyle name="Heading 4 38" xfId="1648"/>
    <cellStyle name="Heading 4 39" xfId="1649"/>
    <cellStyle name="Heading 4 4" xfId="1650"/>
    <cellStyle name="Heading 4 40" xfId="1651"/>
    <cellStyle name="Heading 4 41" xfId="1652"/>
    <cellStyle name="Heading 4 5" xfId="1653"/>
    <cellStyle name="Heading 4 6" xfId="1654"/>
    <cellStyle name="Heading 4 7" xfId="1655"/>
    <cellStyle name="Heading 4 8" xfId="1656"/>
    <cellStyle name="Heading 4 9" xfId="1657"/>
    <cellStyle name="Headline" xfId="1658"/>
    <cellStyle name="Hyperlink 2" xfId="1659"/>
    <cellStyle name="Input" xfId="1660" builtinId="20"/>
    <cellStyle name="Input 10 2" xfId="1661"/>
    <cellStyle name="Input 11 2" xfId="1662"/>
    <cellStyle name="Input 12 2" xfId="1663"/>
    <cellStyle name="Input 13 2" xfId="1664"/>
    <cellStyle name="Input 14 2" xfId="1665"/>
    <cellStyle name="Input 15 2" xfId="1666"/>
    <cellStyle name="Input 16 2" xfId="1667"/>
    <cellStyle name="Input 17 2" xfId="1668"/>
    <cellStyle name="Input 18 2" xfId="1669"/>
    <cellStyle name="Input 19 2" xfId="1670"/>
    <cellStyle name="Input 2" xfId="1671"/>
    <cellStyle name="Input 2 2" xfId="1672"/>
    <cellStyle name="Input 2 3" xfId="1673"/>
    <cellStyle name="Input 2_PrimaryEnergyPrices_TIMES" xfId="1674"/>
    <cellStyle name="Input 20 2" xfId="1675"/>
    <cellStyle name="Input 21 2" xfId="1676"/>
    <cellStyle name="Input 22 2" xfId="1677"/>
    <cellStyle name="Input 23 2" xfId="1678"/>
    <cellStyle name="Input 24 2" xfId="1679"/>
    <cellStyle name="Input 25 2" xfId="1680"/>
    <cellStyle name="Input 26 2" xfId="1681"/>
    <cellStyle name="Input 27 2" xfId="1682"/>
    <cellStyle name="Input 28 2" xfId="1683"/>
    <cellStyle name="Input 29 2" xfId="1684"/>
    <cellStyle name="Input 3" xfId="1685"/>
    <cellStyle name="Input 3 2" xfId="1686"/>
    <cellStyle name="Input 3 3" xfId="1687"/>
    <cellStyle name="Input 30 2" xfId="1688"/>
    <cellStyle name="Input 31 2" xfId="1689"/>
    <cellStyle name="Input 32 2" xfId="1690"/>
    <cellStyle name="Input 33 2" xfId="1691"/>
    <cellStyle name="Input 34" xfId="1692"/>
    <cellStyle name="Input 34 2" xfId="1693"/>
    <cellStyle name="Input 34_ELC_final" xfId="1694"/>
    <cellStyle name="Input 35" xfId="1695"/>
    <cellStyle name="Input 36" xfId="1696"/>
    <cellStyle name="Input 37" xfId="1697"/>
    <cellStyle name="Input 38" xfId="1698"/>
    <cellStyle name="Input 39" xfId="1699"/>
    <cellStyle name="Input 4 2" xfId="1700"/>
    <cellStyle name="Input 40" xfId="1701"/>
    <cellStyle name="Input 5 2" xfId="1702"/>
    <cellStyle name="Input 6 2" xfId="1703"/>
    <cellStyle name="Input 7 2" xfId="1704"/>
    <cellStyle name="Input 8 2" xfId="1705"/>
    <cellStyle name="Input 9 2" xfId="1706"/>
    <cellStyle name="InputCells" xfId="1707"/>
    <cellStyle name="InputCells12" xfId="1708"/>
    <cellStyle name="IntCells" xfId="1709"/>
    <cellStyle name="ligne_titre_0" xfId="1710"/>
    <cellStyle name="Linked Cell 10" xfId="1711"/>
    <cellStyle name="Linked Cell 11" xfId="1712"/>
    <cellStyle name="Linked Cell 12" xfId="1713"/>
    <cellStyle name="Linked Cell 13" xfId="1714"/>
    <cellStyle name="Linked Cell 14" xfId="1715"/>
    <cellStyle name="Linked Cell 15" xfId="1716"/>
    <cellStyle name="Linked Cell 16" xfId="1717"/>
    <cellStyle name="Linked Cell 17" xfId="1718"/>
    <cellStyle name="Linked Cell 18" xfId="1719"/>
    <cellStyle name="Linked Cell 19" xfId="1720"/>
    <cellStyle name="Linked Cell 2" xfId="1721"/>
    <cellStyle name="Linked Cell 20" xfId="1722"/>
    <cellStyle name="Linked Cell 21" xfId="1723"/>
    <cellStyle name="Linked Cell 22" xfId="1724"/>
    <cellStyle name="Linked Cell 23" xfId="1725"/>
    <cellStyle name="Linked Cell 24" xfId="1726"/>
    <cellStyle name="Linked Cell 25" xfId="1727"/>
    <cellStyle name="Linked Cell 26" xfId="1728"/>
    <cellStyle name="Linked Cell 27" xfId="1729"/>
    <cellStyle name="Linked Cell 28" xfId="1730"/>
    <cellStyle name="Linked Cell 29" xfId="1731"/>
    <cellStyle name="Linked Cell 3" xfId="1732"/>
    <cellStyle name="Linked Cell 3 2" xfId="1733"/>
    <cellStyle name="Linked Cell 30" xfId="1734"/>
    <cellStyle name="Linked Cell 31" xfId="1735"/>
    <cellStyle name="Linked Cell 32" xfId="1736"/>
    <cellStyle name="Linked Cell 33" xfId="1737"/>
    <cellStyle name="Linked Cell 34" xfId="1738"/>
    <cellStyle name="Linked Cell 35" xfId="1739"/>
    <cellStyle name="Linked Cell 36" xfId="1740"/>
    <cellStyle name="Linked Cell 37" xfId="1741"/>
    <cellStyle name="Linked Cell 38" xfId="1742"/>
    <cellStyle name="Linked Cell 39" xfId="1743"/>
    <cellStyle name="Linked Cell 4" xfId="1744"/>
    <cellStyle name="Linked Cell 40" xfId="1745"/>
    <cellStyle name="Linked Cell 41" xfId="1746"/>
    <cellStyle name="Linked Cell 5" xfId="1747"/>
    <cellStyle name="Linked Cell 6" xfId="1748"/>
    <cellStyle name="Linked Cell 7" xfId="1749"/>
    <cellStyle name="Linked Cell 8" xfId="1750"/>
    <cellStyle name="Linked Cell 9" xfId="1751"/>
    <cellStyle name="Neutral 10" xfId="1752"/>
    <cellStyle name="Neutral 11" xfId="1753"/>
    <cellStyle name="Neutral 12" xfId="1754"/>
    <cellStyle name="Neutral 13" xfId="1755"/>
    <cellStyle name="Neutral 14" xfId="1756"/>
    <cellStyle name="Neutral 15" xfId="1757"/>
    <cellStyle name="Neutral 16" xfId="1758"/>
    <cellStyle name="Neutral 17" xfId="1759"/>
    <cellStyle name="Neutral 18" xfId="1760"/>
    <cellStyle name="Neutral 19" xfId="1761"/>
    <cellStyle name="Neutral 2" xfId="1762"/>
    <cellStyle name="Neutral 20" xfId="1763"/>
    <cellStyle name="Neutral 21" xfId="1764"/>
    <cellStyle name="Neutral 22" xfId="1765"/>
    <cellStyle name="Neutral 23" xfId="1766"/>
    <cellStyle name="Neutral 24" xfId="1767"/>
    <cellStyle name="Neutral 25" xfId="1768"/>
    <cellStyle name="Neutral 26" xfId="1769"/>
    <cellStyle name="Neutral 27" xfId="1770"/>
    <cellStyle name="Neutral 28" xfId="1771"/>
    <cellStyle name="Neutral 29" xfId="1772"/>
    <cellStyle name="Neutral 3" xfId="1773"/>
    <cellStyle name="Neutral 3 2" xfId="1774"/>
    <cellStyle name="Neutral 3 3" xfId="1775"/>
    <cellStyle name="Neutral 3 4" xfId="1776"/>
    <cellStyle name="Neutral 30" xfId="1777"/>
    <cellStyle name="Neutral 31" xfId="1778"/>
    <cellStyle name="Neutral 32" xfId="1779"/>
    <cellStyle name="Neutral 33" xfId="1780"/>
    <cellStyle name="Neutral 34" xfId="1781"/>
    <cellStyle name="Neutral 35" xfId="1782"/>
    <cellStyle name="Neutral 36" xfId="1783"/>
    <cellStyle name="Neutral 37" xfId="1784"/>
    <cellStyle name="Neutral 38" xfId="1785"/>
    <cellStyle name="Neutral 39" xfId="1786"/>
    <cellStyle name="Neutral 4" xfId="1787"/>
    <cellStyle name="Neutral 4 2" xfId="1788"/>
    <cellStyle name="Neutral 40" xfId="1789"/>
    <cellStyle name="Neutral 41" xfId="1790"/>
    <cellStyle name="Neutral 42" xfId="1791"/>
    <cellStyle name="Neutral 43" xfId="1792"/>
    <cellStyle name="Neutral 5" xfId="1793"/>
    <cellStyle name="Neutral 6" xfId="1794"/>
    <cellStyle name="Neutral 7" xfId="1795"/>
    <cellStyle name="Neutral 8" xfId="1796"/>
    <cellStyle name="Neutral 9" xfId="1797"/>
    <cellStyle name="Normal" xfId="0" builtinId="0"/>
    <cellStyle name="Normal 10" xfId="1798"/>
    <cellStyle name="Normal 10 2" xfId="1799"/>
    <cellStyle name="Normal 10 2 2" xfId="1800"/>
    <cellStyle name="Normal 11" xfId="1801"/>
    <cellStyle name="Normal 11 2" xfId="1802"/>
    <cellStyle name="Normal 11 2 2" xfId="1803"/>
    <cellStyle name="Normal 11 3" xfId="1804"/>
    <cellStyle name="Normal 11 4" xfId="1805"/>
    <cellStyle name="Normal 11 5" xfId="1806"/>
    <cellStyle name="Normal 12" xfId="1807"/>
    <cellStyle name="Normal 13" xfId="1808"/>
    <cellStyle name="Normal 13 2" xfId="1809"/>
    <cellStyle name="Normal 13 3" xfId="1810"/>
    <cellStyle name="Normal 14" xfId="1811"/>
    <cellStyle name="Normal 14 2" xfId="1812"/>
    <cellStyle name="Normal 15" xfId="1813"/>
    <cellStyle name="Normal 15 2" xfId="1814"/>
    <cellStyle name="Normal 16" xfId="1815"/>
    <cellStyle name="Normal 16 2" xfId="1816"/>
    <cellStyle name="Normal 17" xfId="1817"/>
    <cellStyle name="Normal 17 2" xfId="1818"/>
    <cellStyle name="Normal 18" xfId="1819"/>
    <cellStyle name="Normal 18 2" xfId="1820"/>
    <cellStyle name="Normal 19" xfId="1821"/>
    <cellStyle name="Normal 2" xfId="1822"/>
    <cellStyle name="Normal 2 10" xfId="1823"/>
    <cellStyle name="Normal 2 11" xfId="1824"/>
    <cellStyle name="Normal 2 12" xfId="1825"/>
    <cellStyle name="Normal 2 13" xfId="1826"/>
    <cellStyle name="Normal 2 14" xfId="1827"/>
    <cellStyle name="Normal 2 15" xfId="1828"/>
    <cellStyle name="Normal 2 16" xfId="1829"/>
    <cellStyle name="Normal 2 17" xfId="1830"/>
    <cellStyle name="Normal 2 18" xfId="1831"/>
    <cellStyle name="Normal 2 19" xfId="1832"/>
    <cellStyle name="Normal 2 2" xfId="1833"/>
    <cellStyle name="Normal 2 2 2" xfId="1834"/>
    <cellStyle name="Normal 2 2 2 2" xfId="1835"/>
    <cellStyle name="Normal 2 2 2 2 2" xfId="1836"/>
    <cellStyle name="Normal 2 2 2 3" xfId="1837"/>
    <cellStyle name="Normal 2 2 2 3 2" xfId="1838"/>
    <cellStyle name="Normal 2 2 2 3 3" xfId="1839"/>
    <cellStyle name="Normal 2 2 2 4" xfId="1840"/>
    <cellStyle name="Normal 2 2 3" xfId="1841"/>
    <cellStyle name="Normal 2 2 4" xfId="1842"/>
    <cellStyle name="Normal 2 2 4 2" xfId="1843"/>
    <cellStyle name="Normal 2 2 5" xfId="1844"/>
    <cellStyle name="Normal 2 2 5 2" xfId="1845"/>
    <cellStyle name="Normal 2 2 6" xfId="1846"/>
    <cellStyle name="Normal 2 2 7" xfId="1847"/>
    <cellStyle name="Normal 2 2 8" xfId="1848"/>
    <cellStyle name="Normal 2 2 9" xfId="1849"/>
    <cellStyle name="Normal 2 2_ELC" xfId="1850"/>
    <cellStyle name="Normal 2 20" xfId="1851"/>
    <cellStyle name="Normal 2 21" xfId="1852"/>
    <cellStyle name="Normal 2 22" xfId="1853"/>
    <cellStyle name="Normal 2 23" xfId="1854"/>
    <cellStyle name="Normal 2 24" xfId="1855"/>
    <cellStyle name="Normal 2 25" xfId="1856"/>
    <cellStyle name="Normal 2 26" xfId="1857"/>
    <cellStyle name="Normal 2 27" xfId="1858"/>
    <cellStyle name="Normal 2 28" xfId="1859"/>
    <cellStyle name="Normal 2 29" xfId="1860"/>
    <cellStyle name="Normal 2 3" xfId="1861"/>
    <cellStyle name="Normal 2 3 2" xfId="1862"/>
    <cellStyle name="Normal 2 3 2 2" xfId="1863"/>
    <cellStyle name="Normal 2 3 3" xfId="1864"/>
    <cellStyle name="Normal 2 3 4" xfId="1865"/>
    <cellStyle name="Normal 2 3 5" xfId="1866"/>
    <cellStyle name="Normal 2 3 6" xfId="1867"/>
    <cellStyle name="Normal 2 30" xfId="1868"/>
    <cellStyle name="Normal 2 31" xfId="1869"/>
    <cellStyle name="Normal 2 32" xfId="1870"/>
    <cellStyle name="Normal 2 33" xfId="1871"/>
    <cellStyle name="Normal 2 34" xfId="1872"/>
    <cellStyle name="Normal 2 35" xfId="1873"/>
    <cellStyle name="Normal 2 36" xfId="1874"/>
    <cellStyle name="Normal 2 37" xfId="1875"/>
    <cellStyle name="Normal 2 38" xfId="1876"/>
    <cellStyle name="Normal 2 39" xfId="1877"/>
    <cellStyle name="Normal 2 4" xfId="1878"/>
    <cellStyle name="Normal 2 4 2" xfId="1879"/>
    <cellStyle name="Normal 2 4 3" xfId="1880"/>
    <cellStyle name="Normal 2 4 4" xfId="1881"/>
    <cellStyle name="Normal 2 4 5" xfId="1882"/>
    <cellStyle name="Normal 2 40" xfId="1883"/>
    <cellStyle name="Normal 2 41" xfId="1884"/>
    <cellStyle name="Normal 2 42" xfId="1885"/>
    <cellStyle name="Normal 2 43" xfId="1886"/>
    <cellStyle name="Normal 2 44" xfId="1887"/>
    <cellStyle name="Normal 2 45" xfId="1888"/>
    <cellStyle name="Normal 2 46" xfId="1889"/>
    <cellStyle name="Normal 2 47" xfId="1890"/>
    <cellStyle name="Normal 2 48" xfId="1891"/>
    <cellStyle name="Normal 2 5" xfId="1892"/>
    <cellStyle name="Normal 2 5 10" xfId="1893"/>
    <cellStyle name="Normal 2 5 11" xfId="1894"/>
    <cellStyle name="Normal 2 5 12" xfId="1895"/>
    <cellStyle name="Normal 2 5 13" xfId="1896"/>
    <cellStyle name="Normal 2 5 14" xfId="1897"/>
    <cellStyle name="Normal 2 5 15" xfId="1898"/>
    <cellStyle name="Normal 2 5 16" xfId="1899"/>
    <cellStyle name="Normal 2 5 2" xfId="1900"/>
    <cellStyle name="Normal 2 5 2 2" xfId="1901"/>
    <cellStyle name="Normal 2 5 3" xfId="1902"/>
    <cellStyle name="Normal 2 5 4" xfId="1903"/>
    <cellStyle name="Normal 2 5 5" xfId="1904"/>
    <cellStyle name="Normal 2 5 6" xfId="1905"/>
    <cellStyle name="Normal 2 5 7" xfId="1906"/>
    <cellStyle name="Normal 2 5 8" xfId="1907"/>
    <cellStyle name="Normal 2 5 9" xfId="1908"/>
    <cellStyle name="Normal 2 6" xfId="1909"/>
    <cellStyle name="Normal 2 6 10" xfId="1910"/>
    <cellStyle name="Normal 2 6 11" xfId="1911"/>
    <cellStyle name="Normal 2 6 12" xfId="1912"/>
    <cellStyle name="Normal 2 6 13" xfId="1913"/>
    <cellStyle name="Normal 2 6 14" xfId="1914"/>
    <cellStyle name="Normal 2 6 15" xfId="1915"/>
    <cellStyle name="Normal 2 6 16" xfId="1916"/>
    <cellStyle name="Normal 2 6 2" xfId="1917"/>
    <cellStyle name="Normal 2 6 2 2" xfId="1918"/>
    <cellStyle name="Normal 2 6 3" xfId="1919"/>
    <cellStyle name="Normal 2 6 4" xfId="1920"/>
    <cellStyle name="Normal 2 6 5" xfId="1921"/>
    <cellStyle name="Normal 2 6 6" xfId="1922"/>
    <cellStyle name="Normal 2 6 7" xfId="1923"/>
    <cellStyle name="Normal 2 6 8" xfId="1924"/>
    <cellStyle name="Normal 2 6 9" xfId="1925"/>
    <cellStyle name="Normal 2 7" xfId="1926"/>
    <cellStyle name="Normal 2 8" xfId="1927"/>
    <cellStyle name="Normal 2 8 2" xfId="1928"/>
    <cellStyle name="Normal 2 8 3" xfId="1929"/>
    <cellStyle name="Normal 2 8 4" xfId="1930"/>
    <cellStyle name="Normal 2 9" xfId="1931"/>
    <cellStyle name="Normal 2 9 2" xfId="1932"/>
    <cellStyle name="Normal 20" xfId="1933"/>
    <cellStyle name="Normal 20 2" xfId="1934"/>
    <cellStyle name="Normal 21" xfId="1935"/>
    <cellStyle name="Normal 21 2" xfId="1936"/>
    <cellStyle name="Normal 21_Scen_XBase" xfId="1937"/>
    <cellStyle name="Normal 22" xfId="1938"/>
    <cellStyle name="Normal 23" xfId="1939"/>
    <cellStyle name="Normal 23 2" xfId="1940"/>
    <cellStyle name="Normal 23 3" xfId="1941"/>
    <cellStyle name="Normal 24" xfId="1942"/>
    <cellStyle name="Normal 24 10" xfId="1943"/>
    <cellStyle name="Normal 24 11" xfId="1944"/>
    <cellStyle name="Normal 24 12" xfId="1945"/>
    <cellStyle name="Normal 24 13" xfId="1946"/>
    <cellStyle name="Normal 24 14" xfId="1947"/>
    <cellStyle name="Normal 24 15" xfId="1948"/>
    <cellStyle name="Normal 24 16" xfId="1949"/>
    <cellStyle name="Normal 24 17" xfId="1950"/>
    <cellStyle name="Normal 24 18" xfId="1951"/>
    <cellStyle name="Normal 24 19" xfId="1952"/>
    <cellStyle name="Normal 24 2" xfId="1953"/>
    <cellStyle name="Normal 24 20" xfId="1954"/>
    <cellStyle name="Normal 24 21" xfId="1955"/>
    <cellStyle name="Normal 24 22" xfId="1956"/>
    <cellStyle name="Normal 24 3" xfId="1957"/>
    <cellStyle name="Normal 24 4" xfId="1958"/>
    <cellStyle name="Normal 24 5" xfId="1959"/>
    <cellStyle name="Normal 24 6" xfId="1960"/>
    <cellStyle name="Normal 24 7" xfId="1961"/>
    <cellStyle name="Normal 24 8" xfId="1962"/>
    <cellStyle name="Normal 24 9" xfId="1963"/>
    <cellStyle name="Normal 25" xfId="1964"/>
    <cellStyle name="Normal 26" xfId="1965"/>
    <cellStyle name="Normal 26 2" xfId="1966"/>
    <cellStyle name="Normal 27" xfId="1967"/>
    <cellStyle name="Normal 27 2" xfId="1968"/>
    <cellStyle name="Normal 28" xfId="1969"/>
    <cellStyle name="Normal 29" xfId="1970"/>
    <cellStyle name="Normal 3" xfId="1971"/>
    <cellStyle name="Normal 3 10" xfId="1972"/>
    <cellStyle name="Normal 3 11" xfId="1973"/>
    <cellStyle name="Normal 3 12" xfId="1974"/>
    <cellStyle name="Normal 3 13" xfId="1975"/>
    <cellStyle name="Normal 3 14" xfId="1976"/>
    <cellStyle name="Normal 3 15" xfId="1977"/>
    <cellStyle name="Normal 3 16" xfId="1978"/>
    <cellStyle name="Normal 3 17" xfId="1979"/>
    <cellStyle name="Normal 3 18" xfId="1980"/>
    <cellStyle name="Normal 3 19" xfId="1981"/>
    <cellStyle name="Normal 3 2" xfId="1982"/>
    <cellStyle name="Normal 3 2 2" xfId="1983"/>
    <cellStyle name="Normal 3 2 2 2" xfId="1984"/>
    <cellStyle name="Normal 3 2 2 3" xfId="1985"/>
    <cellStyle name="Normal 3 2 3" xfId="1986"/>
    <cellStyle name="Normal 3 2 4" xfId="1987"/>
    <cellStyle name="Normal 3 2 5" xfId="1988"/>
    <cellStyle name="Normal 3 2_ELC" xfId="1989"/>
    <cellStyle name="Normal 3 20" xfId="1990"/>
    <cellStyle name="Normal 3 21" xfId="1991"/>
    <cellStyle name="Normal 3 22" xfId="1992"/>
    <cellStyle name="Normal 3 23" xfId="1993"/>
    <cellStyle name="Normal 3 24" xfId="1994"/>
    <cellStyle name="Normal 3 25" xfId="1995"/>
    <cellStyle name="Normal 3 26" xfId="1996"/>
    <cellStyle name="Normal 3 27" xfId="1997"/>
    <cellStyle name="Normal 3 28" xfId="1998"/>
    <cellStyle name="Normal 3 28 2" xfId="1999"/>
    <cellStyle name="Normal 3 29" xfId="2000"/>
    <cellStyle name="Normal 3 3" xfId="2001"/>
    <cellStyle name="Normal 3 3 2" xfId="2002"/>
    <cellStyle name="Normal 3 30" xfId="2003"/>
    <cellStyle name="Normal 3 4" xfId="2004"/>
    <cellStyle name="Normal 3 4 2" xfId="2005"/>
    <cellStyle name="Normal 3 4 3" xfId="2006"/>
    <cellStyle name="Normal 3 4 4" xfId="2007"/>
    <cellStyle name="Normal 3 5" xfId="2008"/>
    <cellStyle name="Normal 3 5 2" xfId="2009"/>
    <cellStyle name="Normal 3 5 3" xfId="2010"/>
    <cellStyle name="Normal 3 6" xfId="2011"/>
    <cellStyle name="Normal 3 6 2" xfId="2012"/>
    <cellStyle name="Normal 3 7" xfId="2013"/>
    <cellStyle name="Normal 3 7 2" xfId="2014"/>
    <cellStyle name="Normal 3 8" xfId="2015"/>
    <cellStyle name="Normal 3 9" xfId="2016"/>
    <cellStyle name="Normal 3_PrimaryEnergyPrices_TIMES" xfId="2017"/>
    <cellStyle name="Normal 30" xfId="2018"/>
    <cellStyle name="Normal 31" xfId="2019"/>
    <cellStyle name="Normal 31 2" xfId="2020"/>
    <cellStyle name="Normal 32" xfId="2021"/>
    <cellStyle name="Normal 32 2" xfId="2022"/>
    <cellStyle name="Normal 33" xfId="2023"/>
    <cellStyle name="Normal 33 10" xfId="2024"/>
    <cellStyle name="Normal 33 11" xfId="2025"/>
    <cellStyle name="Normal 33 12" xfId="2026"/>
    <cellStyle name="Normal 33 13" xfId="2027"/>
    <cellStyle name="Normal 33 2" xfId="2028"/>
    <cellStyle name="Normal 33 3" xfId="2029"/>
    <cellStyle name="Normal 33 4" xfId="2030"/>
    <cellStyle name="Normal 33 5" xfId="2031"/>
    <cellStyle name="Normal 33 6" xfId="2032"/>
    <cellStyle name="Normal 33 7" xfId="2033"/>
    <cellStyle name="Normal 33 8" xfId="2034"/>
    <cellStyle name="Normal 33 9" xfId="2035"/>
    <cellStyle name="Normal 33_Scen_XBase" xfId="2036"/>
    <cellStyle name="Normal 34" xfId="2037"/>
    <cellStyle name="Normal 35" xfId="2038"/>
    <cellStyle name="Normal 36" xfId="2039"/>
    <cellStyle name="Normal 37" xfId="2040"/>
    <cellStyle name="Normal 38" xfId="2041"/>
    <cellStyle name="Normal 4" xfId="2042"/>
    <cellStyle name="Normal 4 10" xfId="2043"/>
    <cellStyle name="Normal 4 2" xfId="2044"/>
    <cellStyle name="Normal 4 2 2" xfId="2045"/>
    <cellStyle name="Normal 4 2 2 2" xfId="2046"/>
    <cellStyle name="Normal 4 2 3" xfId="2047"/>
    <cellStyle name="Normal 4 2 3 2" xfId="2048"/>
    <cellStyle name="Normal 4 2_Scen_XBase" xfId="2049"/>
    <cellStyle name="Normal 4 3" xfId="2050"/>
    <cellStyle name="Normal 4 3 2" xfId="2051"/>
    <cellStyle name="Normal 4 3 2 2" xfId="2052"/>
    <cellStyle name="Normal 4 3 3" xfId="2053"/>
    <cellStyle name="Normal 4 3 4" xfId="2054"/>
    <cellStyle name="Normal 4 3 5" xfId="2055"/>
    <cellStyle name="Normal 4 3_Scen_XBase" xfId="2056"/>
    <cellStyle name="Normal 4 4" xfId="2057"/>
    <cellStyle name="Normal 4 4 2" xfId="2058"/>
    <cellStyle name="Normal 4 4 3" xfId="2059"/>
    <cellStyle name="Normal 4 5" xfId="2060"/>
    <cellStyle name="Normal 4 5 2" xfId="2061"/>
    <cellStyle name="Normal 4 6" xfId="2062"/>
    <cellStyle name="Normal 4 6 2" xfId="2063"/>
    <cellStyle name="Normal 4 6 3" xfId="2064"/>
    <cellStyle name="Normal 4 7" xfId="2065"/>
    <cellStyle name="Normal 4 8" xfId="2066"/>
    <cellStyle name="Normal 4 9" xfId="2067"/>
    <cellStyle name="Normal 4_ELC" xfId="2068"/>
    <cellStyle name="Normal 40" xfId="2069"/>
    <cellStyle name="Normal 5" xfId="2070"/>
    <cellStyle name="Normal 5 10" xfId="2071"/>
    <cellStyle name="Normal 5 11" xfId="2072"/>
    <cellStyle name="Normal 5 12" xfId="2073"/>
    <cellStyle name="Normal 5 2" xfId="2074"/>
    <cellStyle name="Normal 5 2 2" xfId="2075"/>
    <cellStyle name="Normal 5 2 2 2" xfId="2076"/>
    <cellStyle name="Normal 5 2 3" xfId="2077"/>
    <cellStyle name="Normal 5 2 4" xfId="2078"/>
    <cellStyle name="Normal 5 3" xfId="2079"/>
    <cellStyle name="Normal 5 3 2" xfId="2080"/>
    <cellStyle name="Normal 5 3 3" xfId="2081"/>
    <cellStyle name="Normal 5 4" xfId="2082"/>
    <cellStyle name="Normal 5 5" xfId="2083"/>
    <cellStyle name="Normal 5 5 2" xfId="2084"/>
    <cellStyle name="Normal 5 5 3" xfId="2085"/>
    <cellStyle name="Normal 5 6" xfId="2086"/>
    <cellStyle name="Normal 5 6 2" xfId="2087"/>
    <cellStyle name="Normal 5 7" xfId="2088"/>
    <cellStyle name="Normal 5 8" xfId="2089"/>
    <cellStyle name="Normal 5 9" xfId="2090"/>
    <cellStyle name="Normal 50" xfId="2091"/>
    <cellStyle name="Normal 51" xfId="2092"/>
    <cellStyle name="Normal 52" xfId="2093"/>
    <cellStyle name="Normal 53" xfId="2094"/>
    <cellStyle name="Normal 54" xfId="2095"/>
    <cellStyle name="Normal 55" xfId="2096"/>
    <cellStyle name="Normal 6" xfId="2097"/>
    <cellStyle name="Normal 6 10" xfId="2098"/>
    <cellStyle name="Normal 6 11" xfId="2099"/>
    <cellStyle name="Normal 6 12" xfId="2100"/>
    <cellStyle name="Normal 6 13" xfId="2101"/>
    <cellStyle name="Normal 6 2" xfId="2102"/>
    <cellStyle name="Normal 6 2 10" xfId="2103"/>
    <cellStyle name="Normal 6 2 11" xfId="2104"/>
    <cellStyle name="Normal 6 2 12" xfId="2105"/>
    <cellStyle name="Normal 6 2 13" xfId="2106"/>
    <cellStyle name="Normal 6 2 14" xfId="2107"/>
    <cellStyle name="Normal 6 2 2" xfId="2108"/>
    <cellStyle name="Normal 6 2 3" xfId="2109"/>
    <cellStyle name="Normal 6 2 4" xfId="2110"/>
    <cellStyle name="Normal 6 2 5" xfId="2111"/>
    <cellStyle name="Normal 6 2 6" xfId="2112"/>
    <cellStyle name="Normal 6 2 7" xfId="2113"/>
    <cellStyle name="Normal 6 2 8" xfId="2114"/>
    <cellStyle name="Normal 6 2 9" xfId="2115"/>
    <cellStyle name="Normal 6 3" xfId="2116"/>
    <cellStyle name="Normal 6 3 10" xfId="2117"/>
    <cellStyle name="Normal 6 3 11" xfId="2118"/>
    <cellStyle name="Normal 6 3 12" xfId="2119"/>
    <cellStyle name="Normal 6 3 13" xfId="2120"/>
    <cellStyle name="Normal 6 3 14" xfId="2121"/>
    <cellStyle name="Normal 6 3 15" xfId="2122"/>
    <cellStyle name="Normal 6 3 16" xfId="2123"/>
    <cellStyle name="Normal 6 3 2" xfId="2124"/>
    <cellStyle name="Normal 6 3 3" xfId="2125"/>
    <cellStyle name="Normal 6 3 4" xfId="2126"/>
    <cellStyle name="Normal 6 3 5" xfId="2127"/>
    <cellStyle name="Normal 6 3 6" xfId="2128"/>
    <cellStyle name="Normal 6 3 7" xfId="2129"/>
    <cellStyle name="Normal 6 3 8" xfId="2130"/>
    <cellStyle name="Normal 6 3 9" xfId="2131"/>
    <cellStyle name="Normal 6 4" xfId="2132"/>
    <cellStyle name="Normal 6 5" xfId="2133"/>
    <cellStyle name="Normal 6 6" xfId="2134"/>
    <cellStyle name="Normal 6 7" xfId="2135"/>
    <cellStyle name="Normal 6 8" xfId="2136"/>
    <cellStyle name="Normal 6 9" xfId="2137"/>
    <cellStyle name="Normal 6_ELC" xfId="2138"/>
    <cellStyle name="Normal 7" xfId="2139"/>
    <cellStyle name="Normal 7 2" xfId="2140"/>
    <cellStyle name="Normal 7 2 2" xfId="2141"/>
    <cellStyle name="Normal 7 2 3" xfId="2142"/>
    <cellStyle name="Normal 7 2_Scen_XBase" xfId="2143"/>
    <cellStyle name="Normal 7 3" xfId="2144"/>
    <cellStyle name="Normal 7 4" xfId="2145"/>
    <cellStyle name="Normal 8" xfId="2146"/>
    <cellStyle name="Normal 8 10" xfId="2147"/>
    <cellStyle name="Normal 8 11" xfId="2148"/>
    <cellStyle name="Normal 8 2" xfId="2149"/>
    <cellStyle name="Normal 8 3" xfId="2150"/>
    <cellStyle name="Normal 8 4" xfId="2151"/>
    <cellStyle name="Normal 8 5" xfId="2152"/>
    <cellStyle name="Normal 8 6" xfId="2153"/>
    <cellStyle name="Normal 8 7" xfId="2154"/>
    <cellStyle name="Normal 8 8" xfId="2155"/>
    <cellStyle name="Normal 8 9" xfId="2156"/>
    <cellStyle name="Normal 9" xfId="2157"/>
    <cellStyle name="Normal 9 2" xfId="2158"/>
    <cellStyle name="Normal 9 2 2" xfId="2159"/>
    <cellStyle name="Normal 9 3" xfId="2160"/>
    <cellStyle name="Normal 9 4" xfId="2161"/>
    <cellStyle name="Normal 9 5" xfId="2162"/>
    <cellStyle name="Normal 9 6" xfId="2163"/>
    <cellStyle name="Normal 9 7" xfId="2164"/>
    <cellStyle name="Normal 9 8" xfId="2165"/>
    <cellStyle name="Normal 9 9" xfId="2166"/>
    <cellStyle name="Normal GHG Numbers (0.00)" xfId="2167"/>
    <cellStyle name="Normal GHG Textfiels Bold" xfId="2168"/>
    <cellStyle name="Normal GHG whole table" xfId="2169"/>
    <cellStyle name="Normal GHG-Shade" xfId="2170"/>
    <cellStyle name="Normale_B2020" xfId="2171"/>
    <cellStyle name="Note" xfId="2172" builtinId="10"/>
    <cellStyle name="Note 10" xfId="2173"/>
    <cellStyle name="Note 10 2" xfId="2174"/>
    <cellStyle name="Note 10 3" xfId="2175"/>
    <cellStyle name="Note 10 3 2" xfId="2176"/>
    <cellStyle name="Note 10 3_ELC_final" xfId="2177"/>
    <cellStyle name="Note 10_ELC_final" xfId="2178"/>
    <cellStyle name="Note 11" xfId="2179"/>
    <cellStyle name="Note 11 2" xfId="2180"/>
    <cellStyle name="Note 11_ELC_final" xfId="2181"/>
    <cellStyle name="Note 12" xfId="2182"/>
    <cellStyle name="Note 12 2" xfId="2183"/>
    <cellStyle name="Note 12_ELC_final" xfId="2184"/>
    <cellStyle name="Note 13" xfId="2185"/>
    <cellStyle name="Note 13 2" xfId="2186"/>
    <cellStyle name="Note 13_ELC_final" xfId="2187"/>
    <cellStyle name="Note 14" xfId="2188"/>
    <cellStyle name="Note 14 2" xfId="2189"/>
    <cellStyle name="Note 14_ELC_final" xfId="2190"/>
    <cellStyle name="Note 15" xfId="2191"/>
    <cellStyle name="Note 15 2" xfId="2192"/>
    <cellStyle name="Note 15_ELC_final" xfId="2193"/>
    <cellStyle name="Note 16" xfId="2194"/>
    <cellStyle name="Note 16 2" xfId="2195"/>
    <cellStyle name="Note 16_ELC_final" xfId="2196"/>
    <cellStyle name="Note 17" xfId="2197"/>
    <cellStyle name="Note 17 2" xfId="2198"/>
    <cellStyle name="Note 17_ELC_final" xfId="2199"/>
    <cellStyle name="Note 18" xfId="2200"/>
    <cellStyle name="Note 18 2" xfId="2201"/>
    <cellStyle name="Note 18_ELC_final" xfId="2202"/>
    <cellStyle name="Note 19" xfId="2203"/>
    <cellStyle name="Note 2" xfId="2204"/>
    <cellStyle name="Note 2 2" xfId="2205"/>
    <cellStyle name="Note 2 3" xfId="2206"/>
    <cellStyle name="Note 2 4" xfId="2207"/>
    <cellStyle name="Note 2 5" xfId="2208"/>
    <cellStyle name="Note 2_PrimaryEnergyPrices_TIMES" xfId="2209"/>
    <cellStyle name="Note 20" xfId="2210"/>
    <cellStyle name="Note 21" xfId="2211"/>
    <cellStyle name="Note 22" xfId="2212"/>
    <cellStyle name="Note 23" xfId="2213"/>
    <cellStyle name="Note 24" xfId="2214"/>
    <cellStyle name="Note 25" xfId="2215"/>
    <cellStyle name="Note 26" xfId="2216"/>
    <cellStyle name="Note 27" xfId="2217"/>
    <cellStyle name="Note 28" xfId="2218"/>
    <cellStyle name="Note 29" xfId="2219"/>
    <cellStyle name="Note 3" xfId="2220"/>
    <cellStyle name="Note 3 2" xfId="2221"/>
    <cellStyle name="Note 3 2 2" xfId="2222"/>
    <cellStyle name="Note 3 3" xfId="2223"/>
    <cellStyle name="Note 3 4" xfId="2224"/>
    <cellStyle name="Note 3 5" xfId="2225"/>
    <cellStyle name="Note 3 6" xfId="2226"/>
    <cellStyle name="Note 3_PrimaryEnergyPrices_TIMES" xfId="2227"/>
    <cellStyle name="Note 30" xfId="2228"/>
    <cellStyle name="Note 31" xfId="2229"/>
    <cellStyle name="Note 32" xfId="2230"/>
    <cellStyle name="Note 33" xfId="2231"/>
    <cellStyle name="Note 34" xfId="2232"/>
    <cellStyle name="Note 35" xfId="2233"/>
    <cellStyle name="Note 36" xfId="2234"/>
    <cellStyle name="Note 37" xfId="2235"/>
    <cellStyle name="Note 38" xfId="2236"/>
    <cellStyle name="Note 39" xfId="2237"/>
    <cellStyle name="Note 4" xfId="2238"/>
    <cellStyle name="Note 4 2" xfId="2239"/>
    <cellStyle name="Note 4 3" xfId="2240"/>
    <cellStyle name="Note 4 3 2" xfId="2241"/>
    <cellStyle name="Note 4 3_ELC_final" xfId="2242"/>
    <cellStyle name="Note 4 4" xfId="2243"/>
    <cellStyle name="Note 4_ELC_final" xfId="2244"/>
    <cellStyle name="Note 40" xfId="2245"/>
    <cellStyle name="Note 41" xfId="2246"/>
    <cellStyle name="Note 5" xfId="2247"/>
    <cellStyle name="Note 5 2" xfId="2248"/>
    <cellStyle name="Note 5 3" xfId="2249"/>
    <cellStyle name="Note 5 3 2" xfId="2250"/>
    <cellStyle name="Note 5 3_ELC_final" xfId="2251"/>
    <cellStyle name="Note 5 4" xfId="2252"/>
    <cellStyle name="Note 5_ELC_final" xfId="2253"/>
    <cellStyle name="Note 6" xfId="2254"/>
    <cellStyle name="Note 6 2" xfId="2255"/>
    <cellStyle name="Note 6 3" xfId="2256"/>
    <cellStyle name="Note 6 3 2" xfId="2257"/>
    <cellStyle name="Note 6 3_ELC_final" xfId="2258"/>
    <cellStyle name="Note 6 4" xfId="2259"/>
    <cellStyle name="Note 6_ELC_final" xfId="2260"/>
    <cellStyle name="Note 7" xfId="2261"/>
    <cellStyle name="Note 7 2" xfId="2262"/>
    <cellStyle name="Note 7 3" xfId="2263"/>
    <cellStyle name="Note 7 3 2" xfId="2264"/>
    <cellStyle name="Note 7 3_ELC_final" xfId="2265"/>
    <cellStyle name="Note 7 4" xfId="2266"/>
    <cellStyle name="Note 7_ELC_final" xfId="2267"/>
    <cellStyle name="Note 8" xfId="2268"/>
    <cellStyle name="Note 8 2" xfId="2269"/>
    <cellStyle name="Note 8 3" xfId="2270"/>
    <cellStyle name="Note 8 3 2" xfId="2271"/>
    <cellStyle name="Note 8 3_ELC_final" xfId="2272"/>
    <cellStyle name="Note 8 4" xfId="2273"/>
    <cellStyle name="Note 8_ELC_final" xfId="2274"/>
    <cellStyle name="Note 9" xfId="2275"/>
    <cellStyle name="Note 9 2" xfId="2276"/>
    <cellStyle name="Note 9 3" xfId="2277"/>
    <cellStyle name="Note 9 3 2" xfId="2278"/>
    <cellStyle name="Note 9 3_ELC_final" xfId="2279"/>
    <cellStyle name="Note 9 4" xfId="2280"/>
    <cellStyle name="Note 9_ELC_final" xfId="2281"/>
    <cellStyle name="Notiz" xfId="2282"/>
    <cellStyle name="Notiz 2" xfId="2283"/>
    <cellStyle name="Notiz 3" xfId="2284"/>
    <cellStyle name="num_note" xfId="2285"/>
    <cellStyle name="Nuovo" xfId="2286"/>
    <cellStyle name="Nuovo 10" xfId="2287"/>
    <cellStyle name="Nuovo 11" xfId="2288"/>
    <cellStyle name="Nuovo 12" xfId="2289"/>
    <cellStyle name="Nuovo 13" xfId="2290"/>
    <cellStyle name="Nuovo 14" xfId="2291"/>
    <cellStyle name="Nuovo 15" xfId="2292"/>
    <cellStyle name="Nuovo 16" xfId="2293"/>
    <cellStyle name="Nuovo 17" xfId="2294"/>
    <cellStyle name="Nuovo 18" xfId="2295"/>
    <cellStyle name="Nuovo 19" xfId="2296"/>
    <cellStyle name="Nuovo 2" xfId="2297"/>
    <cellStyle name="Nuovo 20" xfId="2298"/>
    <cellStyle name="Nuovo 21" xfId="2299"/>
    <cellStyle name="Nuovo 22" xfId="2300"/>
    <cellStyle name="Nuovo 23" xfId="2301"/>
    <cellStyle name="Nuovo 24" xfId="2302"/>
    <cellStyle name="Nuovo 25" xfId="2303"/>
    <cellStyle name="Nuovo 26" xfId="2304"/>
    <cellStyle name="Nuovo 27" xfId="2305"/>
    <cellStyle name="Nuovo 28" xfId="2306"/>
    <cellStyle name="Nuovo 29" xfId="2307"/>
    <cellStyle name="Nuovo 3" xfId="2308"/>
    <cellStyle name="Nuovo 30" xfId="2309"/>
    <cellStyle name="Nuovo 31" xfId="2310"/>
    <cellStyle name="Nuovo 32" xfId="2311"/>
    <cellStyle name="Nuovo 33" xfId="2312"/>
    <cellStyle name="Nuovo 34" xfId="2313"/>
    <cellStyle name="Nuovo 35" xfId="2314"/>
    <cellStyle name="Nuovo 36" xfId="2315"/>
    <cellStyle name="Nuovo 37" xfId="2316"/>
    <cellStyle name="Nuovo 38" xfId="2317"/>
    <cellStyle name="Nuovo 4" xfId="2318"/>
    <cellStyle name="Nuovo 5" xfId="2319"/>
    <cellStyle name="Nuovo 6" xfId="2320"/>
    <cellStyle name="Nuovo 7" xfId="2321"/>
    <cellStyle name="Nuovo 8" xfId="2322"/>
    <cellStyle name="Nuovo 9" xfId="2323"/>
    <cellStyle name="Output 10" xfId="2324"/>
    <cellStyle name="Output 11" xfId="2325"/>
    <cellStyle name="Output 12" xfId="2326"/>
    <cellStyle name="Output 13" xfId="2327"/>
    <cellStyle name="Output 14" xfId="2328"/>
    <cellStyle name="Output 15" xfId="2329"/>
    <cellStyle name="Output 16" xfId="2330"/>
    <cellStyle name="Output 17" xfId="2331"/>
    <cellStyle name="Output 18" xfId="2332"/>
    <cellStyle name="Output 19" xfId="2333"/>
    <cellStyle name="Output 2" xfId="2334"/>
    <cellStyle name="Output 20" xfId="2335"/>
    <cellStyle name="Output 21" xfId="2336"/>
    <cellStyle name="Output 22" xfId="2337"/>
    <cellStyle name="Output 23" xfId="2338"/>
    <cellStyle name="Output 24" xfId="2339"/>
    <cellStyle name="Output 25" xfId="2340"/>
    <cellStyle name="Output 26" xfId="2341"/>
    <cellStyle name="Output 27" xfId="2342"/>
    <cellStyle name="Output 28" xfId="2343"/>
    <cellStyle name="Output 29" xfId="2344"/>
    <cellStyle name="Output 3" xfId="2345"/>
    <cellStyle name="Output 3 2" xfId="2346"/>
    <cellStyle name="Output 30" xfId="2347"/>
    <cellStyle name="Output 31" xfId="2348"/>
    <cellStyle name="Output 32" xfId="2349"/>
    <cellStyle name="Output 33" xfId="2350"/>
    <cellStyle name="Output 34" xfId="2351"/>
    <cellStyle name="Output 35" xfId="2352"/>
    <cellStyle name="Output 36" xfId="2353"/>
    <cellStyle name="Output 37" xfId="2354"/>
    <cellStyle name="Output 38" xfId="2355"/>
    <cellStyle name="Output 39" xfId="2356"/>
    <cellStyle name="Output 4" xfId="2357"/>
    <cellStyle name="Output 40" xfId="2358"/>
    <cellStyle name="Output 41" xfId="2359"/>
    <cellStyle name="Output 42" xfId="2360"/>
    <cellStyle name="Output 43" xfId="2361"/>
    <cellStyle name="Output 5" xfId="2362"/>
    <cellStyle name="Output 6" xfId="2363"/>
    <cellStyle name="Output 7" xfId="2364"/>
    <cellStyle name="Output 8" xfId="2365"/>
    <cellStyle name="Output 9" xfId="2366"/>
    <cellStyle name="Pattern" xfId="2367"/>
    <cellStyle name="Percent" xfId="2368" builtinId="5"/>
    <cellStyle name="Percent 10 10" xfId="2369"/>
    <cellStyle name="Percent 10 11" xfId="2370"/>
    <cellStyle name="Percent 10 12" xfId="2371"/>
    <cellStyle name="Percent 10 13" xfId="2372"/>
    <cellStyle name="Percent 10 14" xfId="2373"/>
    <cellStyle name="Percent 10 15" xfId="2374"/>
    <cellStyle name="Percent 10 16" xfId="2375"/>
    <cellStyle name="Percent 10 17" xfId="2376"/>
    <cellStyle name="Percent 10 18" xfId="2377"/>
    <cellStyle name="Percent 10 19" xfId="2378"/>
    <cellStyle name="Percent 10 2" xfId="2379"/>
    <cellStyle name="Percent 10 20" xfId="2380"/>
    <cellStyle name="Percent 10 3" xfId="2381"/>
    <cellStyle name="Percent 10 4" xfId="2382"/>
    <cellStyle name="Percent 10 5" xfId="2383"/>
    <cellStyle name="Percent 10 6" xfId="2384"/>
    <cellStyle name="Percent 10 7" xfId="2385"/>
    <cellStyle name="Percent 10 7 2" xfId="2386"/>
    <cellStyle name="Percent 10 7 3" xfId="2387"/>
    <cellStyle name="Percent 10 8" xfId="2388"/>
    <cellStyle name="Percent 10 9" xfId="2389"/>
    <cellStyle name="Percent 11 10" xfId="2390"/>
    <cellStyle name="Percent 11 2" xfId="2391"/>
    <cellStyle name="Percent 11 3" xfId="2392"/>
    <cellStyle name="Percent 11 4" xfId="2393"/>
    <cellStyle name="Percent 11 5" xfId="2394"/>
    <cellStyle name="Percent 11 6" xfId="2395"/>
    <cellStyle name="Percent 11 7" xfId="2396"/>
    <cellStyle name="Percent 11 7 2" xfId="2397"/>
    <cellStyle name="Percent 11 7 3" xfId="2398"/>
    <cellStyle name="Percent 11 8" xfId="2399"/>
    <cellStyle name="Percent 11 9" xfId="2400"/>
    <cellStyle name="Percent 12 10" xfId="2401"/>
    <cellStyle name="Percent 12 2" xfId="2402"/>
    <cellStyle name="Percent 12 3" xfId="2403"/>
    <cellStyle name="Percent 12 4" xfId="2404"/>
    <cellStyle name="Percent 12 5" xfId="2405"/>
    <cellStyle name="Percent 12 6" xfId="2406"/>
    <cellStyle name="Percent 12 7" xfId="2407"/>
    <cellStyle name="Percent 12 7 2" xfId="2408"/>
    <cellStyle name="Percent 12 7 3" xfId="2409"/>
    <cellStyle name="Percent 12 8" xfId="2410"/>
    <cellStyle name="Percent 12 9" xfId="2411"/>
    <cellStyle name="Percent 13 10" xfId="2412"/>
    <cellStyle name="Percent 13 2" xfId="2413"/>
    <cellStyle name="Percent 13 3" xfId="2414"/>
    <cellStyle name="Percent 13 4" xfId="2415"/>
    <cellStyle name="Percent 13 5" xfId="2416"/>
    <cellStyle name="Percent 13 6" xfId="2417"/>
    <cellStyle name="Percent 13 7" xfId="2418"/>
    <cellStyle name="Percent 13 7 2" xfId="2419"/>
    <cellStyle name="Percent 13 7 3" xfId="2420"/>
    <cellStyle name="Percent 13 8" xfId="2421"/>
    <cellStyle name="Percent 13 9" xfId="2422"/>
    <cellStyle name="Percent 14 10" xfId="2423"/>
    <cellStyle name="Percent 14 2" xfId="2424"/>
    <cellStyle name="Percent 14 3" xfId="2425"/>
    <cellStyle name="Percent 14 4" xfId="2426"/>
    <cellStyle name="Percent 14 5" xfId="2427"/>
    <cellStyle name="Percent 14 6" xfId="2428"/>
    <cellStyle name="Percent 14 7" xfId="2429"/>
    <cellStyle name="Percent 14 7 2" xfId="2430"/>
    <cellStyle name="Percent 14 7 3" xfId="2431"/>
    <cellStyle name="Percent 14 8" xfId="2432"/>
    <cellStyle name="Percent 14 9" xfId="2433"/>
    <cellStyle name="Percent 15" xfId="2434"/>
    <cellStyle name="Percent 15 2" xfId="2435"/>
    <cellStyle name="Percent 15 3" xfId="2436"/>
    <cellStyle name="Percent 15 4" xfId="2437"/>
    <cellStyle name="Percent 15 5" xfId="2438"/>
    <cellStyle name="Percent 15 6" xfId="2439"/>
    <cellStyle name="Percent 15 7" xfId="2440"/>
    <cellStyle name="Percent 15 7 2" xfId="2441"/>
    <cellStyle name="Percent 15 7 3" xfId="2442"/>
    <cellStyle name="Percent 16 2" xfId="2443"/>
    <cellStyle name="Percent 16 3" xfId="2444"/>
    <cellStyle name="Percent 16 4" xfId="2445"/>
    <cellStyle name="Percent 16 5" xfId="2446"/>
    <cellStyle name="Percent 16 6" xfId="2447"/>
    <cellStyle name="Percent 16 7" xfId="2448"/>
    <cellStyle name="Percent 16 7 2" xfId="2449"/>
    <cellStyle name="Percent 16 7 3" xfId="2450"/>
    <cellStyle name="Percent 17" xfId="2451"/>
    <cellStyle name="Percent 17 2" xfId="2452"/>
    <cellStyle name="Percent 17 3" xfId="2453"/>
    <cellStyle name="Percent 17 4" xfId="2454"/>
    <cellStyle name="Percent 17 5" xfId="2455"/>
    <cellStyle name="Percent 17 6" xfId="2456"/>
    <cellStyle name="Percent 17 7" xfId="2457"/>
    <cellStyle name="Percent 17 7 2" xfId="2458"/>
    <cellStyle name="Percent 17 7 3" xfId="2459"/>
    <cellStyle name="Percent 17 8" xfId="2460"/>
    <cellStyle name="Percent 17 8 2" xfId="2461"/>
    <cellStyle name="Percent 2" xfId="2462"/>
    <cellStyle name="Percent 2 10" xfId="2463"/>
    <cellStyle name="Percent 2 10 2" xfId="2464"/>
    <cellStyle name="Percent 2 11" xfId="2465"/>
    <cellStyle name="Percent 2 11 2" xfId="2466"/>
    <cellStyle name="Percent 2 12" xfId="2467"/>
    <cellStyle name="Percent 2 13" xfId="2468"/>
    <cellStyle name="Percent 2 14" xfId="2469"/>
    <cellStyle name="Percent 2 15" xfId="2470"/>
    <cellStyle name="Percent 2 16" xfId="2471"/>
    <cellStyle name="Percent 2 17" xfId="2472"/>
    <cellStyle name="Percent 2 18" xfId="2473"/>
    <cellStyle name="Percent 2 19" xfId="2474"/>
    <cellStyle name="Percent 2 2" xfId="2475"/>
    <cellStyle name="Percent 2 2 2" xfId="2476"/>
    <cellStyle name="Percent 2 2 3" xfId="2477"/>
    <cellStyle name="Percent 2 2 3 2" xfId="2478"/>
    <cellStyle name="Percent 2 2 3 3" xfId="2479"/>
    <cellStyle name="Percent 2 2 4" xfId="2480"/>
    <cellStyle name="Percent 2 2 4 2" xfId="2481"/>
    <cellStyle name="Percent 2 2 5" xfId="2482"/>
    <cellStyle name="Percent 2 2 6" xfId="2483"/>
    <cellStyle name="Percent 2 20" xfId="2484"/>
    <cellStyle name="Percent 2 21" xfId="2485"/>
    <cellStyle name="Percent 2 22" xfId="2486"/>
    <cellStyle name="Percent 2 23" xfId="2487"/>
    <cellStyle name="Percent 2 24" xfId="2488"/>
    <cellStyle name="Percent 2 25" xfId="2489"/>
    <cellStyle name="Percent 2 26" xfId="2490"/>
    <cellStyle name="Percent 2 27" xfId="2491"/>
    <cellStyle name="Percent 2 28" xfId="2492"/>
    <cellStyle name="Percent 2 29" xfId="2493"/>
    <cellStyle name="Percent 2 3" xfId="2494"/>
    <cellStyle name="Percent 2 3 10" xfId="2495"/>
    <cellStyle name="Percent 2 3 11" xfId="2496"/>
    <cellStyle name="Percent 2 3 12" xfId="2497"/>
    <cellStyle name="Percent 2 3 13" xfId="2498"/>
    <cellStyle name="Percent 2 3 14" xfId="2499"/>
    <cellStyle name="Percent 2 3 15" xfId="2500"/>
    <cellStyle name="Percent 2 3 16" xfId="2501"/>
    <cellStyle name="Percent 2 3 2" xfId="2502"/>
    <cellStyle name="Percent 2 3 3" xfId="2503"/>
    <cellStyle name="Percent 2 3 3 2" xfId="2504"/>
    <cellStyle name="Percent 2 3 3 3" xfId="2505"/>
    <cellStyle name="Percent 2 3 3 3 2" xfId="2506"/>
    <cellStyle name="Percent 2 3 3 3 3" xfId="2507"/>
    <cellStyle name="Percent 2 3 3 3 4" xfId="2508"/>
    <cellStyle name="Percent 2 3 4" xfId="2509"/>
    <cellStyle name="Percent 2 3 5" xfId="2510"/>
    <cellStyle name="Percent 2 3 6" xfId="2511"/>
    <cellStyle name="Percent 2 3 7" xfId="2512"/>
    <cellStyle name="Percent 2 3 8" xfId="2513"/>
    <cellStyle name="Percent 2 3 9" xfId="2514"/>
    <cellStyle name="Percent 2 30" xfId="2515"/>
    <cellStyle name="Percent 2 31" xfId="2516"/>
    <cellStyle name="Percent 2 32" xfId="2517"/>
    <cellStyle name="Percent 2 33" xfId="2518"/>
    <cellStyle name="Percent 2 34" xfId="2519"/>
    <cellStyle name="Percent 2 35" xfId="2520"/>
    <cellStyle name="Percent 2 36" xfId="2521"/>
    <cellStyle name="Percent 2 37" xfId="2522"/>
    <cellStyle name="Percent 2 38" xfId="2523"/>
    <cellStyle name="Percent 2 39" xfId="2524"/>
    <cellStyle name="Percent 2 4" xfId="2525"/>
    <cellStyle name="Percent 2 4 10" xfId="2526"/>
    <cellStyle name="Percent 2 4 11" xfId="2527"/>
    <cellStyle name="Percent 2 4 12" xfId="2528"/>
    <cellStyle name="Percent 2 4 13" xfId="2529"/>
    <cellStyle name="Percent 2 4 14" xfId="2530"/>
    <cellStyle name="Percent 2 4 15" xfId="2531"/>
    <cellStyle name="Percent 2 4 16" xfId="2532"/>
    <cellStyle name="Percent 2 4 2" xfId="2533"/>
    <cellStyle name="Percent 2 4 3" xfId="2534"/>
    <cellStyle name="Percent 2 4 4" xfId="2535"/>
    <cellStyle name="Percent 2 4 5" xfId="2536"/>
    <cellStyle name="Percent 2 4 6" xfId="2537"/>
    <cellStyle name="Percent 2 4 7" xfId="2538"/>
    <cellStyle name="Percent 2 4 8" xfId="2539"/>
    <cellStyle name="Percent 2 4 9" xfId="2540"/>
    <cellStyle name="Percent 2 40" xfId="2541"/>
    <cellStyle name="Percent 2 41" xfId="2542"/>
    <cellStyle name="Percent 2 42" xfId="2543"/>
    <cellStyle name="Percent 2 43" xfId="2544"/>
    <cellStyle name="Percent 2 44" xfId="2545"/>
    <cellStyle name="Percent 2 45" xfId="2546"/>
    <cellStyle name="Percent 2 46" xfId="2547"/>
    <cellStyle name="Percent 2 47" xfId="2548"/>
    <cellStyle name="Percent 2 48" xfId="2549"/>
    <cellStyle name="Percent 2 48 2" xfId="2550"/>
    <cellStyle name="Percent 2 49" xfId="2551"/>
    <cellStyle name="Percent 2 49 2" xfId="2552"/>
    <cellStyle name="Percent 2 5" xfId="2553"/>
    <cellStyle name="Percent 2 5 10" xfId="2554"/>
    <cellStyle name="Percent 2 5 11" xfId="2555"/>
    <cellStyle name="Percent 2 5 12" xfId="2556"/>
    <cellStyle name="Percent 2 5 13" xfId="2557"/>
    <cellStyle name="Percent 2 5 14" xfId="2558"/>
    <cellStyle name="Percent 2 5 15" xfId="2559"/>
    <cellStyle name="Percent 2 5 2" xfId="2560"/>
    <cellStyle name="Percent 2 5 3" xfId="2561"/>
    <cellStyle name="Percent 2 5 4" xfId="2562"/>
    <cellStyle name="Percent 2 5 5" xfId="2563"/>
    <cellStyle name="Percent 2 5 6" xfId="2564"/>
    <cellStyle name="Percent 2 5 7" xfId="2565"/>
    <cellStyle name="Percent 2 5 8" xfId="2566"/>
    <cellStyle name="Percent 2 5 9" xfId="2567"/>
    <cellStyle name="Percent 2 50" xfId="2568"/>
    <cellStyle name="Percent 2 51" xfId="2569"/>
    <cellStyle name="Percent 2 6" xfId="2570"/>
    <cellStyle name="Percent 2 6 10" xfId="2571"/>
    <cellStyle name="Percent 2 6 11" xfId="2572"/>
    <cellStyle name="Percent 2 6 12" xfId="2573"/>
    <cellStyle name="Percent 2 6 13" xfId="2574"/>
    <cellStyle name="Percent 2 6 14" xfId="2575"/>
    <cellStyle name="Percent 2 6 15" xfId="2576"/>
    <cellStyle name="Percent 2 6 2" xfId="2577"/>
    <cellStyle name="Percent 2 6 3" xfId="2578"/>
    <cellStyle name="Percent 2 6 4" xfId="2579"/>
    <cellStyle name="Percent 2 6 5" xfId="2580"/>
    <cellStyle name="Percent 2 6 6" xfId="2581"/>
    <cellStyle name="Percent 2 6 7" xfId="2582"/>
    <cellStyle name="Percent 2 6 8" xfId="2583"/>
    <cellStyle name="Percent 2 6 9" xfId="2584"/>
    <cellStyle name="Percent 2 7" xfId="2585"/>
    <cellStyle name="Percent 2 7 2" xfId="2586"/>
    <cellStyle name="Percent 2 8" xfId="2587"/>
    <cellStyle name="Percent 2 8 2" xfId="2588"/>
    <cellStyle name="Percent 2 9" xfId="2589"/>
    <cellStyle name="Percent 2 9 2" xfId="2590"/>
    <cellStyle name="Percent 20" xfId="2591"/>
    <cellStyle name="Percent 20 2" xfId="2592"/>
    <cellStyle name="Percent 20 3" xfId="2593"/>
    <cellStyle name="Percent 20 4" xfId="2594"/>
    <cellStyle name="Percent 20 5" xfId="2595"/>
    <cellStyle name="Percent 20 6" xfId="2596"/>
    <cellStyle name="Percent 20 7" xfId="2597"/>
    <cellStyle name="Percent 20 7 2" xfId="2598"/>
    <cellStyle name="Percent 20 7 3" xfId="2599"/>
    <cellStyle name="Percent 21" xfId="2600"/>
    <cellStyle name="Percent 21 2" xfId="2601"/>
    <cellStyle name="Percent 21 3" xfId="2602"/>
    <cellStyle name="Percent 21 4" xfId="2603"/>
    <cellStyle name="Percent 21 5" xfId="2604"/>
    <cellStyle name="Percent 21 6" xfId="2605"/>
    <cellStyle name="Percent 21 7" xfId="2606"/>
    <cellStyle name="Percent 21 7 2" xfId="2607"/>
    <cellStyle name="Percent 21 7 3" xfId="2608"/>
    <cellStyle name="Percent 22" xfId="2609"/>
    <cellStyle name="Percent 22 2" xfId="2610"/>
    <cellStyle name="Percent 22 3" xfId="2611"/>
    <cellStyle name="Percent 22 4" xfId="2612"/>
    <cellStyle name="Percent 22 5" xfId="2613"/>
    <cellStyle name="Percent 22 6" xfId="2614"/>
    <cellStyle name="Percent 22 7" xfId="2615"/>
    <cellStyle name="Percent 22 7 2" xfId="2616"/>
    <cellStyle name="Percent 22 7 3" xfId="2617"/>
    <cellStyle name="Percent 23" xfId="2618"/>
    <cellStyle name="Percent 23 2" xfId="2619"/>
    <cellStyle name="Percent 23 3" xfId="2620"/>
    <cellStyle name="Percent 23 4" xfId="2621"/>
    <cellStyle name="Percent 23 5" xfId="2622"/>
    <cellStyle name="Percent 23 6" xfId="2623"/>
    <cellStyle name="Percent 23 7" xfId="2624"/>
    <cellStyle name="Percent 23 7 2" xfId="2625"/>
    <cellStyle name="Percent 23 7 3" xfId="2626"/>
    <cellStyle name="Percent 24 2" xfId="2627"/>
    <cellStyle name="Percent 24 3" xfId="2628"/>
    <cellStyle name="Percent 24 4" xfId="2629"/>
    <cellStyle name="Percent 24 5" xfId="2630"/>
    <cellStyle name="Percent 24 6" xfId="2631"/>
    <cellStyle name="Percent 24 7" xfId="2632"/>
    <cellStyle name="Percent 24 7 2" xfId="2633"/>
    <cellStyle name="Percent 24 7 3" xfId="2634"/>
    <cellStyle name="Percent 25" xfId="2635"/>
    <cellStyle name="Percent 25 2" xfId="2636"/>
    <cellStyle name="Percent 25 3" xfId="2637"/>
    <cellStyle name="Percent 25 4" xfId="2638"/>
    <cellStyle name="Percent 25 5" xfId="2639"/>
    <cellStyle name="Percent 25 6" xfId="2640"/>
    <cellStyle name="Percent 25 7" xfId="2641"/>
    <cellStyle name="Percent 25 7 2" xfId="2642"/>
    <cellStyle name="Percent 25 7 3" xfId="2643"/>
    <cellStyle name="Percent 26" xfId="2644"/>
    <cellStyle name="Percent 26 2" xfId="2645"/>
    <cellStyle name="Percent 26 3" xfId="2646"/>
    <cellStyle name="Percent 26 4" xfId="2647"/>
    <cellStyle name="Percent 26 5" xfId="2648"/>
    <cellStyle name="Percent 26 6" xfId="2649"/>
    <cellStyle name="Percent 26 7" xfId="2650"/>
    <cellStyle name="Percent 26 7 2" xfId="2651"/>
    <cellStyle name="Percent 26 7 3" xfId="2652"/>
    <cellStyle name="Percent 27" xfId="2653"/>
    <cellStyle name="Percent 3" xfId="2654"/>
    <cellStyle name="Percent 3 10" xfId="2655"/>
    <cellStyle name="Percent 3 10 10" xfId="2656"/>
    <cellStyle name="Percent 3 10 11" xfId="2657"/>
    <cellStyle name="Percent 3 10 12" xfId="2658"/>
    <cellStyle name="Percent 3 10 13" xfId="2659"/>
    <cellStyle name="Percent 3 10 14" xfId="2660"/>
    <cellStyle name="Percent 3 10 15" xfId="2661"/>
    <cellStyle name="Percent 3 10 2" xfId="2662"/>
    <cellStyle name="Percent 3 10 3" xfId="2663"/>
    <cellStyle name="Percent 3 10 4" xfId="2664"/>
    <cellStyle name="Percent 3 10 5" xfId="2665"/>
    <cellStyle name="Percent 3 10 6" xfId="2666"/>
    <cellStyle name="Percent 3 10 7" xfId="2667"/>
    <cellStyle name="Percent 3 10 8" xfId="2668"/>
    <cellStyle name="Percent 3 10 9" xfId="2669"/>
    <cellStyle name="Percent 3 11" xfId="2670"/>
    <cellStyle name="Percent 3 12" xfId="2671"/>
    <cellStyle name="Percent 3 13" xfId="2672"/>
    <cellStyle name="Percent 3 14" xfId="2673"/>
    <cellStyle name="Percent 3 15" xfId="2674"/>
    <cellStyle name="Percent 3 16" xfId="2675"/>
    <cellStyle name="Percent 3 17" xfId="2676"/>
    <cellStyle name="Percent 3 18" xfId="2677"/>
    <cellStyle name="Percent 3 19" xfId="2678"/>
    <cellStyle name="Percent 3 2" xfId="2679"/>
    <cellStyle name="Percent 3 2 10" xfId="2680"/>
    <cellStyle name="Percent 3 2 11" xfId="2681"/>
    <cellStyle name="Percent 3 2 12" xfId="2682"/>
    <cellStyle name="Percent 3 2 13" xfId="2683"/>
    <cellStyle name="Percent 3 2 14" xfId="2684"/>
    <cellStyle name="Percent 3 2 15" xfId="2685"/>
    <cellStyle name="Percent 3 2 16" xfId="2686"/>
    <cellStyle name="Percent 3 2 2" xfId="2687"/>
    <cellStyle name="Percent 3 2 2 2" xfId="2688"/>
    <cellStyle name="Percent 3 2 3" xfId="2689"/>
    <cellStyle name="Percent 3 2 3 2" xfId="2690"/>
    <cellStyle name="Percent 3 2 4" xfId="2691"/>
    <cellStyle name="Percent 3 2 5" xfId="2692"/>
    <cellStyle name="Percent 3 2 6" xfId="2693"/>
    <cellStyle name="Percent 3 2 7" xfId="2694"/>
    <cellStyle name="Percent 3 2 8" xfId="2695"/>
    <cellStyle name="Percent 3 2 9" xfId="2696"/>
    <cellStyle name="Percent 3 20" xfId="2697"/>
    <cellStyle name="Percent 3 21" xfId="2698"/>
    <cellStyle name="Percent 3 22" xfId="2699"/>
    <cellStyle name="Percent 3 23" xfId="2700"/>
    <cellStyle name="Percent 3 24" xfId="2701"/>
    <cellStyle name="Percent 3 25" xfId="2702"/>
    <cellStyle name="Percent 3 26" xfId="2703"/>
    <cellStyle name="Percent 3 27" xfId="2704"/>
    <cellStyle name="Percent 3 28" xfId="2705"/>
    <cellStyle name="Percent 3 29" xfId="2706"/>
    <cellStyle name="Percent 3 3" xfId="2707"/>
    <cellStyle name="Percent 3 3 10" xfId="2708"/>
    <cellStyle name="Percent 3 3 11" xfId="2709"/>
    <cellStyle name="Percent 3 3 12" xfId="2710"/>
    <cellStyle name="Percent 3 3 13" xfId="2711"/>
    <cellStyle name="Percent 3 3 14" xfId="2712"/>
    <cellStyle name="Percent 3 3 15" xfId="2713"/>
    <cellStyle name="Percent 3 3 2" xfId="2714"/>
    <cellStyle name="Percent 3 3 3" xfId="2715"/>
    <cellStyle name="Percent 3 3 3 2" xfId="2716"/>
    <cellStyle name="Percent 3 3 3 3" xfId="2717"/>
    <cellStyle name="Percent 3 3 3 3 2" xfId="2718"/>
    <cellStyle name="Percent 3 3 3 3 3" xfId="2719"/>
    <cellStyle name="Percent 3 3 3 3 4" xfId="2720"/>
    <cellStyle name="Percent 3 3 4" xfId="2721"/>
    <cellStyle name="Percent 3 3 4 2" xfId="2722"/>
    <cellStyle name="Percent 3 3 5" xfId="2723"/>
    <cellStyle name="Percent 3 3 6" xfId="2724"/>
    <cellStyle name="Percent 3 3 7" xfId="2725"/>
    <cellStyle name="Percent 3 3 8" xfId="2726"/>
    <cellStyle name="Percent 3 3 9" xfId="2727"/>
    <cellStyle name="Percent 3 4" xfId="2728"/>
    <cellStyle name="Percent 3 4 10" xfId="2729"/>
    <cellStyle name="Percent 3 4 11" xfId="2730"/>
    <cellStyle name="Percent 3 4 12" xfId="2731"/>
    <cellStyle name="Percent 3 4 13" xfId="2732"/>
    <cellStyle name="Percent 3 4 14" xfId="2733"/>
    <cellStyle name="Percent 3 4 15" xfId="2734"/>
    <cellStyle name="Percent 3 4 2" xfId="2735"/>
    <cellStyle name="Percent 3 4 3" xfId="2736"/>
    <cellStyle name="Percent 3 4 4" xfId="2737"/>
    <cellStyle name="Percent 3 4 5" xfId="2738"/>
    <cellStyle name="Percent 3 4 6" xfId="2739"/>
    <cellStyle name="Percent 3 4 7" xfId="2740"/>
    <cellStyle name="Percent 3 4 8" xfId="2741"/>
    <cellStyle name="Percent 3 4 9" xfId="2742"/>
    <cellStyle name="Percent 3 5" xfId="2743"/>
    <cellStyle name="Percent 3 5 10" xfId="2744"/>
    <cellStyle name="Percent 3 5 11" xfId="2745"/>
    <cellStyle name="Percent 3 5 12" xfId="2746"/>
    <cellStyle name="Percent 3 5 13" xfId="2747"/>
    <cellStyle name="Percent 3 5 14" xfId="2748"/>
    <cellStyle name="Percent 3 5 15" xfId="2749"/>
    <cellStyle name="Percent 3 5 16" xfId="2750"/>
    <cellStyle name="Percent 3 5 2" xfId="2751"/>
    <cellStyle name="Percent 3 5 3" xfId="2752"/>
    <cellStyle name="Percent 3 5 4" xfId="2753"/>
    <cellStyle name="Percent 3 5 5" xfId="2754"/>
    <cellStyle name="Percent 3 5 6" xfId="2755"/>
    <cellStyle name="Percent 3 5 7" xfId="2756"/>
    <cellStyle name="Percent 3 5 8" xfId="2757"/>
    <cellStyle name="Percent 3 5 9" xfId="2758"/>
    <cellStyle name="Percent 3 6" xfId="2759"/>
    <cellStyle name="Percent 3 6 10" xfId="2760"/>
    <cellStyle name="Percent 3 6 11" xfId="2761"/>
    <cellStyle name="Percent 3 6 12" xfId="2762"/>
    <cellStyle name="Percent 3 6 13" xfId="2763"/>
    <cellStyle name="Percent 3 6 14" xfId="2764"/>
    <cellStyle name="Percent 3 6 15" xfId="2765"/>
    <cellStyle name="Percent 3 6 2" xfId="2766"/>
    <cellStyle name="Percent 3 6 3" xfId="2767"/>
    <cellStyle name="Percent 3 6 4" xfId="2768"/>
    <cellStyle name="Percent 3 6 5" xfId="2769"/>
    <cellStyle name="Percent 3 6 6" xfId="2770"/>
    <cellStyle name="Percent 3 6 7" xfId="2771"/>
    <cellStyle name="Percent 3 6 8" xfId="2772"/>
    <cellStyle name="Percent 3 6 9" xfId="2773"/>
    <cellStyle name="Percent 3 7" xfId="2774"/>
    <cellStyle name="Percent 3 7 10" xfId="2775"/>
    <cellStyle name="Percent 3 7 11" xfId="2776"/>
    <cellStyle name="Percent 3 7 12" xfId="2777"/>
    <cellStyle name="Percent 3 7 13" xfId="2778"/>
    <cellStyle name="Percent 3 7 14" xfId="2779"/>
    <cellStyle name="Percent 3 7 15" xfId="2780"/>
    <cellStyle name="Percent 3 7 2" xfId="2781"/>
    <cellStyle name="Percent 3 7 3" xfId="2782"/>
    <cellStyle name="Percent 3 7 4" xfId="2783"/>
    <cellStyle name="Percent 3 7 5" xfId="2784"/>
    <cellStyle name="Percent 3 7 6" xfId="2785"/>
    <cellStyle name="Percent 3 7 7" xfId="2786"/>
    <cellStyle name="Percent 3 7 8" xfId="2787"/>
    <cellStyle name="Percent 3 7 9" xfId="2788"/>
    <cellStyle name="Percent 3 8" xfId="2789"/>
    <cellStyle name="Percent 3 8 10" xfId="2790"/>
    <cellStyle name="Percent 3 8 11" xfId="2791"/>
    <cellStyle name="Percent 3 8 12" xfId="2792"/>
    <cellStyle name="Percent 3 8 13" xfId="2793"/>
    <cellStyle name="Percent 3 8 14" xfId="2794"/>
    <cellStyle name="Percent 3 8 15" xfId="2795"/>
    <cellStyle name="Percent 3 8 2" xfId="2796"/>
    <cellStyle name="Percent 3 8 3" xfId="2797"/>
    <cellStyle name="Percent 3 8 4" xfId="2798"/>
    <cellStyle name="Percent 3 8 5" xfId="2799"/>
    <cellStyle name="Percent 3 8 6" xfId="2800"/>
    <cellStyle name="Percent 3 8 7" xfId="2801"/>
    <cellStyle name="Percent 3 8 8" xfId="2802"/>
    <cellStyle name="Percent 3 8 9" xfId="2803"/>
    <cellStyle name="Percent 3 9" xfId="2804"/>
    <cellStyle name="Percent 3 9 10" xfId="2805"/>
    <cellStyle name="Percent 3 9 11" xfId="2806"/>
    <cellStyle name="Percent 3 9 12" xfId="2807"/>
    <cellStyle name="Percent 3 9 13" xfId="2808"/>
    <cellStyle name="Percent 3 9 14" xfId="2809"/>
    <cellStyle name="Percent 3 9 15" xfId="2810"/>
    <cellStyle name="Percent 3 9 2" xfId="2811"/>
    <cellStyle name="Percent 3 9 3" xfId="2812"/>
    <cellStyle name="Percent 3 9 4" xfId="2813"/>
    <cellStyle name="Percent 3 9 5" xfId="2814"/>
    <cellStyle name="Percent 3 9 6" xfId="2815"/>
    <cellStyle name="Percent 3 9 7" xfId="2816"/>
    <cellStyle name="Percent 3 9 8" xfId="2817"/>
    <cellStyle name="Percent 3 9 9" xfId="2818"/>
    <cellStyle name="Percent 31" xfId="2819"/>
    <cellStyle name="Percent 4" xfId="2820"/>
    <cellStyle name="Percent 4 10" xfId="2821"/>
    <cellStyle name="Percent 4 11" xfId="2822"/>
    <cellStyle name="Percent 4 12" xfId="2823"/>
    <cellStyle name="Percent 4 13" xfId="2824"/>
    <cellStyle name="Percent 4 14" xfId="2825"/>
    <cellStyle name="Percent 4 15" xfId="2826"/>
    <cellStyle name="Percent 4 16" xfId="2827"/>
    <cellStyle name="Percent 4 17" xfId="2828"/>
    <cellStyle name="Percent 4 18" xfId="2829"/>
    <cellStyle name="Percent 4 19" xfId="2830"/>
    <cellStyle name="Percent 4 2" xfId="2831"/>
    <cellStyle name="Percent 4 2 2" xfId="2832"/>
    <cellStyle name="Percent 4 2 3" xfId="2833"/>
    <cellStyle name="Percent 4 2 4" xfId="2834"/>
    <cellStyle name="Percent 4 2 5" xfId="2835"/>
    <cellStyle name="Percent 4 20" xfId="2836"/>
    <cellStyle name="Percent 4 21" xfId="2837"/>
    <cellStyle name="Percent 4 22" xfId="2838"/>
    <cellStyle name="Percent 4 23" xfId="2839"/>
    <cellStyle name="Percent 4 24" xfId="2840"/>
    <cellStyle name="Percent 4 25" xfId="2841"/>
    <cellStyle name="Percent 4 26" xfId="2842"/>
    <cellStyle name="Percent 4 27" xfId="2843"/>
    <cellStyle name="Percent 4 28" xfId="2844"/>
    <cellStyle name="Percent 4 29" xfId="2845"/>
    <cellStyle name="Percent 4 29 2" xfId="2846"/>
    <cellStyle name="Percent 4 29 3" xfId="2847"/>
    <cellStyle name="Percent 4 3" xfId="2848"/>
    <cellStyle name="Percent 4 4" xfId="2849"/>
    <cellStyle name="Percent 4 4 2" xfId="2850"/>
    <cellStyle name="Percent 4 5" xfId="2851"/>
    <cellStyle name="Percent 4 5 2" xfId="2852"/>
    <cellStyle name="Percent 4 6" xfId="2853"/>
    <cellStyle name="Percent 4 7" xfId="2854"/>
    <cellStyle name="Percent 4 8" xfId="2855"/>
    <cellStyle name="Percent 4 9" xfId="2856"/>
    <cellStyle name="Percent 5" xfId="2857"/>
    <cellStyle name="Percent 5 2" xfId="2858"/>
    <cellStyle name="Percent 5 3" xfId="2859"/>
    <cellStyle name="Percent 5 3 2" xfId="2860"/>
    <cellStyle name="Percent 5 4" xfId="2861"/>
    <cellStyle name="Percent 6" xfId="2862"/>
    <cellStyle name="Percent 6 2" xfId="2863"/>
    <cellStyle name="Percent 7" xfId="2864"/>
    <cellStyle name="Percent 8" xfId="2865"/>
    <cellStyle name="Percent 8 2" xfId="2866"/>
    <cellStyle name="Percent 9" xfId="2867"/>
    <cellStyle name="Percent 9 10" xfId="2868"/>
    <cellStyle name="Percent 9 11" xfId="2869"/>
    <cellStyle name="Percent 9 12" xfId="2870"/>
    <cellStyle name="Percent 9 13" xfId="2871"/>
    <cellStyle name="Percent 9 14" xfId="2872"/>
    <cellStyle name="Percent 9 15" xfId="2873"/>
    <cellStyle name="Percent 9 16" xfId="2874"/>
    <cellStyle name="Percent 9 17" xfId="2875"/>
    <cellStyle name="Percent 9 18" xfId="2876"/>
    <cellStyle name="Percent 9 19" xfId="2877"/>
    <cellStyle name="Percent 9 2" xfId="2878"/>
    <cellStyle name="Percent 9 20" xfId="2879"/>
    <cellStyle name="Percent 9 3" xfId="2880"/>
    <cellStyle name="Percent 9 4" xfId="2881"/>
    <cellStyle name="Percent 9 5" xfId="2882"/>
    <cellStyle name="Percent 9 6" xfId="2883"/>
    <cellStyle name="Percent 9 7" xfId="2884"/>
    <cellStyle name="Percent 9 7 2" xfId="2885"/>
    <cellStyle name="Percent 9 7 3" xfId="2886"/>
    <cellStyle name="Percent 9 8" xfId="2887"/>
    <cellStyle name="Percent 9 9" xfId="2888"/>
    <cellStyle name="Percentagem 2 2" xfId="2889"/>
    <cellStyle name="Percentagem 2 3" xfId="2890"/>
    <cellStyle name="Pilkku_Layo9704" xfId="2891"/>
    <cellStyle name="Pyör. luku_Layo9704" xfId="2892"/>
    <cellStyle name="Pyör. valuutta_Layo9704" xfId="2893"/>
    <cellStyle name="Schlecht" xfId="2894"/>
    <cellStyle name="Shade" xfId="2895"/>
    <cellStyle name="source" xfId="2896"/>
    <cellStyle name="source 2" xfId="2897"/>
    <cellStyle name="source 2 2" xfId="2898"/>
    <cellStyle name="Standaard_Blad1" xfId="2899"/>
    <cellStyle name="Standard 2" xfId="2900"/>
    <cellStyle name="Standard 3" xfId="2901"/>
    <cellStyle name="Standard_Sce_D_Extraction" xfId="2902"/>
    <cellStyle name="Style 1" xfId="2903"/>
    <cellStyle name="Style 103" xfId="2904"/>
    <cellStyle name="Style 103 2" xfId="2905"/>
    <cellStyle name="Style 103 3" xfId="2906"/>
    <cellStyle name="Style 104" xfId="2907"/>
    <cellStyle name="Style 104 2" xfId="2908"/>
    <cellStyle name="Style 104 3" xfId="2909"/>
    <cellStyle name="Style 105" xfId="2910"/>
    <cellStyle name="Style 105 2" xfId="2911"/>
    <cellStyle name="Style 106" xfId="2912"/>
    <cellStyle name="Style 106 2" xfId="2913"/>
    <cellStyle name="Style 107" xfId="2914"/>
    <cellStyle name="Style 107 2" xfId="2915"/>
    <cellStyle name="Style 108" xfId="2916"/>
    <cellStyle name="Style 108 2" xfId="2917"/>
    <cellStyle name="Style 108 3" xfId="2918"/>
    <cellStyle name="Style 109" xfId="2919"/>
    <cellStyle name="Style 109 2" xfId="2920"/>
    <cellStyle name="Style 110" xfId="2921"/>
    <cellStyle name="Style 110 2" xfId="2922"/>
    <cellStyle name="Style 114" xfId="2923"/>
    <cellStyle name="Style 114 2" xfId="2924"/>
    <cellStyle name="Style 114 3" xfId="2925"/>
    <cellStyle name="Style 115" xfId="2926"/>
    <cellStyle name="Style 115 2" xfId="2927"/>
    <cellStyle name="Style 115 3" xfId="2928"/>
    <cellStyle name="Style 116" xfId="2929"/>
    <cellStyle name="Style 116 2" xfId="2930"/>
    <cellStyle name="Style 117" xfId="2931"/>
    <cellStyle name="Style 117 2" xfId="2932"/>
    <cellStyle name="Style 118" xfId="2933"/>
    <cellStyle name="Style 118 2" xfId="2934"/>
    <cellStyle name="Style 119" xfId="2935"/>
    <cellStyle name="Style 119 2" xfId="2936"/>
    <cellStyle name="Style 119 3" xfId="2937"/>
    <cellStyle name="Style 120" xfId="2938"/>
    <cellStyle name="Style 120 2" xfId="2939"/>
    <cellStyle name="Style 121" xfId="2940"/>
    <cellStyle name="Style 121 2" xfId="2941"/>
    <cellStyle name="Style 126" xfId="2942"/>
    <cellStyle name="Style 126 2" xfId="2943"/>
    <cellStyle name="Style 126 3" xfId="2944"/>
    <cellStyle name="Style 127" xfId="2945"/>
    <cellStyle name="Style 127 2" xfId="2946"/>
    <cellStyle name="Style 128" xfId="2947"/>
    <cellStyle name="Style 128 2" xfId="2948"/>
    <cellStyle name="Style 129" xfId="2949"/>
    <cellStyle name="Style 129 2" xfId="2950"/>
    <cellStyle name="Style 130" xfId="2951"/>
    <cellStyle name="Style 130 2" xfId="2952"/>
    <cellStyle name="Style 130 3" xfId="2953"/>
    <cellStyle name="Style 131" xfId="2954"/>
    <cellStyle name="Style 131 2" xfId="2955"/>
    <cellStyle name="Style 132" xfId="2956"/>
    <cellStyle name="Style 132 2" xfId="2957"/>
    <cellStyle name="Style 137" xfId="2958"/>
    <cellStyle name="Style 137 2" xfId="2959"/>
    <cellStyle name="Style 137 3" xfId="2960"/>
    <cellStyle name="Style 138" xfId="2961"/>
    <cellStyle name="Style 138 2" xfId="2962"/>
    <cellStyle name="Style 139" xfId="2963"/>
    <cellStyle name="Style 139 2" xfId="2964"/>
    <cellStyle name="Style 140" xfId="2965"/>
    <cellStyle name="Style 140 2" xfId="2966"/>
    <cellStyle name="Style 141" xfId="2967"/>
    <cellStyle name="Style 141 2" xfId="2968"/>
    <cellStyle name="Style 141 3" xfId="2969"/>
    <cellStyle name="Style 142" xfId="2970"/>
    <cellStyle name="Style 142 2" xfId="2971"/>
    <cellStyle name="Style 143" xfId="2972"/>
    <cellStyle name="Style 143 2" xfId="2973"/>
    <cellStyle name="Style 148" xfId="2974"/>
    <cellStyle name="Style 148 2" xfId="2975"/>
    <cellStyle name="Style 148 3" xfId="2976"/>
    <cellStyle name="Style 149" xfId="2977"/>
    <cellStyle name="Style 149 2" xfId="2978"/>
    <cellStyle name="Style 150" xfId="2979"/>
    <cellStyle name="Style 150 2" xfId="2980"/>
    <cellStyle name="Style 151" xfId="2981"/>
    <cellStyle name="Style 151 2" xfId="2982"/>
    <cellStyle name="Style 152" xfId="2983"/>
    <cellStyle name="Style 152 2" xfId="2984"/>
    <cellStyle name="Style 152 3" xfId="2985"/>
    <cellStyle name="Style 153" xfId="2986"/>
    <cellStyle name="Style 153 2" xfId="2987"/>
    <cellStyle name="Style 154" xfId="2988"/>
    <cellStyle name="Style 154 2" xfId="2989"/>
    <cellStyle name="Style 159" xfId="2990"/>
    <cellStyle name="Style 159 2" xfId="2991"/>
    <cellStyle name="Style 159 3" xfId="2992"/>
    <cellStyle name="Style 160" xfId="2993"/>
    <cellStyle name="Style 160 2" xfId="2994"/>
    <cellStyle name="Style 161" xfId="2995"/>
    <cellStyle name="Style 161 2" xfId="2996"/>
    <cellStyle name="Style 162" xfId="2997"/>
    <cellStyle name="Style 162 2" xfId="2998"/>
    <cellStyle name="Style 163" xfId="2999"/>
    <cellStyle name="Style 163 2" xfId="3000"/>
    <cellStyle name="Style 163 3" xfId="3001"/>
    <cellStyle name="Style 164" xfId="3002"/>
    <cellStyle name="Style 164 2" xfId="3003"/>
    <cellStyle name="Style 165" xfId="3004"/>
    <cellStyle name="Style 165 2" xfId="3005"/>
    <cellStyle name="Style 21" xfId="3006"/>
    <cellStyle name="Style 21 2" xfId="3007"/>
    <cellStyle name="Style 21 2 2" xfId="3008"/>
    <cellStyle name="Style 21 3" xfId="3009"/>
    <cellStyle name="Style 21 4" xfId="3010"/>
    <cellStyle name="Style 22" xfId="3011"/>
    <cellStyle name="Style 22 2" xfId="3012"/>
    <cellStyle name="Style 23" xfId="3013"/>
    <cellStyle name="Style 23 2" xfId="3014"/>
    <cellStyle name="Style 24" xfId="3015"/>
    <cellStyle name="Style 24 2" xfId="3016"/>
    <cellStyle name="Style 25" xfId="3017"/>
    <cellStyle name="Style 25 2" xfId="3018"/>
    <cellStyle name="Style 25 3" xfId="3019"/>
    <cellStyle name="Style 26" xfId="3020"/>
    <cellStyle name="Style 26 2" xfId="3021"/>
    <cellStyle name="Style 27" xfId="3022"/>
    <cellStyle name="Style 27 2" xfId="3023"/>
    <cellStyle name="Style 35" xfId="3024"/>
    <cellStyle name="Style 35 2" xfId="3025"/>
    <cellStyle name="Style 35 3" xfId="3026"/>
    <cellStyle name="Style 36" xfId="3027"/>
    <cellStyle name="Style 36 2" xfId="3028"/>
    <cellStyle name="Style 37" xfId="3029"/>
    <cellStyle name="Style 37 2" xfId="3030"/>
    <cellStyle name="Style 38" xfId="3031"/>
    <cellStyle name="Style 38 2" xfId="3032"/>
    <cellStyle name="Style 39" xfId="3033"/>
    <cellStyle name="Style 39 2" xfId="3034"/>
    <cellStyle name="Style 39 3" xfId="3035"/>
    <cellStyle name="Style 40" xfId="3036"/>
    <cellStyle name="Style 40 2" xfId="3037"/>
    <cellStyle name="Style 41" xfId="3038"/>
    <cellStyle name="Style 41 2" xfId="3039"/>
    <cellStyle name="Style 46" xfId="3040"/>
    <cellStyle name="Style 46 2" xfId="3041"/>
    <cellStyle name="Style 46 3" xfId="3042"/>
    <cellStyle name="Style 47" xfId="3043"/>
    <cellStyle name="Style 47 2" xfId="3044"/>
    <cellStyle name="Style 48" xfId="3045"/>
    <cellStyle name="Style 48 2" xfId="3046"/>
    <cellStyle name="Style 49" xfId="3047"/>
    <cellStyle name="Style 49 2" xfId="3048"/>
    <cellStyle name="Style 50" xfId="3049"/>
    <cellStyle name="Style 50 2" xfId="3050"/>
    <cellStyle name="Style 50 3" xfId="3051"/>
    <cellStyle name="Style 51" xfId="3052"/>
    <cellStyle name="Style 51 2" xfId="3053"/>
    <cellStyle name="Style 52" xfId="3054"/>
    <cellStyle name="Style 52 2" xfId="3055"/>
    <cellStyle name="Style 58" xfId="3056"/>
    <cellStyle name="Style 58 2" xfId="3057"/>
    <cellStyle name="Style 58 3" xfId="3058"/>
    <cellStyle name="Style 59" xfId="3059"/>
    <cellStyle name="Style 59 2" xfId="3060"/>
    <cellStyle name="Style 60" xfId="3061"/>
    <cellStyle name="Style 60 2" xfId="3062"/>
    <cellStyle name="Style 61" xfId="3063"/>
    <cellStyle name="Style 61 2" xfId="3064"/>
    <cellStyle name="Style 62" xfId="3065"/>
    <cellStyle name="Style 62 2" xfId="3066"/>
    <cellStyle name="Style 62 3" xfId="3067"/>
    <cellStyle name="Style 63" xfId="3068"/>
    <cellStyle name="Style 63 2" xfId="3069"/>
    <cellStyle name="Style 64" xfId="3070"/>
    <cellStyle name="Style 64 2" xfId="3071"/>
    <cellStyle name="Style 69" xfId="3072"/>
    <cellStyle name="Style 69 2" xfId="3073"/>
    <cellStyle name="Style 69 3" xfId="3074"/>
    <cellStyle name="Style 70" xfId="3075"/>
    <cellStyle name="Style 70 2" xfId="3076"/>
    <cellStyle name="Style 71" xfId="3077"/>
    <cellStyle name="Style 71 2" xfId="3078"/>
    <cellStyle name="Style 72" xfId="3079"/>
    <cellStyle name="Style 72 2" xfId="3080"/>
    <cellStyle name="Style 73" xfId="3081"/>
    <cellStyle name="Style 73 2" xfId="3082"/>
    <cellStyle name="Style 73 3" xfId="3083"/>
    <cellStyle name="Style 74" xfId="3084"/>
    <cellStyle name="Style 74 2" xfId="3085"/>
    <cellStyle name="Style 75" xfId="3086"/>
    <cellStyle name="Style 75 2" xfId="3087"/>
    <cellStyle name="Style 80" xfId="3088"/>
    <cellStyle name="Style 80 2" xfId="3089"/>
    <cellStyle name="Style 80 3" xfId="3090"/>
    <cellStyle name="Style 81" xfId="3091"/>
    <cellStyle name="Style 81 2" xfId="3092"/>
    <cellStyle name="Style 81 3" xfId="3093"/>
    <cellStyle name="Style 82" xfId="3094"/>
    <cellStyle name="Style 82 2" xfId="3095"/>
    <cellStyle name="Style 83" xfId="3096"/>
    <cellStyle name="Style 83 2" xfId="3097"/>
    <cellStyle name="Style 84" xfId="3098"/>
    <cellStyle name="Style 84 2" xfId="3099"/>
    <cellStyle name="Style 85" xfId="3100"/>
    <cellStyle name="Style 85 2" xfId="3101"/>
    <cellStyle name="Style 85 3" xfId="3102"/>
    <cellStyle name="Style 86" xfId="3103"/>
    <cellStyle name="Style 86 2" xfId="3104"/>
    <cellStyle name="Style 87" xfId="3105"/>
    <cellStyle name="Style 87 2" xfId="3106"/>
    <cellStyle name="Style 93" xfId="3107"/>
    <cellStyle name="Style 93 2" xfId="3108"/>
    <cellStyle name="Style 93 3" xfId="3109"/>
    <cellStyle name="Style 94" xfId="3110"/>
    <cellStyle name="Style 94 2" xfId="3111"/>
    <cellStyle name="Style 95" xfId="3112"/>
    <cellStyle name="Style 95 2" xfId="3113"/>
    <cellStyle name="Style 96" xfId="3114"/>
    <cellStyle name="Style 96 2" xfId="3115"/>
    <cellStyle name="Style 97" xfId="3116"/>
    <cellStyle name="Style 97 2" xfId="3117"/>
    <cellStyle name="Style 97 3" xfId="3118"/>
    <cellStyle name="Style 98" xfId="3119"/>
    <cellStyle name="Style 98 2" xfId="3120"/>
    <cellStyle name="Style 99" xfId="3121"/>
    <cellStyle name="Style 99 2" xfId="3122"/>
    <cellStyle name="tableau | cellule | normal | decimal 1" xfId="3123"/>
    <cellStyle name="tableau | cellule | normal | pourcentage | decimal 1" xfId="3124"/>
    <cellStyle name="tableau | cellule | total | decimal 1" xfId="3125"/>
    <cellStyle name="tableau | coin superieur gauche" xfId="3126"/>
    <cellStyle name="tableau | entete-colonne | series" xfId="3127"/>
    <cellStyle name="tableau | entete-ligne | normal" xfId="3128"/>
    <cellStyle name="tableau | entete-ligne | total" xfId="3129"/>
    <cellStyle name="tableau | ligne-titre | niveau1" xfId="3130"/>
    <cellStyle name="tableau | ligne-titre | niveau2" xfId="3131"/>
    <cellStyle name="Title 10" xfId="3132"/>
    <cellStyle name="Title 11" xfId="3133"/>
    <cellStyle name="Title 12" xfId="3134"/>
    <cellStyle name="Title 13" xfId="3135"/>
    <cellStyle name="Title 14" xfId="3136"/>
    <cellStyle name="Title 15" xfId="3137"/>
    <cellStyle name="Title 16" xfId="3138"/>
    <cellStyle name="Title 17" xfId="3139"/>
    <cellStyle name="Title 18" xfId="3140"/>
    <cellStyle name="Title 19" xfId="3141"/>
    <cellStyle name="Title 2" xfId="3142"/>
    <cellStyle name="Title 2 2" xfId="3143"/>
    <cellStyle name="Title 20" xfId="3144"/>
    <cellStyle name="Title 21" xfId="3145"/>
    <cellStyle name="Title 22" xfId="3146"/>
    <cellStyle name="Title 23" xfId="3147"/>
    <cellStyle name="Title 24" xfId="3148"/>
    <cellStyle name="Title 25" xfId="3149"/>
    <cellStyle name="Title 26" xfId="3150"/>
    <cellStyle name="Title 27" xfId="3151"/>
    <cellStyle name="Title 28" xfId="3152"/>
    <cellStyle name="Title 29" xfId="3153"/>
    <cellStyle name="Title 3" xfId="3154"/>
    <cellStyle name="Title 3 2" xfId="3155"/>
    <cellStyle name="Title 30" xfId="3156"/>
    <cellStyle name="Title 31" xfId="3157"/>
    <cellStyle name="Title 32" xfId="3158"/>
    <cellStyle name="Title 33" xfId="3159"/>
    <cellStyle name="Title 34" xfId="3160"/>
    <cellStyle name="Title 35" xfId="3161"/>
    <cellStyle name="Title 36" xfId="3162"/>
    <cellStyle name="Title 37" xfId="3163"/>
    <cellStyle name="Title 38" xfId="3164"/>
    <cellStyle name="Title 39" xfId="3165"/>
    <cellStyle name="Title 4" xfId="3166"/>
    <cellStyle name="Title 40" xfId="3167"/>
    <cellStyle name="Title 41" xfId="3168"/>
    <cellStyle name="Title 42" xfId="3169"/>
    <cellStyle name="Title 43" xfId="3170"/>
    <cellStyle name="Title 5" xfId="3171"/>
    <cellStyle name="Title 6" xfId="3172"/>
    <cellStyle name="Title 7" xfId="3173"/>
    <cellStyle name="Title 8" xfId="3174"/>
    <cellStyle name="Title 9" xfId="3175"/>
    <cellStyle name="Total 10" xfId="3176"/>
    <cellStyle name="Total 11" xfId="3177"/>
    <cellStyle name="Total 12" xfId="3178"/>
    <cellStyle name="Total 13" xfId="3179"/>
    <cellStyle name="Total 14" xfId="3180"/>
    <cellStyle name="Total 15" xfId="3181"/>
    <cellStyle name="Total 16" xfId="3182"/>
    <cellStyle name="Total 17" xfId="3183"/>
    <cellStyle name="Total 18" xfId="3184"/>
    <cellStyle name="Total 19" xfId="3185"/>
    <cellStyle name="Total 2" xfId="3186"/>
    <cellStyle name="Total 20" xfId="3187"/>
    <cellStyle name="Total 21" xfId="3188"/>
    <cellStyle name="Total 22" xfId="3189"/>
    <cellStyle name="Total 23" xfId="3190"/>
    <cellStyle name="Total 24" xfId="3191"/>
    <cellStyle name="Total 25" xfId="3192"/>
    <cellStyle name="Total 26" xfId="3193"/>
    <cellStyle name="Total 27" xfId="3194"/>
    <cellStyle name="Total 28" xfId="3195"/>
    <cellStyle name="Total 29" xfId="3196"/>
    <cellStyle name="Total 3" xfId="3197"/>
    <cellStyle name="Total 3 2" xfId="3198"/>
    <cellStyle name="Total 30" xfId="3199"/>
    <cellStyle name="Total 31" xfId="3200"/>
    <cellStyle name="Total 32" xfId="3201"/>
    <cellStyle name="Total 33" xfId="3202"/>
    <cellStyle name="Total 34" xfId="3203"/>
    <cellStyle name="Total 35" xfId="3204"/>
    <cellStyle name="Total 36" xfId="3205"/>
    <cellStyle name="Total 37" xfId="3206"/>
    <cellStyle name="Total 38" xfId="3207"/>
    <cellStyle name="Total 39" xfId="3208"/>
    <cellStyle name="Total 4" xfId="3209"/>
    <cellStyle name="Total 40" xfId="3210"/>
    <cellStyle name="Total 41" xfId="3211"/>
    <cellStyle name="Total 42" xfId="3212"/>
    <cellStyle name="Total 5" xfId="3213"/>
    <cellStyle name="Total 6" xfId="3214"/>
    <cellStyle name="Total 7" xfId="3215"/>
    <cellStyle name="Total 8" xfId="3216"/>
    <cellStyle name="Total 9" xfId="3217"/>
    <cellStyle name="Überschrift" xfId="3218"/>
    <cellStyle name="Überschrift 1" xfId="3219"/>
    <cellStyle name="Überschrift 2" xfId="3220"/>
    <cellStyle name="Überschrift 3" xfId="3221"/>
    <cellStyle name="Überschrift 4" xfId="3222"/>
    <cellStyle name="Valuutta_Layo9704" xfId="3223"/>
    <cellStyle name="Verknüpfte Zelle" xfId="3224"/>
    <cellStyle name="Warnender Text" xfId="3225"/>
    <cellStyle name="Warning Text 10" xfId="3226"/>
    <cellStyle name="Warning Text 11" xfId="3227"/>
    <cellStyle name="Warning Text 12" xfId="3228"/>
    <cellStyle name="Warning Text 13" xfId="3229"/>
    <cellStyle name="Warning Text 14" xfId="3230"/>
    <cellStyle name="Warning Text 15" xfId="3231"/>
    <cellStyle name="Warning Text 16" xfId="3232"/>
    <cellStyle name="Warning Text 17" xfId="3233"/>
    <cellStyle name="Warning Text 18" xfId="3234"/>
    <cellStyle name="Warning Text 19" xfId="3235"/>
    <cellStyle name="Warning Text 2" xfId="3236"/>
    <cellStyle name="Warning Text 20" xfId="3237"/>
    <cellStyle name="Warning Text 21" xfId="3238"/>
    <cellStyle name="Warning Text 22" xfId="3239"/>
    <cellStyle name="Warning Text 23" xfId="3240"/>
    <cellStyle name="Warning Text 24" xfId="3241"/>
    <cellStyle name="Warning Text 25" xfId="3242"/>
    <cellStyle name="Warning Text 26" xfId="3243"/>
    <cellStyle name="Warning Text 27" xfId="3244"/>
    <cellStyle name="Warning Text 28" xfId="3245"/>
    <cellStyle name="Warning Text 29" xfId="3246"/>
    <cellStyle name="Warning Text 3" xfId="3247"/>
    <cellStyle name="Warning Text 3 2" xfId="3248"/>
    <cellStyle name="Warning Text 30" xfId="3249"/>
    <cellStyle name="Warning Text 31" xfId="3250"/>
    <cellStyle name="Warning Text 32" xfId="3251"/>
    <cellStyle name="Warning Text 33" xfId="3252"/>
    <cellStyle name="Warning Text 34" xfId="3253"/>
    <cellStyle name="Warning Text 35" xfId="3254"/>
    <cellStyle name="Warning Text 36" xfId="3255"/>
    <cellStyle name="Warning Text 37" xfId="3256"/>
    <cellStyle name="Warning Text 38" xfId="3257"/>
    <cellStyle name="Warning Text 39" xfId="3258"/>
    <cellStyle name="Warning Text 4" xfId="3259"/>
    <cellStyle name="Warning Text 40" xfId="3260"/>
    <cellStyle name="Warning Text 41" xfId="3261"/>
    <cellStyle name="Warning Text 5" xfId="3262"/>
    <cellStyle name="Warning Text 6" xfId="3263"/>
    <cellStyle name="Warning Text 7" xfId="3264"/>
    <cellStyle name="Warning Text 8" xfId="3265"/>
    <cellStyle name="Warning Text 9" xfId="3266"/>
    <cellStyle name="Zelle überprüfen" xfId="3267"/>
    <cellStyle name="Гиперссылка" xfId="3268"/>
    <cellStyle name="Обычный_2++" xfId="3269"/>
    <cellStyle name="已访问的超链接" xfId="32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Kanudia" refreshedDate="42494.720484837962" createdVersion="1" refreshedVersion="4" recordCount="2477" upgradeOnRefresh="1">
  <cacheSource type="worksheet">
    <worksheetSource ref="A3:G2480" sheet="Gas and Heat Data"/>
  </cacheSource>
  <cacheFields count="7">
    <cacheField name="time" numFmtId="0">
      <sharedItems containsMixedTypes="1" containsNumber="1" containsInteger="1" minValue="2010" maxValue="2014" count="6">
        <n v="2010"/>
        <n v="2011"/>
        <n v="2012"/>
        <n v="2013"/>
        <n v="2014"/>
        <s v="IDEES-10"/>
      </sharedItems>
    </cacheField>
    <cacheField name="product" numFmtId="0">
      <sharedItems containsSemiMixedTypes="0" containsString="0" containsNumber="1" containsInteger="1" minValue="4000" maxValue="5200" count="2">
        <n v="4000"/>
        <n v="5200"/>
      </sharedItems>
    </cacheField>
    <cacheField name="geo" numFmtId="0">
      <sharedItems count="36">
        <s v="AL"/>
        <s v="AT"/>
        <s v="BE"/>
        <s v="BG"/>
        <s v="CY"/>
        <s v="CZ"/>
        <s v="DE"/>
        <s v="DK"/>
        <s v="EE"/>
        <s v="EL"/>
        <s v="ES"/>
        <s v="FI"/>
        <s v="FR"/>
        <s v="HR"/>
        <s v="HU"/>
        <s v="IE"/>
        <s v="IS"/>
        <s v="IT"/>
        <s v="LT"/>
        <s v="LU"/>
        <s v="LV"/>
        <s v="MD"/>
        <s v="ME"/>
        <s v="MK"/>
        <s v="MT"/>
        <s v="NL"/>
        <s v="NO"/>
        <s v="PL"/>
        <s v="PT"/>
        <s v="RO"/>
        <s v="RS"/>
        <s v="SE"/>
        <s v="SI"/>
        <s v="SK"/>
        <s v="UK"/>
        <s v="XK"/>
      </sharedItems>
    </cacheField>
    <cacheField name="indic_nrgCodeDesc\Scenario" numFmtId="0">
      <sharedItems count="7">
        <s v="Industry"/>
        <s v="Transport"/>
        <s v="Residential"/>
        <s v="Agri"/>
        <s v="Services"/>
        <s v="Prod-Central"/>
        <s v="Prod-Auto"/>
      </sharedItems>
    </cacheField>
    <cacheField name="PJ" numFmtId="0">
      <sharedItems containsSemiMixedTypes="0" containsString="0" containsNumber="1" minValue="0" maxValue="1307.6099999999999" count="1487">
        <n v="0.03"/>
        <n v="0"/>
        <n v="128.05000000000001"/>
        <n v="6.173"/>
        <n v="49.503"/>
        <n v="0.64500000000000002"/>
        <n v="31.073"/>
        <n v="211.595"/>
        <n v="160.178"/>
        <n v="12.326000000000001"/>
        <n v="81.781999999999996"/>
        <n v="29.2"/>
        <n v="8.6560000000000006"/>
        <n v="2.0659999999999998"/>
        <n v="1.026"/>
        <n v="3.355"/>
        <n v="113.432"/>
        <n v="3.0990000000000002"/>
        <n v="99.745000000000005"/>
        <n v="2.6749999999999998"/>
        <n v="57.707999999999998"/>
        <n v="924.02499999999998"/>
        <n v="20.971"/>
        <n v="1000.926"/>
        <n v="416.71499999999997"/>
        <n v="29.858000000000001"/>
        <n v="31.452000000000002"/>
        <n v="1.7549999999999999"/>
        <n v="9.5269999999999992"/>
        <n v="4.7830000000000004"/>
        <n v="2E-3"/>
        <n v="2.2989999999999999"/>
        <n v="0.34200000000000003"/>
        <n v="1.244"/>
        <n v="15.638999999999999"/>
        <n v="0.60599999999999998"/>
        <n v="10.66"/>
        <n v="5.8179999999999996"/>
        <n v="336.25200000000001"/>
        <n v="3.927"/>
        <n v="178.267"/>
        <n v="5.7460000000000004"/>
        <n v="44.573"/>
        <n v="39.100999999999999"/>
        <n v="0.61199999999999999"/>
        <n v="1.9279999999999999"/>
        <n v="0.25"/>
        <n v="1.28"/>
        <n v="412.70699999999999"/>
        <n v="2.0510000000000002"/>
        <n v="580.74699999999996"/>
        <n v="3.5999999999999997E-2"/>
        <n v="8.5749999999999993"/>
        <n v="280.142"/>
        <n v="21.42"/>
        <n v="8.7999999999999995E-2"/>
        <n v="25.042000000000002"/>
        <n v="0.755"/>
        <n v="6.601"/>
        <n v="48.314"/>
        <n v="1.1890000000000001"/>
        <n v="136.47999999999999"/>
        <n v="5.1680000000000001"/>
        <n v="71.811000000000007"/>
        <n v="18.632999999999999"/>
        <n v="29.655000000000001"/>
        <n v="18.391999999999999"/>
        <n v="433.351"/>
        <n v="29.11"/>
        <n v="782.83100000000002"/>
        <n v="5.9550000000000001"/>
        <n v="360.64400000000001"/>
        <n v="11.989000000000001"/>
        <n v="1.0389999999999999"/>
        <n v="6.6310000000000002"/>
        <n v="1.306"/>
        <n v="2.78"/>
        <n v="12.217000000000001"/>
        <n v="9.6"/>
        <n v="6.452"/>
        <n v="10.15"/>
        <n v="5.21"/>
        <n v="0.63900000000000001"/>
        <n v="4.8380000000000001"/>
        <n v="14.342000000000001"/>
        <n v="7.6999999999999999E-2"/>
        <n v="11.077"/>
        <n v="8.5999999999999993E-2"/>
        <n v="3.4180000000000001"/>
        <n v="1.6339999999999999"/>
        <n v="8.0000000000000002E-3"/>
        <n v="0.08"/>
        <n v="227.71899999999999"/>
        <n v="0.38800000000000001"/>
        <n v="406.74200000000002"/>
        <n v="118.003"/>
        <n v="168.941"/>
        <n v="12.238"/>
        <n v="2.2770000000000001"/>
        <n v="0.16600000000000001"/>
        <n v="0.81399999999999995"/>
        <n v="0.93100000000000005"/>
        <n v="153.197"/>
        <n v="9.2690000000000001"/>
        <n v="148.494"/>
        <n v="1.486"/>
        <n v="83.450999999999993"/>
        <n v="44.070999999999998"/>
        <n v="0.52500000000000002"/>
        <n v="12.519"/>
        <n v="4.0000000000000001E-3"/>
        <n v="0.16"/>
        <n v="8.218"/>
        <n v="124.07899999999999"/>
        <n v="0.435"/>
        <n v="92.347999999999999"/>
        <n v="3.077"/>
        <n v="39.171999999999997"/>
        <n v="28.419"/>
        <n v="0.42099999999999999"/>
        <n v="9.0150000000000006"/>
        <n v="0.61099999999999999"/>
        <n v="3.6259999999999999"/>
        <n v="20.186"/>
        <n v="1.3280000000000001"/>
        <n v="3.47"/>
        <n v="1.008"/>
        <n v="4.484"/>
        <n v="20.222999999999999"/>
        <n v="4.7610000000000001"/>
        <n v="0.98899999999999999"/>
        <n v="63.466000000000001"/>
        <n v="16.600000000000001"/>
        <n v="55.776000000000003"/>
        <n v="1.34"/>
        <n v="35.293999999999997"/>
        <n v="340.25400000000002"/>
        <n v="1262.29"/>
        <n v="5.2450000000000001"/>
        <n v="333.048"/>
        <n v="45.959000000000003"/>
        <n v="7.6260000000000003"/>
        <n v="9.9640000000000004"/>
        <n v="24.548999999999999"/>
        <n v="0.41499999999999998"/>
        <n v="42.198999999999998"/>
        <n v="34.896000000000001"/>
        <n v="3.2450000000000001"/>
        <n v="22.888999999999999"/>
        <n v="0.46600000000000003"/>
        <n v="0.216"/>
        <n v="3.22"/>
        <n v="44.279000000000003"/>
        <n v="0.01"/>
        <n v="20.164999999999999"/>
        <n v="14.84"/>
        <n v="0.371"/>
        <n v="4.8029999999999999"/>
        <n v="5.0000000000000001E-3"/>
        <n v="89.36"/>
        <n v="10.916"/>
        <n v="25.184000000000001"/>
        <n v="50.164999999999999"/>
        <n v="0.51900000000000002"/>
        <n v="18.302"/>
        <n v="363.10500000000002"/>
        <n v="146.02199999999999"/>
        <n v="188.88399999999999"/>
        <n v="136.86099999999999"/>
        <n v="98.391999999999996"/>
        <n v="17.625"/>
        <n v="4.6900000000000004"/>
        <n v="76.638000000000005"/>
        <n v="1.9850000000000001"/>
        <n v="35.591999999999999"/>
        <n v="10.298999999999999"/>
        <n v="0.17499999999999999"/>
        <n v="1.823"/>
        <n v="14.972"/>
        <n v="7.0000000000000007E-2"/>
        <n v="5.3890000000000002"/>
        <n v="1.9410000000000001"/>
        <n v="135.078"/>
        <n v="13.21"/>
        <n v="66.713999999999999"/>
        <n v="72.882000000000005"/>
        <n v="0.55600000000000005"/>
        <n v="47.015999999999998"/>
        <n v="93.057000000000002"/>
        <n v="53.87"/>
        <n v="9.4109999999999996"/>
        <n v="1.8919999999999999"/>
        <n v="6.444"/>
        <n v="4.9000000000000002E-2"/>
        <n v="37.109000000000002"/>
        <n v="0.14199999999999999"/>
        <n v="12.583"/>
        <n v="23.850999999999999"/>
        <n v="8.9999999999999993E-3"/>
        <n v="9.1820000000000004"/>
        <n v="5.75"/>
        <n v="11.186"/>
        <n v="0.17599999999999999"/>
        <n v="7.3479999999999999"/>
        <n v="92.606999999999999"/>
        <n v="109.898"/>
        <n v="131.02199999999999"/>
        <n v="5.133"/>
        <n v="5.5E-2"/>
        <n v="2.0649999999999999"/>
        <n v="22.414999999999999"/>
        <n v="5.9569999999999999"/>
        <n v="7.5679999999999996"/>
        <n v="22.08"/>
        <n v="0.33700000000000002"/>
        <n v="8.5969999999999995"/>
        <n v="2.2930000000000001"/>
        <n v="0.67600000000000005"/>
        <n v="0.54700000000000004"/>
        <n v="2.5640000000000001"/>
        <n v="16.568999999999999"/>
        <n v="0.252"/>
        <n v="0.38700000000000001"/>
        <n v="17.622"/>
        <n v="0.34599999999999997"/>
        <n v="5.7130000000000001"/>
        <n v="6.9859999999999998"/>
        <n v="0.86599999999999999"/>
        <n v="2.2080000000000002"/>
        <n v="5.548"/>
        <n v="3.5000000000000003E-2"/>
        <n v="2.2280000000000002"/>
        <n v="0.39900000000000002"/>
        <n v="0.108"/>
        <n v="0.312"/>
        <n v="1.423"/>
        <n v="0.54500000000000004"/>
        <n v="109.389"/>
        <n v="25.187999999999999"/>
        <n v="95.123999999999995"/>
        <n v="12.173"/>
        <n v="5.49"/>
        <n v="12.82"/>
        <n v="5.843"/>
        <n v="1.6619999999999999"/>
        <n v="3.9020000000000001"/>
        <n v="10.507999999999999"/>
        <n v="192.952"/>
        <n v="12.898999999999999"/>
        <n v="28.331"/>
        <n v="195"/>
        <n v="1.1000000000000001"/>
        <n v="49.674999999999997"/>
        <n v="4.2999999999999997E-2"/>
        <n v="21.068000000000001"/>
        <n v="13.327999999999999"/>
        <n v="0.29799999999999999"/>
        <n v="1.7999999999999999E-2"/>
        <n v="0.498"/>
        <n v="75.3"/>
        <n v="3.4159999999999999"/>
        <n v="11.834"/>
        <n v="47.511000000000003"/>
        <n v="8.9629999999999992"/>
        <n v="3.141"/>
        <n v="7.984"/>
        <n v="14.473000000000001"/>
        <n v="15.946999999999999"/>
        <n v="3.8380000000000001"/>
        <n v="134.56200000000001"/>
        <n v="17.5"/>
        <n v="18.795999999999999"/>
        <n v="135.38900000000001"/>
        <n v="0.3"/>
        <n v="60.777000000000001"/>
        <n v="7.5270000000000001"/>
        <n v="0.13500000000000001"/>
        <n v="2.2490000000000001"/>
        <n v="4.2450000000000001"/>
        <n v="1.536"/>
        <n v="25.82"/>
        <n v="2.06"/>
        <n v="4.4589999999999996"/>
        <n v="20.562999999999999"/>
        <n v="10.484999999999999"/>
        <n v="34.421999999999997"/>
        <n v="2.1739999999999999"/>
        <n v="16.425000000000001"/>
        <n v="0.14599999999999999"/>
        <n v="7.9000000000000001E-2"/>
        <n v="6.5000000000000002E-2"/>
        <n v="131.054"/>
        <n v="7.65"/>
        <n v="43.448999999999998"/>
        <n v="0.56699999999999995"/>
        <n v="26.428999999999998"/>
        <n v="168.02699999999999"/>
        <n v="2.802"/>
        <n v="130.358"/>
        <n v="7.742"/>
        <n v="65.415999999999997"/>
        <n v="35.308999999999997"/>
        <n v="11.071"/>
        <n v="2.343"/>
        <n v="1.1539999999999999"/>
        <n v="3.4569999999999999"/>
        <n v="106.756"/>
        <n v="3.0569999999999999"/>
        <n v="83.837000000000003"/>
        <n v="2.54"/>
        <n v="54"/>
        <n v="902.36900000000003"/>
        <n v="20.244"/>
        <n v="827.22699999999998"/>
        <n v="375.20499999999998"/>
        <n v="29.878"/>
        <n v="27.186"/>
        <n v="1.627"/>
        <n v="7.444"/>
        <n v="4.7569999999999997"/>
        <n v="1.0999999999999999E-2"/>
        <n v="2.1640000000000001"/>
        <n v="0.29199999999999998"/>
        <n v="1.298"/>
        <n v="23.242000000000001"/>
        <n v="0.626"/>
        <n v="14.57"/>
        <n v="6.899"/>
        <n v="335.14800000000002"/>
        <n v="3.4860000000000002"/>
        <n v="142.857"/>
        <n v="19.530999999999999"/>
        <n v="73.504999999999995"/>
        <n v="37.368000000000002"/>
        <n v="0.46800000000000003"/>
        <n v="1.2949999999999999"/>
        <n v="0.16400000000000001"/>
        <n v="1.552"/>
        <n v="388.88400000000001"/>
        <n v="2.069"/>
        <n v="472.20800000000003"/>
        <n v="3.2000000000000001E-2"/>
        <n v="7.6870000000000003"/>
        <n v="235.119"/>
        <n v="20.114000000000001"/>
        <n v="2.7E-2"/>
        <n v="22.873000000000001"/>
        <n v="0.73099999999999998"/>
        <n v="5.9429999999999996"/>
        <n v="48.146000000000001"/>
        <n v="2.1219999999999999"/>
        <n v="124.196"/>
        <n v="5.2"/>
        <n v="72.257000000000005"/>
        <n v="23.971"/>
        <n v="23.786000000000001"/>
        <n v="15.305999999999999"/>
        <n v="389.7"/>
        <n v="35.689"/>
        <n v="753.19"/>
        <n v="5.4509999999999996"/>
        <n v="303.73"/>
        <n v="11.513999999999999"/>
        <n v="0.871"/>
        <n v="6.0620000000000003"/>
        <n v="1.2729999999999999"/>
        <n v="2.5179999999999998"/>
        <n v="11.276"/>
        <n v="9.0340000000000007"/>
        <n v="4.84"/>
        <n v="7.2640000000000002"/>
        <n v="4.4729999999999999"/>
        <n v="0.505"/>
        <n v="4.3710000000000004"/>
        <n v="15.62"/>
        <n v="10.497"/>
        <n v="3.2770000000000001"/>
        <n v="1.734"/>
        <n v="8.4000000000000005E-2"/>
        <n v="223.18799999999999"/>
        <n v="0.72399999999999998"/>
        <n v="315.98"/>
        <n v="100.87"/>
        <n v="134.88499999999999"/>
        <n v="10.343999999999999"/>
        <n v="2.419"/>
        <n v="0.124"/>
        <n v="0.76400000000000001"/>
        <n v="156.255"/>
        <n v="9.2989999999999995"/>
        <n v="135.53"/>
        <n v="1.5309999999999999"/>
        <n v="78.296999999999997"/>
        <n v="48.162999999999997"/>
        <n v="0.52600000000000002"/>
        <n v="10.801"/>
        <n v="0.217"/>
        <n v="9.11"/>
        <n v="129.37299999999999"/>
        <n v="0.39100000000000001"/>
        <n v="97.635000000000005"/>
        <n v="2.3559999999999999"/>
        <n v="31.65"/>
        <n v="28.588999999999999"/>
        <n v="0.14299999999999999"/>
        <n v="8.8889999999999993"/>
        <n v="0.58099999999999996"/>
        <n v="3.6739999999999999"/>
        <n v="20.247"/>
        <n v="1.792"/>
        <n v="3.056"/>
        <n v="4.0350000000000001"/>
        <n v="17.812000000000001"/>
        <n v="4.7409999999999997"/>
        <n v="1.651"/>
        <n v="63.902000000000001"/>
        <n v="18.297999999999998"/>
        <n v="49.1"/>
        <n v="1.617"/>
        <n v="14.938000000000001"/>
        <n v="323.084"/>
        <n v="950.61500000000001"/>
        <n v="4.3780000000000001"/>
        <n v="319.84199999999998"/>
        <n v="43.640999999999998"/>
        <n v="7.6159999999999997"/>
        <n v="10.199999999999999"/>
        <n v="24.140999999999998"/>
        <n v="0.40400000000000003"/>
        <n v="38.119"/>
        <n v="33.652999999999999"/>
        <n v="3.621"/>
        <n v="21.803999999999998"/>
        <n v="0.54100000000000004"/>
        <n v="0.17399999999999999"/>
        <n v="3.7360000000000002"/>
        <n v="43.820999999999998"/>
        <n v="1.7000000000000001E-2"/>
        <n v="21.885999999999999"/>
        <n v="15.047000000000001"/>
        <n v="0.41"/>
        <n v="6.2130000000000001"/>
        <n v="3.1E-2"/>
        <n v="87.135999999999996"/>
        <n v="10.647"/>
        <n v="25.904"/>
        <n v="43.39"/>
        <n v="0.52300000000000002"/>
        <n v="18.081"/>
        <n v="334.99299999999999"/>
        <n v="169.49600000000001"/>
        <n v="164.34700000000001"/>
        <n v="86.338999999999999"/>
        <n v="83.277000000000001"/>
        <n v="17.917000000000002"/>
        <n v="4.492"/>
        <n v="67.484999999999999"/>
        <n v="1.585"/>
        <n v="31.35"/>
        <n v="8.8680000000000003"/>
        <n v="1.55"/>
        <n v="13.928000000000001"/>
        <n v="9.0999999999999998E-2"/>
        <n v="4.3090000000000002"/>
        <n v="2.2559999999999998"/>
        <n v="123.883"/>
        <n v="9.6419999999999995"/>
        <n v="61.927"/>
        <n v="63.212000000000003"/>
        <n v="41.287999999999997"/>
        <n v="91.62"/>
        <n v="61.11"/>
        <n v="8.0250000000000004"/>
        <n v="64.2"/>
        <n v="38.787999999999997"/>
        <n v="9.0429999999999993"/>
        <n v="1.9930000000000001"/>
        <n v="6.1349999999999998"/>
        <n v="1.8049999999999999"/>
        <n v="28.994"/>
        <n v="1.397"/>
        <n v="11.680999999999999"/>
        <n v="22.138999999999999"/>
        <n v="8.5229999999999997"/>
        <n v="5.7720000000000002"/>
        <n v="11.154999999999999"/>
        <n v="7.3280000000000003"/>
        <n v="109.023"/>
        <n v="106.818"/>
        <n v="102.366"/>
        <n v="23.765999999999998"/>
        <n v="0.39200000000000002"/>
        <n v="5.8239999999999998"/>
        <n v="19.605"/>
        <n v="5.915"/>
        <n v="8.6419999999999995"/>
        <n v="20.329999999999998"/>
        <n v="0.27200000000000002"/>
        <n v="7.1440000000000001"/>
        <n v="2.3490000000000002"/>
        <n v="0.63"/>
        <n v="0.59399999999999997"/>
        <n v="2.56"/>
        <n v="14.505000000000001"/>
        <n v="0.29899999999999999"/>
        <n v="0.26800000000000002"/>
        <n v="15.368"/>
        <n v="0.28799999999999998"/>
        <n v="4.968"/>
        <n v="6.6429999999999998"/>
        <n v="0.81599999999999995"/>
        <n v="2.0329999999999999"/>
        <n v="5.3780000000000001"/>
        <n v="2.2450000000000001"/>
        <n v="0.28999999999999998"/>
        <n v="8.3000000000000004E-2"/>
        <n v="1.5589999999999999"/>
        <n v="0.67900000000000005"/>
        <n v="100.321"/>
        <n v="29.734999999999999"/>
        <n v="92.402000000000001"/>
        <n v="10.457000000000001"/>
        <n v="4.8490000000000002"/>
        <n v="11.609"/>
        <n v="7.5460000000000003"/>
        <n v="1.411"/>
        <n v="2.8359999999999999"/>
        <n v="1.4E-2"/>
        <n v="9.7880000000000003"/>
        <n v="180.81700000000001"/>
        <n v="11.909000000000001"/>
        <n v="25.312999999999999"/>
        <n v="175"/>
        <n v="1"/>
        <n v="42.371000000000002"/>
        <n v="2.1000000000000001E-2"/>
        <n v="20.623000000000001"/>
        <n v="13.214"/>
        <n v="0.249"/>
        <n v="0.504"/>
        <n v="77.129000000000005"/>
        <n v="3.617"/>
        <n v="12.2"/>
        <n v="46.915999999999997"/>
        <n v="1.004"/>
        <n v="9.4260000000000002"/>
        <n v="3.6160000000000001"/>
        <n v="8.8949999999999996"/>
        <n v="15.656000000000001"/>
        <n v="17.986999999999998"/>
        <n v="3.3650000000000002"/>
        <n v="109.407"/>
        <n v="12.661"/>
        <n v="15.901"/>
        <n v="104.861"/>
        <n v="52.048000000000002"/>
        <n v="7.3410000000000002"/>
        <n v="2.4420000000000002"/>
        <n v="3.742"/>
        <n v="24.356999999999999"/>
        <n v="1.784"/>
        <n v="4.415"/>
        <n v="19.170000000000002"/>
        <n v="0.14099999999999999"/>
        <n v="8.407"/>
        <n v="32.210999999999999"/>
        <n v="16.11"/>
        <n v="4.4999999999999998E-2"/>
        <n v="0.14000000000000001"/>
        <n v="130.73099999999999"/>
        <n v="7.6379999999999999"/>
        <n v="44.764000000000003"/>
        <n v="0.58399999999999996"/>
        <n v="24.085999999999999"/>
        <n v="171.16399999999999"/>
        <n v="1.917"/>
        <n v="141.834"/>
        <n v="8.5909999999999993"/>
        <n v="70.988"/>
        <n v="31.663"/>
        <n v="11.231999999999999"/>
        <n v="2.2370000000000001"/>
        <n v="0.94399999999999995"/>
        <n v="3.419"/>
        <n v="101.878"/>
        <n v="2.137"/>
        <n v="84.712999999999994"/>
        <n v="2.1150000000000002"/>
        <n v="49.744999999999997"/>
        <n v="904.31"/>
        <n v="19.792000000000002"/>
        <n v="905.13400000000001"/>
        <n v="382.483"/>
        <n v="28.609000000000002"/>
        <n v="27.209"/>
        <n v="1.587"/>
        <n v="8.3070000000000004"/>
        <n v="4.9889999999999999"/>
        <n v="2.1999999999999999E-2"/>
        <n v="2.3170000000000002"/>
        <n v="1.46"/>
        <n v="21.285"/>
        <n v="0.61599999999999999"/>
        <n v="12.992000000000001"/>
        <n v="5.7770000000000001"/>
        <n v="365.00799999999998"/>
        <n v="5.1660000000000004"/>
        <n v="146.93700000000001"/>
        <n v="26.452000000000002"/>
        <n v="67.728999999999999"/>
        <n v="34.526000000000003"/>
        <n v="0.497"/>
        <n v="1.395"/>
        <n v="0.105"/>
        <n v="1.4039999999999999"/>
        <n v="431.30200000000002"/>
        <n v="3.69"/>
        <n v="535.202"/>
        <n v="0.11799999999999999"/>
        <n v="9.5"/>
        <n v="283.20999999999998"/>
        <n v="16.32"/>
        <n v="3.4000000000000002E-2"/>
        <n v="21.49"/>
        <n v="0.70399999999999996"/>
        <n v="5.54"/>
        <n v="40.085000000000001"/>
        <n v="2.42"/>
        <n v="113.212"/>
        <n v="3.9460000000000002"/>
        <n v="58.075000000000003"/>
        <n v="26.143000000000001"/>
        <n v="25.09"/>
        <n v="16.757000000000001"/>
        <n v="387.23"/>
        <n v="37.085000000000001"/>
        <n v="758.50400000000002"/>
        <n v="5.3840000000000003"/>
        <n v="304.64999999999998"/>
        <n v="12.135999999999999"/>
        <n v="1.329"/>
        <n v="5.67"/>
        <n v="1.1559999999999999"/>
        <n v="2.649"/>
        <n v="11.606999999999999"/>
        <n v="8.3640000000000008"/>
        <n v="1E-3"/>
        <n v="5.6159999999999997"/>
        <n v="7.6"/>
        <n v="4.4720000000000004"/>
        <n v="0.67200000000000004"/>
        <n v="4.1020000000000003"/>
        <n v="15.22"/>
        <n v="9.4480000000000004"/>
        <n v="0.11899999999999999"/>
        <n v="3.3660000000000001"/>
        <n v="0.85"/>
        <n v="215.82900000000001"/>
        <n v="0.99299999999999999"/>
        <n v="337.90800000000002"/>
        <n v="102.938"/>
        <n v="152.12200000000001"/>
        <n v="12.273999999999999"/>
        <n v="3.2890000000000001"/>
        <n v="0.13300000000000001"/>
        <n v="0.64600000000000002"/>
        <n v="0.872"/>
        <n v="154.86500000000001"/>
        <n v="10.805999999999999"/>
        <n v="141.43700000000001"/>
        <n v="1.796"/>
        <n v="80.903000000000006"/>
        <n v="46.959000000000003"/>
        <n v="0.501"/>
        <n v="10.794"/>
        <n v="0.23499999999999999"/>
        <n v="9.1219999999999999"/>
        <n v="116.14700000000001"/>
        <n v="106.498"/>
        <n v="3.1349999999999998"/>
        <n v="31.988"/>
        <n v="26.611000000000001"/>
        <n v="0.14799999999999999"/>
        <n v="8.1419999999999995"/>
        <n v="0.68899999999999995"/>
        <n v="4.1369999999999996"/>
        <n v="22.082999999999998"/>
        <n v="2.218"/>
        <n v="2.0350000000000001"/>
        <n v="5.1820000000000004"/>
        <n v="17.425999999999998"/>
        <n v="2.9000000000000001E-2"/>
        <n v="4.907"/>
        <n v="0.55300000000000005"/>
        <n v="60.462000000000003"/>
        <n v="8.4190000000000005"/>
        <n v="45.377000000000002"/>
        <n v="1.3380000000000001"/>
        <n v="26.972999999999999"/>
        <n v="312.75299999999999"/>
        <n v="1118.059"/>
        <n v="3.766"/>
        <n v="326.00700000000001"/>
        <n v="42.387"/>
        <n v="9.4990000000000006"/>
        <n v="10.914"/>
        <n v="25.317"/>
        <n v="0.42399999999999999"/>
        <n v="40.552"/>
        <n v="31.271000000000001"/>
        <n v="5.2930000000000001"/>
        <n v="20.084"/>
        <n v="0.27400000000000002"/>
        <n v="1.8740000000000001"/>
        <n v="46.466000000000001"/>
        <n v="6.2E-2"/>
        <n v="21.818000000000001"/>
        <n v="14.401"/>
        <n v="0.44500000000000001"/>
        <n v="4.585"/>
        <n v="88.075999999999993"/>
        <n v="11.592000000000001"/>
        <n v="26.899000000000001"/>
        <n v="47.561999999999998"/>
        <n v="0.52200000000000002"/>
        <n v="18.234999999999999"/>
        <n v="345.41500000000002"/>
        <n v="188.33"/>
        <n v="141.352"/>
        <n v="99.457999999999998"/>
        <n v="80.768000000000001"/>
        <n v="18.114000000000001"/>
        <n v="4.9989999999999997"/>
        <n v="69.05"/>
        <n v="32.078000000000003"/>
        <n v="9.5679999999999996"/>
        <n v="4.5999999999999999E-2"/>
        <n v="1.5"/>
        <n v="14.231"/>
        <n v="6.8000000000000005E-2"/>
        <n v="1.889"/>
        <n v="1.887"/>
        <n v="123.751"/>
        <n v="11.038"/>
        <n v="61.344000000000001"/>
        <n v="69.522999999999996"/>
        <n v="0.53900000000000003"/>
        <n v="44.442999999999998"/>
        <n v="63.558999999999997"/>
        <n v="20.414999999999999"/>
        <n v="6.9669999999999996"/>
        <n v="51.534999999999997"/>
        <n v="30.600999999999999"/>
        <n v="8.9640000000000004"/>
        <n v="2.109"/>
        <n v="5.7679999999999998"/>
        <n v="9.5000000000000001E-2"/>
        <n v="1.613"/>
        <n v="24.757999999999999"/>
        <n v="0.20300000000000001"/>
        <n v="12.872999999999999"/>
        <n v="22.497"/>
        <n v="6.0910000000000002"/>
        <n v="6.1580000000000004"/>
        <n v="12.465999999999999"/>
        <n v="0.19700000000000001"/>
        <n v="0.17899999999999999"/>
        <n v="8.1890000000000001"/>
        <n v="112.258"/>
        <n v="90.986999999999995"/>
        <n v="108.14700000000001"/>
        <n v="29.07"/>
        <n v="0.64700000000000002"/>
        <n v="4.3949999999999996"/>
        <n v="19.405000000000001"/>
        <n v="8.8919999999999995"/>
        <n v="20.411999999999999"/>
        <n v="0.22600000000000001"/>
        <n v="8.3559999999999999"/>
        <n v="2.2709999999999999"/>
        <n v="0.48199999999999998"/>
        <n v="2.5939999999999999"/>
        <n v="16.419"/>
        <n v="0.47399999999999998"/>
        <n v="0.25900000000000001"/>
        <n v="16.117000000000001"/>
        <n v="0.26600000000000001"/>
        <n v="5.7450000000000001"/>
        <n v="6.4260000000000002"/>
        <n v="0.70199999999999996"/>
        <n v="1.845"/>
        <n v="4.9560000000000004"/>
        <n v="2.2759999999999998"/>
        <n v="0.81499999999999995"/>
        <n v="0.06"/>
        <n v="1.431"/>
        <n v="0.61499999999999999"/>
        <n v="90.084000000000003"/>
        <n v="41.710999999999999"/>
        <n v="89.091999999999999"/>
        <n v="12.105"/>
        <n v="4.49"/>
        <n v="6.8719999999999999"/>
        <n v="8.5329999999999995"/>
        <n v="1.659"/>
        <n v="3.4209999999999998"/>
        <n v="1.9E-2"/>
        <n v="10.724"/>
        <n v="182.834"/>
        <n v="12.345000000000001"/>
        <n v="26.622"/>
        <n v="180"/>
        <n v="42.908999999999999"/>
        <n v="21.452999999999999"/>
        <n v="13.337"/>
        <n v="0.28599999999999998"/>
        <n v="0.80800000000000005"/>
        <n v="69.966999999999999"/>
        <n v="2.4430000000000001"/>
        <n v="11.667999999999999"/>
        <n v="40.174999999999997"/>
        <n v="1.27"/>
        <n v="9.8089999999999993"/>
        <n v="3.589"/>
        <n v="5.391"/>
        <n v="10.355"/>
        <n v="16.917000000000002"/>
        <n v="3.2679999999999998"/>
        <n v="118.657"/>
        <n v="17.103999999999999"/>
        <n v="17.042000000000002"/>
        <n v="114.46899999999999"/>
        <n v="56.555"/>
        <n v="7.1020000000000003"/>
        <n v="7.5999999999999998E-2"/>
        <n v="2.29"/>
        <n v="3.4329999999999998"/>
        <n v="1.921"/>
        <n v="22.234000000000002"/>
        <n v="3.9649999999999999"/>
        <n v="6.5659999999999998"/>
        <n v="20.177"/>
        <n v="4.3999999999999997E-2"/>
        <n v="5.1559999999999997"/>
        <n v="32.063000000000002"/>
        <n v="17.082999999999998"/>
        <n v="9.4E-2"/>
        <n v="0.05"/>
        <n v="0.23400000000000001"/>
        <n v="129.97999999999999"/>
        <n v="11.605"/>
        <n v="50.311"/>
        <n v="0.59299999999999997"/>
        <n v="170.78299999999999"/>
        <n v="1.9379999999999999"/>
        <n v="155.922"/>
        <n v="9.4700000000000006"/>
        <n v="80.805000000000007"/>
        <n v="31.818000000000001"/>
        <n v="10.919"/>
        <n v="1.8819999999999999"/>
        <n v="0.85699999999999998"/>
        <n v="3.2650000000000001"/>
        <n v="104.68899999999999"/>
        <n v="2.234"/>
        <n v="84.99"/>
        <n v="2.6819999999999999"/>
        <n v="50.664000000000001"/>
        <n v="901.55100000000004"/>
        <n v="18.978999999999999"/>
        <n v="942.41499999999996"/>
        <n v="447.85300000000001"/>
        <n v="28.324999999999999"/>
        <n v="27.382000000000001"/>
        <n v="1.51"/>
        <n v="6.1260000000000003"/>
        <n v="2.1890000000000001"/>
        <n v="0.30399999999999999"/>
        <n v="1.8140000000000001"/>
        <n v="22.484999999999999"/>
        <n v="0.56200000000000006"/>
        <n v="9.7319999999999993"/>
        <n v="5.2190000000000003"/>
        <n v="389.14800000000002"/>
        <n v="5.0069999999999997"/>
        <n v="133.708"/>
        <n v="27.111999999999998"/>
        <n v="62.686999999999998"/>
        <n v="35.094000000000001"/>
        <n v="0.38900000000000001"/>
        <n v="1.2330000000000001"/>
        <n v="7.1999999999999995E-2"/>
        <n v="1.4550000000000001"/>
        <n v="526.80600000000004"/>
        <n v="4.5679999999999996"/>
        <n v="532.69200000000001"/>
        <n v="8.4130000000000003"/>
        <n v="302.012"/>
        <n v="14.692"/>
        <n v="20.483000000000001"/>
        <n v="0.71399999999999997"/>
        <n v="5.7"/>
        <n v="57.115000000000002"/>
        <n v="1.3939999999999999"/>
        <n v="105.217"/>
        <n v="4.431"/>
        <n v="58.945999999999998"/>
        <n v="25.928999999999998"/>
        <n v="25.33"/>
        <n v="16.997"/>
        <n v="372.46699999999998"/>
        <n v="43.161000000000001"/>
        <n v="756.68399999999997"/>
        <n v="5.3710000000000004"/>
        <n v="303.91899999999998"/>
        <n v="10.576000000000001"/>
        <n v="1.2390000000000001"/>
        <n v="5.157"/>
        <n v="1.0720000000000001"/>
        <n v="2.6459999999999999"/>
        <n v="10.89"/>
        <n v="8.8469999999999995"/>
        <n v="5.4320000000000004"/>
        <n v="5.9740000000000002"/>
        <n v="4.258"/>
        <n v="0.65200000000000002"/>
        <n v="3.5019999999999998"/>
        <n v="9.3339999999999996"/>
        <n v="0.26100000000000001"/>
        <n v="8.8089999999999993"/>
        <n v="3.3079999999999998"/>
        <n v="1.0129999999999999"/>
        <n v="0.111"/>
        <n v="218.44900000000001"/>
        <n v="1.0960000000000001"/>
        <n v="358.96699999999998"/>
        <n v="100.346"/>
        <n v="152.66800000000001"/>
        <n v="15.138"/>
        <n v="4.3170000000000002"/>
        <n v="0.156"/>
        <n v="157.98599999999999"/>
        <n v="15.422000000000001"/>
        <n v="143.23400000000001"/>
        <n v="1.5009999999999999"/>
        <n v="76.510999999999996"/>
        <n v="45.363999999999997"/>
        <n v="0.51800000000000002"/>
        <n v="10.246"/>
        <n v="0.28499999999999998"/>
        <n v="9.1630000000000003"/>
        <n v="108.104"/>
        <n v="0.11700000000000001"/>
        <n v="102.35299999999999"/>
        <n v="2.625"/>
        <n v="32.85"/>
        <n v="31.045999999999999"/>
        <n v="0.316"/>
        <n v="7.2859999999999996"/>
        <n v="4.0519999999999996"/>
        <n v="19.172000000000001"/>
        <n v="2.206"/>
        <n v="1.5389999999999999"/>
        <n v="4.524"/>
        <n v="16.478999999999999"/>
        <n v="3.3000000000000002E-2"/>
        <n v="4.79"/>
        <n v="1.333"/>
        <n v="59.734999999999999"/>
        <n v="8.74"/>
        <n v="47.926000000000002"/>
        <n v="1.391"/>
        <n v="32.32"/>
        <n v="321.15699999999998"/>
        <n v="1109.703"/>
        <n v="3.552"/>
        <n v="331.16"/>
        <n v="40.600999999999999"/>
        <n v="10.62"/>
        <n v="11.537000000000001"/>
        <n v="32.348999999999997"/>
        <n v="0.42699999999999999"/>
        <n v="35.578000000000003"/>
        <n v="28.774000000000001"/>
        <n v="8.4990000000000006"/>
        <n v="20.309999999999999"/>
        <n v="0.13700000000000001"/>
        <n v="2.613"/>
        <n v="44.241999999999997"/>
        <n v="5.0999999999999997E-2"/>
        <n v="19.942"/>
        <n v="0.41199999999999998"/>
        <n v="4.3010000000000002"/>
        <n v="4.2000000000000003E-2"/>
        <n v="85.620999999999995"/>
        <n v="12.074"/>
        <n v="23.536000000000001"/>
        <n v="49.173999999999999"/>
        <n v="0.51600000000000001"/>
        <n v="18.198"/>
        <n v="348.88"/>
        <n v="189.58799999999999"/>
        <n v="184.48599999999999"/>
        <n v="60.746000000000002"/>
        <n v="80.596999999999994"/>
        <n v="17.733000000000001"/>
        <n v="4.1559999999999997"/>
        <n v="69.013999999999996"/>
        <n v="32.061999999999998"/>
        <n v="10.526"/>
        <n v="4.8000000000000001E-2"/>
        <n v="1.3779999999999999"/>
        <n v="13.82"/>
        <n v="4.2699999999999996"/>
        <n v="1.738"/>
        <n v="117.26"/>
        <n v="13.685"/>
        <n v="58.286999999999999"/>
        <n v="66.917000000000002"/>
        <n v="0.5"/>
        <n v="42.344000000000001"/>
        <n v="56.273000000000003"/>
        <n v="18.512"/>
        <n v="51.564999999999998"/>
        <n v="30.619"/>
        <n v="9.1170000000000009"/>
        <n v="2.145"/>
        <n v="5.7839999999999998"/>
        <n v="0.186"/>
        <n v="1.5629999999999999"/>
        <n v="22.062000000000001"/>
        <n v="1.571"/>
        <n v="15.853"/>
        <n v="21.907"/>
        <n v="5.8319999999999999"/>
        <n v="6.0730000000000004"/>
        <n v="13.055999999999999"/>
        <n v="0.20599999999999999"/>
        <n v="0.187"/>
        <n v="8.577"/>
        <n v="128.934"/>
        <n v="83.72"/>
        <n v="107.19"/>
        <n v="38.959000000000003"/>
        <n v="18.722999999999999"/>
        <n v="5.8680000000000003"/>
        <n v="8.6549999999999994"/>
        <n v="19.454999999999998"/>
        <n v="0.21299999999999999"/>
        <n v="7.165"/>
        <n v="2.3660000000000001"/>
        <n v="0.67700000000000005"/>
        <n v="0.51200000000000001"/>
        <n v="2.734"/>
        <n v="17.495999999999999"/>
        <n v="0.64400000000000002"/>
        <n v="0.47899999999999998"/>
        <n v="15.419"/>
        <n v="5.5620000000000003"/>
        <n v="5.87"/>
        <n v="1.046"/>
        <n v="2.121"/>
        <n v="4.556"/>
        <n v="3.7999999999999999E-2"/>
        <n v="2.2290000000000001"/>
        <n v="0.878"/>
        <n v="1.1830000000000001"/>
        <n v="0.499"/>
        <n v="88.266999999999996"/>
        <n v="43.177"/>
        <n v="88.701999999999998"/>
        <n v="13.624000000000001"/>
        <n v="4.1859999999999999"/>
        <n v="6.2519999999999998"/>
        <n v="9.5820000000000007"/>
        <n v="1.968"/>
        <n v="3.8969999999999998"/>
        <n v="1.6E-2"/>
        <n v="11.737"/>
        <n v="177.40600000000001"/>
        <n v="14.044"/>
        <n v="26.225000000000001"/>
        <n v="176"/>
        <n v="46.048999999999999"/>
        <n v="25.533999999999999"/>
        <n v="13.581"/>
        <n v="0.27700000000000002"/>
        <n v="0.86699999999999999"/>
        <n v="66.231999999999999"/>
        <n v="2.7730000000000001"/>
        <n v="10.83"/>
        <n v="37.893999999999998"/>
        <n v="1.1299999999999999"/>
        <n v="9.343"/>
        <n v="3.2010000000000001"/>
        <n v="5.5179999999999998"/>
        <n v="11.26"/>
        <n v="15.766"/>
        <n v="3.02"/>
        <n v="120.54900000000001"/>
        <n v="19.184000000000001"/>
        <n v="110.693"/>
        <n v="56.389000000000003"/>
        <n v="7.1379999999999999"/>
        <n v="2.1720000000000002"/>
        <n v="3.41"/>
        <n v="2.0790000000000002"/>
        <n v="23.640999999999998"/>
        <n v="3.883"/>
        <n v="6.1120000000000001"/>
        <n v="20.902000000000001"/>
        <n v="4.0410000000000004"/>
        <n v="38.555"/>
        <n v="16.709"/>
        <n v="0.1"/>
        <n v="5.3999999999999999E-2"/>
        <n v="125.86199999999999"/>
        <n v="9.7810000000000006"/>
        <n v="41.898000000000003"/>
        <n v="22.036999999999999"/>
        <n v="159.41800000000001"/>
        <n v="1.974"/>
        <n v="120.889"/>
        <n v="7.94"/>
        <n v="63.451000000000001"/>
        <n v="32.764000000000003"/>
        <n v="11.21"/>
        <n v="0.89"/>
        <n v="3.4820000000000002"/>
        <n v="108.9"/>
        <n v="2.5409999999999999"/>
        <n v="68.873000000000005"/>
        <n v="2.3639999999999999"/>
        <n v="41.35"/>
        <n v="881.13699999999994"/>
        <n v="18.788"/>
        <n v="766.10500000000002"/>
        <n v="417.41199999999998"/>
        <n v="28.626999999999999"/>
        <n v="23.852"/>
        <n v="1.417"/>
        <n v="6.3490000000000002"/>
        <n v="4.0940000000000003"/>
        <n v="6.6000000000000003E-2"/>
        <n v="2.1859999999999999"/>
        <n v="0.22800000000000001"/>
        <n v="2.798"/>
        <n v="19.417000000000002"/>
        <n v="0.57599999999999996"/>
        <n v="9.6959999999999997"/>
        <n v="5.2460000000000004"/>
        <n v="375.91399999999999"/>
        <n v="3.5390000000000001"/>
        <n v="129.55199999999999"/>
        <n v="26.27"/>
        <n v="60.728000000000002"/>
        <n v="33.155000000000001"/>
        <n v="1.2"/>
        <n v="1.2250000000000001"/>
        <n v="451.76499999999999"/>
        <n v="3.87"/>
        <n v="451.32499999999999"/>
        <n v="7.1280000000000001"/>
        <n v="255.881"/>
        <n v="14.733000000000001"/>
        <n v="18.152000000000001"/>
        <n v="0.751"/>
        <n v="58.139000000000003"/>
        <n v="1.653"/>
        <n v="97.162000000000006"/>
        <n v="3.0000000000000001E-3"/>
        <n v="52.045000000000002"/>
        <n v="28.600999999999999"/>
        <n v="22.382000000000001"/>
        <n v="16.766999999999999"/>
        <n v="365.31"/>
        <n v="44.886000000000003"/>
        <n v="634.33500000000004"/>
        <n v="5.0750000000000002"/>
        <n v="251.715"/>
        <n v="9.8460000000000001"/>
        <n v="5.024"/>
        <n v="0.87"/>
        <n v="2.444"/>
        <n v="9.23"/>
        <n v="9.4169999999999998"/>
        <n v="4.2619999999999996"/>
        <n v="5.0179999999999998"/>
        <n v="4.2430000000000003"/>
        <n v="0.621"/>
        <n v="3.794"/>
        <n v="2.048"/>
        <n v="0.317"/>
        <n v="9.0109999999999992"/>
        <n v="6.3E-2"/>
        <n v="3.1160000000000001"/>
        <n v="6.0000000000000001E-3"/>
        <n v="0.20200000000000001"/>
        <n v="208.48500000000001"/>
        <n v="1.2749999999999999"/>
        <n v="267.70400000000001"/>
        <n v="86.725999999999999"/>
        <n v="120.89400000000001"/>
        <n v="13.888999999999999"/>
        <n v="5.0599999999999996"/>
        <n v="0.159"/>
        <n v="0.52900000000000003"/>
        <n v="0.77300000000000002"/>
        <n v="158.80600000000001"/>
        <n v="15.143000000000001"/>
        <n v="131.63399999999999"/>
        <n v="1.4379999999999999"/>
        <n v="67.432000000000002"/>
        <n v="44.246000000000002"/>
        <n v="0.50700000000000001"/>
        <n v="10.808"/>
        <n v="2.3E-2"/>
        <n v="0.17699999999999999"/>
        <n v="9.0389999999999997"/>
        <n v="109.997"/>
        <n v="90.99"/>
        <n v="2.52"/>
        <n v="32.481000000000002"/>
        <n v="18.177"/>
        <n v="0.29399999999999998"/>
        <n v="5.968"/>
        <n v="1.0740000000000001"/>
        <n v="4.76"/>
        <n v="21.475000000000001"/>
        <n v="2.12"/>
        <n v="1.3360000000000001"/>
        <n v="4.1239999999999997"/>
        <n v="16.396000000000001"/>
        <n v="3.7080000000000002"/>
        <n v="1.5369999999999999"/>
        <n v="60.896000000000001"/>
        <n v="3.8559999999999999"/>
        <n v="43.42"/>
        <n v="1.151"/>
        <n v="23.75"/>
        <n v="320.05799999999999"/>
        <n v="901.048"/>
        <n v="2.8719999999999999"/>
        <n v="276.73399999999998"/>
        <n v="34.558999999999997"/>
        <n v="9.423"/>
        <n v="11.157"/>
        <n v="27.449000000000002"/>
        <n v="0.39300000000000002"/>
        <n v="33.951999999999998"/>
        <n v="26.466999999999999"/>
        <n v="9.5229999999999997"/>
        <n v="17.359000000000002"/>
        <n v="0.65100000000000002"/>
        <n v="5.2999999999999999E-2"/>
        <n v="3.8769999999999998"/>
        <n v="44.618000000000002"/>
        <n v="8.6999999999999994E-2"/>
        <n v="20.088999999999999"/>
        <n v="13.01"/>
        <n v="4.266"/>
        <n v="10.641"/>
        <n v="26.204999999999998"/>
        <n v="45.796999999999997"/>
        <n v="0.48499999999999999"/>
        <n v="18.128"/>
        <n v="318.43200000000002"/>
        <n v="174.20599999999999"/>
        <n v="153.34200000000001"/>
        <n v="55.548000000000002"/>
        <n v="64.585999999999999"/>
        <n v="19.128"/>
        <n v="3.3130000000000002"/>
        <n v="62.051000000000002"/>
        <n v="28.841999999999999"/>
        <n v="11.407999999999999"/>
        <n v="1.3320000000000001"/>
        <n v="12.492000000000001"/>
        <n v="4.5039999999999996"/>
        <n v="2.073"/>
        <n v="107.43600000000001"/>
        <n v="14.618"/>
        <n v="52.22"/>
        <n v="65.483999999999995"/>
        <n v="0.52400000000000002"/>
        <n v="42.274000000000001"/>
        <n v="49.459000000000003"/>
        <n v="21.773"/>
        <n v="48.893000000000001"/>
        <n v="29.032"/>
        <n v="8.0139999999999993"/>
        <n v="1.766"/>
        <n v="4.7869999999999999"/>
        <n v="0.222"/>
        <n v="19.655999999999999"/>
        <n v="0.434"/>
        <n v="14.33"/>
        <n v="18.035"/>
        <n v="1.2999999999999999E-2"/>
        <n v="5.4809999999999999"/>
        <n v="5.5110000000000001"/>
        <n v="0.91200000000000003"/>
        <n v="20.385000000000002"/>
        <n v="3.4710000000000001"/>
        <n v="129.15199999999999"/>
        <n v="73.296000000000006"/>
        <n v="110.078"/>
        <n v="34.264000000000003"/>
        <n v="0.94099999999999995"/>
        <n v="11.146000000000001"/>
        <n v="15.497999999999999"/>
        <n v="6.0060000000000002"/>
        <n v="9.4410000000000007"/>
        <n v="18.422000000000001"/>
        <n v="0.182"/>
        <n v="7.1"/>
        <n v="2.806"/>
        <n v="0.60499999999999998"/>
        <n v="0.56599999999999995"/>
        <n v="18.184999999999999"/>
        <n v="14.680999999999999"/>
        <n v="5.2869999999999999"/>
        <n v="1.2110000000000001"/>
        <n v="2.4169999999999998"/>
        <n v="4.4710000000000001"/>
        <n v="1.851"/>
        <n v="0.35099999999999998"/>
        <n v="1.141"/>
        <n v="0.432"/>
        <n v="85.21"/>
        <n v="41.145000000000003"/>
        <n v="87.85"/>
        <n v="10.917999999999999"/>
        <n v="6.141"/>
        <n v="9.0879999999999992"/>
        <n v="2.1139999999999999"/>
        <n v="3.5990000000000002"/>
        <n v="11.105"/>
        <n v="163.21600000000001"/>
        <n v="13.071"/>
        <n v="23.704000000000001"/>
        <n v="163"/>
        <n v="0.9"/>
        <n v="40.436999999999998"/>
        <n v="21.387"/>
        <n v="10.186"/>
        <n v="0.224"/>
        <n v="0.89300000000000002"/>
        <n v="62.167000000000002"/>
        <n v="2.1869999999999998"/>
        <n v="11.04"/>
        <n v="33.457000000000001"/>
        <n v="0.874"/>
        <n v="7.76"/>
        <n v="2.423"/>
        <n v="5.726"/>
        <n v="8.1"/>
        <n v="14.991"/>
        <n v="2.899"/>
        <n v="112.94"/>
        <n v="15.494"/>
        <n v="18.648"/>
        <n v="102.47799999999999"/>
        <n v="53.335999999999999"/>
        <n v="6.2670000000000003"/>
        <n v="0.104"/>
        <n v="1.6140000000000001"/>
        <n v="20.501999999999999"/>
        <n v="1.6459999999999999"/>
        <n v="5.1210000000000004"/>
        <n v="17.905999999999999"/>
        <n v="2.464"/>
        <n v="37.497"/>
        <n v="16.405999999999999"/>
        <n v="0.41001300000000002"/>
        <n v="32.801000000000002"/>
        <n v="29.262"/>
        <n v="0.63631000000000004"/>
        <n v="56.119500000000002"/>
        <n v="26.0307"/>
        <n v="0.46599600000000002"/>
        <n v="4.4030100000000001"/>
        <n v="12.3264"/>
        <n v="83.582999999999998"/>
        <n v="0.37098900000000001"/>
        <n v="4.8030099999999996"/>
        <n v="2.0655100000000002"/>
        <n v="3.3552"/>
        <n v="0.51899499999999998"/>
        <n v="18.303000000000001"/>
        <n v="2.67482"/>
        <n v="99.745199999999997"/>
        <n v="61.335000000000001"/>
        <n v="189.416"/>
        <n v="138.15799999999999"/>
        <n v="961.94399999999996"/>
        <n v="365.99200000000002"/>
        <n v="1.9850099999999999"/>
        <n v="76.263000000000005"/>
        <n v="35.253999999999998"/>
        <n v="1.91249"/>
        <n v="31.4361"/>
        <n v="11.8773"/>
        <n v="7.0002499999999995E-2"/>
        <n v="5.3890099999999999"/>
        <n v="0.34201599999999999"/>
        <n v="2.2986"/>
        <n v="1.2464999999999999"/>
        <n v="10.660500000000001"/>
        <n v="5.8175999999999997"/>
        <n v="4.2128899999999998"/>
        <n v="195.73"/>
        <n v="49.126800000000003"/>
        <n v="70.930999999999997"/>
        <n v="46.177"/>
        <n v="0.44819700000000001"/>
        <n v="2.0061100000000001"/>
        <n v="1.1996899999999999"/>
        <n v="99.897900000000007"/>
        <n v="53.076099999999997"/>
        <n v="8.6112000000000002"/>
        <n v="630.89200000000005"/>
        <n v="293.91899999999998"/>
        <n v="4.8986000000000002E-2"/>
        <n v="6.4439900000000003"/>
        <n v="1.89202"/>
        <n v="0.75509400000000004"/>
        <n v="25.0425"/>
        <n v="6.6006200000000002"/>
        <n v="9.0016200000000001E-3"/>
        <n v="9.1819900000000008"/>
        <n v="5.1678100000000002"/>
        <n v="135.58000000000001"/>
        <n v="18.378900000000002"/>
        <n v="5.5014100000000003E-2"/>
        <n v="5.1329900000000004"/>
        <n v="3.2929900000000001"/>
        <n v="5.9553000000000003"/>
        <n v="0.33699499999999999"/>
        <n v="8.5969899999999999"/>
        <n v="1.3059000000000001"/>
        <n v="6.6311799999999996"/>
        <n v="2.7801200000000001"/>
        <n v="1.179"/>
        <n v="1.80032E-3"/>
        <n v="8.2259799999999998"/>
        <n v="6.6716899999999999"/>
        <n v="0.345997"/>
        <n v="17.039000000000001"/>
        <n v="6.4760099999999996"/>
        <n v="0.638992"/>
        <n v="5.2101199999999999"/>
        <n v="4.8384"/>
        <n v="5.6000100000000002"/>
        <n v="13.368"/>
        <n v="22.786999999999999"/>
        <n v="93.816000000000003"/>
        <n v="361.79399999999998"/>
        <n v="241.27600000000001"/>
        <n v="36.774999999999999"/>
        <n v="1.4859"/>
        <n v="85.022099999999995"/>
        <n v="1.8002400000000002E-2"/>
        <n v="0.29800100000000002"/>
        <n v="0.49799399999999999"/>
        <n v="0.16466800000000001"/>
        <n v="10.3635"/>
        <n v="0.75500599999999995"/>
        <n v="8.9630100000000006"/>
        <n v="3.0770900000000001"/>
        <n v="92.348100000000002"/>
        <n v="39.172499999999999"/>
        <n v="0.29998399999999997"/>
        <n v="0.89731300000000003"/>
        <n v="3.5396899999999998"/>
        <n v="1.09799"/>
        <n v="1.56"/>
        <n v="4.7610200000000003"/>
        <n v="0.98909000000000002"/>
        <n v="0.142015"/>
        <n v="1.3401000000000001"/>
        <n v="55.775700000000001"/>
        <n v="35.293500000000002"/>
        <n v="16.440000000000001"/>
        <n v="6.38009"/>
        <n v="1307.6099999999999"/>
        <n v="235.441"/>
      </sharedItems>
    </cacheField>
    <cacheField name="PJ-Auto" numFmtId="0">
      <sharedItems containsString="0" containsBlank="1" containsNumber="1" minValue="-109.898" maxValue="1118.059" count="1265">
        <m/>
        <n v="0"/>
        <n v="45.959000000000003"/>
        <n v="-7.6260000000000003"/>
        <n v="9.9640000000000004"/>
        <n v="24.548999999999999"/>
        <n v="0.41499999999999998"/>
        <n v="42.198999999999998"/>
        <n v="34.896000000000001"/>
        <n v="-3.2450000000000001"/>
        <n v="22.888999999999999"/>
        <n v="0.46600000000000003"/>
        <n v="0.216"/>
        <n v="3.22"/>
        <n v="44.279000000000003"/>
        <n v="-0.01"/>
        <n v="20.164999999999999"/>
        <n v="14.84"/>
        <n v="0.371"/>
        <n v="4.8029999999999999"/>
        <n v="5.0000000000000001E-3"/>
        <n v="89.36"/>
        <n v="-10.916"/>
        <n v="25.184000000000001"/>
        <n v="50.164999999999999"/>
        <n v="0.51900000000000002"/>
        <n v="18.302"/>
        <n v="363.10500000000002"/>
        <n v="146.02199999999999"/>
        <n v="188.88399999999999"/>
        <n v="136.86099999999999"/>
        <n v="98.391999999999996"/>
        <n v="-17.625"/>
        <n v="4.6900000000000004"/>
        <n v="76.638000000000005"/>
        <n v="1.9850000000000001"/>
        <n v="35.591999999999999"/>
        <n v="10.298999999999999"/>
        <n v="-0.17499999999999999"/>
        <n v="1.823"/>
        <n v="14.972"/>
        <n v="7.0000000000000007E-2"/>
        <n v="5.3890000000000002"/>
        <n v="1.9410000000000001"/>
        <n v="135.078"/>
        <n v="-13.21"/>
        <n v="66.713999999999999"/>
        <n v="72.882000000000005"/>
        <n v="0.55600000000000005"/>
        <n v="47.015999999999998"/>
        <n v="93.057000000000002"/>
        <n v="-53.87"/>
        <n v="9.4109999999999996"/>
        <n v="1.8919999999999999"/>
        <n v="6.444"/>
        <n v="4.9000000000000002E-2"/>
        <n v="37.109000000000002"/>
        <n v="-0.14199999999999999"/>
        <n v="12.583"/>
        <n v="23.850999999999999"/>
        <n v="8.9999999999999993E-3"/>
        <n v="9.1820000000000004"/>
        <n v="5.75"/>
        <n v="11.186"/>
        <n v="0.17599999999999999"/>
        <n v="0.16"/>
        <n v="7.3479999999999999"/>
        <n v="92.606999999999999"/>
        <n v="-109.898"/>
        <n v="131.02199999999999"/>
        <n v="5.133"/>
        <n v="5.5E-2"/>
        <n v="2.0649999999999999"/>
        <n v="22.414999999999999"/>
        <n v="-5.9569999999999999"/>
        <n v="7.5679999999999996"/>
        <n v="22.08"/>
        <n v="0.33700000000000002"/>
        <n v="8.5969999999999995"/>
        <n v="2.2930000000000001"/>
        <n v="-0.67600000000000005"/>
        <n v="0.54700000000000004"/>
        <n v="2.5640000000000001"/>
        <n v="16.568999999999999"/>
        <n v="-0.252"/>
        <n v="0.38700000000000001"/>
        <n v="17.622"/>
        <n v="0.34599999999999997"/>
        <n v="5.7130000000000001"/>
        <n v="6.9859999999999998"/>
        <n v="-0.86599999999999999"/>
        <n v="2.2080000000000002"/>
        <n v="5.548"/>
        <n v="3.5000000000000003E-2"/>
        <n v="2.2280000000000002"/>
        <n v="0.39900000000000002"/>
        <n v="-0.108"/>
        <n v="0.312"/>
        <n v="1.423"/>
        <n v="0.54500000000000004"/>
        <n v="109.389"/>
        <n v="-25.187999999999999"/>
        <n v="95.123999999999995"/>
        <n v="12.173"/>
        <n v="5.49"/>
        <n v="12.82"/>
        <n v="5.843"/>
        <n v="1.6619999999999999"/>
        <n v="3.9020000000000001"/>
        <n v="10.507999999999999"/>
        <n v="192.952"/>
        <n v="-12.898999999999999"/>
        <n v="28.331"/>
        <n v="195"/>
        <n v="1.1000000000000001"/>
        <n v="49.674999999999997"/>
        <n v="4.2999999999999997E-2"/>
        <n v="-21.068000000000001"/>
        <n v="13.327999999999999"/>
        <n v="0.29799999999999999"/>
        <n v="1.7999999999999999E-2"/>
        <n v="0.498"/>
        <n v="75.3"/>
        <n v="-3.4159999999999999"/>
        <n v="11.834"/>
        <n v="47.511000000000003"/>
        <n v="0.755"/>
        <n v="8.9629999999999992"/>
        <n v="3.141"/>
        <n v="-7.984"/>
        <n v="14.473000000000001"/>
        <n v="15.946999999999999"/>
        <n v="3.8380000000000001"/>
        <n v="134.56200000000001"/>
        <n v="-17.5"/>
        <n v="18.795999999999999"/>
        <n v="135.38900000000001"/>
        <n v="0.3"/>
        <n v="60.777000000000001"/>
        <n v="7.5270000000000001"/>
        <n v="-0.13500000000000001"/>
        <n v="2.2490000000000001"/>
        <n v="4.2450000000000001"/>
        <n v="1.536"/>
        <n v="25.82"/>
        <n v="-2.06"/>
        <n v="4.4589999999999996"/>
        <n v="20.562999999999999"/>
        <n v="0.14199999999999999"/>
        <n v="10.484999999999999"/>
        <n v="34.421999999999997"/>
        <n v="2.1739999999999999"/>
        <n v="16.425000000000001"/>
        <n v="0.14599999999999999"/>
        <n v="7.9000000000000001E-2"/>
        <n v="6.5000000000000002E-2"/>
        <n v="131.054"/>
        <n v="7.65"/>
        <n v="43.448999999999998"/>
        <n v="0.56699999999999995"/>
        <n v="26.428999999999998"/>
        <n v="168.02699999999999"/>
        <n v="2.802"/>
        <n v="130.358"/>
        <n v="7.742"/>
        <n v="65.415999999999997"/>
        <n v="35.308999999999997"/>
        <n v="11.071"/>
        <n v="2.343"/>
        <n v="1.1539999999999999"/>
        <n v="3.4569999999999999"/>
        <n v="106.756"/>
        <n v="3.0569999999999999"/>
        <n v="83.837000000000003"/>
        <n v="2.54"/>
        <n v="54"/>
        <n v="902.36900000000003"/>
        <n v="20.244"/>
        <n v="827.22699999999998"/>
        <n v="375.20499999999998"/>
        <n v="29.878"/>
        <n v="27.186"/>
        <n v="1.627"/>
        <n v="7.444"/>
        <n v="4.7569999999999997"/>
        <n v="1.0999999999999999E-2"/>
        <n v="2.1640000000000001"/>
        <n v="0.29199999999999998"/>
        <n v="1.298"/>
        <n v="23.242000000000001"/>
        <n v="0.626"/>
        <n v="14.57"/>
        <n v="6.899"/>
        <n v="335.14800000000002"/>
        <n v="3.4860000000000002"/>
        <n v="142.857"/>
        <n v="19.530999999999999"/>
        <n v="73.504999999999995"/>
        <n v="37.368000000000002"/>
        <n v="0.46800000000000003"/>
        <n v="1.2949999999999999"/>
        <n v="0.16400000000000001"/>
        <n v="1.552"/>
        <n v="388.88400000000001"/>
        <n v="2.069"/>
        <n v="472.20800000000003"/>
        <n v="3.2000000000000001E-2"/>
        <n v="7.6870000000000003"/>
        <n v="235.119"/>
        <n v="20.114000000000001"/>
        <n v="2.7E-2"/>
        <n v="22.873000000000001"/>
        <n v="0.73099999999999998"/>
        <n v="5.9429999999999996"/>
        <n v="48.146000000000001"/>
        <n v="2.1219999999999999"/>
        <n v="124.196"/>
        <n v="5.2"/>
        <n v="72.257000000000005"/>
        <n v="23.971"/>
        <n v="23.786000000000001"/>
        <n v="15.305999999999999"/>
        <n v="389.7"/>
        <n v="35.689"/>
        <n v="753.19"/>
        <n v="5.4509999999999996"/>
        <n v="303.73"/>
        <n v="11.513999999999999"/>
        <n v="0.871"/>
        <n v="6.0620000000000003"/>
        <n v="1.2729999999999999"/>
        <n v="2.5179999999999998"/>
        <n v="11.276"/>
        <n v="9.0340000000000007"/>
        <n v="2E-3"/>
        <n v="4.84"/>
        <n v="7.2640000000000002"/>
        <n v="4.4729999999999999"/>
        <n v="0.505"/>
        <n v="4.3710000000000004"/>
        <n v="15.62"/>
        <n v="10.497"/>
        <n v="7.6999999999999999E-2"/>
        <n v="3.2770000000000001"/>
        <n v="1.734"/>
        <n v="0.01"/>
        <n v="8.4000000000000005E-2"/>
        <n v="223.18799999999999"/>
        <n v="0.72399999999999998"/>
        <n v="315.98"/>
        <n v="100.87"/>
        <n v="134.88499999999999"/>
        <n v="10.343999999999999"/>
        <n v="2.419"/>
        <n v="0.124"/>
        <n v="0.76400000000000001"/>
        <n v="156.255"/>
        <n v="9.2989999999999995"/>
        <n v="135.53"/>
        <n v="1.5309999999999999"/>
        <n v="78.296999999999997"/>
        <n v="48.162999999999997"/>
        <n v="0.52600000000000002"/>
        <n v="10.801"/>
        <n v="4.0000000000000001E-3"/>
        <n v="0.217"/>
        <n v="9.11"/>
        <n v="129.37299999999999"/>
        <n v="0.39100000000000001"/>
        <n v="97.635000000000005"/>
        <n v="2.3559999999999999"/>
        <n v="31.65"/>
        <n v="28.588999999999999"/>
        <n v="0.14299999999999999"/>
        <n v="8.8889999999999993"/>
        <n v="0.58099999999999996"/>
        <n v="3.6739999999999999"/>
        <n v="20.247"/>
        <n v="1.792"/>
        <n v="3.056"/>
        <n v="1.008"/>
        <n v="4.0350000000000001"/>
        <n v="17.812000000000001"/>
        <n v="4.7409999999999997"/>
        <n v="1.651"/>
        <n v="63.902000000000001"/>
        <n v="18.297999999999998"/>
        <n v="49.1"/>
        <n v="1.617"/>
        <n v="14.938000000000001"/>
        <n v="323.084"/>
        <n v="950.61500000000001"/>
        <n v="4.3780000000000001"/>
        <n v="319.84199999999998"/>
        <n v="43.640999999999998"/>
        <n v="-7.6159999999999997"/>
        <n v="10.199999999999999"/>
        <n v="24.140999999999998"/>
        <n v="0.40400000000000003"/>
        <n v="38.119"/>
        <n v="33.652999999999999"/>
        <n v="-3.621"/>
        <n v="21.803999999999998"/>
        <n v="0.54100000000000004"/>
        <n v="0.17399999999999999"/>
        <n v="3.7360000000000002"/>
        <n v="43.820999999999998"/>
        <n v="-1.7000000000000001E-2"/>
        <n v="21.885999999999999"/>
        <n v="15.047000000000001"/>
        <n v="0.41"/>
        <n v="6.2130000000000001"/>
        <n v="3.1E-2"/>
        <n v="87.135999999999996"/>
        <n v="-10.647"/>
        <n v="25.904"/>
        <n v="43.39"/>
        <n v="0.52300000000000002"/>
        <n v="18.081"/>
        <n v="334.99299999999999"/>
        <n v="169.49600000000001"/>
        <n v="164.34700000000001"/>
        <n v="86.338999999999999"/>
        <n v="83.277000000000001"/>
        <n v="-17.917000000000002"/>
        <n v="4.492"/>
        <n v="67.484999999999999"/>
        <n v="1.585"/>
        <n v="31.35"/>
        <n v="8.8680000000000003"/>
        <n v="1.55"/>
        <n v="13.928000000000001"/>
        <n v="9.0999999999999998E-2"/>
        <n v="4.3090000000000002"/>
        <n v="2.2559999999999998"/>
        <n v="123.883"/>
        <n v="-9.6419999999999995"/>
        <n v="61.927"/>
        <n v="63.212000000000003"/>
        <n v="41.287999999999997"/>
        <n v="91.62"/>
        <n v="-61.11"/>
        <n v="8.0250000000000004"/>
        <n v="64.2"/>
        <n v="38.787999999999997"/>
        <n v="9.0429999999999993"/>
        <n v="1.9930000000000001"/>
        <n v="6.1349999999999998"/>
        <n v="1.8049999999999999"/>
        <n v="28.994"/>
        <n v="-1.397"/>
        <n v="11.680999999999999"/>
        <n v="22.138999999999999"/>
        <n v="8.0000000000000002E-3"/>
        <n v="8.5229999999999997"/>
        <n v="5.7720000000000002"/>
        <n v="11.154999999999999"/>
        <n v="7.3280000000000003"/>
        <n v="109.023"/>
        <n v="-106.818"/>
        <n v="102.366"/>
        <n v="23.765999999999998"/>
        <n v="0.39200000000000002"/>
        <n v="5.8239999999999998"/>
        <n v="19.605"/>
        <n v="-5.915"/>
        <n v="8.6419999999999995"/>
        <n v="20.329999999999998"/>
        <n v="0.27200000000000002"/>
        <n v="7.1440000000000001"/>
        <n v="2.3490000000000002"/>
        <n v="-0.63"/>
        <n v="0.59399999999999997"/>
        <n v="2.56"/>
        <n v="14.505000000000001"/>
        <n v="-0.29899999999999999"/>
        <n v="0.26800000000000002"/>
        <n v="15.368"/>
        <n v="0.28799999999999998"/>
        <n v="4.968"/>
        <n v="6.6429999999999998"/>
        <n v="-0.81599999999999995"/>
        <n v="2.0329999999999999"/>
        <n v="5.3780000000000001"/>
        <n v="2.2450000000000001"/>
        <n v="0.28999999999999998"/>
        <n v="-8.3000000000000004E-2"/>
        <n v="1.5589999999999999"/>
        <n v="0.67900000000000005"/>
        <n v="-5.0000000000000001E-3"/>
        <n v="100.321"/>
        <n v="-29.734999999999999"/>
        <n v="92.402000000000001"/>
        <n v="10.457000000000001"/>
        <n v="4.8490000000000002"/>
        <n v="11.609"/>
        <n v="7.5460000000000003"/>
        <n v="1.411"/>
        <n v="2.8359999999999999"/>
        <n v="1.4E-2"/>
        <n v="9.7880000000000003"/>
        <n v="180.81700000000001"/>
        <n v="-11.909000000000001"/>
        <n v="25.312999999999999"/>
        <n v="175"/>
        <n v="1"/>
        <n v="42.371000000000002"/>
        <n v="2.1000000000000001E-2"/>
        <n v="-20.623000000000001"/>
        <n v="13.214"/>
        <n v="0.249"/>
        <n v="0.504"/>
        <n v="77.129000000000005"/>
        <n v="-3.617"/>
        <n v="12.2"/>
        <n v="46.915999999999997"/>
        <n v="1.004"/>
        <n v="9.4260000000000002"/>
        <n v="3.6160000000000001"/>
        <n v="-8.8949999999999996"/>
        <n v="15.656000000000001"/>
        <n v="17.986999999999998"/>
        <n v="3.3650000000000002"/>
        <n v="109.407"/>
        <n v="-12.661"/>
        <n v="15.901"/>
        <n v="104.861"/>
        <n v="52.048000000000002"/>
        <n v="7.3410000000000002"/>
        <n v="-7.0000000000000007E-2"/>
        <n v="2.4420000000000002"/>
        <n v="3.742"/>
        <n v="24.356999999999999"/>
        <n v="-1.784"/>
        <n v="4.415"/>
        <n v="19.170000000000002"/>
        <n v="0.14099999999999999"/>
        <n v="8.407"/>
        <n v="32.210999999999999"/>
        <n v="16.11"/>
        <n v="8.3000000000000004E-2"/>
        <n v="4.4999999999999998E-2"/>
        <n v="0.14000000000000001"/>
        <n v="130.73099999999999"/>
        <n v="7.6379999999999999"/>
        <n v="44.764000000000003"/>
        <n v="0.58399999999999996"/>
        <n v="24.085999999999999"/>
        <n v="171.16399999999999"/>
        <n v="1.917"/>
        <n v="141.834"/>
        <n v="8.5909999999999993"/>
        <n v="70.988"/>
        <n v="31.663"/>
        <n v="11.231999999999999"/>
        <n v="2.2370000000000001"/>
        <n v="0.94399999999999995"/>
        <n v="3.419"/>
        <n v="101.878"/>
        <n v="2.137"/>
        <n v="84.712999999999994"/>
        <n v="2.1150000000000002"/>
        <n v="49.744999999999997"/>
        <n v="904.31"/>
        <n v="19.792000000000002"/>
        <n v="905.13400000000001"/>
        <n v="382.483"/>
        <n v="28.609000000000002"/>
        <n v="27.209"/>
        <n v="1.587"/>
        <n v="8.3070000000000004"/>
        <n v="4.9889999999999999"/>
        <n v="2.1999999999999999E-2"/>
        <n v="2.3170000000000002"/>
        <n v="1.46"/>
        <n v="21.285"/>
        <n v="0.61599999999999999"/>
        <n v="12.992000000000001"/>
        <n v="5.7770000000000001"/>
        <n v="365.00799999999998"/>
        <n v="5.1660000000000004"/>
        <n v="146.93700000000001"/>
        <n v="26.452000000000002"/>
        <n v="67.728999999999999"/>
        <n v="34.526000000000003"/>
        <n v="0.497"/>
        <n v="1.395"/>
        <n v="0.105"/>
        <n v="1.4039999999999999"/>
        <n v="431.30200000000002"/>
        <n v="3.69"/>
        <n v="535.202"/>
        <n v="0.11799999999999999"/>
        <n v="9.5"/>
        <n v="283.20999999999998"/>
        <n v="16.32"/>
        <n v="3.4000000000000002E-2"/>
        <n v="21.49"/>
        <n v="0.70399999999999996"/>
        <n v="5.54"/>
        <n v="40.085000000000001"/>
        <n v="2.42"/>
        <n v="113.212"/>
        <n v="3.9460000000000002"/>
        <n v="58.075000000000003"/>
        <n v="26.143000000000001"/>
        <n v="25.09"/>
        <n v="16.757000000000001"/>
        <n v="387.23"/>
        <n v="37.085000000000001"/>
        <n v="758.50400000000002"/>
        <n v="5.3840000000000003"/>
        <n v="304.64999999999998"/>
        <n v="12.135999999999999"/>
        <n v="1.329"/>
        <n v="5.67"/>
        <n v="1.1559999999999999"/>
        <n v="2.649"/>
        <n v="11.606999999999999"/>
        <n v="8.3640000000000008"/>
        <n v="1E-3"/>
        <n v="5.6159999999999997"/>
        <n v="7.6"/>
        <n v="4.4720000000000004"/>
        <n v="0.67200000000000004"/>
        <n v="4.1020000000000003"/>
        <n v="15.22"/>
        <n v="9.4480000000000004"/>
        <n v="0.11899999999999999"/>
        <n v="3.3660000000000001"/>
        <n v="0.85"/>
        <n v="215.82900000000001"/>
        <n v="0.99299999999999999"/>
        <n v="337.90800000000002"/>
        <n v="102.938"/>
        <n v="152.12200000000001"/>
        <n v="12.273999999999999"/>
        <n v="3.2890000000000001"/>
        <n v="0.13300000000000001"/>
        <n v="0.64600000000000002"/>
        <n v="0.872"/>
        <n v="154.86500000000001"/>
        <n v="10.805999999999999"/>
        <n v="141.43700000000001"/>
        <n v="1.796"/>
        <n v="80.903000000000006"/>
        <n v="46.959000000000003"/>
        <n v="0.501"/>
        <n v="10.794"/>
        <n v="0.23499999999999999"/>
        <n v="9.1219999999999999"/>
        <n v="116.14700000000001"/>
        <n v="106.498"/>
        <n v="3.1349999999999998"/>
        <n v="31.988"/>
        <n v="26.611000000000001"/>
        <n v="0.14799999999999999"/>
        <n v="8.1419999999999995"/>
        <n v="0.68899999999999995"/>
        <n v="4.1369999999999996"/>
        <n v="22.082999999999998"/>
        <n v="2.218"/>
        <n v="2.0350000000000001"/>
        <n v="5.1820000000000004"/>
        <n v="17.425999999999998"/>
        <n v="2.9000000000000001E-2"/>
        <n v="4.907"/>
        <n v="0.55300000000000005"/>
        <n v="60.462000000000003"/>
        <n v="8.4190000000000005"/>
        <n v="45.377000000000002"/>
        <n v="1.3380000000000001"/>
        <n v="26.972999999999999"/>
        <n v="312.75299999999999"/>
        <n v="1118.059"/>
        <n v="3.766"/>
        <n v="326.00700000000001"/>
        <n v="42.387"/>
        <n v="-9.4990000000000006"/>
        <n v="10.914"/>
        <n v="25.317"/>
        <n v="0.42399999999999999"/>
        <n v="40.552"/>
        <n v="31.271000000000001"/>
        <n v="-5.2930000000000001"/>
        <n v="20.084"/>
        <n v="0.27400000000000002"/>
        <n v="1.8740000000000001"/>
        <n v="46.466000000000001"/>
        <n v="-6.2E-2"/>
        <n v="21.818000000000001"/>
        <n v="14.401"/>
        <n v="0.44500000000000001"/>
        <n v="4.585"/>
        <n v="88.075999999999993"/>
        <n v="-11.592000000000001"/>
        <n v="26.899000000000001"/>
        <n v="47.561999999999998"/>
        <n v="0.52200000000000002"/>
        <n v="18.234999999999999"/>
        <n v="345.41500000000002"/>
        <n v="188.33"/>
        <n v="141.352"/>
        <n v="99.457999999999998"/>
        <n v="80.768000000000001"/>
        <n v="-18.114000000000001"/>
        <n v="4.9989999999999997"/>
        <n v="69.05"/>
        <n v="32.078000000000003"/>
        <n v="9.5679999999999996"/>
        <n v="-4.5999999999999999E-2"/>
        <n v="1.5"/>
        <n v="14.231"/>
        <n v="6.8000000000000005E-2"/>
        <n v="1.889"/>
        <n v="1.887"/>
        <n v="123.751"/>
        <n v="-11.038"/>
        <n v="61.344000000000001"/>
        <n v="69.522999999999996"/>
        <n v="0.53900000000000003"/>
        <n v="44.442999999999998"/>
        <n v="63.558999999999997"/>
        <n v="-20.414999999999999"/>
        <n v="6.9669999999999996"/>
        <n v="51.534999999999997"/>
        <n v="30.600999999999999"/>
        <n v="8.9640000000000004"/>
        <n v="2.109"/>
        <n v="5.7679999999999998"/>
        <n v="9.5000000000000001E-2"/>
        <n v="1.613"/>
        <n v="24.757999999999999"/>
        <n v="-0.20300000000000001"/>
        <n v="12.872999999999999"/>
        <n v="22.497"/>
        <n v="6.0910000000000002"/>
        <n v="6.1580000000000004"/>
        <n v="12.465999999999999"/>
        <n v="0.19700000000000001"/>
        <n v="0.17899999999999999"/>
        <n v="8.1890000000000001"/>
        <n v="112.258"/>
        <n v="-90.986999999999995"/>
        <n v="108.14700000000001"/>
        <n v="29.07"/>
        <n v="0.64700000000000002"/>
        <n v="4.3949999999999996"/>
        <n v="19.405000000000001"/>
        <n v="-5.7720000000000002"/>
        <n v="8.8919999999999995"/>
        <n v="20.411999999999999"/>
        <n v="0.22600000000000001"/>
        <n v="8.3559999999999999"/>
        <n v="2.2709999999999999"/>
        <n v="-0.64500000000000002"/>
        <n v="0.48199999999999998"/>
        <n v="2.5939999999999999"/>
        <n v="16.419"/>
        <n v="-0.47399999999999998"/>
        <n v="0.25900000000000001"/>
        <n v="16.117000000000001"/>
        <n v="0.26600000000000001"/>
        <n v="5.7450000000000001"/>
        <n v="6.4260000000000002"/>
        <n v="-0.70199999999999996"/>
        <n v="1.845"/>
        <n v="4.9560000000000004"/>
        <n v="2.2759999999999998"/>
        <n v="0.81499999999999995"/>
        <n v="-0.06"/>
        <n v="1.431"/>
        <n v="0.61499999999999999"/>
        <n v="-8.0000000000000002E-3"/>
        <n v="90.084000000000003"/>
        <n v="-41.710999999999999"/>
        <n v="89.091999999999999"/>
        <n v="12.105"/>
        <n v="4.49"/>
        <n v="6.8719999999999999"/>
        <n v="8.5329999999999995"/>
        <n v="1.659"/>
        <n v="3.4209999999999998"/>
        <n v="1.9E-2"/>
        <n v="10.724"/>
        <n v="182.834"/>
        <n v="-12.345000000000001"/>
        <n v="26.622"/>
        <n v="180"/>
        <n v="42.908999999999999"/>
        <n v="-21.452999999999999"/>
        <n v="13.337"/>
        <n v="0.28599999999999998"/>
        <n v="0.80800000000000005"/>
        <n v="69.966999999999999"/>
        <n v="-2.4430000000000001"/>
        <n v="11.667999999999999"/>
        <n v="40.174999999999997"/>
        <n v="1.27"/>
        <n v="9.8089999999999993"/>
        <n v="3.589"/>
        <n v="-5.391"/>
        <n v="10.355"/>
        <n v="16.917000000000002"/>
        <n v="3.2679999999999998"/>
        <n v="118.657"/>
        <n v="-17.103999999999999"/>
        <n v="17.042000000000002"/>
        <n v="114.46899999999999"/>
        <n v="56.555"/>
        <n v="7.1020000000000003"/>
        <n v="-7.5999999999999998E-2"/>
        <n v="2.29"/>
        <n v="3.4329999999999998"/>
        <n v="1.921"/>
        <n v="22.234000000000002"/>
        <n v="-3.9649999999999999"/>
        <n v="6.5659999999999998"/>
        <n v="20.177"/>
        <n v="4.3999999999999997E-2"/>
        <n v="5.1559999999999997"/>
        <n v="32.063000000000002"/>
        <n v="17.082999999999998"/>
        <n v="9.4E-2"/>
        <n v="0.05"/>
        <n v="0.23400000000000001"/>
        <n v="129.97999999999999"/>
        <n v="11.605"/>
        <n v="50.311"/>
        <n v="0.59299999999999997"/>
        <n v="170.78299999999999"/>
        <n v="1.9379999999999999"/>
        <n v="155.922"/>
        <n v="9.4700000000000006"/>
        <n v="80.805000000000007"/>
        <n v="31.818000000000001"/>
        <n v="10.919"/>
        <n v="1.8819999999999999"/>
        <n v="0.85699999999999998"/>
        <n v="3.2650000000000001"/>
        <n v="104.68899999999999"/>
        <n v="2.234"/>
        <n v="84.99"/>
        <n v="2.6819999999999999"/>
        <n v="50.664000000000001"/>
        <n v="901.55100000000004"/>
        <n v="18.978999999999999"/>
        <n v="942.41499999999996"/>
        <n v="447.85300000000001"/>
        <n v="28.324999999999999"/>
        <n v="27.382000000000001"/>
        <n v="1.51"/>
        <n v="6.1260000000000003"/>
        <n v="3.5999999999999997E-2"/>
        <n v="2.1890000000000001"/>
        <n v="0.30399999999999999"/>
        <n v="1.8140000000000001"/>
        <n v="22.484999999999999"/>
        <n v="0.56200000000000006"/>
        <n v="9.7319999999999993"/>
        <n v="5.2190000000000003"/>
        <n v="389.14800000000002"/>
        <n v="5.0069999999999997"/>
        <n v="133.708"/>
        <n v="27.111999999999998"/>
        <n v="62.686999999999998"/>
        <n v="35.094000000000001"/>
        <n v="0.38900000000000001"/>
        <n v="1.2330000000000001"/>
        <n v="7.1999999999999995E-2"/>
        <n v="1.4550000000000001"/>
        <n v="526.80600000000004"/>
        <n v="4.5679999999999996"/>
        <n v="532.69200000000001"/>
        <n v="8.4130000000000003"/>
        <n v="302.012"/>
        <n v="14.692"/>
        <n v="20.483000000000001"/>
        <n v="0.71399999999999997"/>
        <n v="5.7"/>
        <n v="57.115000000000002"/>
        <n v="1.3939999999999999"/>
        <n v="105.217"/>
        <n v="4.431"/>
        <n v="58.945999999999998"/>
        <n v="25.928999999999998"/>
        <n v="25.33"/>
        <n v="16.997"/>
        <n v="372.46699999999998"/>
        <n v="43.161000000000001"/>
        <n v="756.68399999999997"/>
        <n v="5.3710000000000004"/>
        <n v="303.91899999999998"/>
        <n v="10.576000000000001"/>
        <n v="1.2390000000000001"/>
        <n v="5.157"/>
        <n v="1.0720000000000001"/>
        <n v="2.6459999999999999"/>
        <n v="10.89"/>
        <n v="8.8469999999999995"/>
        <n v="5.4320000000000004"/>
        <n v="5.9740000000000002"/>
        <n v="4.258"/>
        <n v="0.65200000000000002"/>
        <n v="3.5019999999999998"/>
        <n v="9.3339999999999996"/>
        <n v="0.26100000000000001"/>
        <n v="8.8089999999999993"/>
        <n v="3.3079999999999998"/>
        <n v="1.0129999999999999"/>
        <n v="0.111"/>
        <n v="218.44900000000001"/>
        <n v="1.0960000000000001"/>
        <n v="358.96699999999998"/>
        <n v="100.346"/>
        <n v="152.66800000000001"/>
        <n v="15.138"/>
        <n v="4.3170000000000002"/>
        <n v="0.156"/>
        <n v="0.63900000000000001"/>
        <n v="157.98599999999999"/>
        <n v="15.422000000000001"/>
        <n v="143.23400000000001"/>
        <n v="1.5009999999999999"/>
        <n v="76.510999999999996"/>
        <n v="45.363999999999997"/>
        <n v="0.51800000000000002"/>
        <n v="10.246"/>
        <n v="1.7000000000000001E-2"/>
        <n v="0.28499999999999998"/>
        <n v="9.1630000000000003"/>
        <n v="108.104"/>
        <n v="0.11700000000000001"/>
        <n v="102.35299999999999"/>
        <n v="2.625"/>
        <n v="32.85"/>
        <n v="31.045999999999999"/>
        <n v="0.316"/>
        <n v="7.2859999999999996"/>
        <n v="4.0519999999999996"/>
        <n v="19.172000000000001"/>
        <n v="2.206"/>
        <n v="1.5389999999999999"/>
        <n v="4.524"/>
        <n v="16.478999999999999"/>
        <n v="3.3000000000000002E-2"/>
        <n v="4.79"/>
        <n v="1.333"/>
        <n v="59.734999999999999"/>
        <n v="8.74"/>
        <n v="47.926000000000002"/>
        <n v="1.391"/>
        <n v="32.32"/>
        <n v="321.15699999999998"/>
        <n v="1109.703"/>
        <n v="3.552"/>
        <n v="331.16"/>
        <n v="40.600999999999999"/>
        <n v="-10.62"/>
        <n v="11.537000000000001"/>
        <n v="32.348999999999997"/>
        <n v="0.42699999999999999"/>
        <n v="35.578000000000003"/>
        <n v="28.774000000000001"/>
        <n v="-8.4990000000000006"/>
        <n v="20.309999999999999"/>
        <n v="0.13700000000000001"/>
        <n v="2.613"/>
        <n v="44.241999999999997"/>
        <n v="-5.0999999999999997E-2"/>
        <n v="19.942"/>
        <n v="0.41199999999999998"/>
        <n v="4.3010000000000002"/>
        <n v="4.2000000000000003E-2"/>
        <n v="85.620999999999995"/>
        <n v="-12.074"/>
        <n v="23.536000000000001"/>
        <n v="49.173999999999999"/>
        <n v="0.51600000000000001"/>
        <n v="18.198"/>
        <n v="348.88"/>
        <n v="189.58799999999999"/>
        <n v="184.48599999999999"/>
        <n v="60.746000000000002"/>
        <n v="80.596999999999994"/>
        <n v="-17.733000000000001"/>
        <n v="4.1559999999999997"/>
        <n v="69.013999999999996"/>
        <n v="32.061999999999998"/>
        <n v="10.526"/>
        <n v="-4.8000000000000001E-2"/>
        <n v="1.3779999999999999"/>
        <n v="13.82"/>
        <n v="4.2699999999999996"/>
        <n v="1.738"/>
        <n v="117.26"/>
        <n v="-13.685"/>
        <n v="58.286999999999999"/>
        <n v="66.917000000000002"/>
        <n v="0.5"/>
        <n v="42.344000000000001"/>
        <n v="56.273000000000003"/>
        <n v="-18.512"/>
        <n v="51.564999999999998"/>
        <n v="30.619"/>
        <n v="9.1170000000000009"/>
        <n v="2.145"/>
        <n v="5.7839999999999998"/>
        <n v="0.186"/>
        <n v="1.5629999999999999"/>
        <n v="22.062000000000001"/>
        <n v="-1.571"/>
        <n v="15.853"/>
        <n v="21.907"/>
        <n v="5.8319999999999999"/>
        <n v="6.0730000000000004"/>
        <n v="13.055999999999999"/>
        <n v="0.20599999999999999"/>
        <n v="0.187"/>
        <n v="8.577"/>
        <n v="128.934"/>
        <n v="-83.72"/>
        <n v="107.19"/>
        <n v="38.959000000000003"/>
        <n v="18.722999999999999"/>
        <n v="-5.8680000000000003"/>
        <n v="8.6549999999999994"/>
        <n v="19.454999999999998"/>
        <n v="0.21299999999999999"/>
        <n v="7.165"/>
        <n v="2.3660000000000001"/>
        <n v="-0.67700000000000005"/>
        <n v="0.51200000000000001"/>
        <n v="2.734"/>
        <n v="17.495999999999999"/>
        <n v="-0.64400000000000002"/>
        <n v="0.47899999999999998"/>
        <n v="15.419"/>
        <n v="5.5620000000000003"/>
        <n v="5.87"/>
        <n v="-1.046"/>
        <n v="2.121"/>
        <n v="4.556"/>
        <n v="3.7999999999999999E-2"/>
        <n v="2.2290000000000001"/>
        <n v="0.878"/>
        <n v="-6.5000000000000002E-2"/>
        <n v="1.1830000000000001"/>
        <n v="0.499"/>
        <n v="-1E-3"/>
        <n v="88.266999999999996"/>
        <n v="-43.177"/>
        <n v="88.701999999999998"/>
        <n v="13.624000000000001"/>
        <n v="4.1859999999999999"/>
        <n v="6.2519999999999998"/>
        <n v="9.5820000000000007"/>
        <n v="1.968"/>
        <n v="3.8969999999999998"/>
        <n v="1.6E-2"/>
        <n v="11.737"/>
        <n v="177.40600000000001"/>
        <n v="-14.044"/>
        <n v="26.225000000000001"/>
        <n v="176"/>
        <n v="46.048999999999999"/>
        <n v="-25.533999999999999"/>
        <n v="13.581"/>
        <n v="0.27700000000000002"/>
        <n v="0.86699999999999999"/>
        <n v="66.231999999999999"/>
        <n v="-2.7730000000000001"/>
        <n v="10.83"/>
        <n v="37.893999999999998"/>
        <n v="1.1299999999999999"/>
        <n v="9.343"/>
        <n v="3.2010000000000001"/>
        <n v="-5.5179999999999998"/>
        <n v="11.26"/>
        <n v="15.766"/>
        <n v="3.02"/>
        <n v="120.54900000000001"/>
        <n v="-17.042000000000002"/>
        <n v="19.184000000000001"/>
        <n v="110.693"/>
        <n v="56.389000000000003"/>
        <n v="7.1379999999999999"/>
        <n v="-0.111"/>
        <n v="2.1720000000000002"/>
        <n v="3.41"/>
        <n v="2.0790000000000002"/>
        <n v="23.640999999999998"/>
        <n v="-3.883"/>
        <n v="6.1120000000000001"/>
        <n v="20.902000000000001"/>
        <n v="4.0410000000000004"/>
        <n v="38.555"/>
        <n v="16.709"/>
        <n v="0.1"/>
        <n v="5.3999999999999999E-2"/>
        <n v="125.86199999999999"/>
        <n v="9.7810000000000006"/>
        <n v="41.898000000000003"/>
        <n v="22.036999999999999"/>
        <n v="159.41800000000001"/>
        <n v="1.974"/>
        <n v="120.889"/>
        <n v="7.94"/>
        <n v="63.451000000000001"/>
        <n v="32.764000000000003"/>
        <n v="11.21"/>
        <n v="0.89"/>
        <n v="3.4820000000000002"/>
        <n v="108.9"/>
        <n v="2.5409999999999999"/>
        <n v="68.873000000000005"/>
        <n v="2.3639999999999999"/>
        <n v="41.35"/>
        <n v="881.13699999999994"/>
        <n v="18.788"/>
        <n v="766.10500000000002"/>
        <n v="417.41199999999998"/>
        <n v="28.626999999999999"/>
        <n v="23.852"/>
        <n v="1.417"/>
        <n v="6.3490000000000002"/>
        <n v="4.0940000000000003"/>
        <n v="6.6000000000000003E-2"/>
        <n v="2.1859999999999999"/>
        <n v="0.22800000000000001"/>
        <n v="2.798"/>
        <n v="19.417000000000002"/>
        <n v="0.57599999999999996"/>
        <n v="9.6959999999999997"/>
        <n v="5.2460000000000004"/>
        <n v="375.91399999999999"/>
        <n v="3.5390000000000001"/>
        <n v="129.55199999999999"/>
        <n v="26.27"/>
        <n v="60.728000000000002"/>
        <n v="33.155000000000001"/>
        <n v="1.2"/>
        <n v="1.2250000000000001"/>
        <n v="451.76499999999999"/>
        <n v="3.87"/>
        <n v="451.32499999999999"/>
        <n v="0.03"/>
        <n v="7.1280000000000001"/>
        <n v="255.881"/>
        <n v="14.733000000000001"/>
        <n v="0.13500000000000001"/>
        <n v="18.152000000000001"/>
        <n v="0.751"/>
        <n v="58.139000000000003"/>
        <n v="1.653"/>
        <n v="97.162000000000006"/>
        <n v="3.0000000000000001E-3"/>
        <n v="52.045000000000002"/>
        <n v="28.600999999999999"/>
        <n v="22.382000000000001"/>
        <n v="16.766999999999999"/>
        <n v="365.31"/>
        <n v="44.886000000000003"/>
        <n v="634.33500000000004"/>
        <n v="5.0750000000000002"/>
        <n v="251.715"/>
        <n v="9.8460000000000001"/>
        <n v="5.024"/>
        <n v="0.87"/>
        <n v="2.444"/>
        <n v="9.23"/>
        <n v="9.4169999999999998"/>
        <n v="4.2619999999999996"/>
        <n v="5.0179999999999998"/>
        <n v="4.2430000000000003"/>
        <n v="0.621"/>
        <n v="3.794"/>
        <n v="2.048"/>
        <n v="0.317"/>
        <n v="9.0109999999999992"/>
        <n v="6.3E-2"/>
        <n v="3.1160000000000001"/>
        <n v="6.0000000000000001E-3"/>
        <n v="0.20200000000000001"/>
        <n v="208.48500000000001"/>
        <n v="1.2749999999999999"/>
        <n v="267.70400000000001"/>
        <n v="86.725999999999999"/>
        <n v="120.89400000000001"/>
        <n v="13.888999999999999"/>
        <n v="5.0599999999999996"/>
        <n v="0.159"/>
        <n v="0.52900000000000003"/>
        <n v="0.77300000000000002"/>
        <n v="158.80600000000001"/>
        <n v="15.143000000000001"/>
        <n v="131.63399999999999"/>
        <n v="1.4379999999999999"/>
        <n v="67.432000000000002"/>
        <n v="44.246000000000002"/>
        <n v="0.50700000000000001"/>
        <n v="10.808"/>
        <n v="2.3E-2"/>
        <n v="0.17699999999999999"/>
        <n v="9.0389999999999997"/>
        <n v="109.997"/>
        <n v="90.99"/>
        <n v="2.52"/>
        <n v="32.481000000000002"/>
        <n v="18.177"/>
        <n v="0.29399999999999998"/>
        <n v="5.968"/>
        <n v="1.0740000000000001"/>
        <n v="4.76"/>
        <n v="21.475000000000001"/>
        <n v="2.12"/>
        <n v="1.3360000000000001"/>
        <n v="4.1239999999999997"/>
        <n v="16.396000000000001"/>
        <n v="3.7080000000000002"/>
        <n v="1.5369999999999999"/>
        <n v="60.896000000000001"/>
        <n v="3.8559999999999999"/>
        <n v="43.42"/>
        <n v="1.151"/>
        <n v="23.75"/>
        <n v="320.05799999999999"/>
        <n v="901.048"/>
        <n v="2.8719999999999999"/>
        <n v="276.73399999999998"/>
        <n v="34.558999999999997"/>
        <n v="-9.423"/>
        <n v="11.157"/>
        <n v="27.449000000000002"/>
        <n v="0.39300000000000002"/>
        <n v="33.951999999999998"/>
        <n v="26.466999999999999"/>
        <n v="-9.5229999999999997"/>
        <n v="17.359000000000002"/>
        <n v="0.65100000000000002"/>
        <n v="5.2999999999999999E-2"/>
        <n v="3.8769999999999998"/>
        <n v="44.618000000000002"/>
        <n v="-8.6999999999999994E-2"/>
        <n v="20.088999999999999"/>
        <n v="13.01"/>
        <n v="4.266"/>
        <n v="-10.641"/>
        <n v="26.204999999999998"/>
        <n v="45.796999999999997"/>
        <n v="0.48499999999999999"/>
        <n v="18.128"/>
        <n v="318.43200000000002"/>
        <n v="174.20599999999999"/>
        <n v="153.34200000000001"/>
        <n v="55.548000000000002"/>
        <n v="64.585999999999999"/>
        <n v="-19.128"/>
        <n v="3.3130000000000002"/>
        <n v="62.051000000000002"/>
        <n v="28.841999999999999"/>
        <n v="11.407999999999999"/>
        <n v="1.3320000000000001"/>
        <n v="12.492000000000001"/>
        <n v="4.5039999999999996"/>
        <n v="2.073"/>
        <n v="107.43600000000001"/>
        <n v="-14.618"/>
        <n v="52.22"/>
        <n v="65.483999999999995"/>
        <n v="0.52400000000000002"/>
        <n v="42.274000000000001"/>
        <n v="49.459000000000003"/>
        <n v="-21.773"/>
        <n v="48.893000000000001"/>
        <n v="29.032"/>
        <n v="8.0139999999999993"/>
        <n v="1.766"/>
        <n v="4.7869999999999999"/>
        <n v="0.222"/>
        <n v="1.306"/>
        <n v="19.655999999999999"/>
        <n v="-0.434"/>
        <n v="14.33"/>
        <n v="18.035"/>
        <n v="1.2999999999999999E-2"/>
        <n v="5.4809999999999999"/>
        <n v="5.5110000000000001"/>
        <n v="0.91200000000000003"/>
        <n v="20.385000000000002"/>
        <n v="3.4710000000000001"/>
        <n v="129.15199999999999"/>
        <n v="-73.296000000000006"/>
        <n v="110.078"/>
        <n v="34.264000000000003"/>
        <n v="0.94099999999999995"/>
        <n v="11.146000000000001"/>
        <n v="15.497999999999999"/>
        <n v="-6.0060000000000002"/>
        <n v="9.4410000000000007"/>
        <n v="18.422000000000001"/>
        <n v="0.182"/>
        <n v="7.1"/>
        <n v="2.806"/>
        <n v="-0.60499999999999998"/>
        <n v="0.56599999999999995"/>
        <n v="18.184999999999999"/>
        <n v="-0.498"/>
        <n v="14.680999999999999"/>
        <n v="5.2869999999999999"/>
        <n v="-1.2110000000000001"/>
        <n v="2.4169999999999998"/>
        <n v="4.4710000000000001"/>
        <n v="4.8000000000000001E-2"/>
        <n v="1.851"/>
        <n v="0.35099999999999998"/>
        <n v="-2.7E-2"/>
        <n v="1.141"/>
        <n v="0.432"/>
        <n v="85.21"/>
        <n v="-41.145000000000003"/>
        <n v="87.85"/>
        <n v="10.917999999999999"/>
        <n v="6.141"/>
        <n v="9.0879999999999992"/>
        <n v="2.1139999999999999"/>
        <n v="3.5990000000000002"/>
        <n v="11.105"/>
        <n v="163.21600000000001"/>
        <n v="-13.071"/>
        <n v="23.704000000000001"/>
        <n v="163"/>
        <n v="0.9"/>
        <n v="40.436999999999998"/>
        <n v="-21.387"/>
        <n v="10.186"/>
        <n v="0.224"/>
        <n v="0.89300000000000002"/>
        <n v="62.167000000000002"/>
        <n v="-2.1869999999999998"/>
        <n v="11.04"/>
        <n v="33.457000000000001"/>
        <n v="0.874"/>
        <n v="7.76"/>
        <n v="2.423"/>
        <n v="-5.726"/>
        <n v="8.1"/>
        <n v="14.991"/>
        <n v="2.899"/>
        <n v="112.94"/>
        <n v="-15.494"/>
        <n v="18.648"/>
        <n v="102.47799999999999"/>
        <n v="53.335999999999999"/>
        <n v="6.2670000000000003"/>
        <n v="-0.104"/>
        <n v="1.6140000000000001"/>
        <n v="20.501999999999999"/>
        <n v="-1.6459999999999999"/>
        <n v="5.1210000000000004"/>
        <n v="17.905999999999999"/>
        <n v="2.464"/>
        <n v="37.497"/>
        <n v="16.405999999999999"/>
        <n v="0.06"/>
      </sharedItems>
    </cacheField>
    <cacheField name="Sect-Auto" numFmtId="0">
      <sharedItems containsBlank="1" count="7">
        <m/>
        <s v="Industry"/>
        <s v="Residential"/>
        <s v="Agri"/>
        <s v="Services"/>
        <s v="Prod-Central"/>
        <s v="Transpor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NORS-EMR-W01" refreshedDate="42656.078293171297" createdVersion="1" refreshedVersion="4" recordCount="380" upgradeOnRefresh="1">
  <cacheSource type="worksheet">
    <worksheetSource ref="A1:D381" sheet="ELC Trade calib"/>
  </cacheSource>
  <cacheFields count="4">
    <cacheField name="Country" numFmtId="0">
      <sharedItems count="38">
        <s v="AL"/>
        <s v="AT"/>
        <s v="BE"/>
        <s v="BG"/>
        <s v="CY"/>
        <s v="CZ"/>
        <s v="DE"/>
        <s v="DK"/>
        <s v="EE"/>
        <s v="EL"/>
        <s v="ES"/>
        <s v="FI"/>
        <s v="FR"/>
        <s v="HR"/>
        <s v="HU"/>
        <s v="IE"/>
        <s v="IS"/>
        <s v="IT"/>
        <s v="LT"/>
        <s v="LU"/>
        <s v="LV"/>
        <s v="MD"/>
        <s v="ME"/>
        <s v="MK"/>
        <s v="MT"/>
        <s v="NL"/>
        <s v="NO"/>
        <s v="PL"/>
        <s v="PT"/>
        <s v="RO"/>
        <s v="RS"/>
        <s v="SE"/>
        <s v="SI"/>
        <s v="SK"/>
        <s v="TR"/>
        <s v="UA"/>
        <s v="UK"/>
        <s v="XK"/>
      </sharedItems>
    </cacheField>
    <cacheField name="Year" numFmtId="0">
      <sharedItems containsSemiMixedTypes="0" containsString="0" containsNumber="1" containsInteger="1" minValue="2010" maxValue="2014" count="5">
        <n v="2010"/>
        <n v="2011"/>
        <n v="2012"/>
        <n v="2013"/>
        <n v="2014"/>
      </sharedItems>
    </cacheField>
    <cacheField name="PJ" numFmtId="0">
      <sharedItems containsSemiMixedTypes="0" containsString="0" containsNumber="1"/>
    </cacheField>
    <cacheField name="flow" numFmtId="0">
      <sharedItems count="2">
        <s v="Imports"/>
        <s v="Expor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7"/>
</file>

<file path=xl/pivotCache/pivotCacheRecords2.xml><?xml version="1.0" encoding="utf-8"?>
<pivotCacheRecords xmlns="http://schemas.openxmlformats.org/spreadsheetml/2006/main" xmlns:r="http://schemas.openxmlformats.org/officeDocument/2006/relationships" count="38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4" showMemberPropertyTips="0" useAutoFormatting="1" rowGrandTotals="0" colGrandTotals="0" itemPrintTitles="1" createdVersion="1" indent="0" compact="0" compactData="0" gridDropZones="1">
  <location ref="A6:H187" firstHeaderRow="1" firstDataRow="2" firstDataCol="2" rowPageCount="3" colPageCount="1"/>
  <pivotFields count="7">
    <pivotField axis="axisCol" compact="0" outline="0" subtotalTop="0" showAll="0" includeNewItemsInFilter="1" defaultSubtotal="0">
      <items count="6">
        <item x="0"/>
        <item x="1"/>
        <item x="2"/>
        <item x="3"/>
        <item x="4"/>
        <item x="5"/>
      </items>
    </pivotField>
    <pivotField axis="axisPage" compact="0" outline="0" subtotalTop="0" showAll="0" includeNewItemsInFilter="1" defaultSubtotal="0">
      <items count="2">
        <item x="0"/>
        <item x="1"/>
      </items>
    </pivotField>
    <pivotField axis="axisRow" compact="0" outline="0" subtotalTop="0" showAll="0" includeNewItemsInFilter="1" defaultSubtota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n="KS" x="35"/>
      </items>
    </pivotField>
    <pivotField axis="axisRow" compact="0" outline="0" subtotalTop="0" showAll="0" includeNewItemsInFilter="1" defaultSubtotal="0">
      <items count="7">
        <item x="3"/>
        <item x="0"/>
        <item h="1" x="6"/>
        <item h="1" x="5"/>
        <item x="2"/>
        <item x="4"/>
        <item x="1"/>
      </items>
    </pivotField>
    <pivotField dataField="1" compact="0" outline="0" subtotalTop="0" showAll="0" includeNewItemsInFilter="1" defaultSubtotal="0">
      <items count="1487">
        <item x="1"/>
        <item x="646"/>
        <item x="30"/>
        <item x="1170"/>
        <item x="110"/>
        <item x="158"/>
        <item x="1196"/>
        <item x="90"/>
        <item x="198"/>
        <item x="153"/>
        <item x="320"/>
        <item x="1298"/>
        <item x="527"/>
        <item x="1077"/>
        <item x="437"/>
        <item x="257"/>
        <item x="806"/>
        <item x="535"/>
        <item x="598"/>
        <item x="1216"/>
        <item x="345"/>
        <item x="691"/>
        <item x="0"/>
        <item x="442"/>
        <item x="341"/>
        <item x="965"/>
        <item x="622"/>
        <item x="230"/>
        <item x="51"/>
        <item x="1063"/>
        <item x="993"/>
        <item x="253"/>
        <item x="842"/>
        <item x="567"/>
        <item x="736"/>
        <item x="1010"/>
        <item x="193"/>
        <item x="847"/>
        <item x="989"/>
        <item x="1254"/>
        <item x="1115"/>
        <item x="208"/>
        <item x="794"/>
        <item x="715"/>
        <item x="1194"/>
        <item x="290"/>
        <item x="1143"/>
        <item x="739"/>
        <item x="179"/>
        <item x="891"/>
        <item x="834"/>
        <item x="85"/>
        <item x="289"/>
        <item x="91"/>
        <item x="515"/>
        <item x="378"/>
        <item x="87"/>
        <item x="1257"/>
        <item x="55"/>
        <item x="462"/>
        <item x="846"/>
        <item x="756"/>
        <item x="1114"/>
        <item x="1365"/>
        <item x="613"/>
        <item x="233"/>
        <item x="932"/>
        <item x="952"/>
        <item x="618"/>
        <item x="654"/>
        <item x="386"/>
        <item x="664"/>
        <item x="276"/>
        <item x="986"/>
        <item x="568"/>
        <item x="563"/>
        <item x="195"/>
        <item x="404"/>
        <item x="288"/>
        <item x="682"/>
        <item x="940"/>
        <item x="1205"/>
        <item x="111"/>
        <item x="336"/>
        <item x="99"/>
        <item x="434"/>
        <item x="176"/>
        <item x="202"/>
        <item x="1217"/>
        <item x="766"/>
        <item x="1314"/>
        <item x="1028"/>
        <item x="1038"/>
        <item x="765"/>
        <item x="1197"/>
        <item x="759"/>
        <item x="1037"/>
        <item x="1048"/>
        <item x="150"/>
        <item x="396"/>
        <item x="1293"/>
        <item x="1346"/>
        <item x="777"/>
        <item x="1145"/>
        <item x="848"/>
        <item x="675"/>
        <item x="538"/>
        <item x="46"/>
        <item x="221"/>
        <item x="784"/>
        <item x="928"/>
        <item x="786"/>
        <item x="505"/>
        <item x="497"/>
        <item x="712"/>
        <item x="1086"/>
        <item x="949"/>
        <item x="815"/>
        <item x="507"/>
        <item x="514"/>
        <item x="322"/>
        <item x="1224"/>
        <item x="256"/>
        <item x="504"/>
        <item x="273"/>
        <item x="877"/>
        <item x="234"/>
        <item x="957"/>
        <item x="1192"/>
        <item x="214"/>
        <item x="32"/>
        <item x="224"/>
        <item x="1326"/>
        <item x="156"/>
        <item x="222"/>
        <item x="93"/>
        <item x="889"/>
        <item x="399"/>
        <item x="491"/>
        <item x="1248"/>
        <item x="232"/>
        <item x="428"/>
        <item x="440"/>
        <item x="991"/>
        <item x="144"/>
        <item x="119"/>
        <item x="707"/>
        <item x="981"/>
        <item x="1328"/>
        <item x="1295"/>
        <item x="114"/>
        <item x="718"/>
        <item x="149"/>
        <item x="334"/>
        <item x="783"/>
        <item x="1056"/>
        <item x="780"/>
        <item x="1264"/>
        <item x="611"/>
        <item x="258"/>
        <item x="1067"/>
        <item x="1019"/>
        <item x="673"/>
        <item x="539"/>
        <item x="372"/>
        <item x="1214"/>
        <item x="1052"/>
        <item x="998"/>
        <item x="947"/>
        <item x="163"/>
        <item x="724"/>
        <item x="447"/>
        <item x="1284"/>
        <item x="108"/>
        <item x="394"/>
        <item x="1206"/>
        <item x="746"/>
        <item x="433"/>
        <item x="236"/>
        <item x="218"/>
        <item x="693"/>
        <item x="186"/>
        <item x="880"/>
        <item x="1318"/>
        <item x="294"/>
        <item x="1148"/>
        <item x="406"/>
        <item x="572"/>
        <item x="852"/>
        <item x="501"/>
        <item x="1317"/>
        <item x="35"/>
        <item x="121"/>
        <item x="44"/>
        <item x="796"/>
        <item x="602"/>
        <item x="1189"/>
        <item x="325"/>
        <item x="500"/>
        <item x="82"/>
        <item x="1055"/>
        <item x="5"/>
        <item x="665"/>
        <item x="772"/>
        <item x="1253"/>
        <item x="925"/>
        <item x="650"/>
        <item x="217"/>
        <item x="1051"/>
        <item x="517"/>
        <item x="684"/>
        <item x="789"/>
        <item x="624"/>
        <item x="900"/>
        <item x="380"/>
        <item x="347"/>
        <item x="1166"/>
        <item x="57"/>
        <item x="387"/>
        <item x="1207"/>
        <item x="816"/>
        <item x="100"/>
        <item x="793"/>
        <item x="510"/>
        <item x="656"/>
        <item x="861"/>
        <item x="227"/>
        <item x="1087"/>
        <item x="1182"/>
        <item x="363"/>
        <item x="666"/>
        <item x="1352"/>
        <item x="1065"/>
        <item x="1127"/>
        <item x="1347"/>
        <item x="1342"/>
        <item x="1301"/>
        <item x="101"/>
        <item x="1308"/>
        <item x="582"/>
        <item x="130"/>
        <item x="658"/>
        <item x="533"/>
        <item x="544"/>
        <item x="126"/>
        <item x="931"/>
        <item x="14"/>
        <item x="73"/>
        <item x="1060"/>
        <item x="918"/>
        <item x="1226"/>
        <item x="934"/>
        <item x="251"/>
        <item x="1092"/>
        <item x="1327"/>
        <item x="1238"/>
        <item x="304"/>
        <item x="642"/>
        <item x="1066"/>
        <item x="60"/>
        <item x="1157"/>
        <item x="1322"/>
        <item x="1158"/>
        <item x="890"/>
        <item x="916"/>
        <item x="33"/>
        <item x="821"/>
        <item x="365"/>
        <item x="1199"/>
        <item x="47"/>
        <item x="335"/>
        <item x="323"/>
        <item x="75"/>
        <item x="124"/>
        <item x="640"/>
        <item x="1276"/>
        <item x="967"/>
        <item x="1230"/>
        <item x="697"/>
        <item x="134"/>
        <item x="1011"/>
        <item x="971"/>
        <item x="903"/>
        <item x="612"/>
        <item x="480"/>
        <item x="614"/>
        <item x="525"/>
        <item x="1140"/>
        <item x="235"/>
        <item x="795"/>
        <item x="1211"/>
        <item x="892"/>
        <item x="600"/>
        <item x="105"/>
        <item x="737"/>
        <item x="944"/>
        <item x="874"/>
        <item x="391"/>
        <item x="279"/>
        <item x="1234"/>
        <item x="962"/>
        <item x="460"/>
        <item x="337"/>
        <item x="516"/>
        <item x="1029"/>
        <item x="1031"/>
        <item x="457"/>
        <item x="595"/>
        <item x="757"/>
        <item x="1366"/>
        <item x="418"/>
        <item x="317"/>
        <item x="89"/>
        <item x="1368"/>
        <item x="414"/>
        <item x="1168"/>
        <item x="804"/>
        <item x="244"/>
        <item x="377"/>
        <item x="1014"/>
        <item x="27"/>
        <item x="1291"/>
        <item x="560"/>
        <item x="409"/>
        <item x="670"/>
        <item x="478"/>
        <item x="878"/>
        <item x="177"/>
        <item x="790"/>
        <item x="1325"/>
        <item x="713"/>
        <item x="860"/>
        <item x="741"/>
        <item x="740"/>
        <item x="191"/>
        <item x="575"/>
        <item x="837"/>
        <item x="45"/>
        <item x="854"/>
        <item x="181"/>
        <item x="1075"/>
        <item x="1121"/>
        <item x="173"/>
        <item x="476"/>
        <item x="511"/>
        <item x="688"/>
        <item x="1191"/>
        <item x="49"/>
        <item x="281"/>
        <item x="209"/>
        <item x="13"/>
        <item x="339"/>
        <item x="1279"/>
        <item x="1106"/>
        <item x="754"/>
        <item x="1335"/>
        <item x="587"/>
        <item x="1229"/>
        <item x="1061"/>
        <item x="350"/>
        <item x="585"/>
        <item x="1026"/>
        <item x="321"/>
        <item x="1104"/>
        <item x="286"/>
        <item x="1144"/>
        <item x="1349"/>
        <item x="876"/>
        <item x="961"/>
        <item x="228"/>
        <item x="687"/>
        <item x="231"/>
        <item x="1064"/>
        <item x="864"/>
        <item x="581"/>
        <item x="513"/>
        <item x="277"/>
        <item x="464"/>
        <item x="779"/>
        <item x="792"/>
        <item x="98"/>
        <item x="835"/>
        <item x="216"/>
        <item x="31"/>
        <item x="599"/>
        <item x="303"/>
        <item x="499"/>
        <item x="401"/>
        <item x="1132"/>
        <item x="1050"/>
        <item x="1323"/>
        <item x="385"/>
        <item x="627"/>
        <item x="1354"/>
        <item x="557"/>
        <item x="818"/>
        <item x="1183"/>
        <item x="1371"/>
        <item x="366"/>
        <item x="1221"/>
        <item x="309"/>
        <item x="1130"/>
        <item x="502"/>
        <item x="219"/>
        <item x="781"/>
        <item x="987"/>
        <item x="954"/>
        <item x="919"/>
        <item x="643"/>
        <item x="19"/>
        <item x="866"/>
        <item x="1053"/>
        <item x="1089"/>
        <item x="76"/>
        <item x="1146"/>
        <item x="297"/>
        <item x="1316"/>
        <item x="526"/>
        <item x="1242"/>
        <item x="1358"/>
        <item x="1098"/>
        <item x="410"/>
        <item x="307"/>
        <item x="116"/>
        <item x="17"/>
        <item x="1195"/>
        <item x="679"/>
        <item x="264"/>
        <item x="1094"/>
        <item x="151"/>
        <item x="147"/>
        <item x="862"/>
        <item x="827"/>
        <item x="376"/>
        <item x="663"/>
        <item x="930"/>
        <item x="1272"/>
        <item x="15"/>
        <item x="550"/>
        <item x="655"/>
        <item x="1105"/>
        <item x="260"/>
        <item x="88"/>
        <item x="583"/>
        <item x="805"/>
        <item x="836"/>
        <item x="305"/>
        <item x="125"/>
        <item x="1303"/>
        <item x="1128"/>
        <item x="329"/>
        <item x="926"/>
        <item x="1152"/>
        <item x="975"/>
        <item x="823"/>
        <item x="1336"/>
        <item x="546"/>
        <item x="541"/>
        <item x="431"/>
        <item x="122"/>
        <item x="407"/>
        <item x="616"/>
        <item x="1233"/>
        <item x="435"/>
        <item x="558"/>
        <item x="701"/>
        <item x="1190"/>
        <item x="268"/>
        <item x="1236"/>
        <item x="1160"/>
        <item x="1255"/>
        <item x="1108"/>
        <item x="1076"/>
        <item x="245"/>
        <item x="39"/>
        <item x="629"/>
        <item x="839"/>
        <item x="411"/>
        <item x="1111"/>
        <item x="959"/>
        <item x="1142"/>
        <item x="651"/>
        <item x="1231"/>
        <item x="685"/>
        <item x="1006"/>
        <item x="1072"/>
        <item x="1188"/>
        <item x="278"/>
        <item x="924"/>
        <item x="1186"/>
        <item x="1260"/>
        <item x="1013"/>
        <item x="992"/>
        <item x="463"/>
        <item x="939"/>
        <item x="373"/>
        <item x="422"/>
        <item x="773"/>
        <item x="561"/>
        <item x="905"/>
        <item x="282"/>
        <item x="1324"/>
        <item x="649"/>
        <item x="371"/>
        <item x="127"/>
        <item x="801"/>
        <item x="455"/>
        <item x="1278"/>
        <item x="963"/>
        <item x="1062"/>
        <item x="894"/>
        <item x="719"/>
        <item x="171"/>
        <item x="413"/>
        <item x="319"/>
        <item x="1227"/>
        <item x="129"/>
        <item x="29"/>
        <item x="1292"/>
        <item x="966"/>
        <item x="157"/>
        <item x="83"/>
        <item x="369"/>
        <item x="522"/>
        <item x="692"/>
        <item x="791"/>
        <item x="508"/>
        <item x="597"/>
        <item x="732"/>
        <item x="884"/>
        <item x="1187"/>
        <item x="1181"/>
        <item x="1204"/>
        <item x="1178"/>
        <item x="1369"/>
        <item x="207"/>
        <item x="843"/>
        <item x="917"/>
        <item x="606"/>
        <item x="62"/>
        <item x="689"/>
        <item x="352"/>
        <item x="81"/>
        <item x="882"/>
        <item x="138"/>
        <item x="1150"/>
        <item x="1321"/>
        <item x="710"/>
        <item x="913"/>
        <item x="512"/>
        <item x="637"/>
        <item x="180"/>
        <item x="824"/>
        <item x="922"/>
        <item x="360"/>
        <item x="1299"/>
        <item x="241"/>
        <item x="1300"/>
        <item x="1095"/>
        <item x="625"/>
        <item x="229"/>
        <item x="1058"/>
        <item x="647"/>
        <item x="641"/>
        <item x="901"/>
        <item x="225"/>
        <item x="1355"/>
        <item x="787"/>
        <item x="41"/>
        <item x="200"/>
        <item x="755"/>
        <item x="484"/>
        <item x="604"/>
        <item x="1027"/>
        <item x="37"/>
        <item x="492"/>
        <item x="1034"/>
        <item x="243"/>
        <item x="1045"/>
        <item x="1059"/>
        <item x="494"/>
        <item x="348"/>
        <item x="70"/>
        <item x="211"/>
        <item x="1225"/>
        <item x="923"/>
        <item x="1311"/>
        <item x="364"/>
        <item x="1035"/>
        <item x="762"/>
        <item x="1109"/>
        <item x="875"/>
        <item x="477"/>
        <item x="1333"/>
        <item x="763"/>
        <item x="3"/>
        <item x="441"/>
        <item x="1073"/>
        <item x="1364"/>
        <item x="1141"/>
        <item x="788"/>
        <item x="192"/>
        <item x="79"/>
        <item x="840"/>
        <item x="58"/>
        <item x="74"/>
        <item x="509"/>
        <item x="802"/>
        <item x="327"/>
        <item x="750"/>
        <item x="226"/>
        <item x="1315"/>
        <item x="833"/>
        <item x="1162"/>
        <item x="1103"/>
        <item x="498"/>
        <item x="1049"/>
        <item x="370"/>
        <item x="958"/>
        <item x="486"/>
        <item x="556"/>
        <item x="203"/>
        <item x="318"/>
        <item x="275"/>
        <item x="524"/>
        <item x="212"/>
        <item x="648"/>
        <item x="425"/>
        <item x="141"/>
        <item x="570"/>
        <item x="292"/>
        <item x="342"/>
        <item x="299"/>
        <item x="1353"/>
        <item x="1123"/>
        <item x="265"/>
        <item x="1290"/>
        <item x="472"/>
        <item x="1356"/>
        <item x="683"/>
        <item x="767"/>
        <item x="112"/>
        <item x="596"/>
        <item x="778"/>
        <item x="645"/>
        <item x="564"/>
        <item x="896"/>
        <item x="695"/>
        <item x="984"/>
        <item x="483"/>
        <item x="803"/>
        <item x="52"/>
        <item x="1039"/>
        <item x="577"/>
        <item x="215"/>
        <item x="495"/>
        <item x="1046"/>
        <item x="12"/>
        <item x="969"/>
        <item x="929"/>
        <item x="921"/>
        <item x="459"/>
        <item x="405"/>
        <item x="775"/>
        <item x="547"/>
        <item x="263"/>
        <item x="753"/>
        <item x="1193"/>
        <item x="120"/>
        <item x="368"/>
        <item x="1218"/>
        <item x="475"/>
        <item x="1334"/>
        <item x="397"/>
        <item x="1025"/>
        <item x="676"/>
        <item x="950"/>
        <item x="199"/>
        <item x="1184"/>
        <item x="103"/>
        <item x="389"/>
        <item x="927"/>
        <item x="1093"/>
        <item x="190"/>
        <item x="1185"/>
        <item x="1245"/>
        <item x="545"/>
        <item x="1312"/>
        <item x="653"/>
        <item x="856"/>
        <item x="704"/>
        <item x="619"/>
        <item x="1251"/>
        <item x="28"/>
        <item x="735"/>
        <item x="1074"/>
        <item x="78"/>
        <item x="466"/>
        <item x="1149"/>
        <item x="881"/>
        <item x="1117"/>
        <item x="528"/>
        <item x="822"/>
        <item x="1180"/>
        <item x="142"/>
        <item x="80"/>
        <item x="1345"/>
        <item x="426"/>
        <item x="948"/>
        <item x="175"/>
        <item x="384"/>
        <item x="825"/>
        <item x="521"/>
        <item x="284"/>
        <item x="375"/>
        <item x="246"/>
        <item x="1009"/>
        <item x="915"/>
        <item x="978"/>
        <item x="1261"/>
        <item x="444"/>
        <item x="36"/>
        <item x="807"/>
        <item x="674"/>
        <item x="395"/>
        <item x="668"/>
        <item x="1215"/>
        <item x="1090"/>
        <item x="920"/>
        <item x="705"/>
        <item x="160"/>
        <item x="1332"/>
        <item x="859"/>
        <item x="743"/>
        <item x="1350"/>
        <item x="302"/>
        <item x="86"/>
        <item x="1337"/>
        <item x="1309"/>
        <item x="485"/>
        <item x="1246"/>
        <item x="201"/>
        <item x="1126"/>
        <item x="580"/>
        <item x="1096"/>
        <item x="367"/>
        <item x="1275"/>
        <item x="362"/>
        <item x="979"/>
        <item x="721"/>
        <item x="850"/>
        <item x="644"/>
        <item x="523"/>
        <item x="819"/>
        <item x="481"/>
        <item x="1078"/>
        <item x="261"/>
        <item x="530"/>
        <item x="72"/>
        <item x="995"/>
        <item x="800"/>
        <item x="639"/>
        <item x="240"/>
        <item x="542"/>
        <item x="77"/>
        <item x="97"/>
        <item x="662"/>
        <item x="9"/>
        <item x="809"/>
        <item x="764"/>
        <item x="1277"/>
        <item x="109"/>
        <item x="196"/>
        <item x="552"/>
        <item x="242"/>
        <item x="760"/>
        <item x="248"/>
        <item x="603"/>
        <item x="1259"/>
        <item x="1036"/>
        <item x="1339"/>
        <item x="183"/>
        <item x="537"/>
        <item x="255"/>
        <item x="814"/>
        <item x="1085"/>
        <item x="1071"/>
        <item x="1016"/>
        <item x="1012"/>
        <item x="1203"/>
        <item x="461"/>
        <item x="1080"/>
        <item x="738"/>
        <item x="1296"/>
        <item x="84"/>
        <item x="717"/>
        <item x="266"/>
        <item x="503"/>
        <item x="326"/>
        <item x="1281"/>
        <item x="1320"/>
        <item x="898"/>
        <item x="1164"/>
        <item x="155"/>
        <item x="419"/>
        <item x="178"/>
        <item x="1357"/>
        <item x="439"/>
        <item x="938"/>
        <item x="1209"/>
        <item x="652"/>
        <item x="356"/>
        <item x="506"/>
        <item x="1057"/>
        <item x="942"/>
        <item x="1360"/>
        <item x="1310"/>
        <item x="374"/>
        <item x="34"/>
        <item x="548"/>
        <item x="1097"/>
        <item x="1032"/>
        <item x="553"/>
        <item x="267"/>
        <item x="566"/>
        <item x="785"/>
        <item x="621"/>
        <item x="1232"/>
        <item x="1373"/>
        <item x="782"/>
        <item x="287"/>
        <item x="964"/>
        <item x="220"/>
        <item x="132"/>
        <item x="1113"/>
        <item x="633"/>
        <item x="1174"/>
        <item x="826"/>
        <item x="909"/>
        <item x="830"/>
        <item x="845"/>
        <item x="829"/>
        <item x="1252"/>
        <item x="690"/>
        <item x="1054"/>
        <item x="270"/>
        <item x="223"/>
        <item x="170"/>
        <item x="1005"/>
        <item x="412"/>
        <item x="1370"/>
        <item x="454"/>
        <item x="549"/>
        <item x="1297"/>
        <item x="448"/>
        <item x="731"/>
        <item x="1265"/>
        <item x="1165"/>
        <item x="1223"/>
        <item x="1319"/>
        <item x="999"/>
        <item x="725"/>
        <item x="416"/>
        <item x="164"/>
        <item x="66"/>
        <item x="1313"/>
        <item x="1022"/>
        <item x="64"/>
        <item x="1361"/>
        <item x="1044"/>
        <item x="1135"/>
        <item x="271"/>
        <item x="869"/>
        <item x="1271"/>
        <item x="562"/>
        <item x="960"/>
        <item x="1100"/>
        <item x="774"/>
        <item x="1147"/>
        <item x="1047"/>
        <item x="331"/>
        <item x="493"/>
        <item x="1294"/>
        <item x="590"/>
        <item x="990"/>
        <item x="711"/>
        <item x="1258"/>
        <item x="344"/>
        <item x="154"/>
        <item x="841"/>
        <item x="123"/>
        <item x="128"/>
        <item x="312"/>
        <item x="408"/>
        <item x="985"/>
        <item x="496"/>
        <item x="1302"/>
        <item x="776"/>
        <item x="749"/>
        <item x="899"/>
        <item x="1367"/>
        <item x="283"/>
        <item x="536"/>
        <item x="1110"/>
        <item x="22"/>
        <item x="254"/>
        <item x="601"/>
        <item x="1344"/>
        <item x="54"/>
        <item x="813"/>
        <item x="1228"/>
        <item x="623"/>
        <item x="1287"/>
        <item x="432"/>
        <item x="716"/>
        <item x="438"/>
        <item x="1033"/>
        <item x="1119"/>
        <item x="1030"/>
        <item x="213"/>
        <item x="686"/>
        <item x="482"/>
        <item x="838"/>
        <item x="1173"/>
        <item x="210"/>
        <item x="879"/>
        <item x="761"/>
        <item x="346"/>
        <item x="148"/>
        <item x="324"/>
        <item x="996"/>
        <item x="1107"/>
        <item x="1340"/>
        <item x="1239"/>
        <item x="490"/>
        <item x="355"/>
        <item x="197"/>
        <item x="1139"/>
        <item x="354"/>
        <item x="573"/>
        <item x="427"/>
        <item x="559"/>
        <item x="143"/>
        <item x="758"/>
        <item x="56"/>
        <item x="632"/>
        <item x="161"/>
        <item x="238"/>
        <item x="531"/>
        <item x="706"/>
        <item x="908"/>
        <item x="1084"/>
        <item x="280"/>
        <item x="445"/>
        <item x="907"/>
        <item x="631"/>
        <item x="1262"/>
        <item x="1081"/>
        <item x="1154"/>
        <item x="295"/>
        <item x="608"/>
        <item x="1250"/>
        <item x="681"/>
        <item x="810"/>
        <item x="722"/>
        <item x="698"/>
        <item x="886"/>
        <item x="316"/>
        <item x="594"/>
        <item x="873"/>
        <item x="1247"/>
        <item x="872"/>
        <item x="249"/>
        <item x="118"/>
        <item x="403"/>
        <item x="1172"/>
        <item x="593"/>
        <item x="1138"/>
        <item x="983"/>
        <item x="1274"/>
        <item x="479"/>
        <item x="1289"/>
        <item x="771"/>
        <item x="68"/>
        <item x="11"/>
        <item x="65"/>
        <item x="519"/>
        <item x="25"/>
        <item x="315"/>
        <item x="752"/>
        <item x="1024"/>
        <item x="956"/>
        <item x="6"/>
        <item x="709"/>
        <item x="458"/>
        <item x="26"/>
        <item x="402"/>
        <item x="579"/>
        <item x="858"/>
        <item x="680"/>
        <item x="1008"/>
        <item x="844"/>
        <item x="734"/>
        <item x="565"/>
        <item x="972"/>
        <item x="980"/>
        <item x="1222"/>
        <item x="1125"/>
        <item x="955"/>
        <item x="1156"/>
        <item x="1351"/>
        <item x="430"/>
        <item x="1249"/>
        <item x="1307"/>
        <item x="285"/>
        <item x="610"/>
        <item x="1244"/>
        <item x="146"/>
        <item x="888"/>
        <item x="135"/>
        <item x="301"/>
        <item x="982"/>
        <item x="174"/>
        <item x="358"/>
        <item x="635"/>
        <item x="194"/>
        <item x="333"/>
        <item x="1372"/>
        <item x="1091"/>
        <item x="429"/>
        <item x="1112"/>
        <item x="474"/>
        <item x="1043"/>
        <item x="43"/>
        <item x="117"/>
        <item x="626"/>
        <item x="820"/>
        <item x="1343"/>
        <item x="708"/>
        <item x="977"/>
        <item x="1330"/>
        <item x="469"/>
        <item x="1133"/>
        <item x="798"/>
        <item x="1118"/>
        <item x="145"/>
        <item x="1285"/>
        <item x="1020"/>
        <item x="534"/>
        <item x="703"/>
        <item x="812"/>
        <item x="911"/>
        <item x="1069"/>
        <item x="446"/>
        <item x="1237"/>
        <item x="293"/>
        <item x="424"/>
        <item x="436"/>
        <item x="107"/>
        <item x="988"/>
        <item x="1213"/>
        <item x="152"/>
        <item x="747"/>
        <item x="42"/>
        <item x="1256"/>
        <item x="571"/>
        <item x="1176"/>
        <item x="946"/>
        <item x="696"/>
        <item x="1263"/>
        <item x="140"/>
        <item x="1083"/>
        <item x="714"/>
        <item x="543"/>
        <item x="672"/>
        <item x="187"/>
        <item x="262"/>
        <item x="723"/>
        <item x="970"/>
        <item x="349"/>
        <item x="393"/>
        <item x="59"/>
        <item x="1288"/>
        <item x="417"/>
        <item x="997"/>
        <item x="1286"/>
        <item x="4"/>
        <item x="252"/>
        <item x="588"/>
        <item x="162"/>
        <item x="851"/>
        <item x="867"/>
        <item x="751"/>
        <item x="1023"/>
        <item x="1171"/>
        <item x="555"/>
        <item x="1282"/>
        <item x="1363"/>
        <item x="189"/>
        <item x="310"/>
        <item x="1269"/>
        <item x="133"/>
        <item x="1021"/>
        <item x="1102"/>
        <item x="832"/>
        <item x="902"/>
        <item x="20"/>
        <item x="630"/>
        <item x="1167"/>
        <item x="1017"/>
        <item x="906"/>
        <item x="968"/>
        <item x="694"/>
        <item x="1155"/>
        <item x="1003"/>
        <item x="274"/>
        <item x="1235"/>
        <item x="471"/>
        <item x="744"/>
        <item x="467"/>
        <item x="1273"/>
        <item x="1348"/>
        <item x="887"/>
        <item x="468"/>
        <item x="1124"/>
        <item x="131"/>
        <item x="748"/>
        <item x="415"/>
        <item x="473"/>
        <item x="1270"/>
        <item x="300"/>
        <item x="1283"/>
        <item x="1088"/>
        <item x="184"/>
        <item x="1018"/>
        <item x="1212"/>
        <item x="456"/>
        <item x="609"/>
        <item x="1131"/>
        <item x="1007"/>
        <item x="733"/>
        <item x="745"/>
        <item x="817"/>
        <item x="578"/>
        <item x="63"/>
        <item x="353"/>
        <item x="185"/>
        <item x="1305"/>
        <item x="332"/>
        <item x="259"/>
        <item x="945"/>
        <item x="172"/>
        <item x="540"/>
        <item x="392"/>
        <item x="1004"/>
        <item x="730"/>
        <item x="857"/>
        <item x="671"/>
        <item x="10"/>
        <item x="453"/>
        <item x="106"/>
        <item x="1041"/>
        <item x="308"/>
        <item x="586"/>
        <item x="865"/>
        <item x="1329"/>
        <item x="994"/>
        <item x="452"/>
        <item x="1201"/>
        <item x="443"/>
        <item x="1331"/>
        <item x="720"/>
        <item x="1068"/>
        <item x="1070"/>
        <item x="799"/>
        <item x="159"/>
        <item x="797"/>
        <item x="769"/>
        <item x="1220"/>
        <item x="470"/>
        <item x="115"/>
        <item x="520"/>
        <item x="204"/>
        <item x="188"/>
        <item x="239"/>
        <item x="1169"/>
        <item x="400"/>
        <item x="169"/>
        <item x="729"/>
        <item x="18"/>
        <item x="518"/>
        <item x="936"/>
        <item x="382"/>
        <item x="584"/>
        <item x="953"/>
        <item x="489"/>
        <item x="1362"/>
        <item x="660"/>
        <item x="863"/>
        <item x="554"/>
        <item x="904"/>
        <item x="678"/>
        <item x="306"/>
        <item x="488"/>
        <item x="1042"/>
        <item x="1280"/>
        <item x="951"/>
        <item x="770"/>
        <item x="1129"/>
        <item x="487"/>
        <item x="237"/>
        <item x="551"/>
        <item x="205"/>
        <item x="1219"/>
        <item x="1306"/>
        <item x="1101"/>
        <item x="768"/>
        <item x="1359"/>
        <item x="628"/>
        <item x="16"/>
        <item x="831"/>
        <item x="677"/>
        <item x="1015"/>
        <item x="95"/>
        <item x="828"/>
        <item x="1099"/>
        <item x="1122"/>
        <item x="1202"/>
        <item x="742"/>
        <item x="465"/>
        <item x="113"/>
        <item x="351"/>
        <item x="1116"/>
        <item x="2"/>
        <item x="1040"/>
        <item x="1304"/>
        <item x="398"/>
        <item x="1153"/>
        <item x="849"/>
        <item x="298"/>
        <item x="569"/>
        <item x="206"/>
        <item x="291"/>
        <item x="1210"/>
        <item x="885"/>
        <item x="269"/>
        <item x="383"/>
        <item x="182"/>
        <item x="272"/>
        <item x="390"/>
        <item x="61"/>
        <item x="168"/>
        <item x="728"/>
        <item x="669"/>
        <item x="576"/>
        <item x="330"/>
        <item x="943"/>
        <item x="166"/>
        <item x="607"/>
        <item x="104"/>
        <item x="661"/>
        <item x="937"/>
        <item x="102"/>
        <item x="1268"/>
        <item x="667"/>
        <item x="855"/>
        <item x="388"/>
        <item x="941"/>
        <item x="1208"/>
        <item x="1120"/>
        <item x="8"/>
        <item x="1341"/>
        <item x="1338"/>
        <item x="451"/>
        <item x="296"/>
        <item x="96"/>
        <item x="450"/>
        <item x="853"/>
        <item x="574"/>
        <item x="1267"/>
        <item x="532"/>
        <item x="1082"/>
        <item x="1079"/>
        <item x="40"/>
        <item x="811"/>
        <item x="529"/>
        <item x="808"/>
        <item x="1002"/>
        <item x="727"/>
        <item x="167"/>
        <item x="1001"/>
        <item x="247"/>
        <item x="250"/>
        <item x="1198"/>
        <item x="7"/>
        <item x="657"/>
        <item x="933"/>
        <item x="379"/>
        <item x="92"/>
        <item x="343"/>
        <item x="1179"/>
        <item x="1163"/>
        <item x="1200"/>
        <item x="1243"/>
        <item x="53"/>
        <item x="620"/>
        <item x="897"/>
        <item x="361"/>
        <item x="914"/>
        <item x="638"/>
        <item x="699"/>
        <item x="381"/>
        <item x="1266"/>
        <item x="423"/>
        <item x="1240"/>
        <item x="973"/>
        <item x="420"/>
        <item x="702"/>
        <item x="976"/>
        <item x="139"/>
        <item x="449"/>
        <item x="328"/>
        <item x="38"/>
        <item x="659"/>
        <item x="136"/>
        <item x="726"/>
        <item x="1000"/>
        <item x="935"/>
        <item x="71"/>
        <item x="165"/>
        <item x="605"/>
        <item x="1175"/>
        <item x="910"/>
        <item x="314"/>
        <item x="1151"/>
        <item x="592"/>
        <item x="634"/>
        <item x="338"/>
        <item x="883"/>
        <item x="357"/>
        <item x="94"/>
        <item x="48"/>
        <item x="24"/>
        <item x="1137"/>
        <item x="615"/>
        <item x="67"/>
        <item x="871"/>
        <item x="1161"/>
        <item x="1159"/>
        <item x="340"/>
        <item x="893"/>
        <item x="895"/>
        <item x="617"/>
        <item x="50"/>
        <item x="1177"/>
        <item x="359"/>
        <item x="912"/>
        <item x="636"/>
        <item x="1136"/>
        <item x="69"/>
        <item x="313"/>
        <item x="1134"/>
        <item x="1241"/>
        <item x="868"/>
        <item x="311"/>
        <item x="589"/>
        <item x="591"/>
        <item x="21"/>
        <item x="870"/>
        <item x="421"/>
        <item x="23"/>
        <item x="974"/>
        <item x="700"/>
        <item x="137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</items>
    </pivotField>
    <pivotField axis="axisPage" compact="0" outline="0" subtotalTop="0" showAll="0" includeNewItemsInFilter="1" defaultSubtotal="0">
      <items count="1265">
        <item x="68"/>
        <item x="359"/>
        <item x="643"/>
        <item x="921"/>
        <item x="1192"/>
        <item x="341"/>
        <item x="51"/>
        <item x="951"/>
        <item x="675"/>
        <item x="1220"/>
        <item x="391"/>
        <item x="966"/>
        <item x="101"/>
        <item x="1173"/>
        <item x="690"/>
        <item x="1234"/>
        <item x="117"/>
        <item x="408"/>
        <item x="623"/>
        <item x="1157"/>
        <item x="902"/>
        <item x="605"/>
        <item x="324"/>
        <item x="885"/>
        <item x="32"/>
        <item x="134"/>
        <item x="706"/>
        <item x="982"/>
        <item x="1250"/>
        <item x="1167"/>
        <item x="962"/>
        <item x="896"/>
        <item x="45"/>
        <item x="1229"/>
        <item x="111"/>
        <item x="424"/>
        <item x="686"/>
        <item x="875"/>
        <item x="402"/>
        <item x="595"/>
        <item x="617"/>
        <item x="22"/>
        <item x="314"/>
        <item x="1147"/>
        <item x="858"/>
        <item x="336"/>
        <item x="1137"/>
        <item x="578"/>
        <item x="1131"/>
        <item x="419"/>
        <item x="864"/>
        <item x="129"/>
        <item x="3"/>
        <item x="295"/>
        <item x="1198"/>
        <item x="74"/>
        <item x="365"/>
        <item x="925"/>
        <item x="649"/>
        <item x="1245"/>
        <item x="977"/>
        <item x="701"/>
        <item x="584"/>
        <item x="716"/>
        <item x="992"/>
        <item x="301"/>
        <item x="413"/>
        <item x="123"/>
        <item x="9"/>
        <item x="971"/>
        <item x="695"/>
        <item x="1239"/>
        <item x="145"/>
        <item x="433"/>
        <item x="1258"/>
        <item x="911"/>
        <item x="350"/>
        <item x="1210"/>
        <item x="940"/>
        <item x="90"/>
        <item x="381"/>
        <item x="665"/>
        <item x="931"/>
        <item x="80"/>
        <item x="655"/>
        <item x="935"/>
        <item x="371"/>
        <item x="1204"/>
        <item x="1207"/>
        <item x="659"/>
        <item x="1182"/>
        <item x="375"/>
        <item x="84"/>
        <item x="633"/>
        <item x="38"/>
        <item x="57"/>
        <item x="140"/>
        <item x="987"/>
        <item x="96"/>
        <item x="1255"/>
        <item x="1143"/>
        <item x="386"/>
        <item x="711"/>
        <item x="429"/>
        <item x="946"/>
        <item x="589"/>
        <item x="670"/>
        <item x="869"/>
        <item x="890"/>
        <item x="610"/>
        <item x="1216"/>
        <item x="307"/>
        <item x="15"/>
        <item x="673"/>
        <item x="389"/>
        <item x="949"/>
        <item x="1"/>
        <item x="520"/>
        <item x="234"/>
        <item x="1056"/>
        <item x="264"/>
        <item x="20"/>
        <item x="1082"/>
        <item x="353"/>
        <item x="60"/>
        <item x="245"/>
        <item x="185"/>
        <item x="1185"/>
        <item x="399"/>
        <item x="959"/>
        <item x="828"/>
        <item x="120"/>
        <item x="683"/>
        <item x="407"/>
        <item x="472"/>
        <item x="1102"/>
        <item x="210"/>
        <item x="565"/>
        <item x="1046"/>
        <item x="312"/>
        <item x="206"/>
        <item x="845"/>
        <item x="496"/>
        <item x="93"/>
        <item x="753"/>
        <item x="943"/>
        <item x="873"/>
        <item x="116"/>
        <item x="719"/>
        <item x="441"/>
        <item x="1213"/>
        <item x="55"/>
        <item x="724"/>
        <item x="1140"/>
        <item x="999"/>
        <item x="71"/>
        <item x="1264"/>
        <item x="1080"/>
        <item x="155"/>
        <item x="1027"/>
        <item x="613"/>
        <item x="41"/>
        <item x="769"/>
        <item x="242"/>
        <item x="154"/>
        <item x="440"/>
        <item x="246"/>
        <item x="332"/>
        <item x="723"/>
        <item x="630"/>
        <item x="998"/>
        <item x="487"/>
        <item x="810"/>
        <item x="832"/>
        <item x="492"/>
        <item x="528"/>
        <item x="254"/>
        <item x="538"/>
        <item x="1050"/>
        <item x="866"/>
        <item x="442"/>
        <item x="436"/>
        <item x="148"/>
        <item x="273"/>
        <item x="153"/>
        <item x="556"/>
        <item x="818"/>
        <item x="1091"/>
        <item x="65"/>
        <item x="201"/>
        <item x="304"/>
        <item x="64"/>
        <item x="1103"/>
        <item x="640"/>
        <item x="1201"/>
        <item x="908"/>
        <item x="918"/>
        <item x="639"/>
        <item x="1083"/>
        <item x="917"/>
        <item x="928"/>
        <item x="12"/>
        <item x="265"/>
        <item x="1179"/>
        <item x="1236"/>
        <item x="652"/>
        <item x="1029"/>
        <item x="725"/>
        <item x="549"/>
        <item x="410"/>
        <item x="660"/>
        <item x="806"/>
        <item x="662"/>
        <item x="376"/>
        <item x="368"/>
        <item x="586"/>
        <item x="968"/>
        <item x="829"/>
        <item x="692"/>
        <item x="378"/>
        <item x="385"/>
        <item x="187"/>
        <item x="1110"/>
        <item x="119"/>
        <item x="137"/>
        <item x="755"/>
        <item x="97"/>
        <item x="837"/>
        <item x="1078"/>
        <item x="77"/>
        <item x="87"/>
        <item x="1215"/>
        <item x="18"/>
        <item x="85"/>
        <item x="767"/>
        <item x="268"/>
        <item x="362"/>
        <item x="1134"/>
        <item x="95"/>
        <item x="298"/>
        <item x="310"/>
        <item x="871"/>
        <item x="6"/>
        <item x="581"/>
        <item x="861"/>
        <item x="1218"/>
        <item x="592"/>
        <item x="11"/>
        <item x="199"/>
        <item x="936"/>
        <item x="656"/>
        <item x="1150"/>
        <item x="485"/>
        <item x="121"/>
        <item x="948"/>
        <item x="899"/>
        <item x="547"/>
        <item x="411"/>
        <item x="238"/>
        <item x="1100"/>
        <item x="932"/>
        <item x="878"/>
        <item x="826"/>
        <item x="25"/>
        <item x="598"/>
        <item x="317"/>
        <item x="1170"/>
        <item x="262"/>
        <item x="1092"/>
        <item x="620"/>
        <item x="303"/>
        <item x="99"/>
        <item x="81"/>
        <item x="567"/>
        <item x="48"/>
        <item x="758"/>
        <item x="1205"/>
        <item x="159"/>
        <item x="1032"/>
        <item x="275"/>
        <item x="446"/>
        <item x="729"/>
        <item x="372"/>
        <item x="672"/>
        <item x="476"/>
        <item x="1075"/>
        <item x="190"/>
        <item x="819"/>
        <item x="539"/>
        <item x="646"/>
        <item x="1139"/>
        <item x="803"/>
        <item x="524"/>
        <item x="388"/>
        <item x="558"/>
        <item x="498"/>
        <item x="778"/>
        <item x="248"/>
        <item x="212"/>
        <item x="1052"/>
        <item x="126"/>
        <item x="255"/>
        <item x="1093"/>
        <item x="693"/>
        <item x="669"/>
        <item x="530"/>
        <item x="738"/>
        <item x="969"/>
        <item x="1068"/>
        <item x="228"/>
        <item x="540"/>
        <item x="1242"/>
        <item x="945"/>
        <item x="1011"/>
        <item x="1237"/>
        <item x="1232"/>
        <item x="1188"/>
        <item x="1195"/>
        <item x="456"/>
        <item x="532"/>
        <item x="405"/>
        <item x="416"/>
        <item x="280"/>
        <item x="809"/>
        <item x="796"/>
        <item x="1112"/>
        <item x="812"/>
        <item x="114"/>
        <item x="974"/>
        <item x="1217"/>
        <item x="1124"/>
        <item x="169"/>
        <item x="516"/>
        <item x="947"/>
        <item x="1041"/>
        <item x="1042"/>
        <item x="768"/>
        <item x="794"/>
        <item x="698"/>
        <item x="230"/>
        <item x="1085"/>
        <item x="200"/>
        <item x="188"/>
        <item x="1180"/>
        <item x="514"/>
        <item x="1162"/>
        <item x="847"/>
        <item x="1116"/>
        <item x="571"/>
        <item x="891"/>
        <item x="851"/>
        <item x="781"/>
        <item x="486"/>
        <item x="488"/>
        <item x="397"/>
        <item x="1024"/>
        <item x="98"/>
        <item x="671"/>
        <item x="1097"/>
        <item x="770"/>
        <item x="474"/>
        <item x="611"/>
        <item x="823"/>
        <item x="751"/>
        <item x="259"/>
        <item x="143"/>
        <item x="1120"/>
        <item x="842"/>
        <item x="330"/>
        <item x="202"/>
        <item x="387"/>
        <item x="909"/>
        <item x="327"/>
        <item x="469"/>
        <item x="631"/>
        <item x="1256"/>
        <item x="288"/>
        <item x="182"/>
        <item x="284"/>
        <item x="1054"/>
        <item x="681"/>
        <item x="107"/>
        <item x="244"/>
        <item x="894"/>
        <item x="1177"/>
        <item x="278"/>
        <item x="544"/>
        <item x="348"/>
        <item x="756"/>
        <item x="39"/>
        <item x="666"/>
        <item x="1214"/>
        <item x="587"/>
        <item x="737"/>
        <item x="615"/>
        <item x="614"/>
        <item x="53"/>
        <item x="449"/>
        <item x="714"/>
        <item x="731"/>
        <item x="43"/>
        <item x="957"/>
        <item x="1005"/>
        <item x="35"/>
        <item x="346"/>
        <item x="382"/>
        <item x="562"/>
        <item x="1077"/>
        <item x="72"/>
        <item x="204"/>
        <item x="1165"/>
        <item x="990"/>
        <item x="628"/>
        <item x="1225"/>
        <item x="461"/>
        <item x="1115"/>
        <item x="941"/>
        <item x="215"/>
        <item x="459"/>
        <item x="906"/>
        <item x="186"/>
        <item x="988"/>
        <item x="151"/>
        <item x="1028"/>
        <item x="754"/>
        <item x="841"/>
        <item x="91"/>
        <item x="561"/>
        <item x="94"/>
        <item x="944"/>
        <item x="741"/>
        <item x="455"/>
        <item x="384"/>
        <item x="141"/>
        <item x="334"/>
        <item x="654"/>
        <item x="668"/>
        <item x="712"/>
        <item x="79"/>
        <item x="473"/>
        <item x="168"/>
        <item x="370"/>
        <item x="270"/>
        <item x="1016"/>
        <item x="930"/>
        <item x="1211"/>
        <item x="253"/>
        <item x="501"/>
        <item x="1244"/>
        <item x="430"/>
        <item x="1069"/>
        <item x="1261"/>
        <item x="231"/>
        <item x="1107"/>
        <item x="174"/>
        <item x="1014"/>
        <item x="373"/>
        <item x="82"/>
        <item x="657"/>
        <item x="867"/>
        <item x="834"/>
        <item x="797"/>
        <item x="517"/>
        <item x="743"/>
        <item x="933"/>
        <item x="1030"/>
        <item x="162"/>
        <item x="1203"/>
        <item x="398"/>
        <item x="1128"/>
        <item x="1248"/>
        <item x="980"/>
        <item x="279"/>
        <item x="172"/>
        <item x="1081"/>
        <item x="553"/>
        <item x="128"/>
        <item x="976"/>
        <item x="13"/>
        <item x="739"/>
        <item x="704"/>
        <item x="243"/>
        <item x="537"/>
        <item x="808"/>
        <item x="1158"/>
        <item x="422"/>
        <item x="529"/>
        <item x="989"/>
        <item x="457"/>
        <item x="682"/>
        <item x="713"/>
        <item x="170"/>
        <item x="1190"/>
        <item x="1012"/>
        <item x="194"/>
        <item x="804"/>
        <item x="1036"/>
        <item x="855"/>
        <item x="700"/>
        <item x="1226"/>
        <item x="418"/>
        <item x="276"/>
        <item x="490"/>
        <item x="1119"/>
        <item x="305"/>
        <item x="431"/>
        <item x="575"/>
        <item x="1076"/>
        <item x="132"/>
        <item x="1122"/>
        <item x="1044"/>
        <item x="1141"/>
        <item x="958"/>
        <item x="108"/>
        <item x="503"/>
        <item x="281"/>
        <item x="995"/>
        <item x="839"/>
        <item x="1026"/>
        <item x="525"/>
        <item x="1117"/>
        <item x="559"/>
        <item x="886"/>
        <item x="954"/>
        <item x="1074"/>
        <item x="142"/>
        <item x="802"/>
        <item x="1072"/>
        <item x="1146"/>
        <item x="893"/>
        <item x="872"/>
        <item x="333"/>
        <item x="817"/>
        <item x="239"/>
        <item x="292"/>
        <item x="647"/>
        <item x="434"/>
        <item x="783"/>
        <item x="146"/>
        <item x="1212"/>
        <item x="523"/>
        <item x="237"/>
        <item x="678"/>
        <item x="325"/>
        <item x="1164"/>
        <item x="843"/>
        <item x="942"/>
        <item x="772"/>
        <item x="593"/>
        <item x="33"/>
        <item x="283"/>
        <item x="184"/>
        <item x="1113"/>
        <item x="1178"/>
        <item x="846"/>
        <item x="19"/>
        <item x="235"/>
        <item x="394"/>
        <item x="566"/>
        <item x="667"/>
        <item x="379"/>
        <item x="471"/>
        <item x="606"/>
        <item x="762"/>
        <item x="1073"/>
        <item x="1067"/>
        <item x="1090"/>
        <item x="1064"/>
        <item x="1259"/>
        <item x="70"/>
        <item x="720"/>
        <item x="795"/>
        <item x="480"/>
        <item x="563"/>
        <item x="217"/>
        <item x="760"/>
        <item x="1034"/>
        <item x="1209"/>
        <item x="791"/>
        <item x="383"/>
        <item x="511"/>
        <item x="42"/>
        <item x="800"/>
        <item x="225"/>
        <item x="1186"/>
        <item x="104"/>
        <item x="1187"/>
        <item x="499"/>
        <item x="92"/>
        <item x="938"/>
        <item x="521"/>
        <item x="515"/>
        <item x="779"/>
        <item x="88"/>
        <item x="663"/>
        <item x="62"/>
        <item x="629"/>
        <item x="355"/>
        <item x="478"/>
        <item x="907"/>
        <item x="363"/>
        <item x="914"/>
        <item x="106"/>
        <item x="939"/>
        <item x="213"/>
        <item x="1111"/>
        <item x="801"/>
        <item x="229"/>
        <item x="915"/>
        <item x="636"/>
        <item x="993"/>
        <item x="752"/>
        <item x="347"/>
        <item x="1223"/>
        <item x="637"/>
        <item x="311"/>
        <item x="955"/>
        <item x="1254"/>
        <item x="1025"/>
        <item x="664"/>
        <item x="54"/>
        <item x="717"/>
        <item x="380"/>
        <item x="679"/>
        <item x="192"/>
        <item x="624"/>
        <item x="89"/>
        <item x="1202"/>
        <item x="710"/>
        <item x="1047"/>
        <item x="986"/>
        <item x="369"/>
        <item x="929"/>
        <item x="236"/>
        <item x="838"/>
        <item x="357"/>
        <item x="428"/>
        <item x="66"/>
        <item x="183"/>
        <item x="139"/>
        <item x="396"/>
        <item x="75"/>
        <item x="522"/>
        <item x="444"/>
        <item x="157"/>
        <item x="207"/>
        <item x="164"/>
        <item x="1243"/>
        <item x="1007"/>
        <item x="1176"/>
        <item x="342"/>
        <item x="1246"/>
        <item x="557"/>
        <item x="641"/>
        <item x="470"/>
        <item x="653"/>
        <item x="519"/>
        <item x="437"/>
        <item x="774"/>
        <item x="569"/>
        <item x="354"/>
        <item x="680"/>
        <item x="919"/>
        <item x="451"/>
        <item x="78"/>
        <item x="366"/>
        <item x="926"/>
        <item x="849"/>
        <item x="807"/>
        <item x="799"/>
        <item x="329"/>
        <item x="274"/>
        <item x="650"/>
        <item x="127"/>
        <item x="627"/>
        <item x="1079"/>
        <item x="233"/>
        <item x="1104"/>
        <item x="345"/>
        <item x="1224"/>
        <item x="266"/>
        <item x="905"/>
        <item x="550"/>
        <item x="830"/>
        <item x="61"/>
        <item x="1070"/>
        <item x="257"/>
        <item x="805"/>
        <item x="975"/>
        <item x="52"/>
        <item x="1071"/>
        <item x="417"/>
        <item x="1199"/>
        <item x="527"/>
        <item x="733"/>
        <item x="493"/>
        <item x="609"/>
        <item x="956"/>
        <item x="1033"/>
        <item x="759"/>
        <item x="1001"/>
        <item x="400"/>
        <item x="699"/>
        <item x="1066"/>
        <item x="4"/>
        <item x="1235"/>
        <item x="296"/>
        <item x="827"/>
        <item x="37"/>
        <item x="252"/>
        <item x="702"/>
        <item x="393"/>
        <item x="149"/>
        <item x="241"/>
        <item x="109"/>
        <item x="889"/>
        <item x="793"/>
        <item x="684"/>
        <item x="548"/>
        <item x="263"/>
        <item x="542"/>
        <item x="1101"/>
        <item x="972"/>
        <item x="798"/>
        <item x="579"/>
        <item x="1222"/>
        <item x="736"/>
        <item x="1240"/>
        <item x="167"/>
        <item x="1227"/>
        <item x="1196"/>
        <item x="356"/>
        <item x="1132"/>
        <item x="63"/>
        <item x="1010"/>
        <item x="454"/>
        <item x="978"/>
        <item x="232"/>
        <item x="1161"/>
        <item x="227"/>
        <item x="859"/>
        <item x="727"/>
        <item x="518"/>
        <item x="395"/>
        <item x="696"/>
        <item x="351"/>
        <item x="960"/>
        <item x="124"/>
        <item x="677"/>
        <item x="513"/>
        <item x="103"/>
        <item x="414"/>
        <item x="536"/>
        <item x="638"/>
        <item x="1163"/>
        <item x="58"/>
        <item x="105"/>
        <item x="634"/>
        <item x="477"/>
        <item x="1145"/>
        <item x="916"/>
        <item x="409"/>
        <item x="118"/>
        <item x="691"/>
        <item x="967"/>
        <item x="953"/>
        <item x="892"/>
        <item x="1089"/>
        <item x="331"/>
        <item x="612"/>
        <item x="1183"/>
        <item x="591"/>
        <item x="130"/>
        <item x="374"/>
        <item x="191"/>
        <item x="1208"/>
        <item x="776"/>
        <item x="1049"/>
        <item x="17"/>
        <item x="289"/>
        <item x="40"/>
        <item x="1247"/>
        <item x="309"/>
        <item x="816"/>
        <item x="1095"/>
        <item x="526"/>
        <item x="221"/>
        <item x="377"/>
        <item x="937"/>
        <item x="821"/>
        <item x="1197"/>
        <item x="240"/>
        <item x="420"/>
        <item x="979"/>
        <item x="912"/>
        <item x="425"/>
        <item x="131"/>
        <item x="439"/>
        <item x="661"/>
        <item x="495"/>
        <item x="1118"/>
        <item x="1263"/>
        <item x="658"/>
        <item x="152"/>
        <item x="844"/>
        <item x="83"/>
        <item x="997"/>
        <item x="507"/>
        <item x="1060"/>
        <item x="703"/>
        <item x="787"/>
        <item x="707"/>
        <item x="722"/>
        <item x="1138"/>
        <item x="564"/>
        <item x="934"/>
        <item x="86"/>
        <item x="282"/>
        <item x="1260"/>
        <item x="421"/>
        <item x="1184"/>
        <item x="318"/>
        <item x="1151"/>
        <item x="1051"/>
        <item x="1109"/>
        <item x="1206"/>
        <item x="879"/>
        <item x="599"/>
        <item x="286"/>
        <item x="26"/>
        <item x="1200"/>
        <item x="1251"/>
        <item x="924"/>
        <item x="1019"/>
        <item x="135"/>
        <item x="746"/>
        <item x="435"/>
        <item x="840"/>
        <item x="983"/>
        <item x="648"/>
        <item x="1031"/>
        <item x="927"/>
        <item x="196"/>
        <item x="364"/>
        <item x="1181"/>
        <item x="464"/>
        <item x="870"/>
        <item x="585"/>
        <item x="1144"/>
        <item x="209"/>
        <item x="16"/>
        <item x="718"/>
        <item x="177"/>
        <item x="277"/>
        <item x="865"/>
        <item x="367"/>
        <item x="1189"/>
        <item x="651"/>
        <item x="777"/>
        <item x="1257"/>
        <item x="147"/>
        <item x="994"/>
        <item x="475"/>
        <item x="1114"/>
        <item x="497"/>
        <item x="302"/>
        <item x="590"/>
        <item x="308"/>
        <item x="913"/>
        <item x="1003"/>
        <item x="910"/>
        <item x="76"/>
        <item x="560"/>
        <item x="352"/>
        <item x="715"/>
        <item x="1059"/>
        <item x="73"/>
        <item x="757"/>
        <item x="635"/>
        <item x="211"/>
        <item x="10"/>
        <item x="189"/>
        <item x="876"/>
        <item x="991"/>
        <item x="1230"/>
        <item x="1125"/>
        <item x="361"/>
        <item x="220"/>
        <item x="59"/>
        <item x="1023"/>
        <item x="219"/>
        <item x="447"/>
        <item x="297"/>
        <item x="432"/>
        <item x="5"/>
        <item x="632"/>
        <item x="506"/>
        <item x="23"/>
        <item x="403"/>
        <item x="580"/>
        <item x="786"/>
        <item x="144"/>
        <item x="315"/>
        <item x="785"/>
        <item x="505"/>
        <item x="1148"/>
        <item x="963"/>
        <item x="1038"/>
        <item x="160"/>
        <item x="482"/>
        <item x="1136"/>
        <item x="555"/>
        <item x="687"/>
        <item x="596"/>
        <item x="572"/>
        <item x="764"/>
        <item x="181"/>
        <item x="468"/>
        <item x="750"/>
        <item x="1133"/>
        <item x="749"/>
        <item x="112"/>
        <item x="272"/>
        <item x="1058"/>
        <item x="467"/>
        <item x="1022"/>
        <item x="863"/>
        <item x="1160"/>
        <item x="349"/>
        <item x="1175"/>
        <item x="645"/>
        <item x="180"/>
        <item x="626"/>
        <item x="904"/>
        <item x="836"/>
        <item x="583"/>
        <item x="328"/>
        <item x="271"/>
        <item x="453"/>
        <item x="735"/>
        <item x="554"/>
        <item x="888"/>
        <item x="721"/>
        <item x="608"/>
        <item x="438"/>
        <item x="852"/>
        <item x="860"/>
        <item x="1108"/>
        <item x="1009"/>
        <item x="835"/>
        <item x="1040"/>
        <item x="1241"/>
        <item x="300"/>
        <item x="1135"/>
        <item x="1194"/>
        <item x="150"/>
        <item x="484"/>
        <item x="1130"/>
        <item x="8"/>
        <item x="766"/>
        <item x="166"/>
        <item x="862"/>
        <item x="36"/>
        <item x="223"/>
        <item x="509"/>
        <item x="56"/>
        <item x="198"/>
        <item x="1262"/>
        <item x="973"/>
        <item x="299"/>
        <item x="996"/>
        <item x="344"/>
        <item x="923"/>
        <item x="500"/>
        <item x="697"/>
        <item x="1233"/>
        <item x="582"/>
        <item x="857"/>
        <item x="339"/>
        <item x="1017"/>
        <item x="1002"/>
        <item x="7"/>
        <item x="1171"/>
        <item x="900"/>
        <item x="406"/>
        <item x="577"/>
        <item x="689"/>
        <item x="789"/>
        <item x="316"/>
        <item x="1123"/>
        <item x="158"/>
        <item x="294"/>
        <item x="306"/>
        <item x="868"/>
        <item x="1099"/>
        <item x="14"/>
        <item x="621"/>
        <item x="1142"/>
        <item x="445"/>
        <item x="1062"/>
        <item x="825"/>
        <item x="570"/>
        <item x="1149"/>
        <item x="2"/>
        <item x="965"/>
        <item x="588"/>
        <item x="415"/>
        <item x="546"/>
        <item x="49"/>
        <item x="125"/>
        <item x="597"/>
        <item x="850"/>
        <item x="214"/>
        <item x="261"/>
        <item x="1174"/>
        <item x="287"/>
        <item x="877"/>
        <item x="1172"/>
        <item x="115"/>
        <item x="462"/>
        <item x="24"/>
        <item x="728"/>
        <item x="744"/>
        <item x="625"/>
        <item x="903"/>
        <item x="1057"/>
        <item x="427"/>
        <item x="1168"/>
        <item x="1253"/>
        <item x="175"/>
        <item x="1155"/>
        <item x="901"/>
        <item x="985"/>
        <item x="709"/>
        <item x="780"/>
        <item x="504"/>
        <item x="1053"/>
        <item x="897"/>
        <item x="784"/>
        <item x="848"/>
        <item x="568"/>
        <item x="1039"/>
        <item x="883"/>
        <item x="138"/>
        <item x="1121"/>
        <item x="618"/>
        <item x="337"/>
        <item x="1159"/>
        <item x="1238"/>
        <item x="765"/>
        <item x="338"/>
        <item x="1008"/>
        <item x="622"/>
        <item x="285"/>
        <item x="343"/>
        <item x="1156"/>
        <item x="165"/>
        <item x="1169"/>
        <item x="970"/>
        <item x="46"/>
        <item x="898"/>
        <item x="1098"/>
        <item x="326"/>
        <item x="483"/>
        <item x="1015"/>
        <item x="887"/>
        <item x="607"/>
        <item x="619"/>
        <item x="694"/>
        <item x="452"/>
        <item x="218"/>
        <item x="47"/>
        <item x="197"/>
        <item x="122"/>
        <item x="824"/>
        <item x="34"/>
        <item x="412"/>
        <item x="260"/>
        <item x="884"/>
        <item x="604"/>
        <item x="734"/>
        <item x="545"/>
        <item x="323"/>
        <item x="173"/>
        <item x="460"/>
        <item x="742"/>
        <item x="1219"/>
        <item x="874"/>
        <item x="322"/>
        <item x="1087"/>
        <item x="313"/>
        <item x="1221"/>
        <item x="594"/>
        <item x="950"/>
        <item x="952"/>
        <item x="676"/>
        <item x="21"/>
        <item x="674"/>
        <item x="1106"/>
        <item x="340"/>
        <item x="392"/>
        <item x="67"/>
        <item x="50"/>
        <item x="102"/>
        <item x="1055"/>
        <item x="269"/>
        <item x="31"/>
        <item x="603"/>
        <item x="390"/>
        <item x="814"/>
        <item x="250"/>
        <item x="458"/>
        <item x="833"/>
        <item x="360"/>
        <item x="1252"/>
        <item x="534"/>
        <item x="740"/>
        <item x="426"/>
        <item x="782"/>
        <item x="552"/>
        <item x="171"/>
        <item x="922"/>
        <item x="1166"/>
        <item x="831"/>
        <item x="644"/>
        <item x="1013"/>
        <item x="358"/>
        <item x="100"/>
        <item x="423"/>
        <item x="1105"/>
        <item x="1193"/>
        <item x="984"/>
        <item x="642"/>
        <item x="1249"/>
        <item x="502"/>
        <item x="708"/>
        <item x="551"/>
        <item x="895"/>
        <item x="705"/>
        <item x="981"/>
        <item x="1006"/>
        <item x="1088"/>
        <item x="616"/>
        <item x="335"/>
        <item x="216"/>
        <item x="1000"/>
        <item x="920"/>
        <item x="1191"/>
        <item x="267"/>
        <item x="1037"/>
        <item x="726"/>
        <item x="163"/>
        <item x="443"/>
        <item x="69"/>
        <item x="156"/>
        <item x="1096"/>
        <item x="763"/>
        <item x="133"/>
        <item x="251"/>
        <item x="44"/>
        <item x="136"/>
        <item x="258"/>
        <item x="30"/>
        <item x="602"/>
        <item x="543"/>
        <item x="450"/>
        <item x="195"/>
        <item x="822"/>
        <item x="28"/>
        <item x="481"/>
        <item x="535"/>
        <item x="815"/>
        <item x="1154"/>
        <item x="541"/>
        <item x="732"/>
        <item x="256"/>
        <item x="820"/>
        <item x="1094"/>
        <item x="1004"/>
        <item x="1231"/>
        <item x="1228"/>
        <item x="321"/>
        <item x="161"/>
        <item x="320"/>
        <item x="730"/>
        <item x="448"/>
        <item x="1153"/>
        <item x="404"/>
        <item x="964"/>
        <item x="961"/>
        <item x="688"/>
        <item x="401"/>
        <item x="685"/>
        <item x="882"/>
        <item x="601"/>
        <item x="29"/>
        <item x="881"/>
        <item x="110"/>
        <item x="113"/>
        <item x="1084"/>
        <item x="531"/>
        <item x="811"/>
        <item x="247"/>
        <item x="208"/>
        <item x="1065"/>
        <item x="1048"/>
        <item x="1086"/>
        <item x="1129"/>
        <item x="494"/>
        <item x="775"/>
        <item x="226"/>
        <item x="792"/>
        <item x="512"/>
        <item x="573"/>
        <item x="249"/>
        <item x="1152"/>
        <item x="293"/>
        <item x="1126"/>
        <item x="853"/>
        <item x="290"/>
        <item x="576"/>
        <item x="856"/>
        <item x="319"/>
        <item x="193"/>
        <item x="533"/>
        <item x="600"/>
        <item x="880"/>
        <item x="813"/>
        <item x="27"/>
        <item x="479"/>
        <item x="1061"/>
        <item x="788"/>
        <item x="179"/>
        <item x="1035"/>
        <item x="466"/>
        <item x="508"/>
        <item x="203"/>
        <item x="761"/>
        <item x="222"/>
        <item x="1021"/>
        <item x="489"/>
        <item x="748"/>
        <item x="1045"/>
        <item x="1043"/>
        <item x="205"/>
        <item x="771"/>
        <item x="773"/>
        <item x="491"/>
        <item x="1063"/>
        <item x="224"/>
        <item x="790"/>
        <item x="510"/>
        <item x="1020"/>
        <item x="178"/>
        <item x="1018"/>
        <item x="1127"/>
        <item x="745"/>
        <item x="176"/>
        <item x="463"/>
        <item x="465"/>
        <item x="747"/>
        <item x="291"/>
        <item x="854"/>
        <item x="574"/>
        <item x="0"/>
      </items>
    </pivotField>
    <pivotField axis="axisPage" compact="0" outline="0" subtotalTop="0" showAll="0" includeNewItemsInFilter="1" defaultSubtotal="0">
      <items count="7">
        <item x="3"/>
        <item x="1"/>
        <item x="5"/>
        <item x="2"/>
        <item x="4"/>
        <item x="6"/>
        <item x="0"/>
      </items>
    </pivotField>
  </pivotFields>
  <rowFields count="2">
    <field x="2"/>
    <field x="3"/>
  </rowFields>
  <rowItems count="180">
    <i>
      <x/>
      <x/>
    </i>
    <i r="1">
      <x v="1"/>
    </i>
    <i r="1">
      <x v="4"/>
    </i>
    <i r="1">
      <x v="5"/>
    </i>
    <i r="1">
      <x v="6"/>
    </i>
    <i>
      <x v="1"/>
      <x/>
    </i>
    <i r="1">
      <x v="1"/>
    </i>
    <i r="1">
      <x v="4"/>
    </i>
    <i r="1">
      <x v="5"/>
    </i>
    <i r="1">
      <x v="6"/>
    </i>
    <i>
      <x v="2"/>
      <x/>
    </i>
    <i r="1">
      <x v="1"/>
    </i>
    <i r="1">
      <x v="4"/>
    </i>
    <i r="1">
      <x v="5"/>
    </i>
    <i r="1">
      <x v="6"/>
    </i>
    <i>
      <x v="3"/>
      <x/>
    </i>
    <i r="1">
      <x v="1"/>
    </i>
    <i r="1">
      <x v="4"/>
    </i>
    <i r="1">
      <x v="5"/>
    </i>
    <i r="1">
      <x v="6"/>
    </i>
    <i>
      <x v="4"/>
      <x/>
    </i>
    <i r="1">
      <x v="1"/>
    </i>
    <i r="1">
      <x v="4"/>
    </i>
    <i r="1">
      <x v="5"/>
    </i>
    <i r="1">
      <x v="6"/>
    </i>
    <i>
      <x v="5"/>
      <x/>
    </i>
    <i r="1">
      <x v="1"/>
    </i>
    <i r="1">
      <x v="4"/>
    </i>
    <i r="1">
      <x v="5"/>
    </i>
    <i r="1">
      <x v="6"/>
    </i>
    <i>
      <x v="6"/>
      <x/>
    </i>
    <i r="1">
      <x v="1"/>
    </i>
    <i r="1">
      <x v="4"/>
    </i>
    <i r="1">
      <x v="5"/>
    </i>
    <i r="1">
      <x v="6"/>
    </i>
    <i>
      <x v="7"/>
      <x/>
    </i>
    <i r="1">
      <x v="1"/>
    </i>
    <i r="1">
      <x v="4"/>
    </i>
    <i r="1">
      <x v="5"/>
    </i>
    <i r="1">
      <x v="6"/>
    </i>
    <i>
      <x v="8"/>
      <x/>
    </i>
    <i r="1">
      <x v="1"/>
    </i>
    <i r="1">
      <x v="4"/>
    </i>
    <i r="1">
      <x v="5"/>
    </i>
    <i r="1">
      <x v="6"/>
    </i>
    <i>
      <x v="9"/>
      <x/>
    </i>
    <i r="1">
      <x v="1"/>
    </i>
    <i r="1">
      <x v="4"/>
    </i>
    <i r="1">
      <x v="5"/>
    </i>
    <i r="1">
      <x v="6"/>
    </i>
    <i>
      <x v="10"/>
      <x/>
    </i>
    <i r="1">
      <x v="1"/>
    </i>
    <i r="1">
      <x v="4"/>
    </i>
    <i r="1">
      <x v="5"/>
    </i>
    <i r="1">
      <x v="6"/>
    </i>
    <i>
      <x v="11"/>
      <x/>
    </i>
    <i r="1">
      <x v="1"/>
    </i>
    <i r="1">
      <x v="4"/>
    </i>
    <i r="1">
      <x v="5"/>
    </i>
    <i r="1">
      <x v="6"/>
    </i>
    <i>
      <x v="12"/>
      <x/>
    </i>
    <i r="1">
      <x v="1"/>
    </i>
    <i r="1">
      <x v="4"/>
    </i>
    <i r="1">
      <x v="5"/>
    </i>
    <i r="1">
      <x v="6"/>
    </i>
    <i>
      <x v="13"/>
      <x/>
    </i>
    <i r="1">
      <x v="1"/>
    </i>
    <i r="1">
      <x v="4"/>
    </i>
    <i r="1">
      <x v="5"/>
    </i>
    <i r="1">
      <x v="6"/>
    </i>
    <i>
      <x v="14"/>
      <x/>
    </i>
    <i r="1">
      <x v="1"/>
    </i>
    <i r="1">
      <x v="4"/>
    </i>
    <i r="1">
      <x v="5"/>
    </i>
    <i r="1">
      <x v="6"/>
    </i>
    <i>
      <x v="15"/>
      <x/>
    </i>
    <i r="1">
      <x v="1"/>
    </i>
    <i r="1">
      <x v="4"/>
    </i>
    <i r="1">
      <x v="5"/>
    </i>
    <i r="1">
      <x v="6"/>
    </i>
    <i>
      <x v="16"/>
      <x/>
    </i>
    <i r="1">
      <x v="1"/>
    </i>
    <i r="1">
      <x v="4"/>
    </i>
    <i r="1">
      <x v="5"/>
    </i>
    <i r="1">
      <x v="6"/>
    </i>
    <i>
      <x v="17"/>
      <x/>
    </i>
    <i r="1">
      <x v="1"/>
    </i>
    <i r="1">
      <x v="4"/>
    </i>
    <i r="1">
      <x v="5"/>
    </i>
    <i r="1">
      <x v="6"/>
    </i>
    <i>
      <x v="18"/>
      <x/>
    </i>
    <i r="1">
      <x v="1"/>
    </i>
    <i r="1">
      <x v="4"/>
    </i>
    <i r="1">
      <x v="5"/>
    </i>
    <i r="1">
      <x v="6"/>
    </i>
    <i>
      <x v="19"/>
      <x/>
    </i>
    <i r="1">
      <x v="1"/>
    </i>
    <i r="1">
      <x v="4"/>
    </i>
    <i r="1">
      <x v="5"/>
    </i>
    <i r="1">
      <x v="6"/>
    </i>
    <i>
      <x v="20"/>
      <x/>
    </i>
    <i r="1">
      <x v="1"/>
    </i>
    <i r="1">
      <x v="4"/>
    </i>
    <i r="1">
      <x v="5"/>
    </i>
    <i r="1">
      <x v="6"/>
    </i>
    <i>
      <x v="21"/>
      <x/>
    </i>
    <i r="1">
      <x v="1"/>
    </i>
    <i r="1">
      <x v="4"/>
    </i>
    <i r="1">
      <x v="5"/>
    </i>
    <i r="1">
      <x v="6"/>
    </i>
    <i>
      <x v="22"/>
      <x/>
    </i>
    <i r="1">
      <x v="1"/>
    </i>
    <i r="1">
      <x v="4"/>
    </i>
    <i r="1">
      <x v="5"/>
    </i>
    <i r="1">
      <x v="6"/>
    </i>
    <i>
      <x v="23"/>
      <x/>
    </i>
    <i r="1">
      <x v="1"/>
    </i>
    <i r="1">
      <x v="4"/>
    </i>
    <i r="1">
      <x v="5"/>
    </i>
    <i r="1">
      <x v="6"/>
    </i>
    <i>
      <x v="24"/>
      <x/>
    </i>
    <i r="1">
      <x v="1"/>
    </i>
    <i r="1">
      <x v="4"/>
    </i>
    <i r="1">
      <x v="5"/>
    </i>
    <i r="1">
      <x v="6"/>
    </i>
    <i>
      <x v="25"/>
      <x/>
    </i>
    <i r="1">
      <x v="1"/>
    </i>
    <i r="1">
      <x v="4"/>
    </i>
    <i r="1">
      <x v="5"/>
    </i>
    <i r="1">
      <x v="6"/>
    </i>
    <i>
      <x v="26"/>
      <x/>
    </i>
    <i r="1">
      <x v="1"/>
    </i>
    <i r="1">
      <x v="4"/>
    </i>
    <i r="1">
      <x v="5"/>
    </i>
    <i r="1">
      <x v="6"/>
    </i>
    <i>
      <x v="27"/>
      <x/>
    </i>
    <i r="1">
      <x v="1"/>
    </i>
    <i r="1">
      <x v="4"/>
    </i>
    <i r="1">
      <x v="5"/>
    </i>
    <i r="1">
      <x v="6"/>
    </i>
    <i>
      <x v="28"/>
      <x/>
    </i>
    <i r="1">
      <x v="1"/>
    </i>
    <i r="1">
      <x v="4"/>
    </i>
    <i r="1">
      <x v="5"/>
    </i>
    <i r="1">
      <x v="6"/>
    </i>
    <i>
      <x v="29"/>
      <x/>
    </i>
    <i r="1">
      <x v="1"/>
    </i>
    <i r="1">
      <x v="4"/>
    </i>
    <i r="1">
      <x v="5"/>
    </i>
    <i r="1">
      <x v="6"/>
    </i>
    <i>
      <x v="30"/>
      <x/>
    </i>
    <i r="1">
      <x v="1"/>
    </i>
    <i r="1">
      <x v="4"/>
    </i>
    <i r="1">
      <x v="5"/>
    </i>
    <i r="1">
      <x v="6"/>
    </i>
    <i>
      <x v="31"/>
      <x/>
    </i>
    <i r="1">
      <x v="1"/>
    </i>
    <i r="1">
      <x v="4"/>
    </i>
    <i r="1">
      <x v="5"/>
    </i>
    <i r="1">
      <x v="6"/>
    </i>
    <i>
      <x v="32"/>
      <x/>
    </i>
    <i r="1">
      <x v="1"/>
    </i>
    <i r="1">
      <x v="4"/>
    </i>
    <i r="1">
      <x v="5"/>
    </i>
    <i r="1">
      <x v="6"/>
    </i>
    <i>
      <x v="33"/>
      <x/>
    </i>
    <i r="1">
      <x v="1"/>
    </i>
    <i r="1">
      <x v="4"/>
    </i>
    <i r="1">
      <x v="5"/>
    </i>
    <i r="1">
      <x v="6"/>
    </i>
    <i>
      <x v="34"/>
      <x/>
    </i>
    <i r="1">
      <x v="1"/>
    </i>
    <i r="1">
      <x v="4"/>
    </i>
    <i r="1">
      <x v="5"/>
    </i>
    <i r="1">
      <x v="6"/>
    </i>
    <i>
      <x v="35"/>
      <x/>
    </i>
    <i r="1">
      <x v="1"/>
    </i>
    <i r="1">
      <x v="4"/>
    </i>
    <i r="1">
      <x v="5"/>
    </i>
    <i r="1">
      <x v="6"/>
    </i>
  </rowItems>
  <colFields count="1">
    <field x="0"/>
  </colFields>
  <colItems count="6">
    <i>
      <x/>
    </i>
    <i>
      <x v="1"/>
    </i>
    <i>
      <x v="2"/>
    </i>
    <i>
      <x v="3"/>
    </i>
    <i>
      <x v="4"/>
    </i>
    <i>
      <x v="5"/>
    </i>
  </colItems>
  <pageFields count="3">
    <pageField fld="1" item="0" hier="0"/>
    <pageField fld="5" hier="0"/>
    <pageField fld="6" hier="0"/>
  </pageFields>
  <dataFields count="1">
    <dataField name="Sum of PJ" fld="4" baseField="3" baseItem="0" numFmtId="2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updatedVersion="4" showMemberPropertyTips="0" useAutoFormatting="1" rowGrandTotals="0" colGrandTotals="0" itemPrintTitles="1" createdVersion="1" indent="0" compact="0" compactData="0" gridDropZones="1">
  <location ref="F1:AS12" firstHeaderRow="1" firstDataRow="2" firstDataCol="2"/>
  <pivotFields count="4">
    <pivotField axis="axisCol" compact="0" outline="0" subtotalTop="0" showAll="0" includeNewItemsInFilter="1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axis="axisRow" compact="0" outline="0" subtotalTop="0" showAll="0" includeNewItemsInFilter="1" defaultSubtotal="0">
      <items count="5">
        <item x="0"/>
        <item x="1"/>
        <item x="2"/>
        <item x="3"/>
        <item x="4"/>
      </items>
    </pivotField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2">
        <item x="1"/>
        <item x="0"/>
      </items>
    </pivotField>
  </pivotFields>
  <rowFields count="2">
    <field x="3"/>
    <field x="1"/>
  </rowFields>
  <rowItems count="10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</rowItems>
  <colFields count="1">
    <field x="0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</colItems>
  <dataFields count="1">
    <dataField name="Sum of PJ" fld="2" baseField="1" baseItem="1" numFmtId="2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3"/>
  <sheetViews>
    <sheetView workbookViewId="0">
      <selection activeCell="M22" sqref="M22"/>
    </sheetView>
  </sheetViews>
  <sheetFormatPr defaultRowHeight="14.25"/>
  <cols>
    <col min="2" max="2" width="26.1328125" bestFit="1" customWidth="1"/>
    <col min="3" max="3" width="8.86328125" bestFit="1" customWidth="1"/>
    <col min="4" max="4" width="10.86328125" bestFit="1" customWidth="1"/>
    <col min="5" max="5" width="5.1328125" bestFit="1" customWidth="1"/>
    <col min="6" max="6" width="11.59765625" bestFit="1" customWidth="1"/>
    <col min="7" max="7" width="9.73046875" bestFit="1" customWidth="1"/>
    <col min="8" max="8" width="10.73046875" bestFit="1" customWidth="1"/>
    <col min="9" max="9" width="8.73046875" bestFit="1" customWidth="1"/>
    <col min="10" max="11" width="8.3984375" bestFit="1" customWidth="1"/>
    <col min="12" max="12" width="15.73046875" customWidth="1"/>
    <col min="13" max="13" width="8.59765625" bestFit="1" customWidth="1"/>
    <col min="14" max="14" width="8.73046875" bestFit="1" customWidth="1"/>
    <col min="15" max="16" width="8.3984375" bestFit="1" customWidth="1"/>
    <col min="21" max="21" width="20.73046875" bestFit="1" customWidth="1"/>
  </cols>
  <sheetData>
    <row r="1" spans="1:16">
      <c r="A1" t="s">
        <v>16</v>
      </c>
    </row>
    <row r="2" spans="1:16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6" ht="14.65" thickBot="1">
      <c r="B3" s="4" t="s">
        <v>9</v>
      </c>
      <c r="C3" s="4" t="s">
        <v>7</v>
      </c>
      <c r="D3" s="4" t="s">
        <v>6</v>
      </c>
      <c r="E3" s="4" t="s">
        <v>1</v>
      </c>
      <c r="F3" s="4" t="s">
        <v>14</v>
      </c>
      <c r="G3" s="4" t="s">
        <v>15</v>
      </c>
      <c r="H3" s="5" t="s">
        <v>10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</row>
    <row r="4" spans="1:16">
      <c r="D4" t="s">
        <v>17</v>
      </c>
      <c r="E4">
        <v>0</v>
      </c>
      <c r="H4">
        <v>0</v>
      </c>
      <c r="J4" t="s">
        <v>19</v>
      </c>
      <c r="K4" t="s">
        <v>18</v>
      </c>
    </row>
    <row r="5" spans="1:16">
      <c r="D5" t="s">
        <v>17</v>
      </c>
      <c r="E5">
        <v>0</v>
      </c>
      <c r="H5">
        <v>2</v>
      </c>
      <c r="K5" t="s">
        <v>20</v>
      </c>
    </row>
    <row r="6" spans="1:16">
      <c r="D6" t="s">
        <v>21</v>
      </c>
      <c r="H6">
        <v>400</v>
      </c>
      <c r="K6" t="str">
        <f>$K$4</f>
        <v>Fuel Tech*</v>
      </c>
      <c r="M6" t="s">
        <v>22</v>
      </c>
    </row>
    <row r="7" spans="1:16">
      <c r="D7" t="s">
        <v>66</v>
      </c>
      <c r="H7">
        <v>0.75</v>
      </c>
      <c r="K7" t="str">
        <f>$K$4</f>
        <v>Fuel Tech*</v>
      </c>
      <c r="M7" t="str">
        <f>M6</f>
        <v>COMHET,RSDHET</v>
      </c>
    </row>
    <row r="8" spans="1:16">
      <c r="D8" t="s">
        <v>24</v>
      </c>
      <c r="H8">
        <v>4</v>
      </c>
      <c r="K8" t="str">
        <f>$K$4</f>
        <v>Fuel Tech*</v>
      </c>
      <c r="M8" t="s">
        <v>23</v>
      </c>
    </row>
    <row r="9" spans="1:16">
      <c r="D9" t="s">
        <v>17</v>
      </c>
      <c r="E9">
        <v>0</v>
      </c>
      <c r="H9">
        <v>2</v>
      </c>
      <c r="J9" t="s">
        <v>34</v>
      </c>
    </row>
    <row r="10" spans="1:16">
      <c r="D10" t="s">
        <v>17</v>
      </c>
      <c r="E10">
        <v>0</v>
      </c>
      <c r="H10">
        <v>2</v>
      </c>
      <c r="L10" t="s">
        <v>64</v>
      </c>
    </row>
    <row r="11" spans="1:16">
      <c r="C11" t="s">
        <v>71</v>
      </c>
      <c r="D11" t="s">
        <v>82</v>
      </c>
      <c r="E11">
        <v>0</v>
      </c>
      <c r="F11" s="10" t="s">
        <v>83</v>
      </c>
      <c r="H11">
        <v>2</v>
      </c>
      <c r="J11" t="s">
        <v>84</v>
      </c>
    </row>
    <row r="12" spans="1:16">
      <c r="D12" t="s">
        <v>154</v>
      </c>
      <c r="F12" s="10" t="s">
        <v>155</v>
      </c>
      <c r="H12">
        <v>1</v>
      </c>
      <c r="I12" t="s">
        <v>70</v>
      </c>
      <c r="L12" t="s">
        <v>156</v>
      </c>
      <c r="M12" t="s">
        <v>157</v>
      </c>
    </row>
    <row r="13" spans="1:16">
      <c r="C13" t="s">
        <v>71</v>
      </c>
      <c r="D13" t="s">
        <v>82</v>
      </c>
      <c r="E13">
        <v>0</v>
      </c>
      <c r="H13">
        <v>2</v>
      </c>
      <c r="J13" t="s">
        <v>158</v>
      </c>
    </row>
    <row r="16" spans="1:16">
      <c r="C16" t="s">
        <v>71</v>
      </c>
      <c r="D16" t="s">
        <v>82</v>
      </c>
      <c r="E16">
        <v>0</v>
      </c>
      <c r="H16">
        <v>2</v>
      </c>
      <c r="J16" t="s">
        <v>85</v>
      </c>
    </row>
    <row r="17" spans="2:16">
      <c r="D17" t="s">
        <v>17</v>
      </c>
      <c r="E17">
        <v>0</v>
      </c>
      <c r="H17">
        <v>2</v>
      </c>
      <c r="J17" t="s">
        <v>65</v>
      </c>
    </row>
    <row r="18" spans="2:16">
      <c r="D18" s="7" t="s">
        <v>17</v>
      </c>
      <c r="E18">
        <v>0</v>
      </c>
      <c r="H18">
        <v>2</v>
      </c>
      <c r="J18" t="s">
        <v>62</v>
      </c>
      <c r="M18" t="s">
        <v>63</v>
      </c>
    </row>
    <row r="19" spans="2:16">
      <c r="D19" s="7" t="s">
        <v>17</v>
      </c>
      <c r="E19">
        <v>0</v>
      </c>
      <c r="H19">
        <v>2</v>
      </c>
      <c r="J19" t="s">
        <v>25</v>
      </c>
    </row>
    <row r="20" spans="2:16">
      <c r="D20" s="7" t="s">
        <v>17</v>
      </c>
      <c r="E20">
        <v>0</v>
      </c>
      <c r="H20">
        <v>2</v>
      </c>
      <c r="J20" t="s">
        <v>26</v>
      </c>
    </row>
    <row r="21" spans="2:16">
      <c r="D21" s="7" t="s">
        <v>17</v>
      </c>
      <c r="E21">
        <v>0</v>
      </c>
      <c r="H21">
        <v>2</v>
      </c>
      <c r="J21" t="s">
        <v>27</v>
      </c>
    </row>
    <row r="22" spans="2:16">
      <c r="D22" s="7" t="s">
        <v>17</v>
      </c>
      <c r="E22">
        <v>0</v>
      </c>
      <c r="H22">
        <v>2</v>
      </c>
      <c r="J22" t="s">
        <v>28</v>
      </c>
    </row>
    <row r="23" spans="2:16">
      <c r="D23" s="7" t="s">
        <v>17</v>
      </c>
      <c r="E23">
        <v>0</v>
      </c>
      <c r="H23">
        <v>2</v>
      </c>
      <c r="J23" t="s">
        <v>29</v>
      </c>
    </row>
    <row r="24" spans="2:16">
      <c r="D24" s="7" t="s">
        <v>17</v>
      </c>
      <c r="E24">
        <v>0</v>
      </c>
      <c r="H24">
        <v>2</v>
      </c>
      <c r="J24" t="s">
        <v>30</v>
      </c>
    </row>
    <row r="25" spans="2:16">
      <c r="D25" s="7" t="s">
        <v>17</v>
      </c>
      <c r="E25">
        <v>0</v>
      </c>
      <c r="H25">
        <v>2</v>
      </c>
      <c r="J25" t="s">
        <v>31</v>
      </c>
    </row>
    <row r="26" spans="2:16">
      <c r="D26" s="7" t="s">
        <v>17</v>
      </c>
      <c r="E26">
        <v>0</v>
      </c>
      <c r="H26">
        <v>2</v>
      </c>
      <c r="J26" t="s">
        <v>32</v>
      </c>
    </row>
    <row r="27" spans="2:16">
      <c r="D27" s="7" t="s">
        <v>17</v>
      </c>
      <c r="E27">
        <v>0</v>
      </c>
      <c r="H27">
        <v>2</v>
      </c>
      <c r="J27" t="s">
        <v>33</v>
      </c>
    </row>
    <row r="30" spans="2:16">
      <c r="B30" t="s">
        <v>89</v>
      </c>
    </row>
    <row r="31" spans="2:16">
      <c r="B31" t="s">
        <v>9</v>
      </c>
      <c r="C31" t="s">
        <v>7</v>
      </c>
      <c r="D31" t="s">
        <v>6</v>
      </c>
      <c r="E31" t="s">
        <v>1</v>
      </c>
      <c r="F31" t="s">
        <v>14</v>
      </c>
      <c r="G31" t="s">
        <v>15</v>
      </c>
      <c r="H31" t="s">
        <v>10</v>
      </c>
      <c r="I31" t="s">
        <v>3</v>
      </c>
      <c r="J31" t="s">
        <v>2</v>
      </c>
      <c r="K31" t="s">
        <v>11</v>
      </c>
      <c r="L31" t="s">
        <v>0</v>
      </c>
      <c r="M31" t="s">
        <v>5</v>
      </c>
      <c r="N31" t="s">
        <v>12</v>
      </c>
      <c r="O31" t="s">
        <v>4</v>
      </c>
      <c r="P31" t="s">
        <v>13</v>
      </c>
    </row>
    <row r="32" spans="2:16">
      <c r="B32" t="s">
        <v>87</v>
      </c>
      <c r="D32" t="s">
        <v>86</v>
      </c>
      <c r="H32">
        <v>1</v>
      </c>
      <c r="J32" t="s">
        <v>88</v>
      </c>
    </row>
    <row r="36" spans="2:12">
      <c r="B36" t="s">
        <v>138</v>
      </c>
    </row>
    <row r="38" spans="2:12">
      <c r="G38" t="s">
        <v>139</v>
      </c>
    </row>
    <row r="39" spans="2:12">
      <c r="B39" t="s">
        <v>140</v>
      </c>
      <c r="C39" t="s">
        <v>141</v>
      </c>
      <c r="D39" t="s">
        <v>142</v>
      </c>
      <c r="E39" t="s">
        <v>2</v>
      </c>
      <c r="F39" t="s">
        <v>67</v>
      </c>
      <c r="G39" t="s">
        <v>7</v>
      </c>
      <c r="H39" t="s">
        <v>143</v>
      </c>
      <c r="I39" t="s">
        <v>144</v>
      </c>
      <c r="J39" t="s">
        <v>147</v>
      </c>
      <c r="K39" t="s">
        <v>148</v>
      </c>
      <c r="L39" t="s">
        <v>145</v>
      </c>
    </row>
    <row r="40" spans="2:12">
      <c r="B40" t="str">
        <f>"UC_PriProdGrowthLim_"&amp;MID(E40,5,3)</f>
        <v>UC_PriProdGrowthLim_COH</v>
      </c>
      <c r="C40" t="s">
        <v>146</v>
      </c>
      <c r="E40" t="s">
        <v>149</v>
      </c>
      <c r="G40" t="s">
        <v>153</v>
      </c>
      <c r="H40">
        <v>1.05</v>
      </c>
      <c r="I40">
        <v>1</v>
      </c>
      <c r="J40">
        <v>0</v>
      </c>
      <c r="K40">
        <v>5</v>
      </c>
    </row>
    <row r="41" spans="2:12">
      <c r="B41" t="str">
        <f>"UC_PriProdGrowthLim_"&amp;MID(E41,5,3)</f>
        <v>UC_PriProdGrowthLim_COL</v>
      </c>
      <c r="C41" t="s">
        <v>146</v>
      </c>
      <c r="E41" t="s">
        <v>150</v>
      </c>
      <c r="G41" t="s">
        <v>153</v>
      </c>
      <c r="H41">
        <v>1.05</v>
      </c>
      <c r="I41">
        <v>1</v>
      </c>
      <c r="J41">
        <v>0</v>
      </c>
      <c r="K41">
        <v>5</v>
      </c>
    </row>
    <row r="42" spans="2:12">
      <c r="B42" t="str">
        <f>"UC_PriProdGrowthLim_"&amp;MID(E42,5,3)</f>
        <v>UC_PriProdGrowthLim_GAS</v>
      </c>
      <c r="C42" t="s">
        <v>146</v>
      </c>
      <c r="E42" t="s">
        <v>151</v>
      </c>
      <c r="G42" t="s">
        <v>153</v>
      </c>
      <c r="H42">
        <v>1.05</v>
      </c>
      <c r="I42">
        <v>1</v>
      </c>
      <c r="J42">
        <v>0</v>
      </c>
      <c r="K42">
        <v>5</v>
      </c>
    </row>
    <row r="43" spans="2:12">
      <c r="B43" t="str">
        <f>"UC_PriProdGrowthLim_"&amp;MID(E43,5,3)</f>
        <v>UC_PriProdGrowthLim_OIL</v>
      </c>
      <c r="C43" t="s">
        <v>146</v>
      </c>
      <c r="E43" t="s">
        <v>152</v>
      </c>
      <c r="G43" t="s">
        <v>153</v>
      </c>
      <c r="H43">
        <v>1.05</v>
      </c>
      <c r="I43">
        <v>1</v>
      </c>
      <c r="J43">
        <v>0</v>
      </c>
      <c r="K43">
        <v>5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8"/>
  <sheetViews>
    <sheetView workbookViewId="0">
      <selection activeCell="O4" activeCellId="2" sqref="F1:F65536 I1:I65536 O1:O65536"/>
    </sheetView>
  </sheetViews>
  <sheetFormatPr defaultRowHeight="14.25"/>
  <cols>
    <col min="2" max="2" width="51.1328125" customWidth="1"/>
    <col min="3" max="3" width="33" bestFit="1" customWidth="1"/>
    <col min="4" max="4" width="9.265625" bestFit="1" customWidth="1"/>
    <col min="5" max="5" width="9.59765625" bestFit="1" customWidth="1"/>
    <col min="6" max="8" width="9.265625" bestFit="1" customWidth="1"/>
  </cols>
  <sheetData>
    <row r="2" spans="1:17">
      <c r="A2" s="47"/>
      <c r="B2" s="40"/>
      <c r="C2" s="39"/>
      <c r="D2" s="39"/>
      <c r="E2" s="39"/>
      <c r="F2" s="39"/>
      <c r="G2" s="39"/>
      <c r="H2" s="39"/>
    </row>
    <row r="3" spans="1:17">
      <c r="A3" s="47"/>
      <c r="B3" s="45" t="s">
        <v>252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7">
      <c r="A4" s="47"/>
    </row>
    <row r="5" spans="1:17">
      <c r="A5" s="47"/>
      <c r="B5" s="45" t="s">
        <v>197</v>
      </c>
      <c r="C5" s="44">
        <v>42873.603217592594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</row>
    <row r="6" spans="1:17">
      <c r="A6" s="47"/>
      <c r="B6" s="45" t="s">
        <v>198</v>
      </c>
      <c r="C6" s="44">
        <v>42874.789924178243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</row>
    <row r="7" spans="1:17">
      <c r="A7" s="47"/>
      <c r="B7" s="45" t="s">
        <v>199</v>
      </c>
      <c r="C7" s="45" t="s">
        <v>200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1:17">
      <c r="A8" s="47"/>
    </row>
    <row r="9" spans="1:17">
      <c r="A9" s="47"/>
      <c r="B9" s="45" t="s">
        <v>201</v>
      </c>
      <c r="C9" s="45" t="s">
        <v>202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>
      <c r="A10" s="47"/>
      <c r="B10" s="45" t="s">
        <v>253</v>
      </c>
      <c r="C10" s="45" t="s">
        <v>206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spans="1:17">
      <c r="A11" s="47"/>
    </row>
    <row r="12" spans="1:17">
      <c r="A12" s="47"/>
      <c r="B12" s="43" t="s">
        <v>254</v>
      </c>
      <c r="C12" s="43" t="s">
        <v>255</v>
      </c>
      <c r="D12" s="43" t="s">
        <v>203</v>
      </c>
      <c r="E12" s="43" t="s">
        <v>204</v>
      </c>
      <c r="F12" s="43" t="s">
        <v>205</v>
      </c>
      <c r="G12" s="43" t="s">
        <v>81</v>
      </c>
      <c r="H12" s="43" t="s">
        <v>256</v>
      </c>
      <c r="I12" s="43" t="s">
        <v>257</v>
      </c>
      <c r="J12" s="43" t="s">
        <v>258</v>
      </c>
      <c r="K12" s="43" t="s">
        <v>259</v>
      </c>
      <c r="L12" s="43" t="s">
        <v>260</v>
      </c>
      <c r="M12" s="43" t="s">
        <v>261</v>
      </c>
      <c r="N12" s="43" t="s">
        <v>262</v>
      </c>
      <c r="O12" s="43" t="s">
        <v>263</v>
      </c>
      <c r="P12" s="43" t="s">
        <v>264</v>
      </c>
      <c r="Q12" s="43" t="s">
        <v>265</v>
      </c>
    </row>
    <row r="13" spans="1:17">
      <c r="A13" s="47" t="str">
        <f>VLOOKUP(C13,Countries!$B$2:$C$42,2,FALSE)</f>
        <v>BE</v>
      </c>
      <c r="B13" s="43" t="s">
        <v>208</v>
      </c>
      <c r="C13" s="43" t="s">
        <v>207</v>
      </c>
      <c r="D13" s="42">
        <v>63376</v>
      </c>
      <c r="E13" s="42">
        <v>75576</v>
      </c>
      <c r="F13" s="42">
        <v>169882</v>
      </c>
      <c r="G13" s="42">
        <v>18402</v>
      </c>
      <c r="H13" s="42">
        <v>0</v>
      </c>
      <c r="I13" s="42">
        <v>26672</v>
      </c>
      <c r="J13" s="42">
        <v>1065</v>
      </c>
      <c r="K13" s="42">
        <v>220</v>
      </c>
      <c r="L13" s="42">
        <v>220</v>
      </c>
      <c r="M13" s="42">
        <v>0</v>
      </c>
      <c r="N13" s="42">
        <v>0</v>
      </c>
      <c r="O13" s="42">
        <v>21</v>
      </c>
      <c r="P13" s="42">
        <v>6016</v>
      </c>
      <c r="Q13" s="42">
        <v>6016</v>
      </c>
    </row>
    <row r="14" spans="1:17">
      <c r="A14" s="47" t="str">
        <f>VLOOKUP(C14,Countries!$B$2:$C$42,2,FALSE)</f>
        <v>BG</v>
      </c>
      <c r="B14" s="43" t="s">
        <v>208</v>
      </c>
      <c r="C14" s="43" t="s">
        <v>211</v>
      </c>
      <c r="D14" s="42">
        <v>7761</v>
      </c>
      <c r="E14" s="42">
        <v>7537</v>
      </c>
      <c r="F14" s="42">
        <v>38471</v>
      </c>
      <c r="G14" s="42">
        <v>15493</v>
      </c>
      <c r="H14" s="42">
        <v>0</v>
      </c>
      <c r="I14" s="42">
        <v>10572</v>
      </c>
      <c r="J14" s="42">
        <v>0</v>
      </c>
      <c r="K14" s="42">
        <v>489</v>
      </c>
      <c r="L14" s="42">
        <v>313</v>
      </c>
      <c r="M14" s="42">
        <v>176</v>
      </c>
      <c r="N14" s="42">
        <v>0</v>
      </c>
      <c r="O14" s="42">
        <v>0</v>
      </c>
      <c r="P14" s="42">
        <v>1073</v>
      </c>
      <c r="Q14" s="42">
        <v>1249</v>
      </c>
    </row>
    <row r="15" spans="1:17">
      <c r="A15" s="47" t="str">
        <f>VLOOKUP(C15,Countries!$B$2:$C$42,2,FALSE)</f>
        <v>CZ</v>
      </c>
      <c r="B15" s="43" t="s">
        <v>208</v>
      </c>
      <c r="C15" s="43" t="s">
        <v>212</v>
      </c>
      <c r="D15" s="42">
        <v>60866</v>
      </c>
      <c r="E15" s="42">
        <v>12854</v>
      </c>
      <c r="F15" s="42">
        <v>103905</v>
      </c>
      <c r="G15" s="42">
        <v>25799</v>
      </c>
      <c r="H15" s="42">
        <v>0</v>
      </c>
      <c r="I15" s="42">
        <v>19831</v>
      </c>
      <c r="J15" s="42">
        <v>216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7918</v>
      </c>
      <c r="Q15" s="42">
        <v>7918</v>
      </c>
    </row>
    <row r="16" spans="1:17">
      <c r="A16" s="47" t="str">
        <f>VLOOKUP(C16,Countries!$B$2:$C$42,2,FALSE)</f>
        <v>DK</v>
      </c>
      <c r="B16" s="43" t="s">
        <v>208</v>
      </c>
      <c r="C16" s="43" t="s">
        <v>213</v>
      </c>
      <c r="D16" s="42">
        <v>4193</v>
      </c>
      <c r="E16" s="42">
        <v>16511</v>
      </c>
      <c r="F16" s="42">
        <v>27477</v>
      </c>
      <c r="G16" s="42">
        <v>3356</v>
      </c>
      <c r="H16" s="42">
        <v>0</v>
      </c>
      <c r="I16" s="42">
        <v>4553</v>
      </c>
      <c r="J16" s="42">
        <v>533</v>
      </c>
      <c r="K16" s="42">
        <v>1495</v>
      </c>
      <c r="L16" s="42">
        <v>822</v>
      </c>
      <c r="M16" s="42">
        <v>673</v>
      </c>
      <c r="N16" s="42">
        <v>0</v>
      </c>
      <c r="O16" s="42">
        <v>0</v>
      </c>
      <c r="P16" s="42">
        <v>0</v>
      </c>
      <c r="Q16" s="42">
        <v>673</v>
      </c>
    </row>
    <row r="17" spans="1:17">
      <c r="A17" s="47" t="str">
        <f>VLOOKUP(C17,Countries!$B$2:$C$42,2,FALSE)</f>
        <v>DE</v>
      </c>
      <c r="B17" s="43" t="s">
        <v>208</v>
      </c>
      <c r="C17" s="43" t="s">
        <v>214</v>
      </c>
      <c r="D17" s="42">
        <v>402493</v>
      </c>
      <c r="E17" s="42">
        <v>127765</v>
      </c>
      <c r="F17" s="42">
        <v>886028</v>
      </c>
      <c r="G17" s="42">
        <v>173430</v>
      </c>
      <c r="H17" s="42">
        <v>0</v>
      </c>
      <c r="I17" s="42">
        <v>90388</v>
      </c>
      <c r="J17" s="42">
        <v>2521</v>
      </c>
      <c r="K17" s="42">
        <v>31816</v>
      </c>
      <c r="L17" s="42">
        <v>15908</v>
      </c>
      <c r="M17" s="42">
        <v>15908</v>
      </c>
      <c r="N17" s="42">
        <v>0</v>
      </c>
      <c r="O17" s="42">
        <v>0</v>
      </c>
      <c r="P17" s="42">
        <v>27058</v>
      </c>
      <c r="Q17" s="42">
        <v>42966</v>
      </c>
    </row>
    <row r="18" spans="1:17">
      <c r="A18" s="47" t="str">
        <f>VLOOKUP(C18,Countries!$B$2:$C$42,2,FALSE)</f>
        <v>EE</v>
      </c>
      <c r="B18" s="43" t="s">
        <v>208</v>
      </c>
      <c r="C18" s="43" t="s">
        <v>215</v>
      </c>
      <c r="D18" s="42">
        <v>1251</v>
      </c>
      <c r="E18" s="42">
        <v>2906</v>
      </c>
      <c r="F18" s="42">
        <v>3948</v>
      </c>
      <c r="G18" s="42">
        <v>1561</v>
      </c>
      <c r="H18" s="42">
        <v>0</v>
      </c>
      <c r="I18" s="42">
        <v>4260</v>
      </c>
      <c r="J18" s="42">
        <v>90</v>
      </c>
      <c r="K18" s="42">
        <v>513</v>
      </c>
      <c r="L18" s="42">
        <v>0</v>
      </c>
      <c r="M18" s="42">
        <v>513</v>
      </c>
      <c r="N18" s="42">
        <v>0</v>
      </c>
      <c r="O18" s="42">
        <v>0</v>
      </c>
      <c r="P18" s="42">
        <v>0</v>
      </c>
      <c r="Q18" s="42">
        <v>513</v>
      </c>
    </row>
    <row r="19" spans="1:17">
      <c r="A19" s="47" t="str">
        <f>VLOOKUP(C19,Countries!$B$2:$C$42,2,FALSE)</f>
        <v>IE</v>
      </c>
      <c r="B19" s="43" t="s">
        <v>208</v>
      </c>
      <c r="C19" s="43" t="s">
        <v>216</v>
      </c>
      <c r="D19" s="42">
        <v>4443</v>
      </c>
      <c r="E19" s="42">
        <v>20260</v>
      </c>
      <c r="F19" s="42">
        <v>32060</v>
      </c>
      <c r="G19" s="42">
        <v>0</v>
      </c>
      <c r="H19" s="42">
        <v>0</v>
      </c>
      <c r="I19" s="42">
        <v>6031</v>
      </c>
      <c r="J19" s="42">
        <v>141</v>
      </c>
      <c r="K19" s="42">
        <v>2678</v>
      </c>
      <c r="L19" s="42">
        <v>1120</v>
      </c>
      <c r="M19" s="42">
        <v>1558</v>
      </c>
      <c r="N19" s="42">
        <v>0</v>
      </c>
      <c r="O19" s="42">
        <v>0</v>
      </c>
      <c r="P19" s="42">
        <v>0</v>
      </c>
      <c r="Q19" s="42">
        <v>1558</v>
      </c>
    </row>
    <row r="20" spans="1:17">
      <c r="A20" s="47" t="str">
        <f>VLOOKUP(C20,Countries!$B$2:$C$42,2,FALSE)</f>
        <v>EL</v>
      </c>
      <c r="B20" s="43" t="s">
        <v>208</v>
      </c>
      <c r="C20" s="43" t="s">
        <v>217</v>
      </c>
      <c r="D20" s="42">
        <v>9135</v>
      </c>
      <c r="E20" s="42">
        <v>47238</v>
      </c>
      <c r="F20" s="42">
        <v>18061</v>
      </c>
      <c r="G20" s="42">
        <v>0</v>
      </c>
      <c r="H20" s="42">
        <v>45</v>
      </c>
      <c r="I20" s="42">
        <v>7551</v>
      </c>
      <c r="J20" s="42">
        <v>73</v>
      </c>
      <c r="K20" s="42">
        <v>0</v>
      </c>
      <c r="L20" s="42">
        <v>0</v>
      </c>
      <c r="M20" s="42">
        <v>0</v>
      </c>
      <c r="N20" s="42">
        <v>0</v>
      </c>
      <c r="O20" s="42">
        <v>552</v>
      </c>
      <c r="P20" s="42">
        <v>2702</v>
      </c>
      <c r="Q20" s="42">
        <v>2702</v>
      </c>
    </row>
    <row r="21" spans="1:17">
      <c r="A21" s="47" t="str">
        <f>VLOOKUP(C21,Countries!$B$2:$C$42,2,FALSE)</f>
        <v>ES</v>
      </c>
      <c r="B21" s="43" t="s">
        <v>208</v>
      </c>
      <c r="C21" s="43" t="s">
        <v>218</v>
      </c>
      <c r="D21" s="42">
        <v>49756</v>
      </c>
      <c r="E21" s="42">
        <v>113674</v>
      </c>
      <c r="F21" s="42">
        <v>298374</v>
      </c>
      <c r="G21" s="42">
        <v>0</v>
      </c>
      <c r="H21" s="42">
        <v>98</v>
      </c>
      <c r="I21" s="42">
        <v>53916</v>
      </c>
      <c r="J21" s="42">
        <v>1937</v>
      </c>
      <c r="K21" s="42">
        <v>0</v>
      </c>
      <c r="L21" s="42">
        <v>0</v>
      </c>
      <c r="M21" s="42">
        <v>0</v>
      </c>
      <c r="N21" s="42">
        <v>0</v>
      </c>
      <c r="O21" s="42">
        <v>405</v>
      </c>
      <c r="P21" s="42">
        <v>0</v>
      </c>
      <c r="Q21" s="42">
        <v>0</v>
      </c>
    </row>
    <row r="22" spans="1:17">
      <c r="A22" s="47" t="str">
        <f>VLOOKUP(C22,Countries!$B$2:$C$42,2,FALSE)</f>
        <v>FR</v>
      </c>
      <c r="B22" s="43" t="s">
        <v>208</v>
      </c>
      <c r="C22" s="43" t="s">
        <v>219</v>
      </c>
      <c r="D22" s="42">
        <v>168980</v>
      </c>
      <c r="E22" s="42">
        <v>94469</v>
      </c>
      <c r="F22" s="42">
        <v>489211</v>
      </c>
      <c r="G22" s="42">
        <v>3984</v>
      </c>
      <c r="H22" s="42">
        <v>19</v>
      </c>
      <c r="I22" s="42">
        <v>54784</v>
      </c>
      <c r="J22" s="42">
        <v>2298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26</v>
      </c>
      <c r="Q22" s="42">
        <v>26</v>
      </c>
    </row>
    <row r="23" spans="1:17">
      <c r="A23" s="47" t="str">
        <f>VLOOKUP(C23,Countries!$B$2:$C$42,2,FALSE)</f>
        <v>HR</v>
      </c>
      <c r="B23" s="43" t="s">
        <v>208</v>
      </c>
      <c r="C23" s="43" t="s">
        <v>220</v>
      </c>
      <c r="D23" s="42">
        <v>3259</v>
      </c>
      <c r="E23" s="42">
        <v>11780</v>
      </c>
      <c r="F23" s="42">
        <v>14266</v>
      </c>
      <c r="G23" s="42">
        <v>2304</v>
      </c>
      <c r="H23" s="42">
        <v>0</v>
      </c>
      <c r="I23" s="42">
        <v>1272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390</v>
      </c>
      <c r="Q23" s="42">
        <v>390</v>
      </c>
    </row>
    <row r="24" spans="1:17">
      <c r="A24" s="47" t="str">
        <f>VLOOKUP(C24,Countries!$B$2:$C$42,2,FALSE)</f>
        <v>IT</v>
      </c>
      <c r="B24" s="43" t="s">
        <v>208</v>
      </c>
      <c r="C24" s="43" t="s">
        <v>221</v>
      </c>
      <c r="D24" s="42">
        <v>72025</v>
      </c>
      <c r="E24" s="42">
        <v>116273</v>
      </c>
      <c r="F24" s="42">
        <v>354679</v>
      </c>
      <c r="G24" s="42">
        <v>112863</v>
      </c>
      <c r="H24" s="42">
        <v>398</v>
      </c>
      <c r="I24" s="42">
        <v>15235</v>
      </c>
      <c r="J24" s="42">
        <v>828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11244</v>
      </c>
      <c r="Q24" s="42">
        <v>11244</v>
      </c>
    </row>
    <row r="25" spans="1:17">
      <c r="A25" s="47" t="str">
        <f>VLOOKUP(C25,Countries!$B$2:$C$42,2,FALSE)</f>
        <v>CY</v>
      </c>
      <c r="B25" s="43" t="s">
        <v>208</v>
      </c>
      <c r="C25" s="43" t="s">
        <v>222</v>
      </c>
      <c r="D25" s="42">
        <v>154</v>
      </c>
      <c r="E25" s="42">
        <v>5617</v>
      </c>
      <c r="F25" s="42">
        <v>0</v>
      </c>
      <c r="G25" s="42">
        <v>0</v>
      </c>
      <c r="H25" s="42">
        <v>0</v>
      </c>
      <c r="I25" s="42">
        <v>154</v>
      </c>
      <c r="J25" s="42">
        <v>0</v>
      </c>
      <c r="K25" s="42">
        <v>620</v>
      </c>
      <c r="L25" s="42">
        <v>325</v>
      </c>
      <c r="M25" s="42">
        <v>295</v>
      </c>
      <c r="N25" s="42">
        <v>0</v>
      </c>
      <c r="O25" s="42">
        <v>0</v>
      </c>
      <c r="P25" s="42">
        <v>221</v>
      </c>
      <c r="Q25" s="42">
        <v>516</v>
      </c>
    </row>
    <row r="26" spans="1:17">
      <c r="A26" s="47" t="str">
        <f>VLOOKUP(C26,Countries!$B$2:$C$42,2,FALSE)</f>
        <v>LV</v>
      </c>
      <c r="B26" s="43" t="s">
        <v>208</v>
      </c>
      <c r="C26" s="43" t="s">
        <v>223</v>
      </c>
      <c r="D26" s="42">
        <v>1014</v>
      </c>
      <c r="E26" s="42">
        <v>2013</v>
      </c>
      <c r="F26" s="42">
        <v>5049</v>
      </c>
      <c r="G26" s="42">
        <v>1450</v>
      </c>
      <c r="H26" s="42">
        <v>0</v>
      </c>
      <c r="I26" s="42">
        <v>14992</v>
      </c>
      <c r="J26" s="42">
        <v>31</v>
      </c>
      <c r="K26" s="42">
        <v>1995</v>
      </c>
      <c r="L26" s="42">
        <v>0</v>
      </c>
      <c r="M26" s="42">
        <v>1995</v>
      </c>
      <c r="N26" s="42">
        <v>0</v>
      </c>
      <c r="O26" s="42">
        <v>0</v>
      </c>
      <c r="P26" s="42">
        <v>308</v>
      </c>
      <c r="Q26" s="42">
        <v>2303</v>
      </c>
    </row>
    <row r="27" spans="1:17">
      <c r="A27" s="47" t="str">
        <f>VLOOKUP(C27,Countries!$B$2:$C$42,2,FALSE)</f>
        <v>LT</v>
      </c>
      <c r="B27" s="43" t="s">
        <v>208</v>
      </c>
      <c r="C27" s="43" t="s">
        <v>224</v>
      </c>
      <c r="D27" s="42">
        <v>4043</v>
      </c>
      <c r="E27" s="42">
        <v>1623</v>
      </c>
      <c r="F27" s="42">
        <v>11894</v>
      </c>
      <c r="G27" s="42">
        <v>7943</v>
      </c>
      <c r="H27" s="42">
        <v>0</v>
      </c>
      <c r="I27" s="42">
        <v>3598</v>
      </c>
      <c r="J27" s="42">
        <v>121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</row>
    <row r="28" spans="1:17">
      <c r="A28" s="47" t="str">
        <f>VLOOKUP(C28,Countries!$B$2:$C$42,2,FALSE)</f>
        <v>LU</v>
      </c>
      <c r="B28" s="43" t="s">
        <v>208</v>
      </c>
      <c r="C28" s="43" t="s">
        <v>225</v>
      </c>
      <c r="D28" s="42">
        <v>1995</v>
      </c>
      <c r="E28" s="42">
        <v>552</v>
      </c>
      <c r="F28" s="42">
        <v>11722</v>
      </c>
      <c r="G28" s="42">
        <v>10</v>
      </c>
      <c r="H28" s="42">
        <v>0</v>
      </c>
      <c r="I28" s="42">
        <v>1025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569</v>
      </c>
      <c r="Q28" s="42">
        <v>569</v>
      </c>
    </row>
    <row r="29" spans="1:17">
      <c r="A29" s="47" t="str">
        <f>VLOOKUP(C29,Countries!$B$2:$C$42,2,FALSE)</f>
        <v>HU</v>
      </c>
      <c r="B29" s="43" t="s">
        <v>208</v>
      </c>
      <c r="C29" s="43" t="s">
        <v>226</v>
      </c>
      <c r="D29" s="42">
        <v>13663</v>
      </c>
      <c r="E29" s="42">
        <v>26320</v>
      </c>
      <c r="F29" s="42">
        <v>59428</v>
      </c>
      <c r="G29" s="42">
        <v>14819</v>
      </c>
      <c r="H29" s="42">
        <v>0</v>
      </c>
      <c r="I29" s="42">
        <v>4826</v>
      </c>
      <c r="J29" s="42">
        <v>402</v>
      </c>
      <c r="K29" s="42">
        <v>485</v>
      </c>
      <c r="L29" s="42">
        <v>131</v>
      </c>
      <c r="M29" s="42">
        <v>354</v>
      </c>
      <c r="N29" s="42">
        <v>0</v>
      </c>
      <c r="O29" s="42">
        <v>0</v>
      </c>
      <c r="P29" s="42">
        <v>1950</v>
      </c>
      <c r="Q29" s="42">
        <v>2304</v>
      </c>
    </row>
    <row r="30" spans="1:17">
      <c r="A30" s="47" t="str">
        <f>VLOOKUP(C30,Countries!$B$2:$C$42,2,FALSE)</f>
        <v>MT</v>
      </c>
      <c r="B30" s="43" t="s">
        <v>208</v>
      </c>
      <c r="C30" s="43" t="s">
        <v>227</v>
      </c>
      <c r="D30" s="41" t="s">
        <v>210</v>
      </c>
      <c r="E30" s="42">
        <v>424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1</v>
      </c>
      <c r="P30" s="42">
        <v>0</v>
      </c>
      <c r="Q30" s="42">
        <v>0</v>
      </c>
    </row>
    <row r="31" spans="1:17">
      <c r="A31" s="47" t="str">
        <f>VLOOKUP(C31,Countries!$B$2:$C$42,2,FALSE)</f>
        <v>NL</v>
      </c>
      <c r="B31" s="43" t="s">
        <v>208</v>
      </c>
      <c r="C31" s="43" t="s">
        <v>228</v>
      </c>
      <c r="D31" s="42">
        <v>64062</v>
      </c>
      <c r="E31" s="42">
        <v>107424</v>
      </c>
      <c r="F31" s="42">
        <v>214814</v>
      </c>
      <c r="G31" s="42">
        <v>80923</v>
      </c>
      <c r="H31" s="42">
        <v>0</v>
      </c>
      <c r="I31" s="42">
        <v>5384</v>
      </c>
      <c r="J31" s="42">
        <v>901</v>
      </c>
      <c r="K31" s="42">
        <v>0</v>
      </c>
      <c r="L31" s="42">
        <v>0</v>
      </c>
      <c r="M31" s="42">
        <v>0</v>
      </c>
      <c r="N31" s="42">
        <v>0</v>
      </c>
      <c r="O31" s="42">
        <v>481</v>
      </c>
      <c r="P31" s="42">
        <v>0</v>
      </c>
      <c r="Q31" s="42">
        <v>0</v>
      </c>
    </row>
    <row r="32" spans="1:17">
      <c r="A32" s="47" t="str">
        <f>VLOOKUP(C32,Countries!$B$2:$C$42,2,FALSE)</f>
        <v>AT</v>
      </c>
      <c r="B32" s="43" t="s">
        <v>208</v>
      </c>
      <c r="C32" s="43" t="s">
        <v>229</v>
      </c>
      <c r="D32" s="42">
        <v>59799</v>
      </c>
      <c r="E32" s="42">
        <v>24291</v>
      </c>
      <c r="F32" s="42">
        <v>126997</v>
      </c>
      <c r="G32" s="42">
        <v>12505</v>
      </c>
      <c r="H32" s="42">
        <v>0</v>
      </c>
      <c r="I32" s="42">
        <v>45057</v>
      </c>
      <c r="J32" s="42">
        <v>1483</v>
      </c>
      <c r="K32" s="42">
        <v>0</v>
      </c>
      <c r="L32" s="42">
        <v>0</v>
      </c>
      <c r="M32" s="42">
        <v>0</v>
      </c>
      <c r="N32" s="42">
        <v>0</v>
      </c>
      <c r="O32" s="42">
        <v>853</v>
      </c>
      <c r="P32" s="42">
        <v>12723</v>
      </c>
      <c r="Q32" s="42">
        <v>12723</v>
      </c>
    </row>
    <row r="33" spans="1:17">
      <c r="A33" s="47" t="str">
        <f>VLOOKUP(C33,Countries!$B$2:$C$42,2,FALSE)</f>
        <v>PL</v>
      </c>
      <c r="B33" s="43" t="s">
        <v>208</v>
      </c>
      <c r="C33" s="43" t="s">
        <v>230</v>
      </c>
      <c r="D33" s="42">
        <v>163487</v>
      </c>
      <c r="E33" s="42">
        <v>25877</v>
      </c>
      <c r="F33" s="42">
        <v>155608</v>
      </c>
      <c r="G33" s="42">
        <v>27670</v>
      </c>
      <c r="H33" s="42">
        <v>0</v>
      </c>
      <c r="I33" s="42">
        <v>56853</v>
      </c>
      <c r="J33" s="42">
        <v>521</v>
      </c>
      <c r="K33" s="42">
        <v>5675</v>
      </c>
      <c r="L33" s="42">
        <v>1664</v>
      </c>
      <c r="M33" s="42">
        <v>4011</v>
      </c>
      <c r="N33" s="42">
        <v>0</v>
      </c>
      <c r="O33" s="42">
        <v>0</v>
      </c>
      <c r="P33" s="42">
        <v>16157</v>
      </c>
      <c r="Q33" s="42">
        <v>20168</v>
      </c>
    </row>
    <row r="34" spans="1:17">
      <c r="A34" s="47" t="str">
        <f>VLOOKUP(C34,Countries!$B$2:$C$42,2,FALSE)</f>
        <v>PT</v>
      </c>
      <c r="B34" s="43" t="s">
        <v>208</v>
      </c>
      <c r="C34" s="43" t="s">
        <v>231</v>
      </c>
      <c r="D34" s="42">
        <v>507</v>
      </c>
      <c r="E34" s="42">
        <v>30379</v>
      </c>
      <c r="F34" s="42">
        <v>47622</v>
      </c>
      <c r="G34" s="42">
        <v>9148</v>
      </c>
      <c r="H34" s="42">
        <v>0</v>
      </c>
      <c r="I34" s="42">
        <v>39761</v>
      </c>
      <c r="J34" s="42">
        <v>336</v>
      </c>
      <c r="K34" s="42">
        <v>0</v>
      </c>
      <c r="L34" s="42">
        <v>0</v>
      </c>
      <c r="M34" s="42">
        <v>0</v>
      </c>
      <c r="N34" s="42">
        <v>0</v>
      </c>
      <c r="O34" s="42">
        <v>481</v>
      </c>
      <c r="P34" s="42">
        <v>2339</v>
      </c>
      <c r="Q34" s="42">
        <v>2339</v>
      </c>
    </row>
    <row r="35" spans="1:17">
      <c r="A35" s="47" t="str">
        <f>VLOOKUP(C35,Countries!$B$2:$C$42,2,FALSE)</f>
        <v>RO</v>
      </c>
      <c r="B35" s="43" t="s">
        <v>208</v>
      </c>
      <c r="C35" s="43" t="s">
        <v>232</v>
      </c>
      <c r="D35" s="42">
        <v>31367</v>
      </c>
      <c r="E35" s="42">
        <v>40542</v>
      </c>
      <c r="F35" s="42">
        <v>100746</v>
      </c>
      <c r="G35" s="42">
        <v>11340</v>
      </c>
      <c r="H35" s="42">
        <v>20</v>
      </c>
      <c r="I35" s="42">
        <v>10172</v>
      </c>
      <c r="J35" s="42">
        <v>104</v>
      </c>
      <c r="K35" s="42">
        <v>16</v>
      </c>
      <c r="L35" s="42">
        <v>9</v>
      </c>
      <c r="M35" s="42">
        <v>7</v>
      </c>
      <c r="N35" s="42">
        <v>0</v>
      </c>
      <c r="O35" s="42">
        <v>0</v>
      </c>
      <c r="P35" s="42">
        <v>2763</v>
      </c>
      <c r="Q35" s="42">
        <v>2770</v>
      </c>
    </row>
    <row r="36" spans="1:17">
      <c r="A36" s="47" t="str">
        <f>VLOOKUP(C36,Countries!$B$2:$C$42,2,FALSE)</f>
        <v>SI</v>
      </c>
      <c r="B36" s="43" t="s">
        <v>208</v>
      </c>
      <c r="C36" s="43" t="s">
        <v>233</v>
      </c>
      <c r="D36" s="42">
        <v>1609</v>
      </c>
      <c r="E36" s="42">
        <v>3939</v>
      </c>
      <c r="F36" s="42">
        <v>16841</v>
      </c>
      <c r="G36" s="42">
        <v>2057</v>
      </c>
      <c r="H36" s="42">
        <v>0</v>
      </c>
      <c r="I36" s="42">
        <v>3126</v>
      </c>
      <c r="J36" s="42">
        <v>15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1472</v>
      </c>
      <c r="Q36" s="42">
        <v>1472</v>
      </c>
    </row>
    <row r="37" spans="1:17">
      <c r="A37" s="47" t="str">
        <f>VLOOKUP(C37,Countries!$B$2:$C$42,2,FALSE)</f>
        <v>SK</v>
      </c>
      <c r="B37" s="43" t="s">
        <v>208</v>
      </c>
      <c r="C37" s="43" t="s">
        <v>234</v>
      </c>
      <c r="D37" s="42">
        <v>50027</v>
      </c>
      <c r="E37" s="42">
        <v>4753</v>
      </c>
      <c r="F37" s="42">
        <v>58686</v>
      </c>
      <c r="G37" s="42">
        <v>6275</v>
      </c>
      <c r="H37" s="42">
        <v>0</v>
      </c>
      <c r="I37" s="42">
        <v>17055</v>
      </c>
      <c r="J37" s="42">
        <v>3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6755</v>
      </c>
      <c r="Q37" s="42">
        <v>6755</v>
      </c>
    </row>
    <row r="38" spans="1:17">
      <c r="A38" s="47" t="str">
        <f>VLOOKUP(C38,Countries!$B$2:$C$42,2,FALSE)</f>
        <v>FI</v>
      </c>
      <c r="B38" s="43" t="s">
        <v>208</v>
      </c>
      <c r="C38" s="43" t="s">
        <v>235</v>
      </c>
      <c r="D38" s="42">
        <v>23562</v>
      </c>
      <c r="E38" s="42">
        <v>55376</v>
      </c>
      <c r="F38" s="42">
        <v>32692</v>
      </c>
      <c r="G38" s="42">
        <v>52948</v>
      </c>
      <c r="H38" s="42">
        <v>0</v>
      </c>
      <c r="I38" s="42">
        <v>142825</v>
      </c>
      <c r="J38" s="42">
        <v>171</v>
      </c>
      <c r="K38" s="42">
        <v>3047</v>
      </c>
      <c r="L38" s="42">
        <v>1851</v>
      </c>
      <c r="M38" s="42">
        <v>1196</v>
      </c>
      <c r="N38" s="42">
        <v>0</v>
      </c>
      <c r="O38" s="42">
        <v>0</v>
      </c>
      <c r="P38" s="42">
        <v>842</v>
      </c>
      <c r="Q38" s="42">
        <v>2038</v>
      </c>
    </row>
    <row r="39" spans="1:17">
      <c r="A39" s="47" t="str">
        <f>VLOOKUP(C39,Countries!$B$2:$C$42,2,FALSE)</f>
        <v>SE</v>
      </c>
      <c r="B39" s="43" t="s">
        <v>208</v>
      </c>
      <c r="C39" s="43" t="s">
        <v>236</v>
      </c>
      <c r="D39" s="42">
        <v>43385</v>
      </c>
      <c r="E39" s="42">
        <v>34524</v>
      </c>
      <c r="F39" s="42">
        <v>24307</v>
      </c>
      <c r="G39" s="42">
        <v>20189</v>
      </c>
      <c r="H39" s="42">
        <v>0</v>
      </c>
      <c r="I39" s="42">
        <v>179234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42">
        <v>0</v>
      </c>
    </row>
    <row r="40" spans="1:17">
      <c r="A40" s="47" t="str">
        <f>VLOOKUP(C40,Countries!$B$2:$C$42,2,FALSE)</f>
        <v>UK</v>
      </c>
      <c r="B40" s="43" t="s">
        <v>208</v>
      </c>
      <c r="C40" s="43" t="s">
        <v>237</v>
      </c>
      <c r="D40" s="42">
        <v>154849</v>
      </c>
      <c r="E40" s="42">
        <v>155429</v>
      </c>
      <c r="F40" s="42">
        <v>324437</v>
      </c>
      <c r="G40" s="42">
        <v>29074</v>
      </c>
      <c r="H40" s="42">
        <v>0</v>
      </c>
      <c r="I40" s="42">
        <v>33806</v>
      </c>
      <c r="J40" s="42">
        <v>528</v>
      </c>
      <c r="K40" s="42">
        <v>4480</v>
      </c>
      <c r="L40" s="42">
        <v>772</v>
      </c>
      <c r="M40" s="42">
        <v>3708</v>
      </c>
      <c r="N40" s="42">
        <v>0</v>
      </c>
      <c r="O40" s="42">
        <v>0</v>
      </c>
      <c r="P40" s="42">
        <v>0</v>
      </c>
      <c r="Q40" s="42">
        <v>3708</v>
      </c>
    </row>
    <row r="41" spans="1:17">
      <c r="A41" s="47" t="str">
        <f>VLOOKUP(C41,Countries!$B$2:$C$42,2,FALSE)</f>
        <v>IS</v>
      </c>
      <c r="B41" s="43" t="s">
        <v>208</v>
      </c>
      <c r="C41" s="43" t="s">
        <v>238</v>
      </c>
      <c r="D41" s="42">
        <v>3938</v>
      </c>
      <c r="E41" s="42">
        <v>1709</v>
      </c>
      <c r="F41" s="42">
        <v>0</v>
      </c>
      <c r="G41" s="42">
        <v>482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>
      <c r="A42" s="47" t="str">
        <f>VLOOKUP(C42,Countries!$B$2:$C$42,2,FALSE)</f>
        <v>NO</v>
      </c>
      <c r="B42" s="43" t="s">
        <v>208</v>
      </c>
      <c r="C42" s="43" t="s">
        <v>239</v>
      </c>
      <c r="D42" s="42">
        <v>25538</v>
      </c>
      <c r="E42" s="42">
        <v>32723</v>
      </c>
      <c r="F42" s="42">
        <v>13454</v>
      </c>
      <c r="G42" s="42">
        <v>2059</v>
      </c>
      <c r="H42" s="42">
        <v>0</v>
      </c>
      <c r="I42" s="42">
        <v>10315</v>
      </c>
      <c r="J42" s="42">
        <v>109</v>
      </c>
      <c r="K42" s="42">
        <v>848</v>
      </c>
      <c r="L42" s="42">
        <v>424</v>
      </c>
      <c r="M42" s="42">
        <v>424</v>
      </c>
      <c r="N42" s="42">
        <v>0</v>
      </c>
      <c r="O42" s="42">
        <v>0</v>
      </c>
      <c r="P42" s="42">
        <v>0</v>
      </c>
      <c r="Q42" s="42">
        <v>424</v>
      </c>
    </row>
    <row r="43" spans="1:17">
      <c r="A43" s="47" t="str">
        <f>VLOOKUP(C43,Countries!$B$2:$C$42,2,FALSE)</f>
        <v>ME</v>
      </c>
      <c r="B43" s="43" t="s">
        <v>208</v>
      </c>
      <c r="C43" s="43" t="s">
        <v>240</v>
      </c>
      <c r="D43" s="42">
        <v>276</v>
      </c>
      <c r="E43" s="42">
        <v>2080</v>
      </c>
      <c r="F43" s="42">
        <v>0</v>
      </c>
      <c r="G43" s="42">
        <v>0</v>
      </c>
      <c r="H43" s="42">
        <v>0</v>
      </c>
      <c r="I43" s="42">
        <v>396</v>
      </c>
      <c r="J43" s="42">
        <v>0</v>
      </c>
      <c r="K43" s="42">
        <v>0</v>
      </c>
      <c r="L43" s="42">
        <v>0</v>
      </c>
      <c r="M43" s="42">
        <v>0</v>
      </c>
      <c r="N43" s="42">
        <v>0</v>
      </c>
      <c r="O43" s="42">
        <v>0</v>
      </c>
      <c r="P43" s="42">
        <v>0</v>
      </c>
      <c r="Q43" s="42">
        <v>0</v>
      </c>
    </row>
    <row r="44" spans="1:17">
      <c r="A44" s="47" t="str">
        <f>VLOOKUP(C44,Countries!$B$2:$C$42,2,FALSE)</f>
        <v>MK</v>
      </c>
      <c r="B44" s="43" t="s">
        <v>208</v>
      </c>
      <c r="C44" s="43" t="s">
        <v>241</v>
      </c>
      <c r="D44" s="42">
        <v>4025</v>
      </c>
      <c r="E44" s="42">
        <v>7316</v>
      </c>
      <c r="F44" s="42">
        <v>1076</v>
      </c>
      <c r="G44" s="42">
        <v>112</v>
      </c>
      <c r="H44" s="42">
        <v>0</v>
      </c>
      <c r="I44" s="42">
        <v>241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</row>
    <row r="45" spans="1:17">
      <c r="A45" s="47" t="str">
        <f>VLOOKUP(C45,Countries!$B$2:$C$42,2,FALSE)</f>
        <v>AL</v>
      </c>
      <c r="B45" s="43" t="s">
        <v>208</v>
      </c>
      <c r="C45" s="43" t="s">
        <v>242</v>
      </c>
      <c r="D45" s="42">
        <v>3855</v>
      </c>
      <c r="E45" s="42">
        <v>3401</v>
      </c>
      <c r="F45" s="42">
        <v>467</v>
      </c>
      <c r="G45" s="42">
        <v>0</v>
      </c>
      <c r="H45" s="42">
        <v>25</v>
      </c>
      <c r="I45" s="42">
        <v>419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</row>
    <row r="46" spans="1:17">
      <c r="A46" s="47" t="str">
        <f>VLOOKUP(C46,Countries!$B$2:$C$42,2,FALSE)</f>
        <v>RS</v>
      </c>
      <c r="B46" s="43" t="s">
        <v>208</v>
      </c>
      <c r="C46" s="43" t="s">
        <v>243</v>
      </c>
      <c r="D46" s="42">
        <v>18710</v>
      </c>
      <c r="E46" s="42">
        <v>14757</v>
      </c>
      <c r="F46" s="42">
        <v>20725</v>
      </c>
      <c r="G46" s="42">
        <v>9983</v>
      </c>
      <c r="H46" s="42">
        <v>0</v>
      </c>
      <c r="I46" s="42">
        <v>5484</v>
      </c>
      <c r="J46" s="42">
        <v>19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</row>
    <row r="47" spans="1:17">
      <c r="A47" s="47">
        <f>VLOOKUP(C47,Countries!$B$2:$C$42,2,FALSE)</f>
        <v>0</v>
      </c>
      <c r="B47" s="43" t="s">
        <v>208</v>
      </c>
      <c r="C47" s="43" t="s">
        <v>244</v>
      </c>
      <c r="D47" s="42">
        <v>305245</v>
      </c>
      <c r="E47" s="42">
        <v>41551</v>
      </c>
      <c r="F47" s="42">
        <v>385953</v>
      </c>
      <c r="G47" s="42">
        <v>96812</v>
      </c>
      <c r="H47" s="42">
        <v>11848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</row>
    <row r="48" spans="1:17">
      <c r="A48" s="47" t="str">
        <f>VLOOKUP(C48,Countries!$B$2:$C$42,2,FALSE)</f>
        <v>BA</v>
      </c>
      <c r="B48" s="43" t="s">
        <v>208</v>
      </c>
      <c r="C48" s="43" t="s">
        <v>245</v>
      </c>
      <c r="D48" s="41" t="s">
        <v>210</v>
      </c>
      <c r="E48" s="42">
        <v>4232</v>
      </c>
      <c r="F48" s="41" t="s">
        <v>210</v>
      </c>
      <c r="G48" s="42">
        <v>22</v>
      </c>
      <c r="H48" s="41" t="s">
        <v>210</v>
      </c>
      <c r="I48" s="41" t="s">
        <v>210</v>
      </c>
      <c r="J48" s="41" t="s">
        <v>210</v>
      </c>
      <c r="K48" s="41" t="s">
        <v>210</v>
      </c>
      <c r="L48" s="41" t="s">
        <v>210</v>
      </c>
      <c r="M48" s="41" t="s">
        <v>210</v>
      </c>
      <c r="N48" s="41" t="s">
        <v>210</v>
      </c>
      <c r="O48" s="41" t="s">
        <v>210</v>
      </c>
      <c r="P48" s="41" t="s">
        <v>210</v>
      </c>
      <c r="Q48" s="41" t="s">
        <v>210</v>
      </c>
    </row>
    <row r="49" spans="1:17">
      <c r="A49" s="47" t="str">
        <f>VLOOKUP(C49,Countries!$B$2:$C$42,2,FALSE)</f>
        <v>KS</v>
      </c>
      <c r="B49" s="43" t="s">
        <v>208</v>
      </c>
      <c r="C49" s="43" t="s">
        <v>246</v>
      </c>
      <c r="D49" s="42">
        <v>785</v>
      </c>
      <c r="E49" s="42">
        <v>6656</v>
      </c>
      <c r="F49" s="42">
        <v>0</v>
      </c>
      <c r="G49" s="42">
        <v>0</v>
      </c>
      <c r="H49" s="42">
        <v>0</v>
      </c>
      <c r="I49" s="42">
        <v>502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</row>
    <row r="50" spans="1:17">
      <c r="A50" s="47">
        <f>VLOOKUP(C50,Countries!$B$2:$C$42,2,FALSE)</f>
        <v>0</v>
      </c>
      <c r="B50" s="43" t="s">
        <v>208</v>
      </c>
      <c r="C50" s="43" t="s">
        <v>247</v>
      </c>
      <c r="D50" s="42">
        <v>1635</v>
      </c>
      <c r="E50" s="42">
        <v>466</v>
      </c>
      <c r="F50" s="42">
        <v>2256</v>
      </c>
      <c r="G50" s="42">
        <v>1690</v>
      </c>
      <c r="H50" s="42">
        <v>0</v>
      </c>
      <c r="I50" s="42">
        <v>62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>
      <c r="A51" s="47">
        <f>VLOOKUP(C51,Countries!$B$2:$C$42,2,FALSE)</f>
        <v>0</v>
      </c>
      <c r="B51" s="43" t="s">
        <v>208</v>
      </c>
      <c r="C51" s="43" t="s">
        <v>248</v>
      </c>
      <c r="D51" s="42">
        <v>330741</v>
      </c>
      <c r="E51" s="42">
        <v>33774</v>
      </c>
      <c r="F51" s="42">
        <v>216655</v>
      </c>
      <c r="G51" s="42">
        <v>120622</v>
      </c>
      <c r="H51" s="42">
        <v>0</v>
      </c>
      <c r="I51" s="42">
        <v>3621</v>
      </c>
      <c r="J51" s="42">
        <v>0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</row>
    <row r="52" spans="1:17">
      <c r="A52" s="47" t="str">
        <f>VLOOKUP(C52,Countries!$B$2:$C$42,2,FALSE)</f>
        <v>BE</v>
      </c>
      <c r="B52" s="43" t="s">
        <v>209</v>
      </c>
      <c r="C52" s="43" t="s">
        <v>207</v>
      </c>
      <c r="D52" s="42">
        <v>0</v>
      </c>
      <c r="E52" s="42">
        <v>418515</v>
      </c>
      <c r="F52" s="42">
        <v>2003</v>
      </c>
      <c r="G52" s="41" t="s">
        <v>210</v>
      </c>
      <c r="H52" s="42">
        <v>0</v>
      </c>
      <c r="I52" s="42">
        <v>0</v>
      </c>
      <c r="J52" s="42">
        <v>0</v>
      </c>
      <c r="K52" s="42">
        <v>0</v>
      </c>
      <c r="L52" s="42">
        <v>0</v>
      </c>
      <c r="M52" s="42">
        <v>0</v>
      </c>
      <c r="N52" s="42">
        <v>1699</v>
      </c>
      <c r="O52" s="42">
        <v>9236</v>
      </c>
      <c r="P52" s="42">
        <v>0</v>
      </c>
      <c r="Q52" s="42">
        <v>0</v>
      </c>
    </row>
    <row r="53" spans="1:17">
      <c r="A53" s="47" t="str">
        <f>VLOOKUP(C53,Countries!$B$2:$C$42,2,FALSE)</f>
        <v>BG</v>
      </c>
      <c r="B53" s="43" t="s">
        <v>209</v>
      </c>
      <c r="C53" s="43" t="s">
        <v>211</v>
      </c>
      <c r="D53" s="42">
        <v>0</v>
      </c>
      <c r="E53" s="42">
        <v>125073</v>
      </c>
      <c r="F53" s="42">
        <v>9984</v>
      </c>
      <c r="G53" s="41" t="s">
        <v>210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1350</v>
      </c>
      <c r="O53" s="42">
        <v>4772</v>
      </c>
      <c r="P53" s="42">
        <v>0</v>
      </c>
      <c r="Q53" s="42">
        <v>0</v>
      </c>
    </row>
    <row r="54" spans="1:17">
      <c r="A54" s="47" t="str">
        <f>VLOOKUP(C54,Countries!$B$2:$C$42,2,FALSE)</f>
        <v>CZ</v>
      </c>
      <c r="B54" s="43" t="s">
        <v>209</v>
      </c>
      <c r="C54" s="43" t="s">
        <v>212</v>
      </c>
      <c r="D54" s="42">
        <v>43</v>
      </c>
      <c r="E54" s="42">
        <v>250650</v>
      </c>
      <c r="F54" s="42">
        <v>2779</v>
      </c>
      <c r="G54" s="41" t="s">
        <v>210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</v>
      </c>
      <c r="N54" s="42">
        <v>2646</v>
      </c>
      <c r="O54" s="42">
        <v>9768</v>
      </c>
      <c r="P54" s="42">
        <v>0</v>
      </c>
      <c r="Q54" s="42">
        <v>0</v>
      </c>
    </row>
    <row r="55" spans="1:17">
      <c r="A55" s="47" t="str">
        <f>VLOOKUP(C55,Countries!$B$2:$C$42,2,FALSE)</f>
        <v>DK</v>
      </c>
      <c r="B55" s="43" t="s">
        <v>209</v>
      </c>
      <c r="C55" s="43" t="s">
        <v>213</v>
      </c>
      <c r="D55" s="42">
        <v>0</v>
      </c>
      <c r="E55" s="42">
        <v>196000</v>
      </c>
      <c r="F55" s="42">
        <v>76</v>
      </c>
      <c r="G55" s="41" t="s">
        <v>210</v>
      </c>
      <c r="H55" s="42">
        <v>0</v>
      </c>
      <c r="I55" s="42">
        <v>0</v>
      </c>
      <c r="J55" s="42">
        <v>1</v>
      </c>
      <c r="K55" s="42">
        <v>0</v>
      </c>
      <c r="L55" s="42">
        <v>0</v>
      </c>
      <c r="M55" s="42">
        <v>0</v>
      </c>
      <c r="N55" s="42">
        <v>0</v>
      </c>
      <c r="O55" s="42">
        <v>9712</v>
      </c>
      <c r="P55" s="42">
        <v>0</v>
      </c>
      <c r="Q55" s="42">
        <v>0</v>
      </c>
    </row>
    <row r="56" spans="1:17">
      <c r="A56" s="47" t="str">
        <f>VLOOKUP(C56,Countries!$B$2:$C$42,2,FALSE)</f>
        <v>DE</v>
      </c>
      <c r="B56" s="43" t="s">
        <v>209</v>
      </c>
      <c r="C56" s="43" t="s">
        <v>214</v>
      </c>
      <c r="D56" s="42">
        <v>0</v>
      </c>
      <c r="E56" s="42">
        <v>2478778</v>
      </c>
      <c r="F56" s="42">
        <v>17860</v>
      </c>
      <c r="G56" s="41" t="s">
        <v>210</v>
      </c>
      <c r="H56" s="42">
        <v>0</v>
      </c>
      <c r="I56" s="42">
        <v>0</v>
      </c>
      <c r="J56" s="42">
        <v>1251</v>
      </c>
      <c r="K56" s="42">
        <v>0</v>
      </c>
      <c r="L56" s="42">
        <v>0</v>
      </c>
      <c r="M56" s="42">
        <v>0</v>
      </c>
      <c r="N56" s="42">
        <v>31159</v>
      </c>
      <c r="O56" s="42">
        <v>75022</v>
      </c>
      <c r="P56" s="42">
        <v>0</v>
      </c>
      <c r="Q56" s="42">
        <v>0</v>
      </c>
    </row>
    <row r="57" spans="1:17">
      <c r="A57" s="47" t="str">
        <f>VLOOKUP(C57,Countries!$B$2:$C$42,2,FALSE)</f>
        <v>EE</v>
      </c>
      <c r="B57" s="43" t="s">
        <v>209</v>
      </c>
      <c r="C57" s="43" t="s">
        <v>215</v>
      </c>
      <c r="D57" s="42">
        <v>0</v>
      </c>
      <c r="E57" s="42">
        <v>32427</v>
      </c>
      <c r="F57" s="42">
        <v>116</v>
      </c>
      <c r="G57" s="41" t="s">
        <v>210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134</v>
      </c>
      <c r="O57" s="42">
        <v>0</v>
      </c>
      <c r="P57" s="42">
        <v>0</v>
      </c>
      <c r="Q57" s="42">
        <v>0</v>
      </c>
    </row>
    <row r="58" spans="1:17">
      <c r="A58" s="47" t="str">
        <f>VLOOKUP(C58,Countries!$B$2:$C$42,2,FALSE)</f>
        <v>IE</v>
      </c>
      <c r="B58" s="43" t="s">
        <v>209</v>
      </c>
      <c r="C58" s="43" t="s">
        <v>216</v>
      </c>
      <c r="D58" s="42">
        <v>0</v>
      </c>
      <c r="E58" s="42">
        <v>189740</v>
      </c>
      <c r="F58" s="42">
        <v>1</v>
      </c>
      <c r="G58" s="41" t="s">
        <v>210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1007</v>
      </c>
      <c r="O58" s="42">
        <v>2684</v>
      </c>
      <c r="P58" s="42">
        <v>0</v>
      </c>
      <c r="Q58" s="42">
        <v>0</v>
      </c>
    </row>
    <row r="59" spans="1:17">
      <c r="A59" s="47" t="str">
        <f>VLOOKUP(C59,Countries!$B$2:$C$42,2,FALSE)</f>
        <v>EL</v>
      </c>
      <c r="B59" s="43" t="s">
        <v>209</v>
      </c>
      <c r="C59" s="43" t="s">
        <v>217</v>
      </c>
      <c r="D59" s="42">
        <v>0</v>
      </c>
      <c r="E59" s="42">
        <v>267415</v>
      </c>
      <c r="F59" s="42">
        <v>633</v>
      </c>
      <c r="G59" s="41" t="s">
        <v>210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5925</v>
      </c>
      <c r="P59" s="42">
        <v>0</v>
      </c>
      <c r="Q59" s="42">
        <v>0</v>
      </c>
    </row>
    <row r="60" spans="1:17">
      <c r="A60" s="47" t="str">
        <f>VLOOKUP(C60,Countries!$B$2:$C$42,2,FALSE)</f>
        <v>ES</v>
      </c>
      <c r="B60" s="43" t="s">
        <v>209</v>
      </c>
      <c r="C60" s="43" t="s">
        <v>218</v>
      </c>
      <c r="D60" s="42">
        <v>0</v>
      </c>
      <c r="E60" s="42">
        <v>1331508</v>
      </c>
      <c r="F60" s="42">
        <v>13054</v>
      </c>
      <c r="G60" s="41" t="s">
        <v>210</v>
      </c>
      <c r="H60" s="42">
        <v>3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7907</v>
      </c>
      <c r="O60" s="42">
        <v>32214</v>
      </c>
      <c r="P60" s="42">
        <v>0</v>
      </c>
      <c r="Q60" s="42">
        <v>0</v>
      </c>
    </row>
    <row r="61" spans="1:17">
      <c r="A61" s="47" t="str">
        <f>VLOOKUP(C61,Countries!$B$2:$C$42,2,FALSE)</f>
        <v>FR</v>
      </c>
      <c r="B61" s="43" t="s">
        <v>209</v>
      </c>
      <c r="C61" s="43" t="s">
        <v>219</v>
      </c>
      <c r="D61" s="42">
        <v>0</v>
      </c>
      <c r="E61" s="42">
        <v>1930278</v>
      </c>
      <c r="F61" s="42">
        <v>6250</v>
      </c>
      <c r="G61" s="41" t="s">
        <v>210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17634</v>
      </c>
      <c r="O61" s="42">
        <v>105837</v>
      </c>
      <c r="P61" s="42">
        <v>0</v>
      </c>
      <c r="Q61" s="42">
        <v>0</v>
      </c>
    </row>
    <row r="62" spans="1:17">
      <c r="A62" s="47" t="str">
        <f>VLOOKUP(C62,Countries!$B$2:$C$42,2,FALSE)</f>
        <v>HR</v>
      </c>
      <c r="B62" s="43" t="s">
        <v>209</v>
      </c>
      <c r="C62" s="43" t="s">
        <v>220</v>
      </c>
      <c r="D62" s="42">
        <v>0</v>
      </c>
      <c r="E62" s="42">
        <v>86188</v>
      </c>
      <c r="F62" s="42">
        <v>139</v>
      </c>
      <c r="G62" s="41" t="s">
        <v>210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1017</v>
      </c>
      <c r="P62" s="42">
        <v>0</v>
      </c>
      <c r="Q62" s="42">
        <v>0</v>
      </c>
    </row>
    <row r="63" spans="1:17">
      <c r="A63" s="47" t="str">
        <f>VLOOKUP(C63,Countries!$B$2:$C$42,2,FALSE)</f>
        <v>IT</v>
      </c>
      <c r="B63" s="43" t="s">
        <v>209</v>
      </c>
      <c r="C63" s="43" t="s">
        <v>221</v>
      </c>
      <c r="D63" s="42">
        <v>0</v>
      </c>
      <c r="E63" s="42">
        <v>1522038</v>
      </c>
      <c r="F63" s="42">
        <v>45528</v>
      </c>
      <c r="G63" s="41" t="s">
        <v>210</v>
      </c>
      <c r="H63" s="42">
        <v>0</v>
      </c>
      <c r="I63" s="42">
        <v>0</v>
      </c>
      <c r="J63" s="42">
        <v>1</v>
      </c>
      <c r="K63" s="42">
        <v>0</v>
      </c>
      <c r="L63" s="42">
        <v>0</v>
      </c>
      <c r="M63" s="42">
        <v>0</v>
      </c>
      <c r="N63" s="42">
        <v>1038</v>
      </c>
      <c r="O63" s="42">
        <v>47804</v>
      </c>
      <c r="P63" s="42">
        <v>0</v>
      </c>
      <c r="Q63" s="42">
        <v>0</v>
      </c>
    </row>
    <row r="64" spans="1:17">
      <c r="A64" s="47" t="str">
        <f>VLOOKUP(C64,Countries!$B$2:$C$42,2,FALSE)</f>
        <v>CY</v>
      </c>
      <c r="B64" s="43" t="s">
        <v>209</v>
      </c>
      <c r="C64" s="43" t="s">
        <v>222</v>
      </c>
      <c r="D64" s="42">
        <v>0</v>
      </c>
      <c r="E64" s="42">
        <v>35908</v>
      </c>
      <c r="F64" s="42">
        <v>0</v>
      </c>
      <c r="G64" s="41" t="s">
        <v>210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407</v>
      </c>
      <c r="P64" s="42">
        <v>0</v>
      </c>
      <c r="Q64" s="42">
        <v>0</v>
      </c>
    </row>
    <row r="65" spans="1:17">
      <c r="A65" s="47" t="str">
        <f>VLOOKUP(C65,Countries!$B$2:$C$42,2,FALSE)</f>
        <v>LV</v>
      </c>
      <c r="B65" s="43" t="s">
        <v>209</v>
      </c>
      <c r="C65" s="43" t="s">
        <v>223</v>
      </c>
      <c r="D65" s="42">
        <v>0</v>
      </c>
      <c r="E65" s="42">
        <v>46603</v>
      </c>
      <c r="F65" s="42">
        <v>0</v>
      </c>
      <c r="G65" s="41" t="s">
        <v>210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322</v>
      </c>
      <c r="O65" s="42">
        <v>707</v>
      </c>
      <c r="P65" s="42">
        <v>0</v>
      </c>
      <c r="Q65" s="42">
        <v>0</v>
      </c>
    </row>
    <row r="66" spans="1:17">
      <c r="A66" s="47" t="str">
        <f>VLOOKUP(C66,Countries!$B$2:$C$42,2,FALSE)</f>
        <v>LT</v>
      </c>
      <c r="B66" s="43" t="s">
        <v>209</v>
      </c>
      <c r="C66" s="43" t="s">
        <v>224</v>
      </c>
      <c r="D66" s="42">
        <v>0</v>
      </c>
      <c r="E66" s="42">
        <v>72354</v>
      </c>
      <c r="F66" s="42">
        <v>1250</v>
      </c>
      <c r="G66" s="41" t="s">
        <v>210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405</v>
      </c>
      <c r="O66" s="42">
        <v>2442</v>
      </c>
      <c r="P66" s="42">
        <v>0</v>
      </c>
      <c r="Q66" s="42">
        <v>0</v>
      </c>
    </row>
    <row r="67" spans="1:17">
      <c r="A67" s="47" t="str">
        <f>VLOOKUP(C67,Countries!$B$2:$C$42,2,FALSE)</f>
        <v>LU</v>
      </c>
      <c r="B67" s="43" t="s">
        <v>209</v>
      </c>
      <c r="C67" s="43" t="s">
        <v>225</v>
      </c>
      <c r="D67" s="42">
        <v>0</v>
      </c>
      <c r="E67" s="42">
        <v>97390</v>
      </c>
      <c r="F67" s="42">
        <v>0</v>
      </c>
      <c r="G67" s="41" t="s">
        <v>210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295</v>
      </c>
      <c r="O67" s="42">
        <v>3165</v>
      </c>
      <c r="P67" s="42">
        <v>0</v>
      </c>
      <c r="Q67" s="42">
        <v>0</v>
      </c>
    </row>
    <row r="68" spans="1:17">
      <c r="A68" s="47" t="str">
        <f>VLOOKUP(C68,Countries!$B$2:$C$42,2,FALSE)</f>
        <v>HU</v>
      </c>
      <c r="B68" s="43" t="s">
        <v>209</v>
      </c>
      <c r="C68" s="43" t="s">
        <v>226</v>
      </c>
      <c r="D68" s="42">
        <v>0</v>
      </c>
      <c r="E68" s="42">
        <v>169450</v>
      </c>
      <c r="F68" s="42">
        <v>1322</v>
      </c>
      <c r="G68" s="41" t="s">
        <v>210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1782</v>
      </c>
      <c r="O68" s="42">
        <v>5550</v>
      </c>
      <c r="P68" s="42">
        <v>0</v>
      </c>
      <c r="Q68" s="42">
        <v>0</v>
      </c>
    </row>
    <row r="69" spans="1:17">
      <c r="A69" s="47" t="str">
        <f>VLOOKUP(C69,Countries!$B$2:$C$42,2,FALSE)</f>
        <v>MT</v>
      </c>
      <c r="B69" s="43" t="s">
        <v>209</v>
      </c>
      <c r="C69" s="43" t="s">
        <v>227</v>
      </c>
      <c r="D69" s="41" t="s">
        <v>210</v>
      </c>
      <c r="E69" s="42">
        <v>12851</v>
      </c>
      <c r="F69" s="42">
        <v>0</v>
      </c>
      <c r="G69" s="41" t="s">
        <v>210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187</v>
      </c>
      <c r="P69" s="42">
        <v>0</v>
      </c>
      <c r="Q69" s="42">
        <v>0</v>
      </c>
    </row>
    <row r="70" spans="1:17">
      <c r="A70" s="47" t="str">
        <f>VLOOKUP(C70,Countries!$B$2:$C$42,2,FALSE)</f>
        <v>NL</v>
      </c>
      <c r="B70" s="43" t="s">
        <v>209</v>
      </c>
      <c r="C70" s="43" t="s">
        <v>228</v>
      </c>
      <c r="D70" s="42">
        <v>0</v>
      </c>
      <c r="E70" s="42">
        <v>577292</v>
      </c>
      <c r="F70" s="42">
        <v>1525</v>
      </c>
      <c r="G70" s="41" t="s">
        <v>210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5940</v>
      </c>
      <c r="O70" s="42">
        <v>6512</v>
      </c>
      <c r="P70" s="42">
        <v>0</v>
      </c>
      <c r="Q70" s="42">
        <v>0</v>
      </c>
    </row>
    <row r="71" spans="1:17">
      <c r="A71" s="47" t="str">
        <f>VLOOKUP(C71,Countries!$B$2:$C$42,2,FALSE)</f>
        <v>AT</v>
      </c>
      <c r="B71" s="43" t="s">
        <v>209</v>
      </c>
      <c r="C71" s="43" t="s">
        <v>229</v>
      </c>
      <c r="D71" s="42">
        <v>0</v>
      </c>
      <c r="E71" s="42">
        <v>327348</v>
      </c>
      <c r="F71" s="42">
        <v>11236</v>
      </c>
      <c r="G71" s="41" t="s">
        <v>210</v>
      </c>
      <c r="H71" s="42">
        <v>0</v>
      </c>
      <c r="I71" s="42">
        <v>0</v>
      </c>
      <c r="J71" s="42">
        <v>35</v>
      </c>
      <c r="K71" s="42">
        <v>0</v>
      </c>
      <c r="L71" s="42">
        <v>0</v>
      </c>
      <c r="M71" s="42">
        <v>0</v>
      </c>
      <c r="N71" s="42">
        <v>2516</v>
      </c>
      <c r="O71" s="42">
        <v>24496</v>
      </c>
      <c r="P71" s="42">
        <v>0</v>
      </c>
      <c r="Q71" s="42">
        <v>0</v>
      </c>
    </row>
    <row r="72" spans="1:17">
      <c r="A72" s="47" t="str">
        <f>VLOOKUP(C72,Countries!$B$2:$C$42,2,FALSE)</f>
        <v>PL</v>
      </c>
      <c r="B72" s="43" t="s">
        <v>209</v>
      </c>
      <c r="C72" s="43" t="s">
        <v>230</v>
      </c>
      <c r="D72" s="42">
        <v>0</v>
      </c>
      <c r="E72" s="42">
        <v>662963</v>
      </c>
      <c r="F72" s="42">
        <v>15047</v>
      </c>
      <c r="G72" s="41" t="s">
        <v>210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6426</v>
      </c>
      <c r="O72" s="42">
        <v>26244</v>
      </c>
      <c r="P72" s="42">
        <v>0</v>
      </c>
      <c r="Q72" s="42">
        <v>0</v>
      </c>
    </row>
    <row r="73" spans="1:17">
      <c r="A73" s="47" t="str">
        <f>VLOOKUP(C73,Countries!$B$2:$C$42,2,FALSE)</f>
        <v>PT</v>
      </c>
      <c r="B73" s="43" t="s">
        <v>209</v>
      </c>
      <c r="C73" s="43" t="s">
        <v>231</v>
      </c>
      <c r="D73" s="42">
        <v>0</v>
      </c>
      <c r="E73" s="42">
        <v>261480</v>
      </c>
      <c r="F73" s="42">
        <v>546</v>
      </c>
      <c r="G73" s="41" t="s">
        <v>210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931</v>
      </c>
      <c r="O73" s="42">
        <v>12654</v>
      </c>
      <c r="P73" s="42">
        <v>0</v>
      </c>
      <c r="Q73" s="42">
        <v>0</v>
      </c>
    </row>
    <row r="74" spans="1:17">
      <c r="A74" s="47" t="str">
        <f>VLOOKUP(C74,Countries!$B$2:$C$42,2,FALSE)</f>
        <v>RO</v>
      </c>
      <c r="B74" s="43" t="s">
        <v>209</v>
      </c>
      <c r="C74" s="43" t="s">
        <v>232</v>
      </c>
      <c r="D74" s="42">
        <v>0</v>
      </c>
      <c r="E74" s="42">
        <v>221073</v>
      </c>
      <c r="F74" s="42">
        <v>50</v>
      </c>
      <c r="G74" s="41" t="s">
        <v>210</v>
      </c>
      <c r="H74" s="42">
        <v>0</v>
      </c>
      <c r="I74" s="42">
        <v>2</v>
      </c>
      <c r="J74" s="42">
        <v>0</v>
      </c>
      <c r="K74" s="42">
        <v>0</v>
      </c>
      <c r="L74" s="42">
        <v>0</v>
      </c>
      <c r="M74" s="42">
        <v>0</v>
      </c>
      <c r="N74" s="42">
        <v>2573</v>
      </c>
      <c r="O74" s="42">
        <v>5905</v>
      </c>
      <c r="P74" s="42">
        <v>0</v>
      </c>
      <c r="Q74" s="42">
        <v>0</v>
      </c>
    </row>
    <row r="75" spans="1:17">
      <c r="A75" s="47" t="str">
        <f>VLOOKUP(C75,Countries!$B$2:$C$42,2,FALSE)</f>
        <v>SI</v>
      </c>
      <c r="B75" s="43" t="s">
        <v>209</v>
      </c>
      <c r="C75" s="43" t="s">
        <v>233</v>
      </c>
      <c r="D75" s="42">
        <v>0</v>
      </c>
      <c r="E75" s="42">
        <v>73437</v>
      </c>
      <c r="F75" s="42">
        <v>88</v>
      </c>
      <c r="G75" s="41" t="s">
        <v>210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273</v>
      </c>
      <c r="O75" s="42">
        <v>959</v>
      </c>
      <c r="P75" s="42">
        <v>0</v>
      </c>
      <c r="Q75" s="42">
        <v>0</v>
      </c>
    </row>
    <row r="76" spans="1:17">
      <c r="A76" s="47" t="str">
        <f>VLOOKUP(C76,Countries!$B$2:$C$42,2,FALSE)</f>
        <v>SK</v>
      </c>
      <c r="B76" s="43" t="s">
        <v>209</v>
      </c>
      <c r="C76" s="43" t="s">
        <v>234</v>
      </c>
      <c r="D76" s="42">
        <v>0</v>
      </c>
      <c r="E76" s="42">
        <v>80567</v>
      </c>
      <c r="F76" s="42">
        <v>3863</v>
      </c>
      <c r="G76" s="41" t="s">
        <v>210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2">
        <v>960</v>
      </c>
      <c r="O76" s="42">
        <v>5065</v>
      </c>
      <c r="P76" s="42">
        <v>0</v>
      </c>
      <c r="Q76" s="42">
        <v>0</v>
      </c>
    </row>
    <row r="77" spans="1:17">
      <c r="A77" s="47" t="str">
        <f>VLOOKUP(C77,Countries!$B$2:$C$42,2,FALSE)</f>
        <v>FI</v>
      </c>
      <c r="B77" s="43" t="s">
        <v>209</v>
      </c>
      <c r="C77" s="43" t="s">
        <v>235</v>
      </c>
      <c r="D77" s="42">
        <v>0</v>
      </c>
      <c r="E77" s="42">
        <v>176971</v>
      </c>
      <c r="F77" s="42">
        <v>282</v>
      </c>
      <c r="G77" s="41" t="s">
        <v>210</v>
      </c>
      <c r="H77" s="42">
        <v>0</v>
      </c>
      <c r="I77" s="42">
        <v>0</v>
      </c>
      <c r="J77" s="42">
        <v>7</v>
      </c>
      <c r="K77" s="42">
        <v>0</v>
      </c>
      <c r="L77" s="42">
        <v>0</v>
      </c>
      <c r="M77" s="42">
        <v>0</v>
      </c>
      <c r="N77" s="42">
        <v>2717</v>
      </c>
      <c r="O77" s="42">
        <v>18087</v>
      </c>
      <c r="P77" s="42">
        <v>0</v>
      </c>
      <c r="Q77" s="42">
        <v>0</v>
      </c>
    </row>
    <row r="78" spans="1:17">
      <c r="A78" s="47" t="str">
        <f>VLOOKUP(C78,Countries!$B$2:$C$42,2,FALSE)</f>
        <v>SE</v>
      </c>
      <c r="B78" s="43" t="s">
        <v>209</v>
      </c>
      <c r="C78" s="43" t="s">
        <v>236</v>
      </c>
      <c r="D78" s="42">
        <v>0</v>
      </c>
      <c r="E78" s="42">
        <v>305974</v>
      </c>
      <c r="F78" s="42">
        <v>1442</v>
      </c>
      <c r="G78" s="41" t="s">
        <v>210</v>
      </c>
      <c r="H78" s="42">
        <v>0</v>
      </c>
      <c r="I78" s="42">
        <v>0</v>
      </c>
      <c r="J78" s="42">
        <v>4062</v>
      </c>
      <c r="K78" s="42">
        <v>0</v>
      </c>
      <c r="L78" s="42">
        <v>0</v>
      </c>
      <c r="M78" s="42">
        <v>0</v>
      </c>
      <c r="N78" s="42">
        <v>5574</v>
      </c>
      <c r="O78" s="42">
        <v>36506</v>
      </c>
      <c r="P78" s="42">
        <v>0</v>
      </c>
      <c r="Q78" s="42">
        <v>0</v>
      </c>
    </row>
    <row r="79" spans="1:17">
      <c r="A79" s="47" t="str">
        <f>VLOOKUP(C79,Countries!$B$2:$C$42,2,FALSE)</f>
        <v>UK</v>
      </c>
      <c r="B79" s="43" t="s">
        <v>209</v>
      </c>
      <c r="C79" s="43" t="s">
        <v>237</v>
      </c>
      <c r="D79" s="42">
        <v>390</v>
      </c>
      <c r="E79" s="42">
        <v>2111793</v>
      </c>
      <c r="F79" s="42">
        <v>0</v>
      </c>
      <c r="G79" s="41" t="s">
        <v>210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16927</v>
      </c>
      <c r="O79" s="42">
        <v>22129</v>
      </c>
      <c r="P79" s="42">
        <v>0</v>
      </c>
      <c r="Q79" s="42">
        <v>0</v>
      </c>
    </row>
    <row r="80" spans="1:17">
      <c r="A80" s="47" t="str">
        <f>VLOOKUP(C80,Countries!$B$2:$C$42,2,FALSE)</f>
        <v>IS</v>
      </c>
      <c r="B80" s="43" t="s">
        <v>209</v>
      </c>
      <c r="C80" s="43" t="s">
        <v>238</v>
      </c>
      <c r="D80" s="42">
        <v>0</v>
      </c>
      <c r="E80" s="42">
        <v>21179</v>
      </c>
      <c r="F80" s="42">
        <v>0</v>
      </c>
      <c r="G80" s="41" t="s">
        <v>210</v>
      </c>
      <c r="H80" s="42">
        <v>0</v>
      </c>
      <c r="I80" s="42">
        <v>0</v>
      </c>
      <c r="J80" s="42">
        <v>69</v>
      </c>
      <c r="K80" s="42">
        <v>0</v>
      </c>
      <c r="L80" s="42">
        <v>0</v>
      </c>
      <c r="M80" s="42">
        <v>0</v>
      </c>
      <c r="N80" s="42">
        <v>54</v>
      </c>
      <c r="O80" s="42">
        <v>442</v>
      </c>
      <c r="P80" s="42">
        <v>0</v>
      </c>
      <c r="Q80" s="42">
        <v>0</v>
      </c>
    </row>
    <row r="81" spans="1:17">
      <c r="A81" s="47" t="str">
        <f>VLOOKUP(C81,Countries!$B$2:$C$42,2,FALSE)</f>
        <v>NO</v>
      </c>
      <c r="B81" s="43" t="s">
        <v>209</v>
      </c>
      <c r="C81" s="43" t="s">
        <v>239</v>
      </c>
      <c r="D81" s="42">
        <v>0</v>
      </c>
      <c r="E81" s="42">
        <v>214795</v>
      </c>
      <c r="F81" s="42">
        <v>4826</v>
      </c>
      <c r="G81" s="41" t="s">
        <v>210</v>
      </c>
      <c r="H81" s="42">
        <v>0</v>
      </c>
      <c r="I81" s="42">
        <v>0</v>
      </c>
      <c r="J81" s="42">
        <v>378</v>
      </c>
      <c r="K81" s="42">
        <v>0</v>
      </c>
      <c r="L81" s="42">
        <v>0</v>
      </c>
      <c r="M81" s="42">
        <v>0</v>
      </c>
      <c r="N81" s="42">
        <v>429</v>
      </c>
      <c r="O81" s="42">
        <v>5078</v>
      </c>
      <c r="P81" s="42">
        <v>0</v>
      </c>
      <c r="Q81" s="42">
        <v>0</v>
      </c>
    </row>
    <row r="82" spans="1:17">
      <c r="A82" s="47" t="str">
        <f>VLOOKUP(C82,Countries!$B$2:$C$42,2,FALSE)</f>
        <v>ME</v>
      </c>
      <c r="B82" s="43" t="s">
        <v>209</v>
      </c>
      <c r="C82" s="43" t="s">
        <v>240</v>
      </c>
      <c r="D82" s="42">
        <v>0</v>
      </c>
      <c r="E82" s="42">
        <v>8531</v>
      </c>
      <c r="F82" s="42">
        <v>0</v>
      </c>
      <c r="G82" s="41" t="s">
        <v>210</v>
      </c>
      <c r="H82" s="42">
        <v>0</v>
      </c>
      <c r="I82" s="42">
        <v>0</v>
      </c>
      <c r="J82" s="42">
        <v>0</v>
      </c>
      <c r="K82" s="42">
        <v>0</v>
      </c>
      <c r="L82" s="42">
        <v>0</v>
      </c>
      <c r="M82" s="42">
        <v>0</v>
      </c>
      <c r="N82" s="42">
        <v>0</v>
      </c>
      <c r="O82" s="42">
        <v>0</v>
      </c>
      <c r="P82" s="42">
        <v>0</v>
      </c>
      <c r="Q82" s="42">
        <v>0</v>
      </c>
    </row>
    <row r="83" spans="1:17">
      <c r="A83" s="47" t="str">
        <f>VLOOKUP(C83,Countries!$B$2:$C$42,2,FALSE)</f>
        <v>MK</v>
      </c>
      <c r="B83" s="43" t="s">
        <v>209</v>
      </c>
      <c r="C83" s="43" t="s">
        <v>241</v>
      </c>
      <c r="D83" s="42">
        <v>0</v>
      </c>
      <c r="E83" s="42">
        <v>26357</v>
      </c>
      <c r="F83" s="42">
        <v>6</v>
      </c>
      <c r="G83" s="41" t="s">
        <v>210</v>
      </c>
      <c r="H83" s="42">
        <v>0</v>
      </c>
      <c r="I83" s="42">
        <v>0</v>
      </c>
      <c r="J83" s="42">
        <v>0</v>
      </c>
      <c r="K83" s="42">
        <v>0</v>
      </c>
      <c r="L83" s="42">
        <v>0</v>
      </c>
      <c r="M83" s="42">
        <v>0</v>
      </c>
      <c r="N83" s="42">
        <v>0</v>
      </c>
      <c r="O83" s="42">
        <v>0</v>
      </c>
      <c r="P83" s="42">
        <v>0</v>
      </c>
      <c r="Q83" s="42">
        <v>0</v>
      </c>
    </row>
    <row r="84" spans="1:17">
      <c r="A84" s="47" t="str">
        <f>VLOOKUP(C84,Countries!$B$2:$C$42,2,FALSE)</f>
        <v>AL</v>
      </c>
      <c r="B84" s="43" t="s">
        <v>209</v>
      </c>
      <c r="C84" s="43" t="s">
        <v>242</v>
      </c>
      <c r="D84" s="42">
        <v>0</v>
      </c>
      <c r="E84" s="42">
        <v>33540</v>
      </c>
      <c r="F84" s="42">
        <v>0</v>
      </c>
      <c r="G84" s="41" t="s">
        <v>210</v>
      </c>
      <c r="H84" s="42">
        <v>0</v>
      </c>
      <c r="I84" s="42">
        <v>0</v>
      </c>
      <c r="J84" s="42">
        <v>0</v>
      </c>
      <c r="K84" s="42">
        <v>0</v>
      </c>
      <c r="L84" s="42">
        <v>0</v>
      </c>
      <c r="M84" s="42">
        <v>0</v>
      </c>
      <c r="N84" s="42">
        <v>0</v>
      </c>
      <c r="O84" s="42">
        <v>1267</v>
      </c>
      <c r="P84" s="42">
        <v>0</v>
      </c>
      <c r="Q84" s="42">
        <v>0</v>
      </c>
    </row>
    <row r="85" spans="1:17">
      <c r="A85" s="47" t="str">
        <f>VLOOKUP(C85,Countries!$B$2:$C$42,2,FALSE)</f>
        <v>RS</v>
      </c>
      <c r="B85" s="43" t="s">
        <v>209</v>
      </c>
      <c r="C85" s="43" t="s">
        <v>243</v>
      </c>
      <c r="D85" s="42">
        <v>0</v>
      </c>
      <c r="E85" s="42">
        <v>84352</v>
      </c>
      <c r="F85" s="42">
        <v>374</v>
      </c>
      <c r="G85" s="41" t="s">
        <v>210</v>
      </c>
      <c r="H85" s="42">
        <v>0</v>
      </c>
      <c r="I85" s="42">
        <v>0</v>
      </c>
      <c r="J85" s="42">
        <v>0</v>
      </c>
      <c r="K85" s="42">
        <v>0</v>
      </c>
      <c r="L85" s="42">
        <v>0</v>
      </c>
      <c r="M85" s="42">
        <v>0</v>
      </c>
      <c r="N85" s="42">
        <v>0</v>
      </c>
      <c r="O85" s="42">
        <v>0</v>
      </c>
      <c r="P85" s="42">
        <v>0</v>
      </c>
      <c r="Q85" s="42">
        <v>0</v>
      </c>
    </row>
    <row r="86" spans="1:17">
      <c r="A86" s="47">
        <f>VLOOKUP(C86,Countries!$B$2:$C$42,2,FALSE)</f>
        <v>0</v>
      </c>
      <c r="B86" s="43" t="s">
        <v>209</v>
      </c>
      <c r="C86" s="43" t="s">
        <v>244</v>
      </c>
      <c r="D86" s="42">
        <v>0</v>
      </c>
      <c r="E86" s="42">
        <v>1155344</v>
      </c>
      <c r="F86" s="42">
        <v>14593</v>
      </c>
      <c r="G86" s="41" t="s">
        <v>210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2948</v>
      </c>
      <c r="O86" s="42">
        <v>2932</v>
      </c>
      <c r="P86" s="42">
        <v>0</v>
      </c>
      <c r="Q86" s="42">
        <v>0</v>
      </c>
    </row>
    <row r="87" spans="1:17">
      <c r="A87" s="47" t="str">
        <f>VLOOKUP(C87,Countries!$B$2:$C$42,2,FALSE)</f>
        <v>BA</v>
      </c>
      <c r="B87" s="43" t="s">
        <v>209</v>
      </c>
      <c r="C87" s="43" t="s">
        <v>245</v>
      </c>
      <c r="D87" s="41" t="s">
        <v>210</v>
      </c>
      <c r="E87" s="42">
        <v>43101</v>
      </c>
      <c r="F87" s="41" t="s">
        <v>210</v>
      </c>
      <c r="G87" s="41" t="s">
        <v>210</v>
      </c>
      <c r="H87" s="41" t="s">
        <v>210</v>
      </c>
      <c r="I87" s="41" t="s">
        <v>210</v>
      </c>
      <c r="J87" s="41" t="s">
        <v>210</v>
      </c>
      <c r="K87" s="41" t="s">
        <v>210</v>
      </c>
      <c r="L87" s="41" t="s">
        <v>210</v>
      </c>
      <c r="M87" s="41" t="s">
        <v>210</v>
      </c>
      <c r="N87" s="41" t="s">
        <v>210</v>
      </c>
      <c r="O87" s="41" t="s">
        <v>210</v>
      </c>
      <c r="P87" s="41" t="s">
        <v>210</v>
      </c>
      <c r="Q87" s="41" t="s">
        <v>210</v>
      </c>
    </row>
    <row r="88" spans="1:17">
      <c r="A88" s="47" t="str">
        <f>VLOOKUP(C88,Countries!$B$2:$C$42,2,FALSE)</f>
        <v>KS</v>
      </c>
      <c r="B88" s="43" t="s">
        <v>209</v>
      </c>
      <c r="C88" s="43" t="s">
        <v>246</v>
      </c>
      <c r="D88" s="42">
        <v>0</v>
      </c>
      <c r="E88" s="42">
        <v>16098</v>
      </c>
      <c r="F88" s="42">
        <v>0</v>
      </c>
      <c r="G88" s="41" t="s">
        <v>210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</row>
    <row r="89" spans="1:17">
      <c r="A89" s="47">
        <f>VLOOKUP(C89,Countries!$B$2:$C$42,2,FALSE)</f>
        <v>0</v>
      </c>
      <c r="B89" s="43" t="s">
        <v>209</v>
      </c>
      <c r="C89" s="43" t="s">
        <v>247</v>
      </c>
      <c r="D89" s="42">
        <v>0</v>
      </c>
      <c r="E89" s="42">
        <v>27381</v>
      </c>
      <c r="F89" s="42">
        <v>378</v>
      </c>
      <c r="G89" s="41" t="s">
        <v>210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</row>
    <row r="90" spans="1:17">
      <c r="A90" s="47">
        <f>VLOOKUP(C90,Countries!$B$2:$C$42,2,FALSE)</f>
        <v>0</v>
      </c>
      <c r="B90" s="43" t="s">
        <v>209</v>
      </c>
      <c r="C90" s="43" t="s">
        <v>248</v>
      </c>
      <c r="D90" s="42">
        <v>182</v>
      </c>
      <c r="E90" s="42">
        <v>278293</v>
      </c>
      <c r="F90" s="42">
        <v>65834</v>
      </c>
      <c r="G90" s="41" t="s">
        <v>210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2">
        <v>1469</v>
      </c>
      <c r="O90" s="42">
        <v>0</v>
      </c>
      <c r="P90" s="42">
        <v>0</v>
      </c>
      <c r="Q90" s="42">
        <v>0</v>
      </c>
    </row>
    <row r="91" spans="1:17">
      <c r="A91" s="47" t="str">
        <f>VLOOKUP(C91,Countries!$B$2:$C$42,2,FALSE)</f>
        <v>BE</v>
      </c>
      <c r="B91" s="43" t="s">
        <v>95</v>
      </c>
      <c r="C91" s="43" t="s">
        <v>207</v>
      </c>
      <c r="D91" s="42">
        <v>3541</v>
      </c>
      <c r="E91" s="42">
        <v>112911</v>
      </c>
      <c r="F91" s="42">
        <v>133419</v>
      </c>
      <c r="G91" s="42">
        <v>71</v>
      </c>
      <c r="H91" s="42">
        <v>889</v>
      </c>
      <c r="I91" s="42">
        <v>21750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</row>
    <row r="92" spans="1:17">
      <c r="A92" s="47" t="str">
        <f>VLOOKUP(C92,Countries!$B$2:$C$42,2,FALSE)</f>
        <v>BG</v>
      </c>
      <c r="B92" s="43" t="s">
        <v>95</v>
      </c>
      <c r="C92" s="43" t="s">
        <v>211</v>
      </c>
      <c r="D92" s="42">
        <v>5678</v>
      </c>
      <c r="E92" s="42">
        <v>1426</v>
      </c>
      <c r="F92" s="42">
        <v>2167</v>
      </c>
      <c r="G92" s="42">
        <v>13928</v>
      </c>
      <c r="H92" s="42">
        <v>404</v>
      </c>
      <c r="I92" s="42">
        <v>29982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</row>
    <row r="93" spans="1:17">
      <c r="A93" s="47" t="str">
        <f>VLOOKUP(C93,Countries!$B$2:$C$42,2,FALSE)</f>
        <v>CZ</v>
      </c>
      <c r="B93" s="43" t="s">
        <v>95</v>
      </c>
      <c r="C93" s="43" t="s">
        <v>212</v>
      </c>
      <c r="D93" s="42">
        <v>35118</v>
      </c>
      <c r="E93" s="42">
        <v>1883</v>
      </c>
      <c r="F93" s="42">
        <v>74919</v>
      </c>
      <c r="G93" s="42">
        <v>42545</v>
      </c>
      <c r="H93" s="42">
        <v>579</v>
      </c>
      <c r="I93" s="42">
        <v>73398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0</v>
      </c>
      <c r="Q93" s="42">
        <v>0</v>
      </c>
    </row>
    <row r="94" spans="1:17">
      <c r="A94" s="47" t="str">
        <f>VLOOKUP(C94,Countries!$B$2:$C$42,2,FALSE)</f>
        <v>DK</v>
      </c>
      <c r="B94" s="43" t="s">
        <v>95</v>
      </c>
      <c r="C94" s="43" t="s">
        <v>213</v>
      </c>
      <c r="D94" s="42">
        <v>0</v>
      </c>
      <c r="E94" s="42">
        <v>10024</v>
      </c>
      <c r="F94" s="42">
        <v>24776</v>
      </c>
      <c r="G94" s="42">
        <v>65698</v>
      </c>
      <c r="H94" s="42">
        <v>494</v>
      </c>
      <c r="I94" s="42">
        <v>40228</v>
      </c>
      <c r="J94" s="42">
        <v>257</v>
      </c>
      <c r="K94" s="42">
        <v>0</v>
      </c>
      <c r="L94" s="42">
        <v>0</v>
      </c>
      <c r="M94" s="42">
        <v>0</v>
      </c>
      <c r="N94" s="42">
        <v>0</v>
      </c>
      <c r="O94" s="42">
        <v>7</v>
      </c>
      <c r="P94" s="42">
        <v>0</v>
      </c>
      <c r="Q94" s="42">
        <v>0</v>
      </c>
    </row>
    <row r="95" spans="1:17">
      <c r="A95" s="47" t="str">
        <f>VLOOKUP(C95,Countries!$B$2:$C$42,2,FALSE)</f>
        <v>DE</v>
      </c>
      <c r="B95" s="43" t="s">
        <v>95</v>
      </c>
      <c r="C95" s="43" t="s">
        <v>214</v>
      </c>
      <c r="D95" s="42">
        <v>25181</v>
      </c>
      <c r="E95" s="42">
        <v>490779</v>
      </c>
      <c r="F95" s="42">
        <v>826426</v>
      </c>
      <c r="G95" s="42">
        <v>170404</v>
      </c>
      <c r="H95" s="42">
        <v>26490</v>
      </c>
      <c r="I95" s="42">
        <v>222600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</row>
    <row r="96" spans="1:17">
      <c r="A96" s="47" t="str">
        <f>VLOOKUP(C96,Countries!$B$2:$C$42,2,FALSE)</f>
        <v>EE</v>
      </c>
      <c r="B96" s="43" t="s">
        <v>95</v>
      </c>
      <c r="C96" s="43" t="s">
        <v>215</v>
      </c>
      <c r="D96" s="42">
        <v>249</v>
      </c>
      <c r="E96" s="42">
        <v>397</v>
      </c>
      <c r="F96" s="42">
        <v>2065</v>
      </c>
      <c r="G96" s="42">
        <v>11869</v>
      </c>
      <c r="H96" s="42">
        <v>0</v>
      </c>
      <c r="I96" s="42">
        <v>15133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</row>
    <row r="97" spans="1:17">
      <c r="A97" s="47" t="str">
        <f>VLOOKUP(C97,Countries!$B$2:$C$42,2,FALSE)</f>
        <v>IE</v>
      </c>
      <c r="B97" s="43" t="s">
        <v>95</v>
      </c>
      <c r="C97" s="43" t="s">
        <v>216</v>
      </c>
      <c r="D97" s="42">
        <v>16723</v>
      </c>
      <c r="E97" s="42">
        <v>43354</v>
      </c>
      <c r="F97" s="42">
        <v>23195</v>
      </c>
      <c r="G97" s="42">
        <v>0</v>
      </c>
      <c r="H97" s="42">
        <v>537</v>
      </c>
      <c r="I97" s="42">
        <v>1355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</row>
    <row r="98" spans="1:17">
      <c r="A98" s="47" t="str">
        <f>VLOOKUP(C98,Countries!$B$2:$C$42,2,FALSE)</f>
        <v>EL</v>
      </c>
      <c r="B98" s="43" t="s">
        <v>95</v>
      </c>
      <c r="C98" s="43" t="s">
        <v>217</v>
      </c>
      <c r="D98" s="42">
        <v>195</v>
      </c>
      <c r="E98" s="42">
        <v>61292</v>
      </c>
      <c r="F98" s="42">
        <v>14892</v>
      </c>
      <c r="G98" s="42">
        <v>2093</v>
      </c>
      <c r="H98" s="42">
        <v>7872</v>
      </c>
      <c r="I98" s="42">
        <v>32831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</row>
    <row r="99" spans="1:17">
      <c r="A99" s="47" t="str">
        <f>VLOOKUP(C99,Countries!$B$2:$C$42,2,FALSE)</f>
        <v>ES</v>
      </c>
      <c r="B99" s="43" t="s">
        <v>95</v>
      </c>
      <c r="C99" s="43" t="s">
        <v>218</v>
      </c>
      <c r="D99" s="42">
        <v>3709</v>
      </c>
      <c r="E99" s="42">
        <v>125467</v>
      </c>
      <c r="F99" s="42">
        <v>126361</v>
      </c>
      <c r="G99" s="42">
        <v>0</v>
      </c>
      <c r="H99" s="42">
        <v>9260</v>
      </c>
      <c r="I99" s="42">
        <v>104242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37</v>
      </c>
      <c r="P99" s="42">
        <v>0</v>
      </c>
      <c r="Q99" s="42">
        <v>0</v>
      </c>
    </row>
    <row r="100" spans="1:17">
      <c r="A100" s="47" t="str">
        <f>VLOOKUP(C100,Countries!$B$2:$C$42,2,FALSE)</f>
        <v>FR</v>
      </c>
      <c r="B100" s="43" t="s">
        <v>95</v>
      </c>
      <c r="C100" s="43" t="s">
        <v>219</v>
      </c>
      <c r="D100" s="42">
        <v>1448</v>
      </c>
      <c r="E100" s="42">
        <v>268445</v>
      </c>
      <c r="F100" s="42">
        <v>426344</v>
      </c>
      <c r="G100" s="42">
        <v>57697</v>
      </c>
      <c r="H100" s="42">
        <v>3577</v>
      </c>
      <c r="I100" s="42">
        <v>270614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</row>
    <row r="101" spans="1:17">
      <c r="A101" s="47" t="str">
        <f>VLOOKUP(C101,Countries!$B$2:$C$42,2,FALSE)</f>
        <v>HR</v>
      </c>
      <c r="B101" s="43" t="s">
        <v>95</v>
      </c>
      <c r="C101" s="43" t="s">
        <v>220</v>
      </c>
      <c r="D101" s="42">
        <v>128</v>
      </c>
      <c r="E101" s="42">
        <v>6041</v>
      </c>
      <c r="F101" s="42">
        <v>18688</v>
      </c>
      <c r="G101" s="42">
        <v>5007</v>
      </c>
      <c r="H101" s="42">
        <v>435</v>
      </c>
      <c r="I101" s="42">
        <v>48446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</row>
    <row r="102" spans="1:17">
      <c r="A102" s="47" t="str">
        <f>VLOOKUP(C102,Countries!$B$2:$C$42,2,FALSE)</f>
        <v>IT</v>
      </c>
      <c r="B102" s="43" t="s">
        <v>95</v>
      </c>
      <c r="C102" s="43" t="s">
        <v>221</v>
      </c>
      <c r="D102" s="42">
        <v>0</v>
      </c>
      <c r="E102" s="42">
        <v>99420</v>
      </c>
      <c r="F102" s="42">
        <v>711151</v>
      </c>
      <c r="G102" s="42">
        <v>38033</v>
      </c>
      <c r="H102" s="42">
        <v>5884</v>
      </c>
      <c r="I102" s="42">
        <v>265926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</row>
    <row r="103" spans="1:17">
      <c r="A103" s="47" t="str">
        <f>VLOOKUP(C103,Countries!$B$2:$C$42,2,FALSE)</f>
        <v>CY</v>
      </c>
      <c r="B103" s="43" t="s">
        <v>95</v>
      </c>
      <c r="C103" s="43" t="s">
        <v>222</v>
      </c>
      <c r="D103" s="42">
        <v>0</v>
      </c>
      <c r="E103" s="42">
        <v>5013</v>
      </c>
      <c r="F103" s="42">
        <v>0</v>
      </c>
      <c r="G103" s="42">
        <v>0</v>
      </c>
      <c r="H103" s="42">
        <v>2415</v>
      </c>
      <c r="I103" s="42">
        <v>146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</row>
    <row r="104" spans="1:17">
      <c r="A104" s="47" t="str">
        <f>VLOOKUP(C104,Countries!$B$2:$C$42,2,FALSE)</f>
        <v>LV</v>
      </c>
      <c r="B104" s="43" t="s">
        <v>95</v>
      </c>
      <c r="C104" s="43" t="s">
        <v>223</v>
      </c>
      <c r="D104" s="42">
        <v>502</v>
      </c>
      <c r="E104" s="42">
        <v>2056</v>
      </c>
      <c r="F104" s="42">
        <v>4107</v>
      </c>
      <c r="G104" s="42">
        <v>14101</v>
      </c>
      <c r="H104" s="42">
        <v>0</v>
      </c>
      <c r="I104" s="42">
        <v>19130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</row>
    <row r="105" spans="1:17">
      <c r="A105" s="47" t="str">
        <f>VLOOKUP(C105,Countries!$B$2:$C$42,2,FALSE)</f>
        <v>LT</v>
      </c>
      <c r="B105" s="43" t="s">
        <v>95</v>
      </c>
      <c r="C105" s="43" t="s">
        <v>224</v>
      </c>
      <c r="D105" s="42">
        <v>2172</v>
      </c>
      <c r="E105" s="42">
        <v>1712</v>
      </c>
      <c r="F105" s="42">
        <v>5136</v>
      </c>
      <c r="G105" s="42">
        <v>17992</v>
      </c>
      <c r="H105" s="42">
        <v>0</v>
      </c>
      <c r="I105" s="42">
        <v>20543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>
      <c r="A106" s="47" t="str">
        <f>VLOOKUP(C106,Countries!$B$2:$C$42,2,FALSE)</f>
        <v>LU</v>
      </c>
      <c r="B106" s="43" t="s">
        <v>95</v>
      </c>
      <c r="C106" s="43" t="s">
        <v>225</v>
      </c>
      <c r="D106" s="42">
        <v>49</v>
      </c>
      <c r="E106" s="42">
        <v>7054</v>
      </c>
      <c r="F106" s="42">
        <v>9429</v>
      </c>
      <c r="G106" s="42">
        <v>0</v>
      </c>
      <c r="H106" s="42">
        <v>79</v>
      </c>
      <c r="I106" s="42">
        <v>856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</row>
    <row r="107" spans="1:17">
      <c r="A107" s="47" t="str">
        <f>VLOOKUP(C107,Countries!$B$2:$C$42,2,FALSE)</f>
        <v>HU</v>
      </c>
      <c r="B107" s="43" t="s">
        <v>95</v>
      </c>
      <c r="C107" s="43" t="s">
        <v>226</v>
      </c>
      <c r="D107" s="42">
        <v>3968</v>
      </c>
      <c r="E107" s="42">
        <v>2531</v>
      </c>
      <c r="F107" s="42">
        <v>109939</v>
      </c>
      <c r="G107" s="42">
        <v>19601</v>
      </c>
      <c r="H107" s="42">
        <v>439</v>
      </c>
      <c r="I107" s="42">
        <v>73886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</row>
    <row r="108" spans="1:17">
      <c r="A108" s="47" t="str">
        <f>VLOOKUP(C108,Countries!$B$2:$C$42,2,FALSE)</f>
        <v>MT</v>
      </c>
      <c r="B108" s="43" t="s">
        <v>95</v>
      </c>
      <c r="C108" s="43" t="s">
        <v>227</v>
      </c>
      <c r="D108" s="41" t="s">
        <v>210</v>
      </c>
      <c r="E108" s="42">
        <v>684</v>
      </c>
      <c r="F108" s="42">
        <v>0</v>
      </c>
      <c r="G108" s="42">
        <v>0</v>
      </c>
      <c r="H108" s="42">
        <v>180</v>
      </c>
      <c r="I108" s="42">
        <v>48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</row>
    <row r="109" spans="1:17">
      <c r="A109" s="47" t="str">
        <f>VLOOKUP(C109,Countries!$B$2:$C$42,2,FALSE)</f>
        <v>NL</v>
      </c>
      <c r="B109" s="43" t="s">
        <v>95</v>
      </c>
      <c r="C109" s="43" t="s">
        <v>228</v>
      </c>
      <c r="D109" s="42">
        <v>20</v>
      </c>
      <c r="E109" s="42">
        <v>1552</v>
      </c>
      <c r="F109" s="42">
        <v>285287</v>
      </c>
      <c r="G109" s="42">
        <v>12078</v>
      </c>
      <c r="H109" s="42">
        <v>910</v>
      </c>
      <c r="I109" s="42">
        <v>18368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</row>
    <row r="110" spans="1:17">
      <c r="A110" s="47" t="str">
        <f>VLOOKUP(C110,Countries!$B$2:$C$42,2,FALSE)</f>
        <v>AT</v>
      </c>
      <c r="B110" s="43" t="s">
        <v>95</v>
      </c>
      <c r="C110" s="43" t="s">
        <v>229</v>
      </c>
      <c r="D110" s="42">
        <v>1042</v>
      </c>
      <c r="E110" s="42">
        <v>40141</v>
      </c>
      <c r="F110" s="42">
        <v>45971</v>
      </c>
      <c r="G110" s="42">
        <v>30051</v>
      </c>
      <c r="H110" s="42">
        <v>5772</v>
      </c>
      <c r="I110" s="42">
        <v>65855</v>
      </c>
      <c r="J110" s="42">
        <v>81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</row>
    <row r="111" spans="1:17">
      <c r="A111" s="47" t="str">
        <f>VLOOKUP(C111,Countries!$B$2:$C$42,2,FALSE)</f>
        <v>PL</v>
      </c>
      <c r="B111" s="43" t="s">
        <v>95</v>
      </c>
      <c r="C111" s="43" t="s">
        <v>230</v>
      </c>
      <c r="D111" s="42">
        <v>260217</v>
      </c>
      <c r="E111" s="42">
        <v>24400</v>
      </c>
      <c r="F111" s="42">
        <v>132205</v>
      </c>
      <c r="G111" s="42">
        <v>162500</v>
      </c>
      <c r="H111" s="42">
        <v>1655</v>
      </c>
      <c r="I111" s="42">
        <v>105450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</row>
    <row r="112" spans="1:17">
      <c r="A112" s="47" t="str">
        <f>VLOOKUP(C112,Countries!$B$2:$C$42,2,FALSE)</f>
        <v>PT</v>
      </c>
      <c r="B112" s="43" t="s">
        <v>95</v>
      </c>
      <c r="C112" s="43" t="s">
        <v>231</v>
      </c>
      <c r="D112" s="42">
        <v>0</v>
      </c>
      <c r="E112" s="42">
        <v>18155</v>
      </c>
      <c r="F112" s="42">
        <v>11007</v>
      </c>
      <c r="G112" s="42">
        <v>36</v>
      </c>
      <c r="H112" s="42">
        <v>2016</v>
      </c>
      <c r="I112" s="42">
        <v>31640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</row>
    <row r="113" spans="1:17">
      <c r="A113" s="47" t="str">
        <f>VLOOKUP(C113,Countries!$B$2:$C$42,2,FALSE)</f>
        <v>RO</v>
      </c>
      <c r="B113" s="43" t="s">
        <v>95</v>
      </c>
      <c r="C113" s="43" t="s">
        <v>232</v>
      </c>
      <c r="D113" s="42">
        <v>3355</v>
      </c>
      <c r="E113" s="42">
        <v>10707</v>
      </c>
      <c r="F113" s="42">
        <v>93902</v>
      </c>
      <c r="G113" s="42">
        <v>33559</v>
      </c>
      <c r="H113" s="42">
        <v>0</v>
      </c>
      <c r="I113" s="42">
        <v>123550</v>
      </c>
      <c r="J113" s="42">
        <v>0</v>
      </c>
      <c r="K113" s="42">
        <v>0</v>
      </c>
      <c r="L113" s="42">
        <v>0</v>
      </c>
      <c r="M113" s="42">
        <v>0</v>
      </c>
      <c r="N113" s="42">
        <v>0</v>
      </c>
      <c r="O113" s="42">
        <v>0</v>
      </c>
      <c r="P113" s="42">
        <v>0</v>
      </c>
      <c r="Q113" s="42">
        <v>0</v>
      </c>
    </row>
    <row r="114" spans="1:17">
      <c r="A114" s="47" t="str">
        <f>VLOOKUP(C114,Countries!$B$2:$C$42,2,FALSE)</f>
        <v>SI</v>
      </c>
      <c r="B114" s="43" t="s">
        <v>95</v>
      </c>
      <c r="C114" s="43" t="s">
        <v>233</v>
      </c>
      <c r="D114" s="42">
        <v>0</v>
      </c>
      <c r="E114" s="42">
        <v>6451</v>
      </c>
      <c r="F114" s="42">
        <v>4333</v>
      </c>
      <c r="G114" s="42">
        <v>3211</v>
      </c>
      <c r="H114" s="42">
        <v>457</v>
      </c>
      <c r="I114" s="42">
        <v>19396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</row>
    <row r="115" spans="1:17">
      <c r="A115" s="47" t="str">
        <f>VLOOKUP(C115,Countries!$B$2:$C$42,2,FALSE)</f>
        <v>SK</v>
      </c>
      <c r="B115" s="43" t="s">
        <v>95</v>
      </c>
      <c r="C115" s="43" t="s">
        <v>234</v>
      </c>
      <c r="D115" s="42">
        <v>757</v>
      </c>
      <c r="E115" s="42">
        <v>184</v>
      </c>
      <c r="F115" s="42">
        <v>43984</v>
      </c>
      <c r="G115" s="42">
        <v>18961</v>
      </c>
      <c r="H115" s="42">
        <v>195</v>
      </c>
      <c r="I115" s="42">
        <v>1021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</row>
    <row r="116" spans="1:17">
      <c r="A116" s="47" t="str">
        <f>VLOOKUP(C116,Countries!$B$2:$C$42,2,FALSE)</f>
        <v>FI</v>
      </c>
      <c r="B116" s="43" t="s">
        <v>95</v>
      </c>
      <c r="C116" s="43" t="s">
        <v>235</v>
      </c>
      <c r="D116" s="42">
        <v>151</v>
      </c>
      <c r="E116" s="42">
        <v>13718</v>
      </c>
      <c r="F116" s="42">
        <v>1101</v>
      </c>
      <c r="G116" s="42">
        <v>64715</v>
      </c>
      <c r="H116" s="42">
        <v>62</v>
      </c>
      <c r="I116" s="42">
        <v>50037</v>
      </c>
      <c r="J116" s="42">
        <v>0</v>
      </c>
      <c r="K116" s="42">
        <v>0</v>
      </c>
      <c r="L116" s="42">
        <v>0</v>
      </c>
      <c r="M116" s="42">
        <v>0</v>
      </c>
      <c r="N116" s="42">
        <v>0</v>
      </c>
      <c r="O116" s="42">
        <v>0</v>
      </c>
      <c r="P116" s="42">
        <v>0</v>
      </c>
      <c r="Q116" s="42">
        <v>0</v>
      </c>
    </row>
    <row r="117" spans="1:17">
      <c r="A117" s="47" t="str">
        <f>VLOOKUP(C117,Countries!$B$2:$C$42,2,FALSE)</f>
        <v>SE</v>
      </c>
      <c r="B117" s="43" t="s">
        <v>95</v>
      </c>
      <c r="C117" s="43" t="s">
        <v>236</v>
      </c>
      <c r="D117" s="42">
        <v>0</v>
      </c>
      <c r="E117" s="42">
        <v>1244</v>
      </c>
      <c r="F117" s="42">
        <v>1252</v>
      </c>
      <c r="G117" s="42">
        <v>103507</v>
      </c>
      <c r="H117" s="42">
        <v>472</v>
      </c>
      <c r="I117" s="42">
        <v>38228</v>
      </c>
      <c r="J117" s="42">
        <v>1876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</row>
    <row r="118" spans="1:17">
      <c r="A118" s="47" t="str">
        <f>VLOOKUP(C118,Countries!$B$2:$C$42,2,FALSE)</f>
        <v>UK</v>
      </c>
      <c r="B118" s="43" t="s">
        <v>95</v>
      </c>
      <c r="C118" s="43" t="s">
        <v>237</v>
      </c>
      <c r="D118" s="42">
        <v>23426</v>
      </c>
      <c r="E118" s="42">
        <v>97397</v>
      </c>
      <c r="F118" s="42">
        <v>947430</v>
      </c>
      <c r="G118" s="42">
        <v>2174</v>
      </c>
      <c r="H118" s="42">
        <v>0</v>
      </c>
      <c r="I118" s="42">
        <v>67039</v>
      </c>
      <c r="J118" s="42">
        <v>0</v>
      </c>
      <c r="K118" s="42">
        <v>542</v>
      </c>
      <c r="L118" s="42">
        <v>271</v>
      </c>
      <c r="M118" s="42">
        <v>271</v>
      </c>
      <c r="N118" s="42">
        <v>0</v>
      </c>
      <c r="O118" s="42">
        <v>0</v>
      </c>
      <c r="P118" s="42">
        <v>0</v>
      </c>
      <c r="Q118" s="42">
        <v>271</v>
      </c>
    </row>
    <row r="119" spans="1:17">
      <c r="A119" s="47" t="str">
        <f>VLOOKUP(C119,Countries!$B$2:$C$42,2,FALSE)</f>
        <v>IS</v>
      </c>
      <c r="B119" s="43" t="s">
        <v>95</v>
      </c>
      <c r="C119" s="43" t="s">
        <v>238</v>
      </c>
      <c r="D119" s="42">
        <v>0</v>
      </c>
      <c r="E119" s="42">
        <v>135</v>
      </c>
      <c r="F119" s="42">
        <v>0</v>
      </c>
      <c r="G119" s="42">
        <v>12798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0</v>
      </c>
      <c r="Q119" s="42">
        <v>0</v>
      </c>
    </row>
    <row r="120" spans="1:17">
      <c r="A120" s="47" t="str">
        <f>VLOOKUP(C120,Countries!$B$2:$C$42,2,FALSE)</f>
        <v>NO</v>
      </c>
      <c r="B120" s="43" t="s">
        <v>95</v>
      </c>
      <c r="C120" s="43" t="s">
        <v>239</v>
      </c>
      <c r="D120" s="42">
        <v>0</v>
      </c>
      <c r="E120" s="42">
        <v>4088</v>
      </c>
      <c r="F120" s="42">
        <v>140</v>
      </c>
      <c r="G120" s="42">
        <v>3734</v>
      </c>
      <c r="H120" s="42">
        <v>0</v>
      </c>
      <c r="I120" s="42">
        <v>20273</v>
      </c>
      <c r="J120" s="42">
        <v>0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</row>
    <row r="121" spans="1:17">
      <c r="A121" s="47" t="str">
        <f>VLOOKUP(C121,Countries!$B$2:$C$42,2,FALSE)</f>
        <v>ME</v>
      </c>
      <c r="B121" s="43" t="s">
        <v>95</v>
      </c>
      <c r="C121" s="43" t="s">
        <v>240</v>
      </c>
      <c r="D121" s="42">
        <v>138</v>
      </c>
      <c r="E121" s="42">
        <v>47</v>
      </c>
      <c r="F121" s="42">
        <v>0</v>
      </c>
      <c r="G121" s="42">
        <v>0</v>
      </c>
      <c r="H121" s="42">
        <v>0</v>
      </c>
      <c r="I121" s="42">
        <v>6438</v>
      </c>
      <c r="J121" s="42">
        <v>0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</row>
    <row r="122" spans="1:17">
      <c r="A122" s="47" t="str">
        <f>VLOOKUP(C122,Countries!$B$2:$C$42,2,FALSE)</f>
        <v>MK</v>
      </c>
      <c r="B122" s="43" t="s">
        <v>95</v>
      </c>
      <c r="C122" s="43" t="s">
        <v>241</v>
      </c>
      <c r="D122" s="42">
        <v>37</v>
      </c>
      <c r="E122" s="42">
        <v>496</v>
      </c>
      <c r="F122" s="42">
        <v>3</v>
      </c>
      <c r="G122" s="42">
        <v>1339</v>
      </c>
      <c r="H122" s="42">
        <v>0</v>
      </c>
      <c r="I122" s="42">
        <v>9548</v>
      </c>
      <c r="J122" s="42">
        <v>0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</row>
    <row r="123" spans="1:17">
      <c r="A123" s="47" t="str">
        <f>VLOOKUP(C123,Countries!$B$2:$C$42,2,FALSE)</f>
        <v>AL</v>
      </c>
      <c r="B123" s="43" t="s">
        <v>95</v>
      </c>
      <c r="C123" s="43" t="s">
        <v>242</v>
      </c>
      <c r="D123" s="42">
        <v>0</v>
      </c>
      <c r="E123" s="42">
        <v>3832</v>
      </c>
      <c r="F123" s="42">
        <v>0</v>
      </c>
      <c r="G123" s="42">
        <v>0</v>
      </c>
      <c r="H123" s="42">
        <v>267</v>
      </c>
      <c r="I123" s="42">
        <v>6699</v>
      </c>
      <c r="J123" s="42">
        <v>0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</row>
    <row r="124" spans="1:17">
      <c r="A124" s="47" t="str">
        <f>VLOOKUP(C124,Countries!$B$2:$C$42,2,FALSE)</f>
        <v>RS</v>
      </c>
      <c r="B124" s="43" t="s">
        <v>95</v>
      </c>
      <c r="C124" s="43" t="s">
        <v>243</v>
      </c>
      <c r="D124" s="42">
        <v>6784</v>
      </c>
      <c r="E124" s="42">
        <v>2555</v>
      </c>
      <c r="F124" s="42">
        <v>6328</v>
      </c>
      <c r="G124" s="42">
        <v>16813</v>
      </c>
      <c r="H124" s="42">
        <v>0</v>
      </c>
      <c r="I124" s="42">
        <v>35470</v>
      </c>
      <c r="J124" s="42">
        <v>0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</row>
    <row r="125" spans="1:17">
      <c r="A125" s="47">
        <f>VLOOKUP(C125,Countries!$B$2:$C$42,2,FALSE)</f>
        <v>0</v>
      </c>
      <c r="B125" s="43" t="s">
        <v>95</v>
      </c>
      <c r="C125" s="43" t="s">
        <v>244</v>
      </c>
      <c r="D125" s="42">
        <v>82408</v>
      </c>
      <c r="E125" s="42">
        <v>14181</v>
      </c>
      <c r="F125" s="42">
        <v>379183</v>
      </c>
      <c r="G125" s="42">
        <v>0</v>
      </c>
      <c r="H125" s="42">
        <v>22799</v>
      </c>
      <c r="I125" s="42">
        <v>117398</v>
      </c>
      <c r="J125" s="42">
        <v>0</v>
      </c>
      <c r="K125" s="42">
        <v>0</v>
      </c>
      <c r="L125" s="42">
        <v>0</v>
      </c>
      <c r="M125" s="42">
        <v>0</v>
      </c>
      <c r="N125" s="42">
        <v>0</v>
      </c>
      <c r="O125" s="42">
        <v>0</v>
      </c>
      <c r="P125" s="42">
        <v>0</v>
      </c>
      <c r="Q125" s="42">
        <v>0</v>
      </c>
    </row>
    <row r="126" spans="1:17">
      <c r="A126" s="47" t="str">
        <f>VLOOKUP(C126,Countries!$B$2:$C$42,2,FALSE)</f>
        <v>BA</v>
      </c>
      <c r="B126" s="43" t="s">
        <v>95</v>
      </c>
      <c r="C126" s="43" t="s">
        <v>245</v>
      </c>
      <c r="D126" s="41" t="s">
        <v>210</v>
      </c>
      <c r="E126" s="42">
        <v>3275</v>
      </c>
      <c r="F126" s="41" t="s">
        <v>210</v>
      </c>
      <c r="G126" s="42">
        <v>4025</v>
      </c>
      <c r="H126" s="41" t="s">
        <v>210</v>
      </c>
      <c r="I126" s="41" t="s">
        <v>210</v>
      </c>
      <c r="J126" s="41" t="s">
        <v>210</v>
      </c>
      <c r="K126" s="41" t="s">
        <v>210</v>
      </c>
      <c r="L126" s="41" t="s">
        <v>210</v>
      </c>
      <c r="M126" s="41" t="s">
        <v>210</v>
      </c>
      <c r="N126" s="41" t="s">
        <v>210</v>
      </c>
      <c r="O126" s="41" t="s">
        <v>210</v>
      </c>
      <c r="P126" s="41" t="s">
        <v>210</v>
      </c>
      <c r="Q126" s="41" t="s">
        <v>210</v>
      </c>
    </row>
    <row r="127" spans="1:17">
      <c r="A127" s="47" t="str">
        <f>VLOOKUP(C127,Countries!$B$2:$C$42,2,FALSE)</f>
        <v>KS</v>
      </c>
      <c r="B127" s="43" t="s">
        <v>95</v>
      </c>
      <c r="C127" s="43" t="s">
        <v>246</v>
      </c>
      <c r="D127" s="42">
        <v>421</v>
      </c>
      <c r="E127" s="42">
        <v>626</v>
      </c>
      <c r="F127" s="42">
        <v>0</v>
      </c>
      <c r="G127" s="42">
        <v>258</v>
      </c>
      <c r="H127" s="42">
        <v>4</v>
      </c>
      <c r="I127" s="42">
        <v>10115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</row>
    <row r="128" spans="1:17">
      <c r="A128" s="47">
        <f>VLOOKUP(C128,Countries!$B$2:$C$42,2,FALSE)</f>
        <v>0</v>
      </c>
      <c r="B128" s="43" t="s">
        <v>95</v>
      </c>
      <c r="C128" s="43" t="s">
        <v>247</v>
      </c>
      <c r="D128" s="42">
        <v>1620</v>
      </c>
      <c r="E128" s="42">
        <v>2764</v>
      </c>
      <c r="F128" s="42">
        <v>8905</v>
      </c>
      <c r="G128" s="42">
        <v>4935</v>
      </c>
      <c r="H128" s="42">
        <v>0</v>
      </c>
      <c r="I128" s="42">
        <v>11737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</row>
    <row r="129" spans="1:17">
      <c r="A129" s="47">
        <f>VLOOKUP(C129,Countries!$B$2:$C$42,2,FALSE)</f>
        <v>0</v>
      </c>
      <c r="B129" s="43" t="s">
        <v>95</v>
      </c>
      <c r="C129" s="43" t="s">
        <v>248</v>
      </c>
      <c r="D129" s="42">
        <v>12944</v>
      </c>
      <c r="E129" s="42">
        <v>598</v>
      </c>
      <c r="F129" s="42">
        <v>380388</v>
      </c>
      <c r="G129" s="42">
        <v>120350</v>
      </c>
      <c r="H129" s="42">
        <v>0</v>
      </c>
      <c r="I129" s="42">
        <v>44603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</row>
    <row r="130" spans="1:17">
      <c r="A130" s="47" t="str">
        <f>VLOOKUP(C130,Countries!$B$2:$C$42,2,FALSE)</f>
        <v>BE</v>
      </c>
      <c r="B130" s="43" t="s">
        <v>96</v>
      </c>
      <c r="C130" s="43" t="s">
        <v>207</v>
      </c>
      <c r="D130" s="42">
        <v>0</v>
      </c>
      <c r="E130" s="42">
        <v>37046</v>
      </c>
      <c r="F130" s="42">
        <v>70649</v>
      </c>
      <c r="G130" s="42">
        <v>2774</v>
      </c>
      <c r="H130" s="42">
        <v>36</v>
      </c>
      <c r="I130" s="42">
        <v>715</v>
      </c>
      <c r="J130" s="42">
        <v>1210</v>
      </c>
      <c r="K130" s="42">
        <v>0</v>
      </c>
      <c r="L130" s="42">
        <v>0</v>
      </c>
      <c r="M130" s="42">
        <v>0</v>
      </c>
      <c r="N130" s="42">
        <v>0</v>
      </c>
      <c r="O130" s="42">
        <v>14</v>
      </c>
      <c r="P130" s="42">
        <v>0</v>
      </c>
      <c r="Q130" s="42">
        <v>0</v>
      </c>
    </row>
    <row r="131" spans="1:17">
      <c r="A131" s="47" t="str">
        <f>VLOOKUP(C131,Countries!$B$2:$C$42,2,FALSE)</f>
        <v>BG</v>
      </c>
      <c r="B131" s="43" t="s">
        <v>96</v>
      </c>
      <c r="C131" s="43" t="s">
        <v>211</v>
      </c>
      <c r="D131" s="42">
        <v>234</v>
      </c>
      <c r="E131" s="42">
        <v>822</v>
      </c>
      <c r="F131" s="42">
        <v>3729</v>
      </c>
      <c r="G131" s="42">
        <v>4711</v>
      </c>
      <c r="H131" s="42">
        <v>508</v>
      </c>
      <c r="I131" s="42">
        <v>509</v>
      </c>
      <c r="J131" s="42">
        <v>158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</row>
    <row r="132" spans="1:17">
      <c r="A132" s="47" t="str">
        <f>VLOOKUP(C132,Countries!$B$2:$C$42,2,FALSE)</f>
        <v>CZ</v>
      </c>
      <c r="B132" s="43" t="s">
        <v>96</v>
      </c>
      <c r="C132" s="43" t="s">
        <v>212</v>
      </c>
      <c r="D132" s="42">
        <v>1055</v>
      </c>
      <c r="E132" s="42">
        <v>1138</v>
      </c>
      <c r="F132" s="42">
        <v>41118</v>
      </c>
      <c r="G132" s="42">
        <v>18537</v>
      </c>
      <c r="H132" s="42">
        <v>163</v>
      </c>
      <c r="I132" s="42">
        <v>659</v>
      </c>
      <c r="J132" s="42">
        <v>847</v>
      </c>
      <c r="K132" s="42">
        <v>1617</v>
      </c>
      <c r="L132" s="42">
        <v>970</v>
      </c>
      <c r="M132" s="42">
        <v>647</v>
      </c>
      <c r="N132" s="42">
        <v>0</v>
      </c>
      <c r="O132" s="42">
        <v>0</v>
      </c>
      <c r="P132" s="42">
        <v>711</v>
      </c>
      <c r="Q132" s="42">
        <v>1358</v>
      </c>
    </row>
    <row r="133" spans="1:17">
      <c r="A133" s="47" t="str">
        <f>VLOOKUP(C133,Countries!$B$2:$C$42,2,FALSE)</f>
        <v>DK</v>
      </c>
      <c r="B133" s="43" t="s">
        <v>96</v>
      </c>
      <c r="C133" s="43" t="s">
        <v>213</v>
      </c>
      <c r="D133" s="42">
        <v>0</v>
      </c>
      <c r="E133" s="42">
        <v>2628</v>
      </c>
      <c r="F133" s="42">
        <v>7342</v>
      </c>
      <c r="G133" s="42">
        <v>30485</v>
      </c>
      <c r="H133" s="42">
        <v>87</v>
      </c>
      <c r="I133" s="42">
        <v>1152</v>
      </c>
      <c r="J133" s="42">
        <v>244</v>
      </c>
      <c r="K133" s="42">
        <v>414</v>
      </c>
      <c r="L133" s="42">
        <v>228</v>
      </c>
      <c r="M133" s="42">
        <v>186</v>
      </c>
      <c r="N133" s="42">
        <v>0</v>
      </c>
      <c r="O133" s="42">
        <v>0</v>
      </c>
      <c r="P133" s="42">
        <v>0</v>
      </c>
      <c r="Q133" s="42">
        <v>186</v>
      </c>
    </row>
    <row r="134" spans="1:17">
      <c r="A134" s="47" t="str">
        <f>VLOOKUP(C134,Countries!$B$2:$C$42,2,FALSE)</f>
        <v>DE</v>
      </c>
      <c r="B134" s="43" t="s">
        <v>96</v>
      </c>
      <c r="C134" s="43" t="s">
        <v>214</v>
      </c>
      <c r="D134" s="42">
        <v>7701</v>
      </c>
      <c r="E134" s="42">
        <v>294046</v>
      </c>
      <c r="F134" s="42">
        <v>436954</v>
      </c>
      <c r="G134" s="42">
        <v>57865</v>
      </c>
      <c r="H134" s="42">
        <v>1601</v>
      </c>
      <c r="I134" s="42">
        <v>50066</v>
      </c>
      <c r="J134" s="42">
        <v>57241</v>
      </c>
      <c r="K134" s="42">
        <v>0</v>
      </c>
      <c r="L134" s="42">
        <v>0</v>
      </c>
      <c r="M134" s="42">
        <v>0</v>
      </c>
      <c r="N134" s="42">
        <v>0</v>
      </c>
      <c r="O134" s="42">
        <v>5592</v>
      </c>
      <c r="P134" s="42">
        <v>0</v>
      </c>
      <c r="Q134" s="42">
        <v>0</v>
      </c>
    </row>
    <row r="135" spans="1:17">
      <c r="A135" s="47" t="str">
        <f>VLOOKUP(C135,Countries!$B$2:$C$42,2,FALSE)</f>
        <v>EE</v>
      </c>
      <c r="B135" s="43" t="s">
        <v>96</v>
      </c>
      <c r="C135" s="43" t="s">
        <v>215</v>
      </c>
      <c r="D135" s="42">
        <v>40</v>
      </c>
      <c r="E135" s="42">
        <v>1394</v>
      </c>
      <c r="F135" s="42">
        <v>2930</v>
      </c>
      <c r="G135" s="42">
        <v>4522</v>
      </c>
      <c r="H135" s="42">
        <v>0</v>
      </c>
      <c r="I135" s="42">
        <v>400</v>
      </c>
      <c r="J135" s="42">
        <v>84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</row>
    <row r="136" spans="1:17">
      <c r="A136" s="47" t="str">
        <f>VLOOKUP(C136,Countries!$B$2:$C$42,2,FALSE)</f>
        <v>IE</v>
      </c>
      <c r="B136" s="43" t="s">
        <v>96</v>
      </c>
      <c r="C136" s="43" t="s">
        <v>216</v>
      </c>
      <c r="D136" s="42">
        <v>0</v>
      </c>
      <c r="E136" s="42">
        <v>10216</v>
      </c>
      <c r="F136" s="42">
        <v>16679</v>
      </c>
      <c r="G136" s="42">
        <v>0</v>
      </c>
      <c r="H136" s="42">
        <v>7</v>
      </c>
      <c r="I136" s="42">
        <v>699</v>
      </c>
      <c r="J136" s="42">
        <v>229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</row>
    <row r="137" spans="1:17">
      <c r="A137" s="47" t="str">
        <f>VLOOKUP(C137,Countries!$B$2:$C$42,2,FALSE)</f>
        <v>EL</v>
      </c>
      <c r="B137" s="43" t="s">
        <v>96</v>
      </c>
      <c r="C137" s="43" t="s">
        <v>217</v>
      </c>
      <c r="D137" s="42">
        <v>0</v>
      </c>
      <c r="E137" s="42">
        <v>4913</v>
      </c>
      <c r="F137" s="42">
        <v>6939</v>
      </c>
      <c r="G137" s="42">
        <v>0</v>
      </c>
      <c r="H137" s="42">
        <v>304</v>
      </c>
      <c r="I137" s="42">
        <v>764</v>
      </c>
      <c r="J137" s="42">
        <v>588</v>
      </c>
      <c r="K137" s="42">
        <v>0</v>
      </c>
      <c r="L137" s="42">
        <v>0</v>
      </c>
      <c r="M137" s="42">
        <v>0</v>
      </c>
      <c r="N137" s="42">
        <v>0</v>
      </c>
      <c r="O137" s="42">
        <v>110</v>
      </c>
      <c r="P137" s="42">
        <v>0</v>
      </c>
      <c r="Q137" s="42">
        <v>0</v>
      </c>
    </row>
    <row r="138" spans="1:17">
      <c r="A138" s="47" t="str">
        <f>VLOOKUP(C138,Countries!$B$2:$C$42,2,FALSE)</f>
        <v>ES</v>
      </c>
      <c r="B138" s="43" t="s">
        <v>96</v>
      </c>
      <c r="C138" s="43" t="s">
        <v>218</v>
      </c>
      <c r="D138" s="42">
        <v>0</v>
      </c>
      <c r="E138" s="42">
        <v>43982</v>
      </c>
      <c r="F138" s="42">
        <v>110536</v>
      </c>
      <c r="G138" s="42">
        <v>0</v>
      </c>
      <c r="H138" s="42">
        <v>2187</v>
      </c>
      <c r="I138" s="42">
        <v>3355</v>
      </c>
      <c r="J138" s="42">
        <v>464</v>
      </c>
      <c r="K138" s="42">
        <v>202</v>
      </c>
      <c r="L138" s="42">
        <v>101</v>
      </c>
      <c r="M138" s="42">
        <v>101</v>
      </c>
      <c r="N138" s="42">
        <v>27</v>
      </c>
      <c r="O138" s="42">
        <v>110</v>
      </c>
      <c r="P138" s="42">
        <v>0</v>
      </c>
      <c r="Q138" s="42">
        <v>101</v>
      </c>
    </row>
    <row r="139" spans="1:17">
      <c r="A139" s="47" t="str">
        <f>VLOOKUP(C139,Countries!$B$2:$C$42,2,FALSE)</f>
        <v>FR</v>
      </c>
      <c r="B139" s="43" t="s">
        <v>96</v>
      </c>
      <c r="C139" s="43" t="s">
        <v>219</v>
      </c>
      <c r="D139" s="42">
        <v>1702</v>
      </c>
      <c r="E139" s="42">
        <v>97886</v>
      </c>
      <c r="F139" s="42">
        <v>256067</v>
      </c>
      <c r="G139" s="42">
        <v>34219</v>
      </c>
      <c r="H139" s="42">
        <v>482</v>
      </c>
      <c r="I139" s="42">
        <v>13039</v>
      </c>
      <c r="J139" s="42">
        <v>2479</v>
      </c>
      <c r="K139" s="42">
        <v>10506</v>
      </c>
      <c r="L139" s="42">
        <v>5253</v>
      </c>
      <c r="M139" s="42">
        <v>5253</v>
      </c>
      <c r="N139" s="42">
        <v>0</v>
      </c>
      <c r="O139" s="42">
        <v>0</v>
      </c>
      <c r="P139" s="42">
        <v>131</v>
      </c>
      <c r="Q139" s="42">
        <v>5384</v>
      </c>
    </row>
    <row r="140" spans="1:17">
      <c r="A140" s="47" t="str">
        <f>VLOOKUP(C140,Countries!$B$2:$C$42,2,FALSE)</f>
        <v>HR</v>
      </c>
      <c r="B140" s="43" t="s">
        <v>96</v>
      </c>
      <c r="C140" s="43" t="s">
        <v>220</v>
      </c>
      <c r="D140" s="42">
        <v>0</v>
      </c>
      <c r="E140" s="42">
        <v>2605</v>
      </c>
      <c r="F140" s="42">
        <v>7092</v>
      </c>
      <c r="G140" s="42">
        <v>1390</v>
      </c>
      <c r="H140" s="42">
        <v>0</v>
      </c>
      <c r="I140" s="42">
        <v>198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</row>
    <row r="141" spans="1:17">
      <c r="A141" s="47" t="str">
        <f>VLOOKUP(C141,Countries!$B$2:$C$42,2,FALSE)</f>
        <v>IT</v>
      </c>
      <c r="B141" s="43" t="s">
        <v>96</v>
      </c>
      <c r="C141" s="43" t="s">
        <v>221</v>
      </c>
      <c r="D141" s="42">
        <v>0</v>
      </c>
      <c r="E141" s="42">
        <v>23594</v>
      </c>
      <c r="F141" s="42">
        <v>272107</v>
      </c>
      <c r="G141" s="42">
        <v>9259</v>
      </c>
      <c r="H141" s="42">
        <v>1591</v>
      </c>
      <c r="I141" s="42">
        <v>2119</v>
      </c>
      <c r="J141" s="42">
        <v>1037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</row>
    <row r="142" spans="1:17">
      <c r="A142" s="47" t="str">
        <f>VLOOKUP(C142,Countries!$B$2:$C$42,2,FALSE)</f>
        <v>CY</v>
      </c>
      <c r="B142" s="43" t="s">
        <v>96</v>
      </c>
      <c r="C142" s="43" t="s">
        <v>222</v>
      </c>
      <c r="D142" s="42">
        <v>0</v>
      </c>
      <c r="E142" s="42">
        <v>1504</v>
      </c>
      <c r="F142" s="42">
        <v>0</v>
      </c>
      <c r="G142" s="42">
        <v>0</v>
      </c>
      <c r="H142" s="42">
        <v>426</v>
      </c>
      <c r="I142" s="42">
        <v>15</v>
      </c>
      <c r="J142" s="42">
        <v>12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</row>
    <row r="143" spans="1:17">
      <c r="A143" s="47" t="str">
        <f>VLOOKUP(C143,Countries!$B$2:$C$42,2,FALSE)</f>
        <v>LV</v>
      </c>
      <c r="B143" s="43" t="s">
        <v>96</v>
      </c>
      <c r="C143" s="43" t="s">
        <v>223</v>
      </c>
      <c r="D143" s="42">
        <v>263</v>
      </c>
      <c r="E143" s="42">
        <v>2178</v>
      </c>
      <c r="F143" s="42">
        <v>3583</v>
      </c>
      <c r="G143" s="42">
        <v>5226</v>
      </c>
      <c r="H143" s="42">
        <v>0</v>
      </c>
      <c r="I143" s="42">
        <v>3355</v>
      </c>
      <c r="J143" s="42">
        <v>133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</row>
    <row r="144" spans="1:17">
      <c r="A144" s="47" t="str">
        <f>VLOOKUP(C144,Countries!$B$2:$C$42,2,FALSE)</f>
        <v>LT</v>
      </c>
      <c r="B144" s="43" t="s">
        <v>96</v>
      </c>
      <c r="C144" s="43" t="s">
        <v>224</v>
      </c>
      <c r="D144" s="42">
        <v>1399</v>
      </c>
      <c r="E144" s="42">
        <v>86</v>
      </c>
      <c r="F144" s="42">
        <v>2575</v>
      </c>
      <c r="G144" s="42">
        <v>7298</v>
      </c>
      <c r="H144" s="42">
        <v>0</v>
      </c>
      <c r="I144" s="42">
        <v>1352</v>
      </c>
      <c r="J144" s="42">
        <v>191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</row>
    <row r="145" spans="1:17">
      <c r="A145" s="47" t="str">
        <f>VLOOKUP(C145,Countries!$B$2:$C$42,2,FALSE)</f>
        <v>LU</v>
      </c>
      <c r="B145" s="43" t="s">
        <v>96</v>
      </c>
      <c r="C145" s="43" t="s">
        <v>225</v>
      </c>
      <c r="D145" s="42">
        <v>0</v>
      </c>
      <c r="E145" s="42">
        <v>3253</v>
      </c>
      <c r="F145" s="42">
        <v>4101</v>
      </c>
      <c r="G145" s="42">
        <v>2115</v>
      </c>
      <c r="H145" s="42">
        <v>0</v>
      </c>
      <c r="I145" s="42">
        <v>10</v>
      </c>
      <c r="J145" s="42">
        <v>38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</row>
    <row r="146" spans="1:17">
      <c r="A146" s="47" t="str">
        <f>VLOOKUP(C146,Countries!$B$2:$C$42,2,FALSE)</f>
        <v>HU</v>
      </c>
      <c r="B146" s="43" t="s">
        <v>96</v>
      </c>
      <c r="C146" s="43" t="s">
        <v>226</v>
      </c>
      <c r="D146" s="42">
        <v>123</v>
      </c>
      <c r="E146" s="42">
        <v>1576</v>
      </c>
      <c r="F146" s="42">
        <v>52799</v>
      </c>
      <c r="G146" s="42">
        <v>5996</v>
      </c>
      <c r="H146" s="42">
        <v>9</v>
      </c>
      <c r="I146" s="42">
        <v>1246</v>
      </c>
      <c r="J146" s="42">
        <v>97</v>
      </c>
      <c r="K146" s="42">
        <v>0</v>
      </c>
      <c r="L146" s="42">
        <v>0</v>
      </c>
      <c r="M146" s="42">
        <v>0</v>
      </c>
      <c r="N146" s="42">
        <v>0</v>
      </c>
      <c r="O146" s="42">
        <v>0</v>
      </c>
      <c r="P146" s="42">
        <v>181</v>
      </c>
      <c r="Q146" s="42">
        <v>181</v>
      </c>
    </row>
    <row r="147" spans="1:17">
      <c r="A147" s="47" t="str">
        <f>VLOOKUP(C147,Countries!$B$2:$C$42,2,FALSE)</f>
        <v>MT</v>
      </c>
      <c r="B147" s="43" t="s">
        <v>96</v>
      </c>
      <c r="C147" s="43" t="s">
        <v>227</v>
      </c>
      <c r="D147" s="41" t="s">
        <v>210</v>
      </c>
      <c r="E147" s="42">
        <v>1646</v>
      </c>
      <c r="F147" s="42">
        <v>0</v>
      </c>
      <c r="G147" s="42">
        <v>6</v>
      </c>
      <c r="H147" s="42">
        <v>0</v>
      </c>
      <c r="I147" s="42">
        <v>0</v>
      </c>
      <c r="J147" s="42">
        <v>24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</row>
    <row r="148" spans="1:17">
      <c r="A148" s="47" t="str">
        <f>VLOOKUP(C148,Countries!$B$2:$C$42,2,FALSE)</f>
        <v>NL</v>
      </c>
      <c r="B148" s="43" t="s">
        <v>96</v>
      </c>
      <c r="C148" s="43" t="s">
        <v>228</v>
      </c>
      <c r="D148" s="42">
        <v>40</v>
      </c>
      <c r="E148" s="42">
        <v>6620</v>
      </c>
      <c r="F148" s="42">
        <v>126426</v>
      </c>
      <c r="G148" s="42">
        <v>6570</v>
      </c>
      <c r="H148" s="42">
        <v>227</v>
      </c>
      <c r="I148" s="42">
        <v>592</v>
      </c>
      <c r="J148" s="42">
        <v>1859</v>
      </c>
      <c r="K148" s="42">
        <v>3334</v>
      </c>
      <c r="L148" s="42">
        <v>1834</v>
      </c>
      <c r="M148" s="42">
        <v>1500</v>
      </c>
      <c r="N148" s="42">
        <v>0</v>
      </c>
      <c r="O148" s="42">
        <v>0</v>
      </c>
      <c r="P148" s="42">
        <v>0</v>
      </c>
      <c r="Q148" s="42">
        <v>1500</v>
      </c>
    </row>
    <row r="149" spans="1:17">
      <c r="A149" s="47" t="str">
        <f>VLOOKUP(C149,Countries!$B$2:$C$42,2,FALSE)</f>
        <v>AT</v>
      </c>
      <c r="B149" s="43" t="s">
        <v>96</v>
      </c>
      <c r="C149" s="43" t="s">
        <v>229</v>
      </c>
      <c r="D149" s="42">
        <v>108</v>
      </c>
      <c r="E149" s="42">
        <v>11029</v>
      </c>
      <c r="F149" s="42">
        <v>19537</v>
      </c>
      <c r="G149" s="42">
        <v>33557</v>
      </c>
      <c r="H149" s="42">
        <v>1781</v>
      </c>
      <c r="I149" s="42">
        <v>2583</v>
      </c>
      <c r="J149" s="42">
        <v>326</v>
      </c>
      <c r="K149" s="42">
        <v>0</v>
      </c>
      <c r="L149" s="42">
        <v>0</v>
      </c>
      <c r="M149" s="42">
        <v>0</v>
      </c>
      <c r="N149" s="42">
        <v>0</v>
      </c>
      <c r="O149" s="42">
        <v>74</v>
      </c>
      <c r="P149" s="42">
        <v>24</v>
      </c>
      <c r="Q149" s="42">
        <v>24</v>
      </c>
    </row>
    <row r="150" spans="1:17">
      <c r="A150" s="47" t="str">
        <f>VLOOKUP(C150,Countries!$B$2:$C$42,2,FALSE)</f>
        <v>PL</v>
      </c>
      <c r="B150" s="43" t="s">
        <v>96</v>
      </c>
      <c r="C150" s="43" t="s">
        <v>230</v>
      </c>
      <c r="D150" s="42">
        <v>27111</v>
      </c>
      <c r="E150" s="42">
        <v>17438</v>
      </c>
      <c r="F150" s="42">
        <v>71823</v>
      </c>
      <c r="G150" s="42">
        <v>37634</v>
      </c>
      <c r="H150" s="42">
        <v>230</v>
      </c>
      <c r="I150" s="42">
        <v>6530</v>
      </c>
      <c r="J150" s="42">
        <v>2361</v>
      </c>
      <c r="K150" s="42">
        <v>50</v>
      </c>
      <c r="L150" s="42">
        <v>0</v>
      </c>
      <c r="M150" s="42">
        <v>50</v>
      </c>
      <c r="N150" s="42">
        <v>0</v>
      </c>
      <c r="O150" s="42">
        <v>0</v>
      </c>
      <c r="P150" s="42">
        <v>145</v>
      </c>
      <c r="Q150" s="42">
        <v>195</v>
      </c>
    </row>
    <row r="151" spans="1:17">
      <c r="A151" s="47" t="str">
        <f>VLOOKUP(C151,Countries!$B$2:$C$42,2,FALSE)</f>
        <v>PT</v>
      </c>
      <c r="B151" s="43" t="s">
        <v>96</v>
      </c>
      <c r="C151" s="43" t="s">
        <v>231</v>
      </c>
      <c r="D151" s="42">
        <v>0</v>
      </c>
      <c r="E151" s="42">
        <v>6886</v>
      </c>
      <c r="F151" s="42">
        <v>9424</v>
      </c>
      <c r="G151" s="42">
        <v>1017</v>
      </c>
      <c r="H151" s="42">
        <v>1344</v>
      </c>
      <c r="I151" s="42">
        <v>460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74</v>
      </c>
      <c r="P151" s="42">
        <v>0</v>
      </c>
      <c r="Q151" s="42">
        <v>0</v>
      </c>
    </row>
    <row r="152" spans="1:17">
      <c r="A152" s="47" t="str">
        <f>VLOOKUP(C152,Countries!$B$2:$C$42,2,FALSE)</f>
        <v>RO</v>
      </c>
      <c r="B152" s="43" t="s">
        <v>96</v>
      </c>
      <c r="C152" s="43" t="s">
        <v>232</v>
      </c>
      <c r="D152" s="42">
        <v>19</v>
      </c>
      <c r="E152" s="42">
        <v>3456</v>
      </c>
      <c r="F152" s="42">
        <v>31426</v>
      </c>
      <c r="G152" s="42">
        <v>7695</v>
      </c>
      <c r="H152" s="42">
        <v>1</v>
      </c>
      <c r="I152" s="42">
        <v>0</v>
      </c>
      <c r="J152" s="42">
        <v>0</v>
      </c>
      <c r="K152" s="42">
        <v>136</v>
      </c>
      <c r="L152" s="42">
        <v>32</v>
      </c>
      <c r="M152" s="42">
        <v>104</v>
      </c>
      <c r="N152" s="42">
        <v>0</v>
      </c>
      <c r="O152" s="42">
        <v>0</v>
      </c>
      <c r="P152" s="42">
        <v>130</v>
      </c>
      <c r="Q152" s="42">
        <v>234</v>
      </c>
    </row>
    <row r="153" spans="1:17">
      <c r="A153" s="47" t="str">
        <f>VLOOKUP(C153,Countries!$B$2:$C$42,2,FALSE)</f>
        <v>SI</v>
      </c>
      <c r="B153" s="43" t="s">
        <v>96</v>
      </c>
      <c r="C153" s="43" t="s">
        <v>233</v>
      </c>
      <c r="D153" s="42">
        <v>0</v>
      </c>
      <c r="E153" s="42">
        <v>3067</v>
      </c>
      <c r="F153" s="42">
        <v>2099</v>
      </c>
      <c r="G153" s="42">
        <v>1817</v>
      </c>
      <c r="H153" s="42">
        <v>0</v>
      </c>
      <c r="I153" s="42">
        <v>0</v>
      </c>
      <c r="J153" s="42">
        <v>64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</row>
    <row r="154" spans="1:17">
      <c r="A154" s="47" t="str">
        <f>VLOOKUP(C154,Countries!$B$2:$C$42,2,FALSE)</f>
        <v>SK</v>
      </c>
      <c r="B154" s="43" t="s">
        <v>96</v>
      </c>
      <c r="C154" s="43" t="s">
        <v>234</v>
      </c>
      <c r="D154" s="42">
        <v>4587</v>
      </c>
      <c r="E154" s="42">
        <v>575</v>
      </c>
      <c r="F154" s="42">
        <v>22027</v>
      </c>
      <c r="G154" s="42">
        <v>1206</v>
      </c>
      <c r="H154" s="42">
        <v>34</v>
      </c>
      <c r="I154" s="42">
        <v>100</v>
      </c>
      <c r="J154" s="42">
        <v>609</v>
      </c>
      <c r="K154" s="42">
        <v>550</v>
      </c>
      <c r="L154" s="42">
        <v>0</v>
      </c>
      <c r="M154" s="42">
        <v>550</v>
      </c>
      <c r="N154" s="42">
        <v>0</v>
      </c>
      <c r="O154" s="42">
        <v>0</v>
      </c>
      <c r="P154" s="42">
        <v>0</v>
      </c>
      <c r="Q154" s="42">
        <v>550</v>
      </c>
    </row>
    <row r="155" spans="1:17">
      <c r="A155" s="47" t="str">
        <f>VLOOKUP(C155,Countries!$B$2:$C$42,2,FALSE)</f>
        <v>FI</v>
      </c>
      <c r="B155" s="43" t="s">
        <v>96</v>
      </c>
      <c r="C155" s="43" t="s">
        <v>235</v>
      </c>
      <c r="D155" s="42">
        <v>90</v>
      </c>
      <c r="E155" s="42">
        <v>9430</v>
      </c>
      <c r="F155" s="42">
        <v>1169</v>
      </c>
      <c r="G155" s="42">
        <v>36936</v>
      </c>
      <c r="H155" s="42">
        <v>0</v>
      </c>
      <c r="I155" s="42">
        <v>2762</v>
      </c>
      <c r="J155" s="42">
        <v>498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</row>
    <row r="156" spans="1:17">
      <c r="A156" s="47" t="str">
        <f>VLOOKUP(C156,Countries!$B$2:$C$42,2,FALSE)</f>
        <v>SE</v>
      </c>
      <c r="B156" s="43" t="s">
        <v>96</v>
      </c>
      <c r="C156" s="43" t="s">
        <v>236</v>
      </c>
      <c r="D156" s="42">
        <v>0</v>
      </c>
      <c r="E156" s="42">
        <v>10259</v>
      </c>
      <c r="F156" s="42">
        <v>4071</v>
      </c>
      <c r="G156" s="42">
        <v>51544</v>
      </c>
      <c r="H156" s="42">
        <v>0</v>
      </c>
      <c r="I156" s="42">
        <v>1688</v>
      </c>
      <c r="J156" s="42">
        <v>0</v>
      </c>
      <c r="K156" s="42">
        <v>0</v>
      </c>
      <c r="L156" s="42">
        <v>0</v>
      </c>
      <c r="M156" s="42">
        <v>0</v>
      </c>
      <c r="N156" s="42">
        <v>0</v>
      </c>
      <c r="O156" s="42">
        <v>0</v>
      </c>
      <c r="P156" s="42">
        <v>0</v>
      </c>
      <c r="Q156" s="42">
        <v>0</v>
      </c>
    </row>
    <row r="157" spans="1:17">
      <c r="A157" s="47" t="str">
        <f>VLOOKUP(C157,Countries!$B$2:$C$42,2,FALSE)</f>
        <v>UK</v>
      </c>
      <c r="B157" s="43" t="s">
        <v>96</v>
      </c>
      <c r="C157" s="43" t="s">
        <v>237</v>
      </c>
      <c r="D157" s="42">
        <v>360</v>
      </c>
      <c r="E157" s="42">
        <v>39538</v>
      </c>
      <c r="F157" s="42">
        <v>282373</v>
      </c>
      <c r="G157" s="42">
        <v>16994</v>
      </c>
      <c r="H157" s="42">
        <v>0</v>
      </c>
      <c r="I157" s="42">
        <v>0</v>
      </c>
      <c r="J157" s="42">
        <v>2755</v>
      </c>
      <c r="K157" s="42">
        <v>2089</v>
      </c>
      <c r="L157" s="42">
        <v>307</v>
      </c>
      <c r="M157" s="42">
        <v>1782</v>
      </c>
      <c r="N157" s="42">
        <v>0</v>
      </c>
      <c r="O157" s="42">
        <v>0</v>
      </c>
      <c r="P157" s="42">
        <v>0</v>
      </c>
      <c r="Q157" s="42">
        <v>1782</v>
      </c>
    </row>
    <row r="158" spans="1:17">
      <c r="A158" s="47" t="str">
        <f>VLOOKUP(C158,Countries!$B$2:$C$42,2,FALSE)</f>
        <v>IS</v>
      </c>
      <c r="B158" s="43" t="s">
        <v>96</v>
      </c>
      <c r="C158" s="43" t="s">
        <v>238</v>
      </c>
      <c r="D158" s="42">
        <v>0</v>
      </c>
      <c r="E158" s="42">
        <v>0</v>
      </c>
      <c r="F158" s="42">
        <v>0</v>
      </c>
      <c r="G158" s="42">
        <v>10634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</row>
    <row r="159" spans="1:17">
      <c r="A159" s="47" t="str">
        <f>VLOOKUP(C159,Countries!$B$2:$C$42,2,FALSE)</f>
        <v>NO</v>
      </c>
      <c r="B159" s="43" t="s">
        <v>96</v>
      </c>
      <c r="C159" s="43" t="s">
        <v>239</v>
      </c>
      <c r="D159" s="42">
        <v>0</v>
      </c>
      <c r="E159" s="42">
        <v>5806</v>
      </c>
      <c r="F159" s="42">
        <v>843</v>
      </c>
      <c r="G159" s="42">
        <v>12313</v>
      </c>
      <c r="H159" s="42">
        <v>0</v>
      </c>
      <c r="I159" s="42">
        <v>1680</v>
      </c>
      <c r="J159" s="42">
        <v>607</v>
      </c>
      <c r="K159" s="42">
        <v>0</v>
      </c>
      <c r="L159" s="42">
        <v>0</v>
      </c>
      <c r="M159" s="42">
        <v>0</v>
      </c>
      <c r="N159" s="42">
        <v>0</v>
      </c>
      <c r="O159" s="42">
        <v>0</v>
      </c>
      <c r="P159" s="42">
        <v>0</v>
      </c>
      <c r="Q159" s="42">
        <v>0</v>
      </c>
    </row>
    <row r="160" spans="1:17">
      <c r="A160" s="47" t="str">
        <f>VLOOKUP(C160,Countries!$B$2:$C$42,2,FALSE)</f>
        <v>ME</v>
      </c>
      <c r="B160" s="43" t="s">
        <v>96</v>
      </c>
      <c r="C160" s="43" t="s">
        <v>240</v>
      </c>
      <c r="D160" s="42">
        <v>64</v>
      </c>
      <c r="E160" s="42">
        <v>346</v>
      </c>
      <c r="F160" s="42">
        <v>0</v>
      </c>
      <c r="G160" s="42">
        <v>0</v>
      </c>
      <c r="H160" s="42">
        <v>8</v>
      </c>
      <c r="I160" s="42">
        <v>250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</row>
    <row r="161" spans="1:17">
      <c r="A161" s="47" t="str">
        <f>VLOOKUP(C161,Countries!$B$2:$C$42,2,FALSE)</f>
        <v>MK</v>
      </c>
      <c r="B161" s="43" t="s">
        <v>96</v>
      </c>
      <c r="C161" s="43" t="s">
        <v>241</v>
      </c>
      <c r="D161" s="42">
        <v>18</v>
      </c>
      <c r="E161" s="42">
        <v>2537</v>
      </c>
      <c r="F161" s="42">
        <v>226</v>
      </c>
      <c r="G161" s="42">
        <v>478</v>
      </c>
      <c r="H161" s="42">
        <v>0</v>
      </c>
      <c r="I161" s="42">
        <v>157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</row>
    <row r="162" spans="1:17">
      <c r="A162" s="47" t="str">
        <f>VLOOKUP(C162,Countries!$B$2:$C$42,2,FALSE)</f>
        <v>AL</v>
      </c>
      <c r="B162" s="43" t="s">
        <v>96</v>
      </c>
      <c r="C162" s="43" t="s">
        <v>242</v>
      </c>
      <c r="D162" s="42">
        <v>126</v>
      </c>
      <c r="E162" s="42">
        <v>2014</v>
      </c>
      <c r="F162" s="42">
        <v>0</v>
      </c>
      <c r="G162" s="42">
        <v>0</v>
      </c>
      <c r="H162" s="42">
        <v>226</v>
      </c>
      <c r="I162" s="42">
        <v>935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</row>
    <row r="163" spans="1:17">
      <c r="A163" s="47" t="str">
        <f>VLOOKUP(C163,Countries!$B$2:$C$42,2,FALSE)</f>
        <v>RS</v>
      </c>
      <c r="B163" s="43" t="s">
        <v>96</v>
      </c>
      <c r="C163" s="43" t="s">
        <v>243</v>
      </c>
      <c r="D163" s="42">
        <v>2724</v>
      </c>
      <c r="E163" s="42">
        <v>3009</v>
      </c>
      <c r="F163" s="42">
        <v>5648</v>
      </c>
      <c r="G163" s="42">
        <v>3192</v>
      </c>
      <c r="H163" s="42">
        <v>0</v>
      </c>
      <c r="I163" s="42">
        <v>2074</v>
      </c>
      <c r="J163" s="42">
        <v>63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</row>
    <row r="164" spans="1:17">
      <c r="A164" s="47">
        <f>VLOOKUP(C164,Countries!$B$2:$C$42,2,FALSE)</f>
        <v>0</v>
      </c>
      <c r="B164" s="43" t="s">
        <v>96</v>
      </c>
      <c r="C164" s="43" t="s">
        <v>244</v>
      </c>
      <c r="D164" s="42">
        <v>159342</v>
      </c>
      <c r="E164" s="42">
        <v>26580</v>
      </c>
      <c r="F164" s="42">
        <v>108948</v>
      </c>
      <c r="G164" s="42">
        <v>0</v>
      </c>
      <c r="H164" s="42">
        <v>0</v>
      </c>
      <c r="I164" s="42">
        <v>0</v>
      </c>
      <c r="J164" s="42">
        <v>0</v>
      </c>
      <c r="K164" s="42">
        <v>0</v>
      </c>
      <c r="L164" s="42">
        <v>0</v>
      </c>
      <c r="M164" s="42">
        <v>0</v>
      </c>
      <c r="N164" s="42">
        <v>0</v>
      </c>
      <c r="O164" s="42">
        <v>0</v>
      </c>
      <c r="P164" s="42">
        <v>0</v>
      </c>
      <c r="Q164" s="42">
        <v>0</v>
      </c>
    </row>
    <row r="165" spans="1:17">
      <c r="A165" s="47" t="str">
        <f>VLOOKUP(C165,Countries!$B$2:$C$42,2,FALSE)</f>
        <v>BA</v>
      </c>
      <c r="B165" s="43" t="s">
        <v>96</v>
      </c>
      <c r="C165" s="43" t="s">
        <v>245</v>
      </c>
      <c r="D165" s="41" t="s">
        <v>210</v>
      </c>
      <c r="E165" s="41" t="s">
        <v>210</v>
      </c>
      <c r="F165" s="41" t="s">
        <v>210</v>
      </c>
      <c r="G165" s="42">
        <v>0</v>
      </c>
      <c r="H165" s="41" t="s">
        <v>210</v>
      </c>
      <c r="I165" s="41" t="s">
        <v>210</v>
      </c>
      <c r="J165" s="41" t="s">
        <v>210</v>
      </c>
      <c r="K165" s="41" t="s">
        <v>210</v>
      </c>
      <c r="L165" s="41" t="s">
        <v>210</v>
      </c>
      <c r="M165" s="41" t="s">
        <v>210</v>
      </c>
      <c r="N165" s="41" t="s">
        <v>210</v>
      </c>
      <c r="O165" s="41" t="s">
        <v>210</v>
      </c>
      <c r="P165" s="41" t="s">
        <v>210</v>
      </c>
      <c r="Q165" s="41" t="s">
        <v>210</v>
      </c>
    </row>
    <row r="166" spans="1:17">
      <c r="A166" s="47" t="str">
        <f>VLOOKUP(C166,Countries!$B$2:$C$42,2,FALSE)</f>
        <v>KS</v>
      </c>
      <c r="B166" s="43" t="s">
        <v>96</v>
      </c>
      <c r="C166" s="43" t="s">
        <v>246</v>
      </c>
      <c r="D166" s="42">
        <v>780</v>
      </c>
      <c r="E166" s="42">
        <v>2168</v>
      </c>
      <c r="F166" s="42">
        <v>0</v>
      </c>
      <c r="G166" s="42">
        <v>140</v>
      </c>
      <c r="H166" s="42">
        <v>10</v>
      </c>
      <c r="I166" s="42">
        <v>308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</row>
    <row r="167" spans="1:17">
      <c r="A167" s="47">
        <f>VLOOKUP(C167,Countries!$B$2:$C$42,2,FALSE)</f>
        <v>0</v>
      </c>
      <c r="B167" s="43" t="s">
        <v>96</v>
      </c>
      <c r="C167" s="43" t="s">
        <v>247</v>
      </c>
      <c r="D167" s="42">
        <v>718</v>
      </c>
      <c r="E167" s="42">
        <v>43</v>
      </c>
      <c r="F167" s="42">
        <v>3190</v>
      </c>
      <c r="G167" s="42">
        <v>1844</v>
      </c>
      <c r="H167" s="42">
        <v>0</v>
      </c>
      <c r="I167" s="42">
        <v>383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</row>
    <row r="168" spans="1:17">
      <c r="A168" s="47">
        <f>VLOOKUP(C168,Countries!$B$2:$C$42,2,FALSE)</f>
        <v>0</v>
      </c>
      <c r="B168" s="43" t="s">
        <v>96</v>
      </c>
      <c r="C168" s="43" t="s">
        <v>248</v>
      </c>
      <c r="D168" s="42">
        <v>2877</v>
      </c>
      <c r="E168" s="42">
        <v>3816</v>
      </c>
      <c r="F168" s="42">
        <v>8148</v>
      </c>
      <c r="G168" s="42">
        <v>65343</v>
      </c>
      <c r="H168" s="42">
        <v>0</v>
      </c>
      <c r="I168" s="42">
        <v>1945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2"/>
  <sheetViews>
    <sheetView topLeftCell="A4" workbookViewId="0">
      <selection activeCell="C42" sqref="C42"/>
    </sheetView>
  </sheetViews>
  <sheetFormatPr defaultRowHeight="14.25"/>
  <cols>
    <col min="2" max="2" width="41.3984375" bestFit="1" customWidth="1"/>
  </cols>
  <sheetData>
    <row r="2" spans="2:3">
      <c r="B2" s="49" t="s">
        <v>229</v>
      </c>
      <c r="C2" s="47" t="s">
        <v>35</v>
      </c>
    </row>
    <row r="3" spans="2:3">
      <c r="B3" s="49" t="s">
        <v>207</v>
      </c>
      <c r="C3" s="47" t="s">
        <v>36</v>
      </c>
    </row>
    <row r="4" spans="2:3">
      <c r="B4" s="49" t="s">
        <v>211</v>
      </c>
      <c r="C4" s="47" t="s">
        <v>37</v>
      </c>
    </row>
    <row r="5" spans="2:3">
      <c r="B5" s="49" t="s">
        <v>212</v>
      </c>
      <c r="C5" s="47" t="s">
        <v>39</v>
      </c>
    </row>
    <row r="6" spans="2:3">
      <c r="B6" s="49" t="s">
        <v>213</v>
      </c>
      <c r="C6" s="47" t="s">
        <v>41</v>
      </c>
    </row>
    <row r="7" spans="2:3">
      <c r="B7" s="49" t="s">
        <v>214</v>
      </c>
      <c r="C7" s="47" t="s">
        <v>40</v>
      </c>
    </row>
    <row r="8" spans="2:3">
      <c r="B8" s="49" t="s">
        <v>215</v>
      </c>
      <c r="C8" s="47" t="s">
        <v>42</v>
      </c>
    </row>
    <row r="9" spans="2:3">
      <c r="B9" s="49" t="s">
        <v>216</v>
      </c>
      <c r="C9" s="47" t="s">
        <v>49</v>
      </c>
    </row>
    <row r="10" spans="2:3">
      <c r="B10" s="49" t="s">
        <v>217</v>
      </c>
      <c r="C10" s="47" t="s">
        <v>43</v>
      </c>
    </row>
    <row r="11" spans="2:3">
      <c r="B11" s="49" t="s">
        <v>218</v>
      </c>
      <c r="C11" s="47" t="s">
        <v>44</v>
      </c>
    </row>
    <row r="12" spans="2:3">
      <c r="B12" s="49" t="s">
        <v>219</v>
      </c>
      <c r="C12" s="47" t="s">
        <v>46</v>
      </c>
    </row>
    <row r="13" spans="2:3">
      <c r="B13" s="49" t="s">
        <v>220</v>
      </c>
      <c r="C13" s="47" t="s">
        <v>47</v>
      </c>
    </row>
    <row r="14" spans="2:3">
      <c r="B14" s="49" t="s">
        <v>221</v>
      </c>
      <c r="C14" s="47" t="s">
        <v>50</v>
      </c>
    </row>
    <row r="15" spans="2:3">
      <c r="B15" s="49" t="s">
        <v>222</v>
      </c>
      <c r="C15" s="47" t="s">
        <v>38</v>
      </c>
    </row>
    <row r="16" spans="2:3">
      <c r="B16" s="49" t="s">
        <v>223</v>
      </c>
      <c r="C16" s="47" t="s">
        <v>53</v>
      </c>
    </row>
    <row r="17" spans="2:3">
      <c r="B17" s="49" t="s">
        <v>224</v>
      </c>
      <c r="C17" s="47" t="s">
        <v>51</v>
      </c>
    </row>
    <row r="18" spans="2:3">
      <c r="B18" s="49" t="s">
        <v>225</v>
      </c>
      <c r="C18" s="47" t="s">
        <v>52</v>
      </c>
    </row>
    <row r="19" spans="2:3">
      <c r="B19" s="49" t="s">
        <v>226</v>
      </c>
      <c r="C19" s="47" t="s">
        <v>48</v>
      </c>
    </row>
    <row r="20" spans="2:3">
      <c r="B20" s="49" t="s">
        <v>227</v>
      </c>
      <c r="C20" s="47" t="s">
        <v>69</v>
      </c>
    </row>
    <row r="21" spans="2:3">
      <c r="B21" s="49" t="s">
        <v>228</v>
      </c>
      <c r="C21" s="47" t="s">
        <v>54</v>
      </c>
    </row>
    <row r="22" spans="2:3">
      <c r="B22" s="49" t="s">
        <v>230</v>
      </c>
      <c r="C22" s="47" t="s">
        <v>55</v>
      </c>
    </row>
    <row r="23" spans="2:3">
      <c r="B23" s="49" t="s">
        <v>231</v>
      </c>
      <c r="C23" s="47" t="s">
        <v>56</v>
      </c>
    </row>
    <row r="24" spans="2:3">
      <c r="B24" s="49" t="s">
        <v>232</v>
      </c>
      <c r="C24" s="47" t="s">
        <v>57</v>
      </c>
    </row>
    <row r="25" spans="2:3">
      <c r="B25" s="49" t="s">
        <v>233</v>
      </c>
      <c r="C25" s="47" t="s">
        <v>59</v>
      </c>
    </row>
    <row r="26" spans="2:3">
      <c r="B26" s="49" t="s">
        <v>234</v>
      </c>
      <c r="C26" s="47" t="s">
        <v>60</v>
      </c>
    </row>
    <row r="27" spans="2:3">
      <c r="B27" s="49" t="s">
        <v>235</v>
      </c>
      <c r="C27" s="47" t="s">
        <v>45</v>
      </c>
    </row>
    <row r="28" spans="2:3">
      <c r="B28" s="49" t="s">
        <v>236</v>
      </c>
      <c r="C28" s="47" t="s">
        <v>58</v>
      </c>
    </row>
    <row r="29" spans="2:3">
      <c r="B29" s="49" t="s">
        <v>237</v>
      </c>
      <c r="C29" s="47" t="s">
        <v>61</v>
      </c>
    </row>
    <row r="30" spans="2:3">
      <c r="B30" s="49" t="s">
        <v>238</v>
      </c>
      <c r="C30" s="47" t="s">
        <v>75</v>
      </c>
    </row>
    <row r="31" spans="2:3">
      <c r="B31" s="49" t="s">
        <v>249</v>
      </c>
      <c r="C31" s="47"/>
    </row>
    <row r="32" spans="2:3">
      <c r="B32" s="49" t="s">
        <v>239</v>
      </c>
      <c r="C32" s="47" t="s">
        <v>79</v>
      </c>
    </row>
    <row r="33" spans="2:3">
      <c r="B33" s="49" t="s">
        <v>250</v>
      </c>
      <c r="C33" s="47" t="s">
        <v>125</v>
      </c>
    </row>
    <row r="34" spans="2:3">
      <c r="B34" s="49" t="s">
        <v>240</v>
      </c>
      <c r="C34" s="47" t="s">
        <v>77</v>
      </c>
    </row>
    <row r="35" spans="2:3">
      <c r="B35" s="49" t="s">
        <v>241</v>
      </c>
      <c r="C35" s="47" t="s">
        <v>78</v>
      </c>
    </row>
    <row r="36" spans="2:3">
      <c r="B36" s="49" t="s">
        <v>242</v>
      </c>
      <c r="C36" s="47" t="s">
        <v>74</v>
      </c>
    </row>
    <row r="37" spans="2:3">
      <c r="B37" s="49" t="s">
        <v>244</v>
      </c>
      <c r="C37" s="47"/>
    </row>
    <row r="38" spans="2:3">
      <c r="B38" s="49" t="s">
        <v>243</v>
      </c>
      <c r="C38" t="s">
        <v>80</v>
      </c>
    </row>
    <row r="39" spans="2:3">
      <c r="B39" s="49" t="s">
        <v>245</v>
      </c>
      <c r="C39" t="s">
        <v>251</v>
      </c>
    </row>
    <row r="40" spans="2:3">
      <c r="B40" s="49" t="s">
        <v>246</v>
      </c>
      <c r="C40" t="s">
        <v>116</v>
      </c>
    </row>
    <row r="41" spans="2:3">
      <c r="B41" s="49" t="s">
        <v>247</v>
      </c>
    </row>
    <row r="42" spans="2:3">
      <c r="B42" s="49" t="s">
        <v>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84"/>
  <sheetViews>
    <sheetView tabSelected="1" zoomScale="115" zoomScaleNormal="115" workbookViewId="0">
      <selection activeCell="D16" sqref="D16"/>
    </sheetView>
  </sheetViews>
  <sheetFormatPr defaultRowHeight="14.25"/>
  <cols>
    <col min="2" max="2" width="12.3984375" bestFit="1" customWidth="1"/>
    <col min="3" max="3" width="8.86328125" bestFit="1" customWidth="1"/>
    <col min="4" max="4" width="13.86328125" bestFit="1" customWidth="1"/>
    <col min="5" max="5" width="8.3984375" bestFit="1" customWidth="1"/>
    <col min="6" max="6" width="9" bestFit="1" customWidth="1"/>
    <col min="11" max="11" width="10.73046875" bestFit="1" customWidth="1"/>
  </cols>
  <sheetData>
    <row r="1" spans="2:26">
      <c r="F1" s="11">
        <v>1.05</v>
      </c>
      <c r="G1" s="11">
        <v>1.05</v>
      </c>
      <c r="H1" s="11">
        <v>1.05</v>
      </c>
      <c r="I1" s="11">
        <v>1.05</v>
      </c>
      <c r="J1" s="11">
        <v>1.05</v>
      </c>
      <c r="K1" s="9" t="s">
        <v>112</v>
      </c>
    </row>
    <row r="3" spans="2:26">
      <c r="B3" t="s">
        <v>111</v>
      </c>
      <c r="S3" t="s">
        <v>137</v>
      </c>
      <c r="U3" t="s">
        <v>73</v>
      </c>
    </row>
    <row r="4" spans="2:26">
      <c r="B4" t="s">
        <v>104</v>
      </c>
      <c r="C4" t="s">
        <v>110</v>
      </c>
      <c r="D4" t="s">
        <v>6</v>
      </c>
      <c r="E4" t="s">
        <v>7</v>
      </c>
      <c r="F4">
        <v>2010</v>
      </c>
      <c r="G4">
        <v>2011</v>
      </c>
      <c r="H4">
        <v>2012</v>
      </c>
      <c r="I4">
        <v>2013</v>
      </c>
      <c r="J4">
        <v>2014</v>
      </c>
      <c r="L4">
        <v>2010</v>
      </c>
      <c r="M4">
        <v>2011</v>
      </c>
      <c r="N4">
        <v>2012</v>
      </c>
      <c r="O4">
        <v>2013</v>
      </c>
      <c r="P4">
        <v>2014</v>
      </c>
      <c r="S4" t="s">
        <v>93</v>
      </c>
      <c r="T4" t="s">
        <v>94</v>
      </c>
      <c r="U4">
        <v>2010</v>
      </c>
      <c r="V4">
        <v>2011</v>
      </c>
      <c r="W4">
        <v>2012</v>
      </c>
      <c r="X4">
        <v>2013</v>
      </c>
      <c r="Y4">
        <v>2014</v>
      </c>
      <c r="Z4" t="s">
        <v>136</v>
      </c>
    </row>
    <row r="5" spans="2:26">
      <c r="B5" t="s">
        <v>74</v>
      </c>
      <c r="C5" t="s">
        <v>105</v>
      </c>
      <c r="D5" t="str">
        <f>IF(OR(C5="INDGAS",C5="AGRGAS"),"\I:","COM_BNDPRD")</f>
        <v>\I:</v>
      </c>
      <c r="E5" t="s">
        <v>71</v>
      </c>
      <c r="F5" s="8">
        <f>MAX(L5,M5,Z5)*F$1</f>
        <v>0</v>
      </c>
      <c r="G5" s="8">
        <f t="shared" ref="G5:G68" si="0">M5*G$1</f>
        <v>0</v>
      </c>
      <c r="H5" s="8">
        <f t="shared" ref="H5:H68" si="1">N5*H$1</f>
        <v>0</v>
      </c>
      <c r="I5" s="8">
        <f t="shared" ref="I5:I68" si="2">O5*I$1</f>
        <v>0</v>
      </c>
      <c r="J5" s="8">
        <f t="shared" ref="J5:J68" si="3">P5*J$1</f>
        <v>0</v>
      </c>
      <c r="L5">
        <v>0</v>
      </c>
      <c r="M5">
        <v>0</v>
      </c>
      <c r="N5">
        <v>0</v>
      </c>
      <c r="O5">
        <v>0</v>
      </c>
      <c r="P5">
        <v>0</v>
      </c>
      <c r="S5" t="s">
        <v>74</v>
      </c>
      <c r="T5" t="s">
        <v>98</v>
      </c>
      <c r="U5">
        <v>0</v>
      </c>
      <c r="V5">
        <v>0</v>
      </c>
      <c r="W5">
        <v>0</v>
      </c>
      <c r="X5">
        <v>0</v>
      </c>
      <c r="Y5">
        <v>0</v>
      </c>
    </row>
    <row r="6" spans="2:26">
      <c r="B6" t="s">
        <v>74</v>
      </c>
      <c r="C6" t="s">
        <v>106</v>
      </c>
      <c r="D6" t="str">
        <f>IF(OR(C6="INDGAS",C6="AGRGAS"),"\I:","COM_BNDPRD")</f>
        <v>\I:</v>
      </c>
      <c r="E6" t="s">
        <v>71</v>
      </c>
      <c r="F6" s="8">
        <f t="shared" ref="F6:F69" si="4">MAX(L6,M6,Z6)*F$1</f>
        <v>3.15E-2</v>
      </c>
      <c r="G6" s="8">
        <f t="shared" si="0"/>
        <v>0</v>
      </c>
      <c r="H6" s="8">
        <f t="shared" si="1"/>
        <v>0.14700000000000002</v>
      </c>
      <c r="I6" s="8">
        <f t="shared" si="2"/>
        <v>0.24570000000000003</v>
      </c>
      <c r="J6" s="8">
        <f t="shared" si="3"/>
        <v>0.30030000000000001</v>
      </c>
      <c r="L6">
        <v>0.03</v>
      </c>
      <c r="M6">
        <v>0</v>
      </c>
      <c r="N6">
        <v>0.14000000000000001</v>
      </c>
      <c r="O6">
        <v>0.23400000000000001</v>
      </c>
      <c r="P6">
        <v>0.28599999999999998</v>
      </c>
      <c r="T6" t="s">
        <v>99</v>
      </c>
      <c r="U6">
        <v>0.03</v>
      </c>
      <c r="V6">
        <v>0</v>
      </c>
      <c r="W6">
        <v>0.14000000000000001</v>
      </c>
      <c r="X6">
        <v>0.23400000000000001</v>
      </c>
      <c r="Y6">
        <v>0.28599999999999998</v>
      </c>
    </row>
    <row r="7" spans="2:26">
      <c r="B7" t="s">
        <v>74</v>
      </c>
      <c r="C7" t="s">
        <v>107</v>
      </c>
      <c r="D7" t="str">
        <f t="shared" ref="D7:D69" si="5">IF(OR(C7="INDGAS",C7="AGRGAS"),"\I:","COM_BNDPRD")</f>
        <v>COM_BNDPRD</v>
      </c>
      <c r="E7" t="s">
        <v>71</v>
      </c>
      <c r="F7" s="8">
        <f t="shared" si="4"/>
        <v>0</v>
      </c>
      <c r="G7" s="8">
        <f t="shared" si="0"/>
        <v>0</v>
      </c>
      <c r="H7" s="8">
        <f t="shared" si="1"/>
        <v>0</v>
      </c>
      <c r="I7" s="8">
        <f t="shared" si="2"/>
        <v>0</v>
      </c>
      <c r="J7" s="8">
        <f t="shared" si="3"/>
        <v>0</v>
      </c>
      <c r="L7">
        <v>0</v>
      </c>
      <c r="M7">
        <v>0</v>
      </c>
      <c r="N7">
        <v>0</v>
      </c>
      <c r="O7">
        <v>0</v>
      </c>
      <c r="P7">
        <v>0</v>
      </c>
      <c r="T7" t="s">
        <v>95</v>
      </c>
      <c r="U7">
        <v>0</v>
      </c>
      <c r="V7">
        <v>0</v>
      </c>
      <c r="W7">
        <v>0</v>
      </c>
      <c r="X7">
        <v>0</v>
      </c>
      <c r="Y7">
        <v>0</v>
      </c>
    </row>
    <row r="8" spans="2:26">
      <c r="B8" t="s">
        <v>74</v>
      </c>
      <c r="C8" t="s">
        <v>108</v>
      </c>
      <c r="D8" t="str">
        <f t="shared" si="5"/>
        <v>COM_BNDPRD</v>
      </c>
      <c r="E8" t="s">
        <v>71</v>
      </c>
      <c r="F8" s="8">
        <f t="shared" si="4"/>
        <v>6.8250000000000005E-2</v>
      </c>
      <c r="G8" s="8">
        <f t="shared" si="0"/>
        <v>6.8250000000000005E-2</v>
      </c>
      <c r="H8" s="8">
        <f t="shared" si="1"/>
        <v>0</v>
      </c>
      <c r="I8" s="8">
        <f t="shared" si="2"/>
        <v>0</v>
      </c>
      <c r="J8" s="8">
        <f t="shared" si="3"/>
        <v>0</v>
      </c>
      <c r="L8">
        <v>0</v>
      </c>
      <c r="M8">
        <v>6.5000000000000002E-2</v>
      </c>
      <c r="N8">
        <v>0</v>
      </c>
      <c r="O8">
        <v>0</v>
      </c>
      <c r="P8">
        <v>0</v>
      </c>
      <c r="T8" t="s">
        <v>96</v>
      </c>
      <c r="U8">
        <v>0</v>
      </c>
      <c r="V8">
        <v>6.5000000000000002E-2</v>
      </c>
      <c r="W8">
        <v>0</v>
      </c>
      <c r="X8">
        <v>0</v>
      </c>
      <c r="Y8">
        <v>0</v>
      </c>
    </row>
    <row r="9" spans="2:26">
      <c r="B9" t="s">
        <v>74</v>
      </c>
      <c r="C9" t="s">
        <v>109</v>
      </c>
      <c r="D9" t="str">
        <f t="shared" si="5"/>
        <v>COM_BNDPRD</v>
      </c>
      <c r="E9" t="s">
        <v>71</v>
      </c>
      <c r="F9" s="8">
        <f t="shared" si="4"/>
        <v>0</v>
      </c>
      <c r="G9" s="8">
        <f t="shared" si="0"/>
        <v>0</v>
      </c>
      <c r="H9" s="8">
        <f t="shared" si="1"/>
        <v>0</v>
      </c>
      <c r="I9" s="8">
        <f t="shared" si="2"/>
        <v>0</v>
      </c>
      <c r="J9" s="8">
        <f t="shared" si="3"/>
        <v>0</v>
      </c>
      <c r="L9">
        <v>0</v>
      </c>
      <c r="M9">
        <v>0</v>
      </c>
      <c r="N9">
        <v>0</v>
      </c>
      <c r="O9">
        <v>0</v>
      </c>
      <c r="P9">
        <v>0</v>
      </c>
      <c r="T9" t="s">
        <v>100</v>
      </c>
      <c r="U9">
        <v>0</v>
      </c>
      <c r="V9">
        <v>0</v>
      </c>
      <c r="W9">
        <v>0</v>
      </c>
      <c r="X9">
        <v>0</v>
      </c>
      <c r="Y9">
        <v>0</v>
      </c>
    </row>
    <row r="10" spans="2:26">
      <c r="B10" t="s">
        <v>35</v>
      </c>
      <c r="C10" t="s">
        <v>105</v>
      </c>
      <c r="D10" t="str">
        <f t="shared" si="5"/>
        <v>\I:</v>
      </c>
      <c r="E10" t="s">
        <v>71</v>
      </c>
      <c r="F10" s="8">
        <f t="shared" si="4"/>
        <v>0.67725000000000002</v>
      </c>
      <c r="G10" s="8">
        <f t="shared" si="0"/>
        <v>0.59534999999999993</v>
      </c>
      <c r="H10" s="8">
        <f t="shared" si="1"/>
        <v>0.61319999999999997</v>
      </c>
      <c r="I10" s="8">
        <f t="shared" si="2"/>
        <v>0.62265000000000004</v>
      </c>
      <c r="J10" s="8">
        <f>P10*J$1</f>
        <v>0.56805000000000005</v>
      </c>
      <c r="L10">
        <v>0.64500000000000002</v>
      </c>
      <c r="M10">
        <v>0.56699999999999995</v>
      </c>
      <c r="N10">
        <v>0.58399999999999996</v>
      </c>
      <c r="O10">
        <v>0.59299999999999997</v>
      </c>
      <c r="P10">
        <v>0.54100000000000004</v>
      </c>
      <c r="S10" t="s">
        <v>35</v>
      </c>
      <c r="T10" t="s">
        <v>98</v>
      </c>
      <c r="U10">
        <v>0.64500000000000002</v>
      </c>
      <c r="V10">
        <v>0.56699999999999995</v>
      </c>
      <c r="W10">
        <v>0.58399999999999996</v>
      </c>
      <c r="X10">
        <v>0.59299999999999997</v>
      </c>
      <c r="Y10">
        <v>0.54100000000000004</v>
      </c>
      <c r="Z10">
        <v>0.63631000000000004</v>
      </c>
    </row>
    <row r="11" spans="2:26">
      <c r="B11" t="s">
        <v>35</v>
      </c>
      <c r="C11" t="s">
        <v>106</v>
      </c>
      <c r="D11" t="str">
        <f t="shared" si="5"/>
        <v>\I:</v>
      </c>
      <c r="E11" t="s">
        <v>71</v>
      </c>
      <c r="F11" s="8">
        <f>MAX(L11,M11,Z11)*F$1</f>
        <v>137.60670000000002</v>
      </c>
      <c r="G11" s="8">
        <f t="shared" si="0"/>
        <v>137.60670000000002</v>
      </c>
      <c r="H11" s="8">
        <f>N11*H$1</f>
        <v>137.26755</v>
      </c>
      <c r="I11" s="8">
        <f t="shared" si="2"/>
        <v>136.47899999999998</v>
      </c>
      <c r="J11" s="8">
        <f t="shared" si="3"/>
        <v>132.1551</v>
      </c>
      <c r="L11">
        <v>128.05000000000001</v>
      </c>
      <c r="M11">
        <v>131.054</v>
      </c>
      <c r="N11">
        <v>130.73099999999999</v>
      </c>
      <c r="O11">
        <v>129.97999999999999</v>
      </c>
      <c r="P11">
        <v>125.86199999999999</v>
      </c>
      <c r="T11" t="s">
        <v>99</v>
      </c>
      <c r="U11">
        <v>128.05000000000001</v>
      </c>
      <c r="V11">
        <v>131.054</v>
      </c>
      <c r="W11">
        <v>130.73099999999999</v>
      </c>
      <c r="X11">
        <v>129.97999999999999</v>
      </c>
      <c r="Y11">
        <v>125.86199999999999</v>
      </c>
    </row>
    <row r="12" spans="2:26">
      <c r="B12" t="s">
        <v>35</v>
      </c>
      <c r="C12" t="s">
        <v>107</v>
      </c>
      <c r="D12" t="str">
        <f t="shared" si="5"/>
        <v>COM_BNDPRD</v>
      </c>
      <c r="E12" t="s">
        <v>71</v>
      </c>
      <c r="F12" s="8">
        <f t="shared" si="4"/>
        <v>58.925475000000006</v>
      </c>
      <c r="G12" s="8">
        <f t="shared" si="0"/>
        <v>45.621450000000003</v>
      </c>
      <c r="H12" s="8">
        <f t="shared" si="1"/>
        <v>47.002200000000002</v>
      </c>
      <c r="I12" s="8">
        <f t="shared" si="2"/>
        <v>52.826550000000005</v>
      </c>
      <c r="J12" s="8">
        <f t="shared" si="3"/>
        <v>43.992900000000006</v>
      </c>
      <c r="L12">
        <v>49.503</v>
      </c>
      <c r="M12">
        <v>43.448999999999998</v>
      </c>
      <c r="N12">
        <v>44.764000000000003</v>
      </c>
      <c r="O12">
        <v>50.311</v>
      </c>
      <c r="P12">
        <v>41.898000000000003</v>
      </c>
      <c r="T12" t="s">
        <v>95</v>
      </c>
      <c r="U12">
        <v>49.503</v>
      </c>
      <c r="V12">
        <v>43.448999999999998</v>
      </c>
      <c r="W12">
        <v>44.764000000000003</v>
      </c>
      <c r="X12">
        <v>50.311</v>
      </c>
      <c r="Y12">
        <v>41.898000000000003</v>
      </c>
      <c r="Z12">
        <v>56.119500000000002</v>
      </c>
    </row>
    <row r="13" spans="2:26">
      <c r="B13" t="s">
        <v>35</v>
      </c>
      <c r="C13" t="s">
        <v>108</v>
      </c>
      <c r="D13" t="str">
        <f t="shared" si="5"/>
        <v>COM_BNDPRD</v>
      </c>
      <c r="E13" t="s">
        <v>71</v>
      </c>
      <c r="F13" s="8">
        <f t="shared" si="4"/>
        <v>32.626650000000005</v>
      </c>
      <c r="G13" s="8">
        <f t="shared" si="0"/>
        <v>27.750450000000001</v>
      </c>
      <c r="H13" s="8">
        <f t="shared" si="1"/>
        <v>25.290299999999998</v>
      </c>
      <c r="I13" s="8">
        <f t="shared" si="2"/>
        <v>25.574850000000001</v>
      </c>
      <c r="J13" s="8">
        <f t="shared" si="3"/>
        <v>23.138850000000001</v>
      </c>
      <c r="L13">
        <v>31.073</v>
      </c>
      <c r="M13">
        <v>26.428999999999998</v>
      </c>
      <c r="N13">
        <v>24.085999999999999</v>
      </c>
      <c r="O13">
        <v>24.356999999999999</v>
      </c>
      <c r="P13">
        <v>22.036999999999999</v>
      </c>
      <c r="T13" t="s">
        <v>96</v>
      </c>
      <c r="U13">
        <v>31.073</v>
      </c>
      <c r="V13">
        <v>26.428999999999998</v>
      </c>
      <c r="W13">
        <v>24.085999999999999</v>
      </c>
      <c r="X13">
        <v>24.356999999999999</v>
      </c>
      <c r="Y13">
        <v>22.036999999999999</v>
      </c>
      <c r="Z13">
        <v>26.0307</v>
      </c>
    </row>
    <row r="14" spans="2:26">
      <c r="B14" t="s">
        <v>35</v>
      </c>
      <c r="C14" t="s">
        <v>109</v>
      </c>
      <c r="D14" t="str">
        <f t="shared" si="5"/>
        <v>COM_BNDPRD</v>
      </c>
      <c r="E14" t="s">
        <v>71</v>
      </c>
      <c r="F14" s="8">
        <f t="shared" si="4"/>
        <v>8.0325000000000006</v>
      </c>
      <c r="G14" s="8">
        <f t="shared" si="0"/>
        <v>8.0325000000000006</v>
      </c>
      <c r="H14" s="8">
        <f t="shared" si="1"/>
        <v>8.0198999999999998</v>
      </c>
      <c r="I14" s="8">
        <f t="shared" si="2"/>
        <v>12.185250000000002</v>
      </c>
      <c r="J14" s="8">
        <f t="shared" si="3"/>
        <v>10.270050000000001</v>
      </c>
      <c r="L14">
        <v>6.173</v>
      </c>
      <c r="M14">
        <v>7.65</v>
      </c>
      <c r="N14">
        <v>7.6379999999999999</v>
      </c>
      <c r="O14">
        <v>11.605</v>
      </c>
      <c r="P14">
        <v>9.7810000000000006</v>
      </c>
      <c r="T14" t="s">
        <v>100</v>
      </c>
      <c r="U14">
        <v>6.173</v>
      </c>
      <c r="V14">
        <v>7.65</v>
      </c>
      <c r="W14">
        <v>7.6379999999999999</v>
      </c>
      <c r="X14">
        <v>11.605</v>
      </c>
      <c r="Y14">
        <v>9.7810000000000006</v>
      </c>
    </row>
    <row r="15" spans="2:26">
      <c r="B15" t="s">
        <v>36</v>
      </c>
      <c r="C15" t="s">
        <v>105</v>
      </c>
      <c r="D15" t="str">
        <f t="shared" si="5"/>
        <v>\I:</v>
      </c>
      <c r="E15" t="s">
        <v>71</v>
      </c>
      <c r="F15" s="8">
        <f t="shared" si="4"/>
        <v>12.94272</v>
      </c>
      <c r="G15" s="8">
        <f t="shared" si="0"/>
        <v>8.1291000000000011</v>
      </c>
      <c r="H15" s="8">
        <f t="shared" si="1"/>
        <v>9.0205500000000001</v>
      </c>
      <c r="I15" s="8">
        <f t="shared" si="2"/>
        <v>9.9435000000000002</v>
      </c>
      <c r="J15" s="8">
        <f t="shared" si="3"/>
        <v>8.3370000000000015</v>
      </c>
      <c r="L15">
        <v>12.326000000000001</v>
      </c>
      <c r="M15">
        <v>7.742</v>
      </c>
      <c r="N15">
        <v>8.5909999999999993</v>
      </c>
      <c r="O15">
        <v>9.4700000000000006</v>
      </c>
      <c r="P15">
        <v>7.94</v>
      </c>
      <c r="S15" t="s">
        <v>36</v>
      </c>
      <c r="T15" t="s">
        <v>98</v>
      </c>
      <c r="U15">
        <v>12.326000000000001</v>
      </c>
      <c r="V15">
        <v>7.742</v>
      </c>
      <c r="W15">
        <v>8.5909999999999993</v>
      </c>
      <c r="X15">
        <v>9.4700000000000006</v>
      </c>
      <c r="Y15">
        <v>7.94</v>
      </c>
      <c r="Z15">
        <v>12.3264</v>
      </c>
    </row>
    <row r="16" spans="2:26">
      <c r="B16" t="s">
        <v>36</v>
      </c>
      <c r="C16" t="s">
        <v>106</v>
      </c>
      <c r="D16" t="str">
        <f t="shared" si="5"/>
        <v>\I:</v>
      </c>
      <c r="E16" t="s">
        <v>71</v>
      </c>
      <c r="F16" s="8">
        <f t="shared" si="4"/>
        <v>222.17475000000002</v>
      </c>
      <c r="G16" s="8">
        <f t="shared" si="0"/>
        <v>176.42834999999999</v>
      </c>
      <c r="H16" s="8">
        <f t="shared" si="1"/>
        <v>179.72219999999999</v>
      </c>
      <c r="I16" s="8">
        <f t="shared" si="2"/>
        <v>179.32214999999999</v>
      </c>
      <c r="J16" s="8">
        <f t="shared" si="3"/>
        <v>167.38890000000001</v>
      </c>
      <c r="L16">
        <v>211.595</v>
      </c>
      <c r="M16">
        <v>168.02699999999999</v>
      </c>
      <c r="N16">
        <v>171.16399999999999</v>
      </c>
      <c r="O16">
        <v>170.78299999999999</v>
      </c>
      <c r="P16">
        <v>159.41800000000001</v>
      </c>
      <c r="T16" t="s">
        <v>99</v>
      </c>
      <c r="U16">
        <v>211.595</v>
      </c>
      <c r="V16">
        <v>168.02699999999999</v>
      </c>
      <c r="W16">
        <v>171.16399999999999</v>
      </c>
      <c r="X16">
        <v>170.78299999999999</v>
      </c>
      <c r="Y16">
        <v>159.41800000000001</v>
      </c>
    </row>
    <row r="17" spans="2:26">
      <c r="B17" t="s">
        <v>36</v>
      </c>
      <c r="C17" t="s">
        <v>107</v>
      </c>
      <c r="D17" t="str">
        <f t="shared" si="5"/>
        <v>COM_BNDPRD</v>
      </c>
      <c r="E17" t="s">
        <v>71</v>
      </c>
      <c r="F17" s="8">
        <f t="shared" si="4"/>
        <v>168.18690000000001</v>
      </c>
      <c r="G17" s="8">
        <f t="shared" si="0"/>
        <v>136.8759</v>
      </c>
      <c r="H17" s="8">
        <f t="shared" si="1"/>
        <v>148.92570000000001</v>
      </c>
      <c r="I17" s="8">
        <f t="shared" si="2"/>
        <v>163.71809999999999</v>
      </c>
      <c r="J17" s="8">
        <f>P17*J$1</f>
        <v>126.93345000000001</v>
      </c>
      <c r="L17">
        <v>160.178</v>
      </c>
      <c r="M17">
        <v>130.358</v>
      </c>
      <c r="N17">
        <v>141.834</v>
      </c>
      <c r="O17">
        <v>155.922</v>
      </c>
      <c r="P17">
        <v>120.889</v>
      </c>
      <c r="T17" t="s">
        <v>95</v>
      </c>
      <c r="U17">
        <v>160.178</v>
      </c>
      <c r="V17">
        <v>130.358</v>
      </c>
      <c r="W17">
        <v>141.834</v>
      </c>
      <c r="X17">
        <v>155.922</v>
      </c>
      <c r="Y17">
        <v>120.889</v>
      </c>
      <c r="Z17">
        <v>160.178</v>
      </c>
    </row>
    <row r="18" spans="2:26">
      <c r="B18" t="s">
        <v>36</v>
      </c>
      <c r="C18" t="s">
        <v>108</v>
      </c>
      <c r="D18" t="str">
        <f t="shared" si="5"/>
        <v>COM_BNDPRD</v>
      </c>
      <c r="E18" t="s">
        <v>71</v>
      </c>
      <c r="F18" s="8">
        <f t="shared" si="4"/>
        <v>87.762150000000005</v>
      </c>
      <c r="G18" s="8">
        <f t="shared" si="0"/>
        <v>68.686800000000005</v>
      </c>
      <c r="H18" s="8">
        <f t="shared" si="1"/>
        <v>74.537400000000005</v>
      </c>
      <c r="I18" s="8">
        <f t="shared" si="2"/>
        <v>84.845250000000007</v>
      </c>
      <c r="J18" s="8">
        <f t="shared" si="3"/>
        <v>66.623550000000009</v>
      </c>
      <c r="L18">
        <v>81.781999999999996</v>
      </c>
      <c r="M18">
        <v>65.415999999999997</v>
      </c>
      <c r="N18">
        <v>70.988</v>
      </c>
      <c r="O18">
        <v>80.805000000000007</v>
      </c>
      <c r="P18">
        <v>63.451000000000001</v>
      </c>
      <c r="T18" t="s">
        <v>96</v>
      </c>
      <c r="U18">
        <v>81.781999999999996</v>
      </c>
      <c r="V18">
        <v>65.415999999999997</v>
      </c>
      <c r="W18">
        <v>70.988</v>
      </c>
      <c r="X18">
        <v>80.805000000000007</v>
      </c>
      <c r="Y18">
        <v>63.451000000000001</v>
      </c>
      <c r="Z18">
        <v>83.582999999999998</v>
      </c>
    </row>
    <row r="19" spans="2:26">
      <c r="B19" t="s">
        <v>36</v>
      </c>
      <c r="C19" t="s">
        <v>109</v>
      </c>
      <c r="D19" t="str">
        <f t="shared" si="5"/>
        <v>COM_BNDPRD</v>
      </c>
      <c r="E19" t="s">
        <v>71</v>
      </c>
      <c r="F19" s="8">
        <f t="shared" si="4"/>
        <v>2.9421000000000004</v>
      </c>
      <c r="G19" s="8">
        <f t="shared" si="0"/>
        <v>2.9421000000000004</v>
      </c>
      <c r="H19" s="8">
        <f t="shared" si="1"/>
        <v>2.0128500000000003</v>
      </c>
      <c r="I19" s="8">
        <f t="shared" si="2"/>
        <v>2.0348999999999999</v>
      </c>
      <c r="J19" s="8">
        <f t="shared" si="3"/>
        <v>2.0727000000000002</v>
      </c>
      <c r="L19">
        <v>0</v>
      </c>
      <c r="M19">
        <v>2.802</v>
      </c>
      <c r="N19">
        <v>1.917</v>
      </c>
      <c r="O19">
        <v>1.9379999999999999</v>
      </c>
      <c r="P19">
        <v>1.974</v>
      </c>
      <c r="T19" t="s">
        <v>100</v>
      </c>
      <c r="U19">
        <v>0</v>
      </c>
      <c r="V19">
        <v>2.802</v>
      </c>
      <c r="W19">
        <v>1.917</v>
      </c>
      <c r="X19">
        <v>1.9379999999999999</v>
      </c>
      <c r="Y19">
        <v>1.974</v>
      </c>
    </row>
    <row r="20" spans="2:26">
      <c r="B20" t="s">
        <v>37</v>
      </c>
      <c r="C20" t="s">
        <v>105</v>
      </c>
      <c r="D20" t="str">
        <f t="shared" si="5"/>
        <v>\I:</v>
      </c>
      <c r="E20" t="s">
        <v>71</v>
      </c>
      <c r="F20" s="8">
        <f t="shared" si="4"/>
        <v>1.2117</v>
      </c>
      <c r="G20" s="8">
        <f t="shared" si="0"/>
        <v>1.2117</v>
      </c>
      <c r="H20" s="8">
        <f t="shared" si="1"/>
        <v>0.99119999999999997</v>
      </c>
      <c r="I20" s="8">
        <f t="shared" si="2"/>
        <v>0.89985000000000004</v>
      </c>
      <c r="J20" s="8">
        <f t="shared" si="3"/>
        <v>0.93450000000000011</v>
      </c>
      <c r="L20">
        <v>1.026</v>
      </c>
      <c r="M20">
        <v>1.1539999999999999</v>
      </c>
      <c r="N20">
        <v>0.94399999999999995</v>
      </c>
      <c r="O20">
        <v>0.85699999999999998</v>
      </c>
      <c r="P20">
        <v>0.89</v>
      </c>
      <c r="S20" t="s">
        <v>37</v>
      </c>
      <c r="T20" t="s">
        <v>98</v>
      </c>
      <c r="U20">
        <v>1.026</v>
      </c>
      <c r="V20">
        <v>1.1539999999999999</v>
      </c>
      <c r="W20">
        <v>0.94399999999999995</v>
      </c>
      <c r="X20">
        <v>0.85699999999999998</v>
      </c>
      <c r="Y20">
        <v>0.89</v>
      </c>
      <c r="Z20">
        <v>1.026</v>
      </c>
    </row>
    <row r="21" spans="2:26">
      <c r="B21" t="s">
        <v>37</v>
      </c>
      <c r="C21" t="s">
        <v>106</v>
      </c>
      <c r="D21" t="str">
        <f t="shared" si="5"/>
        <v>\I:</v>
      </c>
      <c r="E21" t="s">
        <v>71</v>
      </c>
      <c r="F21" s="8">
        <f t="shared" si="4"/>
        <v>37.074449999999999</v>
      </c>
      <c r="G21" s="8">
        <f t="shared" si="0"/>
        <v>37.074449999999999</v>
      </c>
      <c r="H21" s="8">
        <f t="shared" si="1"/>
        <v>33.24615</v>
      </c>
      <c r="I21" s="8">
        <f t="shared" si="2"/>
        <v>33.408900000000003</v>
      </c>
      <c r="J21" s="8">
        <f t="shared" si="3"/>
        <v>34.402200000000008</v>
      </c>
      <c r="L21">
        <v>29.2</v>
      </c>
      <c r="M21">
        <v>35.308999999999997</v>
      </c>
      <c r="N21">
        <v>31.663</v>
      </c>
      <c r="O21">
        <v>31.818000000000001</v>
      </c>
      <c r="P21">
        <v>32.764000000000003</v>
      </c>
      <c r="T21" t="s">
        <v>99</v>
      </c>
      <c r="U21">
        <v>29.2</v>
      </c>
      <c r="V21">
        <v>35.308999999999997</v>
      </c>
      <c r="W21">
        <v>31.663</v>
      </c>
      <c r="X21">
        <v>31.818000000000001</v>
      </c>
      <c r="Y21">
        <v>32.764000000000003</v>
      </c>
    </row>
    <row r="22" spans="2:26">
      <c r="B22" t="s">
        <v>37</v>
      </c>
      <c r="C22" t="s">
        <v>107</v>
      </c>
      <c r="D22" t="str">
        <f t="shared" si="5"/>
        <v>COM_BNDPRD</v>
      </c>
      <c r="E22" t="s">
        <v>71</v>
      </c>
      <c r="F22" s="8">
        <f t="shared" si="4"/>
        <v>2.4601500000000001</v>
      </c>
      <c r="G22" s="8">
        <f t="shared" si="0"/>
        <v>2.4601500000000001</v>
      </c>
      <c r="H22" s="8">
        <f t="shared" si="1"/>
        <v>2.3488500000000001</v>
      </c>
      <c r="I22" s="8">
        <f t="shared" si="2"/>
        <v>1.9761</v>
      </c>
      <c r="J22" s="8">
        <f t="shared" si="3"/>
        <v>1.9865999999999999</v>
      </c>
      <c r="L22">
        <v>2.0659999999999998</v>
      </c>
      <c r="M22">
        <v>2.343</v>
      </c>
      <c r="N22">
        <v>2.2370000000000001</v>
      </c>
      <c r="O22">
        <v>1.8819999999999999</v>
      </c>
      <c r="P22">
        <v>1.8919999999999999</v>
      </c>
      <c r="T22" t="s">
        <v>95</v>
      </c>
      <c r="U22">
        <v>2.0659999999999998</v>
      </c>
      <c r="V22">
        <v>2.343</v>
      </c>
      <c r="W22">
        <v>2.2370000000000001</v>
      </c>
      <c r="X22">
        <v>1.8819999999999999</v>
      </c>
      <c r="Y22">
        <v>1.8919999999999999</v>
      </c>
      <c r="Z22">
        <v>2.0655100000000002</v>
      </c>
    </row>
    <row r="23" spans="2:26">
      <c r="B23" t="s">
        <v>37</v>
      </c>
      <c r="C23" t="s">
        <v>108</v>
      </c>
      <c r="D23" t="str">
        <f t="shared" si="5"/>
        <v>COM_BNDPRD</v>
      </c>
      <c r="E23" t="s">
        <v>71</v>
      </c>
      <c r="F23" s="8">
        <f t="shared" si="4"/>
        <v>3.6298499999999998</v>
      </c>
      <c r="G23" s="8">
        <f t="shared" si="0"/>
        <v>3.6298499999999998</v>
      </c>
      <c r="H23" s="8">
        <f t="shared" si="1"/>
        <v>3.58995</v>
      </c>
      <c r="I23" s="8">
        <f t="shared" si="2"/>
        <v>3.4282500000000002</v>
      </c>
      <c r="J23" s="8">
        <f t="shared" si="3"/>
        <v>3.6561000000000003</v>
      </c>
      <c r="L23">
        <v>3.355</v>
      </c>
      <c r="M23">
        <v>3.4569999999999999</v>
      </c>
      <c r="N23">
        <v>3.419</v>
      </c>
      <c r="O23">
        <v>3.2650000000000001</v>
      </c>
      <c r="P23">
        <v>3.4820000000000002</v>
      </c>
      <c r="T23" t="s">
        <v>96</v>
      </c>
      <c r="U23">
        <v>3.355</v>
      </c>
      <c r="V23">
        <v>3.4569999999999999</v>
      </c>
      <c r="W23">
        <v>3.419</v>
      </c>
      <c r="X23">
        <v>3.2650000000000001</v>
      </c>
      <c r="Y23">
        <v>3.4820000000000002</v>
      </c>
      <c r="Z23">
        <v>3.3552</v>
      </c>
    </row>
    <row r="24" spans="2:26">
      <c r="B24" t="s">
        <v>37</v>
      </c>
      <c r="C24" t="s">
        <v>109</v>
      </c>
      <c r="D24" t="str">
        <f t="shared" si="5"/>
        <v>COM_BNDPRD</v>
      </c>
      <c r="E24" t="s">
        <v>71</v>
      </c>
      <c r="F24" s="8">
        <f t="shared" si="4"/>
        <v>11.624550000000001</v>
      </c>
      <c r="G24" s="8">
        <f t="shared" si="0"/>
        <v>11.624550000000001</v>
      </c>
      <c r="H24" s="8">
        <f t="shared" si="1"/>
        <v>11.7936</v>
      </c>
      <c r="I24" s="8">
        <f t="shared" si="2"/>
        <v>11.464950000000002</v>
      </c>
      <c r="J24" s="8">
        <f t="shared" si="3"/>
        <v>11.770500000000002</v>
      </c>
      <c r="L24">
        <v>8.6560000000000006</v>
      </c>
      <c r="M24">
        <v>11.071</v>
      </c>
      <c r="N24">
        <v>11.231999999999999</v>
      </c>
      <c r="O24">
        <v>10.919</v>
      </c>
      <c r="P24">
        <v>11.21</v>
      </c>
      <c r="T24" t="s">
        <v>100</v>
      </c>
      <c r="U24">
        <v>8.6560000000000006</v>
      </c>
      <c r="V24">
        <v>11.071</v>
      </c>
      <c r="W24">
        <v>11.231999999999999</v>
      </c>
      <c r="X24">
        <v>10.919</v>
      </c>
      <c r="Y24">
        <v>11.21</v>
      </c>
    </row>
    <row r="25" spans="2:26">
      <c r="B25" t="s">
        <v>38</v>
      </c>
      <c r="C25" t="s">
        <v>105</v>
      </c>
      <c r="D25" t="str">
        <f t="shared" si="5"/>
        <v>\I:</v>
      </c>
      <c r="E25" t="s">
        <v>71</v>
      </c>
      <c r="F25" s="8">
        <f t="shared" si="4"/>
        <v>0</v>
      </c>
      <c r="G25" s="8">
        <f t="shared" si="0"/>
        <v>0</v>
      </c>
      <c r="H25" s="8">
        <f t="shared" si="1"/>
        <v>0</v>
      </c>
      <c r="I25" s="8">
        <f t="shared" si="2"/>
        <v>0</v>
      </c>
      <c r="J25" s="8">
        <f t="shared" si="3"/>
        <v>0</v>
      </c>
      <c r="L25">
        <v>0</v>
      </c>
      <c r="M25">
        <v>0</v>
      </c>
      <c r="N25">
        <v>0</v>
      </c>
      <c r="O25">
        <v>0</v>
      </c>
      <c r="P25">
        <v>0</v>
      </c>
      <c r="S25" t="s">
        <v>38</v>
      </c>
      <c r="T25" t="s">
        <v>98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2:26">
      <c r="B26" t="s">
        <v>38</v>
      </c>
      <c r="C26" t="s">
        <v>106</v>
      </c>
      <c r="D26" t="str">
        <f t="shared" si="5"/>
        <v>\I:</v>
      </c>
      <c r="E26" t="s">
        <v>71</v>
      </c>
      <c r="F26" s="8">
        <f t="shared" si="4"/>
        <v>0</v>
      </c>
      <c r="G26" s="8">
        <f t="shared" si="0"/>
        <v>0</v>
      </c>
      <c r="H26" s="8">
        <f t="shared" si="1"/>
        <v>0</v>
      </c>
      <c r="I26" s="8">
        <f t="shared" si="2"/>
        <v>0</v>
      </c>
      <c r="J26" s="8">
        <f t="shared" si="3"/>
        <v>0</v>
      </c>
      <c r="L26">
        <v>0</v>
      </c>
      <c r="M26">
        <v>0</v>
      </c>
      <c r="N26">
        <v>0</v>
      </c>
      <c r="O26">
        <v>0</v>
      </c>
      <c r="P26">
        <v>0</v>
      </c>
      <c r="T26" t="s">
        <v>99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2:26">
      <c r="B27" t="s">
        <v>38</v>
      </c>
      <c r="C27" t="s">
        <v>107</v>
      </c>
      <c r="D27" t="str">
        <f t="shared" si="5"/>
        <v>COM_BNDPRD</v>
      </c>
      <c r="E27" t="s">
        <v>71</v>
      </c>
      <c r="F27" s="8">
        <f t="shared" si="4"/>
        <v>0</v>
      </c>
      <c r="G27" s="8">
        <f t="shared" si="0"/>
        <v>0</v>
      </c>
      <c r="H27" s="8">
        <f t="shared" si="1"/>
        <v>0</v>
      </c>
      <c r="I27" s="8">
        <f t="shared" si="2"/>
        <v>0</v>
      </c>
      <c r="J27" s="8">
        <f t="shared" si="3"/>
        <v>0</v>
      </c>
      <c r="L27">
        <v>0</v>
      </c>
      <c r="M27">
        <v>0</v>
      </c>
      <c r="N27">
        <v>0</v>
      </c>
      <c r="O27">
        <v>0</v>
      </c>
      <c r="P27">
        <v>0</v>
      </c>
      <c r="T27" t="s">
        <v>95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2:26">
      <c r="B28" t="s">
        <v>38</v>
      </c>
      <c r="C28" t="s">
        <v>108</v>
      </c>
      <c r="D28" t="str">
        <f t="shared" si="5"/>
        <v>COM_BNDPRD</v>
      </c>
      <c r="E28" t="s">
        <v>71</v>
      </c>
      <c r="F28" s="8">
        <f t="shared" si="4"/>
        <v>0</v>
      </c>
      <c r="G28" s="8">
        <f t="shared" si="0"/>
        <v>0</v>
      </c>
      <c r="H28" s="8">
        <f t="shared" si="1"/>
        <v>0</v>
      </c>
      <c r="I28" s="8">
        <f t="shared" si="2"/>
        <v>0</v>
      </c>
      <c r="J28" s="8">
        <f t="shared" si="3"/>
        <v>0</v>
      </c>
      <c r="L28">
        <v>0</v>
      </c>
      <c r="M28">
        <v>0</v>
      </c>
      <c r="N28">
        <v>0</v>
      </c>
      <c r="O28">
        <v>0</v>
      </c>
      <c r="P28">
        <v>0</v>
      </c>
      <c r="T28" t="s">
        <v>96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2:26">
      <c r="B29" t="s">
        <v>38</v>
      </c>
      <c r="C29" t="s">
        <v>109</v>
      </c>
      <c r="D29" t="str">
        <f t="shared" si="5"/>
        <v>COM_BNDPRD</v>
      </c>
      <c r="E29" t="s">
        <v>71</v>
      </c>
      <c r="F29" s="8">
        <f t="shared" si="4"/>
        <v>0</v>
      </c>
      <c r="G29" s="8">
        <f t="shared" si="0"/>
        <v>0</v>
      </c>
      <c r="H29" s="8">
        <f t="shared" si="1"/>
        <v>0</v>
      </c>
      <c r="I29" s="8">
        <f t="shared" si="2"/>
        <v>0</v>
      </c>
      <c r="J29" s="8">
        <f t="shared" si="3"/>
        <v>0</v>
      </c>
      <c r="L29">
        <v>0</v>
      </c>
      <c r="M29">
        <v>0</v>
      </c>
      <c r="N29">
        <v>0</v>
      </c>
      <c r="O29">
        <v>0</v>
      </c>
      <c r="P29">
        <v>0</v>
      </c>
      <c r="T29" t="s">
        <v>100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2:26">
      <c r="B30" t="s">
        <v>39</v>
      </c>
      <c r="C30" t="s">
        <v>105</v>
      </c>
      <c r="D30" t="str">
        <f t="shared" si="5"/>
        <v>\I:</v>
      </c>
      <c r="E30" t="s">
        <v>71</v>
      </c>
      <c r="F30" s="8">
        <f t="shared" si="4"/>
        <v>2.8087499999999999</v>
      </c>
      <c r="G30" s="8">
        <f t="shared" si="0"/>
        <v>2.6670000000000003</v>
      </c>
      <c r="H30" s="8">
        <f t="shared" si="1"/>
        <v>2.2207500000000002</v>
      </c>
      <c r="I30" s="8">
        <f t="shared" si="2"/>
        <v>2.8161</v>
      </c>
      <c r="J30" s="8">
        <f t="shared" si="3"/>
        <v>2.4874499999999999</v>
      </c>
      <c r="L30">
        <v>2.6749999999999998</v>
      </c>
      <c r="M30">
        <v>2.54</v>
      </c>
      <c r="N30">
        <v>2.1150000000000002</v>
      </c>
      <c r="O30">
        <v>2.6819999999999999</v>
      </c>
      <c r="P30">
        <v>2.3689999999999998</v>
      </c>
      <c r="S30" t="s">
        <v>39</v>
      </c>
      <c r="T30" t="s">
        <v>98</v>
      </c>
      <c r="U30">
        <v>2.6749999999999998</v>
      </c>
      <c r="V30">
        <v>2.54</v>
      </c>
      <c r="W30">
        <v>2.1150000000000002</v>
      </c>
      <c r="X30">
        <v>2.6819999999999999</v>
      </c>
      <c r="Y30">
        <v>2.3689999999999998</v>
      </c>
      <c r="Z30">
        <v>2.67482</v>
      </c>
    </row>
    <row r="31" spans="2:26">
      <c r="B31" t="s">
        <v>39</v>
      </c>
      <c r="C31" t="s">
        <v>106</v>
      </c>
      <c r="D31" t="str">
        <f t="shared" si="5"/>
        <v>\I:</v>
      </c>
      <c r="E31" t="s">
        <v>71</v>
      </c>
      <c r="F31" s="8">
        <f t="shared" si="4"/>
        <v>119.10360000000001</v>
      </c>
      <c r="G31" s="8">
        <f t="shared" si="0"/>
        <v>112.0938</v>
      </c>
      <c r="H31" s="8">
        <f t="shared" si="1"/>
        <v>106.97190000000001</v>
      </c>
      <c r="I31" s="8">
        <f t="shared" si="2"/>
        <v>109.92345</v>
      </c>
      <c r="J31" s="8">
        <f t="shared" si="3"/>
        <v>114.34500000000001</v>
      </c>
      <c r="L31">
        <v>113.432</v>
      </c>
      <c r="M31">
        <v>106.756</v>
      </c>
      <c r="N31">
        <v>101.878</v>
      </c>
      <c r="O31">
        <v>104.68899999999999</v>
      </c>
      <c r="P31">
        <v>108.9</v>
      </c>
      <c r="T31" t="s">
        <v>99</v>
      </c>
      <c r="U31">
        <v>113.432</v>
      </c>
      <c r="V31">
        <v>106.756</v>
      </c>
      <c r="W31">
        <v>101.878</v>
      </c>
      <c r="X31">
        <v>104.68899999999999</v>
      </c>
      <c r="Y31">
        <v>108.9</v>
      </c>
    </row>
    <row r="32" spans="2:26">
      <c r="B32" t="s">
        <v>39</v>
      </c>
      <c r="C32" t="s">
        <v>107</v>
      </c>
      <c r="D32" t="str">
        <f t="shared" si="5"/>
        <v>COM_BNDPRD</v>
      </c>
      <c r="E32" t="s">
        <v>71</v>
      </c>
      <c r="F32" s="8">
        <f t="shared" si="4"/>
        <v>104.73246</v>
      </c>
      <c r="G32" s="8">
        <f t="shared" si="0"/>
        <v>88.028850000000006</v>
      </c>
      <c r="H32" s="8">
        <f t="shared" si="1"/>
        <v>88.948650000000001</v>
      </c>
      <c r="I32" s="8">
        <f t="shared" si="2"/>
        <v>89.239499999999992</v>
      </c>
      <c r="J32" s="8">
        <f t="shared" si="3"/>
        <v>72.31665000000001</v>
      </c>
      <c r="L32">
        <v>99.745000000000005</v>
      </c>
      <c r="M32">
        <v>83.837000000000003</v>
      </c>
      <c r="N32">
        <v>84.712999999999994</v>
      </c>
      <c r="O32">
        <v>84.99</v>
      </c>
      <c r="P32">
        <v>68.873000000000005</v>
      </c>
      <c r="T32" t="s">
        <v>95</v>
      </c>
      <c r="U32">
        <v>99.745000000000005</v>
      </c>
      <c r="V32">
        <v>83.837000000000003</v>
      </c>
      <c r="W32">
        <v>84.712999999999994</v>
      </c>
      <c r="X32">
        <v>84.99</v>
      </c>
      <c r="Y32">
        <v>68.873000000000005</v>
      </c>
      <c r="Z32">
        <v>99.745199999999997</v>
      </c>
    </row>
    <row r="33" spans="2:26">
      <c r="B33" t="s">
        <v>39</v>
      </c>
      <c r="C33" t="s">
        <v>108</v>
      </c>
      <c r="D33" t="str">
        <f t="shared" si="5"/>
        <v>COM_BNDPRD</v>
      </c>
      <c r="E33" t="s">
        <v>71</v>
      </c>
      <c r="F33" s="8">
        <f t="shared" si="4"/>
        <v>64.401750000000007</v>
      </c>
      <c r="G33" s="8">
        <f t="shared" si="0"/>
        <v>56.7</v>
      </c>
      <c r="H33" s="8">
        <f t="shared" si="1"/>
        <v>52.232250000000001</v>
      </c>
      <c r="I33" s="8">
        <f t="shared" si="2"/>
        <v>53.197200000000002</v>
      </c>
      <c r="J33" s="8">
        <f t="shared" si="3"/>
        <v>43.417500000000004</v>
      </c>
      <c r="L33">
        <v>57.707999999999998</v>
      </c>
      <c r="M33">
        <v>54</v>
      </c>
      <c r="N33">
        <v>49.744999999999997</v>
      </c>
      <c r="O33">
        <v>50.664000000000001</v>
      </c>
      <c r="P33">
        <v>41.35</v>
      </c>
      <c r="T33" t="s">
        <v>96</v>
      </c>
      <c r="U33">
        <v>57.707999999999998</v>
      </c>
      <c r="V33">
        <v>54</v>
      </c>
      <c r="W33">
        <v>49.744999999999997</v>
      </c>
      <c r="X33">
        <v>50.664000000000001</v>
      </c>
      <c r="Y33">
        <v>41.35</v>
      </c>
      <c r="Z33">
        <v>61.335000000000001</v>
      </c>
    </row>
    <row r="34" spans="2:26">
      <c r="B34" t="s">
        <v>39</v>
      </c>
      <c r="C34" t="s">
        <v>109</v>
      </c>
      <c r="D34" t="str">
        <f t="shared" si="5"/>
        <v>COM_BNDPRD</v>
      </c>
      <c r="E34" t="s">
        <v>71</v>
      </c>
      <c r="F34" s="8">
        <f t="shared" si="4"/>
        <v>3.2539500000000006</v>
      </c>
      <c r="G34" s="8">
        <f t="shared" si="0"/>
        <v>3.2098499999999999</v>
      </c>
      <c r="H34" s="8">
        <f t="shared" si="1"/>
        <v>2.2438500000000001</v>
      </c>
      <c r="I34" s="8">
        <f t="shared" si="2"/>
        <v>2.3456999999999999</v>
      </c>
      <c r="J34" s="8">
        <f t="shared" si="3"/>
        <v>2.66805</v>
      </c>
      <c r="L34">
        <v>3.0990000000000002</v>
      </c>
      <c r="M34">
        <v>3.0569999999999999</v>
      </c>
      <c r="N34">
        <v>2.137</v>
      </c>
      <c r="O34">
        <v>2.234</v>
      </c>
      <c r="P34">
        <v>2.5409999999999999</v>
      </c>
      <c r="T34" t="s">
        <v>100</v>
      </c>
      <c r="U34">
        <v>3.0990000000000002</v>
      </c>
      <c r="V34">
        <v>3.0569999999999999</v>
      </c>
      <c r="W34">
        <v>2.137</v>
      </c>
      <c r="X34">
        <v>2.234</v>
      </c>
      <c r="Y34">
        <v>2.5409999999999999</v>
      </c>
    </row>
    <row r="35" spans="2:26">
      <c r="B35" t="s">
        <v>40</v>
      </c>
      <c r="C35" t="s">
        <v>105</v>
      </c>
      <c r="D35" t="str">
        <f t="shared" si="5"/>
        <v>\I:</v>
      </c>
      <c r="E35" t="s">
        <v>71</v>
      </c>
      <c r="F35" s="8">
        <f t="shared" si="4"/>
        <v>0</v>
      </c>
      <c r="G35" s="8">
        <f t="shared" si="0"/>
        <v>0</v>
      </c>
      <c r="H35" s="8">
        <f t="shared" si="1"/>
        <v>0</v>
      </c>
      <c r="I35" s="8">
        <f t="shared" si="2"/>
        <v>0</v>
      </c>
      <c r="J35" s="8">
        <f t="shared" si="3"/>
        <v>0</v>
      </c>
      <c r="L35">
        <v>0</v>
      </c>
      <c r="M35">
        <v>0</v>
      </c>
      <c r="N35">
        <v>0</v>
      </c>
      <c r="O35">
        <v>0</v>
      </c>
      <c r="P35">
        <v>0</v>
      </c>
      <c r="S35" t="s">
        <v>40</v>
      </c>
      <c r="T35" t="s">
        <v>98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2:26">
      <c r="B36" t="s">
        <v>40</v>
      </c>
      <c r="C36" t="s">
        <v>106</v>
      </c>
      <c r="D36" t="str">
        <f t="shared" si="5"/>
        <v>\I:</v>
      </c>
      <c r="E36" t="s">
        <v>71</v>
      </c>
      <c r="F36" s="8">
        <f t="shared" si="4"/>
        <v>970.22625000000005</v>
      </c>
      <c r="G36" s="8">
        <f t="shared" si="0"/>
        <v>947.48745000000008</v>
      </c>
      <c r="H36" s="8">
        <f t="shared" si="1"/>
        <v>949.52549999999997</v>
      </c>
      <c r="I36" s="8">
        <f t="shared" si="2"/>
        <v>946.62855000000013</v>
      </c>
      <c r="J36" s="8">
        <f t="shared" si="3"/>
        <v>925.19385</v>
      </c>
      <c r="L36">
        <v>924.02499999999998</v>
      </c>
      <c r="M36">
        <v>902.36900000000003</v>
      </c>
      <c r="N36">
        <v>904.31</v>
      </c>
      <c r="O36">
        <v>901.55100000000004</v>
      </c>
      <c r="P36">
        <v>881.13699999999994</v>
      </c>
      <c r="T36" t="s">
        <v>99</v>
      </c>
      <c r="U36">
        <v>924.02499999999998</v>
      </c>
      <c r="V36">
        <v>902.36900000000003</v>
      </c>
      <c r="W36">
        <v>904.31</v>
      </c>
      <c r="X36">
        <v>901.55100000000004</v>
      </c>
      <c r="Y36">
        <v>881.13699999999994</v>
      </c>
    </row>
    <row r="37" spans="2:26">
      <c r="B37" t="s">
        <v>40</v>
      </c>
      <c r="C37" t="s">
        <v>107</v>
      </c>
      <c r="D37" t="str">
        <f t="shared" si="5"/>
        <v>COM_BNDPRD</v>
      </c>
      <c r="E37" t="s">
        <v>71</v>
      </c>
      <c r="F37" s="8">
        <f t="shared" si="4"/>
        <v>1050.9723000000001</v>
      </c>
      <c r="G37" s="8">
        <f t="shared" si="0"/>
        <v>868.58834999999999</v>
      </c>
      <c r="H37" s="8">
        <f>N37*H$1</f>
        <v>950.39070000000004</v>
      </c>
      <c r="I37" s="8">
        <f t="shared" si="2"/>
        <v>989.53575000000001</v>
      </c>
      <c r="J37" s="8">
        <f t="shared" si="3"/>
        <v>804.41025000000002</v>
      </c>
      <c r="L37">
        <v>1000.926</v>
      </c>
      <c r="M37">
        <v>827.22699999999998</v>
      </c>
      <c r="N37">
        <v>905.13400000000001</v>
      </c>
      <c r="O37">
        <v>942.41499999999996</v>
      </c>
      <c r="P37">
        <v>766.10500000000002</v>
      </c>
      <c r="T37" t="s">
        <v>95</v>
      </c>
      <c r="U37">
        <v>1000.926</v>
      </c>
      <c r="V37">
        <v>827.22699999999998</v>
      </c>
      <c r="W37">
        <v>905.13400000000001</v>
      </c>
      <c r="X37">
        <v>942.41499999999996</v>
      </c>
      <c r="Y37">
        <v>766.10500000000002</v>
      </c>
      <c r="Z37">
        <v>961.94399999999996</v>
      </c>
    </row>
    <row r="38" spans="2:26">
      <c r="B38" t="s">
        <v>40</v>
      </c>
      <c r="C38" t="s">
        <v>108</v>
      </c>
      <c r="D38" t="str">
        <f t="shared" si="5"/>
        <v>COM_BNDPRD</v>
      </c>
      <c r="E38" t="s">
        <v>71</v>
      </c>
      <c r="F38" s="8">
        <f t="shared" si="4"/>
        <v>437.55074999999999</v>
      </c>
      <c r="G38" s="8">
        <f t="shared" si="0"/>
        <v>393.96525000000003</v>
      </c>
      <c r="H38" s="8">
        <f t="shared" si="1"/>
        <v>401.60715000000005</v>
      </c>
      <c r="I38" s="8">
        <f t="shared" si="2"/>
        <v>470.24565000000001</v>
      </c>
      <c r="J38" s="8">
        <f t="shared" si="3"/>
        <v>438.2826</v>
      </c>
      <c r="L38">
        <v>416.71499999999997</v>
      </c>
      <c r="M38">
        <v>375.20499999999998</v>
      </c>
      <c r="N38">
        <v>382.483</v>
      </c>
      <c r="O38">
        <v>447.85300000000001</v>
      </c>
      <c r="P38">
        <v>417.41199999999998</v>
      </c>
      <c r="T38" t="s">
        <v>96</v>
      </c>
      <c r="U38">
        <v>416.71499999999997</v>
      </c>
      <c r="V38">
        <v>375.20499999999998</v>
      </c>
      <c r="W38">
        <v>382.483</v>
      </c>
      <c r="X38">
        <v>447.85300000000001</v>
      </c>
      <c r="Y38">
        <v>417.41199999999998</v>
      </c>
      <c r="Z38">
        <v>365.99200000000002</v>
      </c>
    </row>
    <row r="39" spans="2:26">
      <c r="B39" t="s">
        <v>40</v>
      </c>
      <c r="C39" t="s">
        <v>109</v>
      </c>
      <c r="D39" t="str">
        <f t="shared" si="5"/>
        <v>COM_BNDPRD</v>
      </c>
      <c r="E39" t="s">
        <v>71</v>
      </c>
      <c r="F39" s="8">
        <f t="shared" si="4"/>
        <v>22.019550000000002</v>
      </c>
      <c r="G39" s="8">
        <f t="shared" si="0"/>
        <v>21.2562</v>
      </c>
      <c r="H39" s="8">
        <f t="shared" si="1"/>
        <v>20.781600000000001</v>
      </c>
      <c r="I39" s="8">
        <f t="shared" si="2"/>
        <v>19.927949999999999</v>
      </c>
      <c r="J39" s="8">
        <f t="shared" si="3"/>
        <v>19.727399999999999</v>
      </c>
      <c r="L39">
        <v>20.971</v>
      </c>
      <c r="M39">
        <v>20.244</v>
      </c>
      <c r="N39">
        <v>19.792000000000002</v>
      </c>
      <c r="O39">
        <v>18.978999999999999</v>
      </c>
      <c r="P39">
        <v>18.788</v>
      </c>
      <c r="T39" t="s">
        <v>100</v>
      </c>
      <c r="U39">
        <v>20.971</v>
      </c>
      <c r="V39">
        <v>20.244</v>
      </c>
      <c r="W39">
        <v>19.792000000000002</v>
      </c>
      <c r="X39">
        <v>18.978999999999999</v>
      </c>
      <c r="Y39">
        <v>18.788</v>
      </c>
    </row>
    <row r="40" spans="2:26">
      <c r="B40" t="s">
        <v>41</v>
      </c>
      <c r="C40" t="s">
        <v>105</v>
      </c>
      <c r="D40" t="str">
        <f t="shared" si="5"/>
        <v>\I:</v>
      </c>
      <c r="E40" t="s">
        <v>71</v>
      </c>
      <c r="F40" s="8">
        <f t="shared" si="4"/>
        <v>2.0081145</v>
      </c>
      <c r="G40" s="8">
        <f t="shared" si="0"/>
        <v>1.70835</v>
      </c>
      <c r="H40" s="8">
        <f t="shared" si="1"/>
        <v>1.66635</v>
      </c>
      <c r="I40" s="8">
        <f t="shared" si="2"/>
        <v>1.5855000000000001</v>
      </c>
      <c r="J40" s="8">
        <f t="shared" si="3"/>
        <v>1.4878500000000001</v>
      </c>
      <c r="L40">
        <v>1.7549999999999999</v>
      </c>
      <c r="M40">
        <v>1.627</v>
      </c>
      <c r="N40">
        <v>1.587</v>
      </c>
      <c r="O40">
        <v>1.51</v>
      </c>
      <c r="P40">
        <v>1.417</v>
      </c>
      <c r="S40" t="s">
        <v>41</v>
      </c>
      <c r="T40" t="s">
        <v>98</v>
      </c>
      <c r="U40">
        <v>1.7549999999999999</v>
      </c>
      <c r="V40">
        <v>1.627</v>
      </c>
      <c r="W40">
        <v>1.587</v>
      </c>
      <c r="X40">
        <v>1.51</v>
      </c>
      <c r="Y40">
        <v>1.417</v>
      </c>
      <c r="Z40">
        <v>1.91249</v>
      </c>
    </row>
    <row r="41" spans="2:26">
      <c r="B41" t="s">
        <v>41</v>
      </c>
      <c r="C41" t="s">
        <v>106</v>
      </c>
      <c r="D41" t="str">
        <f t="shared" si="5"/>
        <v>\I:</v>
      </c>
      <c r="E41" t="s">
        <v>71</v>
      </c>
      <c r="F41" s="8">
        <f t="shared" si="4"/>
        <v>31.3719</v>
      </c>
      <c r="G41" s="8">
        <f t="shared" si="0"/>
        <v>31.3719</v>
      </c>
      <c r="H41" s="8">
        <f t="shared" si="1"/>
        <v>30.039450000000002</v>
      </c>
      <c r="I41" s="8">
        <f t="shared" si="2"/>
        <v>29.741250000000001</v>
      </c>
      <c r="J41" s="8">
        <f t="shared" si="3"/>
        <v>30.058350000000001</v>
      </c>
      <c r="L41">
        <v>29.858000000000001</v>
      </c>
      <c r="M41">
        <v>29.878</v>
      </c>
      <c r="N41">
        <v>28.609000000000002</v>
      </c>
      <c r="O41">
        <v>28.324999999999999</v>
      </c>
      <c r="P41">
        <v>28.626999999999999</v>
      </c>
      <c r="T41" t="s">
        <v>99</v>
      </c>
      <c r="U41">
        <v>29.858000000000001</v>
      </c>
      <c r="V41">
        <v>29.878</v>
      </c>
      <c r="W41">
        <v>28.609000000000002</v>
      </c>
      <c r="X41">
        <v>28.324999999999999</v>
      </c>
      <c r="Y41">
        <v>28.626999999999999</v>
      </c>
    </row>
    <row r="42" spans="2:26">
      <c r="B42" t="s">
        <v>41</v>
      </c>
      <c r="C42" t="s">
        <v>107</v>
      </c>
      <c r="D42" t="str">
        <f t="shared" si="5"/>
        <v>COM_BNDPRD</v>
      </c>
      <c r="E42" t="s">
        <v>71</v>
      </c>
      <c r="F42" s="8">
        <f t="shared" si="4"/>
        <v>33.024600000000007</v>
      </c>
      <c r="G42" s="8">
        <f t="shared" si="0"/>
        <v>28.545300000000001</v>
      </c>
      <c r="H42" s="8">
        <f t="shared" si="1"/>
        <v>28.56945</v>
      </c>
      <c r="I42" s="8">
        <f t="shared" si="2"/>
        <v>28.751100000000001</v>
      </c>
      <c r="J42" s="8">
        <f t="shared" si="3"/>
        <v>25.044600000000003</v>
      </c>
      <c r="L42">
        <v>31.452000000000002</v>
      </c>
      <c r="M42">
        <v>27.186</v>
      </c>
      <c r="N42">
        <v>27.209</v>
      </c>
      <c r="O42">
        <v>27.382000000000001</v>
      </c>
      <c r="P42">
        <v>23.852</v>
      </c>
      <c r="T42" t="s">
        <v>95</v>
      </c>
      <c r="U42">
        <v>31.452000000000002</v>
      </c>
      <c r="V42">
        <v>27.186</v>
      </c>
      <c r="W42">
        <v>27.209</v>
      </c>
      <c r="X42">
        <v>27.382000000000001</v>
      </c>
      <c r="Y42">
        <v>23.852</v>
      </c>
      <c r="Z42">
        <v>31.4361</v>
      </c>
    </row>
    <row r="43" spans="2:26">
      <c r="B43" t="s">
        <v>41</v>
      </c>
      <c r="C43" t="s">
        <v>108</v>
      </c>
      <c r="D43" t="str">
        <f t="shared" si="5"/>
        <v>COM_BNDPRD</v>
      </c>
      <c r="E43" t="s">
        <v>71</v>
      </c>
      <c r="F43" s="8">
        <f t="shared" si="4"/>
        <v>12.471165000000001</v>
      </c>
      <c r="G43" s="8">
        <f t="shared" si="0"/>
        <v>7.8162000000000003</v>
      </c>
      <c r="H43" s="8">
        <f t="shared" si="1"/>
        <v>8.7223500000000005</v>
      </c>
      <c r="I43" s="8">
        <f t="shared" si="2"/>
        <v>9.0205500000000001</v>
      </c>
      <c r="J43" s="8">
        <f t="shared" si="3"/>
        <v>6.6664500000000002</v>
      </c>
      <c r="L43">
        <v>9.5269999999999992</v>
      </c>
      <c r="M43">
        <v>7.444</v>
      </c>
      <c r="N43">
        <v>8.3070000000000004</v>
      </c>
      <c r="O43">
        <v>8.5909999999999993</v>
      </c>
      <c r="P43">
        <v>6.3490000000000002</v>
      </c>
      <c r="T43" t="s">
        <v>96</v>
      </c>
      <c r="U43">
        <v>9.5269999999999992</v>
      </c>
      <c r="V43">
        <v>7.444</v>
      </c>
      <c r="W43">
        <v>8.3070000000000004</v>
      </c>
      <c r="X43">
        <v>8.5909999999999993</v>
      </c>
      <c r="Y43">
        <v>6.3490000000000002</v>
      </c>
      <c r="Z43">
        <v>11.8773</v>
      </c>
    </row>
    <row r="44" spans="2:26">
      <c r="B44" t="s">
        <v>41</v>
      </c>
      <c r="C44" t="s">
        <v>109</v>
      </c>
      <c r="D44" t="str">
        <f t="shared" si="5"/>
        <v>COM_BNDPRD</v>
      </c>
      <c r="E44" t="s">
        <v>71</v>
      </c>
      <c r="F44" s="8">
        <f t="shared" si="4"/>
        <v>0</v>
      </c>
      <c r="G44" s="8">
        <f t="shared" si="0"/>
        <v>0</v>
      </c>
      <c r="H44" s="8">
        <f t="shared" si="1"/>
        <v>0</v>
      </c>
      <c r="I44" s="8">
        <f t="shared" si="2"/>
        <v>0</v>
      </c>
      <c r="J44" s="8">
        <f t="shared" si="3"/>
        <v>0</v>
      </c>
      <c r="L44">
        <v>0</v>
      </c>
      <c r="M44">
        <v>0</v>
      </c>
      <c r="N44">
        <v>0</v>
      </c>
      <c r="O44">
        <v>0</v>
      </c>
      <c r="P44">
        <v>0</v>
      </c>
      <c r="T44" t="s">
        <v>100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2:26">
      <c r="B45" t="s">
        <v>42</v>
      </c>
      <c r="C45" t="s">
        <v>105</v>
      </c>
      <c r="D45" t="str">
        <f t="shared" si="5"/>
        <v>\I:</v>
      </c>
      <c r="E45" t="s">
        <v>71</v>
      </c>
      <c r="F45" s="8">
        <f t="shared" si="4"/>
        <v>0.35911680000000001</v>
      </c>
      <c r="G45" s="8">
        <f t="shared" si="0"/>
        <v>0.30659999999999998</v>
      </c>
      <c r="H45" s="8">
        <f t="shared" si="1"/>
        <v>0.36330000000000001</v>
      </c>
      <c r="I45" s="8">
        <f t="shared" si="2"/>
        <v>0.31919999999999998</v>
      </c>
      <c r="J45" s="8">
        <f t="shared" si="3"/>
        <v>0.23940000000000003</v>
      </c>
      <c r="L45">
        <v>0.34200000000000003</v>
      </c>
      <c r="M45">
        <v>0.29199999999999998</v>
      </c>
      <c r="N45">
        <v>0.34599999999999997</v>
      </c>
      <c r="O45">
        <v>0.30399999999999999</v>
      </c>
      <c r="P45">
        <v>0.22800000000000001</v>
      </c>
      <c r="S45" t="s">
        <v>42</v>
      </c>
      <c r="T45" t="s">
        <v>98</v>
      </c>
      <c r="U45">
        <v>0.34200000000000003</v>
      </c>
      <c r="V45">
        <v>0.29199999999999998</v>
      </c>
      <c r="W45">
        <v>0.34599999999999997</v>
      </c>
      <c r="X45">
        <v>0.30399999999999999</v>
      </c>
      <c r="Y45">
        <v>0.22800000000000001</v>
      </c>
      <c r="Z45">
        <v>0.34201599999999999</v>
      </c>
    </row>
    <row r="46" spans="2:26">
      <c r="B46" t="s">
        <v>42</v>
      </c>
      <c r="C46" t="s">
        <v>106</v>
      </c>
      <c r="D46" t="str">
        <f t="shared" si="5"/>
        <v>\I:</v>
      </c>
      <c r="E46" t="s">
        <v>71</v>
      </c>
      <c r="F46" s="8">
        <f t="shared" si="4"/>
        <v>5.0221500000000008</v>
      </c>
      <c r="G46" s="8">
        <f t="shared" si="0"/>
        <v>4.9948499999999996</v>
      </c>
      <c r="H46" s="8">
        <f t="shared" si="1"/>
        <v>5.2384500000000003</v>
      </c>
      <c r="I46" s="8">
        <f t="shared" si="2"/>
        <v>6.4323000000000006</v>
      </c>
      <c r="J46" s="8">
        <f t="shared" si="3"/>
        <v>4.2987000000000002</v>
      </c>
      <c r="L46">
        <v>4.7830000000000004</v>
      </c>
      <c r="M46">
        <v>4.7569999999999997</v>
      </c>
      <c r="N46">
        <v>4.9889999999999999</v>
      </c>
      <c r="O46">
        <v>6.1260000000000003</v>
      </c>
      <c r="P46">
        <v>4.0940000000000003</v>
      </c>
      <c r="T46" t="s">
        <v>99</v>
      </c>
      <c r="U46">
        <v>4.7830000000000004</v>
      </c>
      <c r="V46">
        <v>4.7569999999999997</v>
      </c>
      <c r="W46">
        <v>4.9889999999999999</v>
      </c>
      <c r="X46">
        <v>6.1260000000000003</v>
      </c>
      <c r="Y46">
        <v>4.0940000000000003</v>
      </c>
    </row>
    <row r="47" spans="2:26">
      <c r="B47" t="s">
        <v>42</v>
      </c>
      <c r="C47" t="s">
        <v>107</v>
      </c>
      <c r="D47" t="str">
        <f t="shared" si="5"/>
        <v>COM_BNDPRD</v>
      </c>
      <c r="E47" t="s">
        <v>71</v>
      </c>
      <c r="F47" s="8">
        <f t="shared" si="4"/>
        <v>2.4139499999999998</v>
      </c>
      <c r="G47" s="8">
        <f t="shared" si="0"/>
        <v>2.2722000000000002</v>
      </c>
      <c r="H47" s="8">
        <f t="shared" si="1"/>
        <v>2.4328500000000002</v>
      </c>
      <c r="I47" s="8">
        <f t="shared" si="2"/>
        <v>2.2984500000000003</v>
      </c>
      <c r="J47" s="8">
        <f t="shared" si="3"/>
        <v>2.2953000000000001</v>
      </c>
      <c r="L47">
        <v>2.2989999999999999</v>
      </c>
      <c r="M47">
        <v>2.1640000000000001</v>
      </c>
      <c r="N47">
        <v>2.3170000000000002</v>
      </c>
      <c r="O47">
        <v>2.1890000000000001</v>
      </c>
      <c r="P47">
        <v>2.1859999999999999</v>
      </c>
      <c r="T47" t="s">
        <v>95</v>
      </c>
      <c r="U47">
        <v>2.2989999999999999</v>
      </c>
      <c r="V47">
        <v>2.1640000000000001</v>
      </c>
      <c r="W47">
        <v>2.3170000000000002</v>
      </c>
      <c r="X47">
        <v>2.1890000000000001</v>
      </c>
      <c r="Y47">
        <v>2.1859999999999999</v>
      </c>
      <c r="Z47">
        <v>2.2986</v>
      </c>
    </row>
    <row r="48" spans="2:26">
      <c r="B48" t="s">
        <v>42</v>
      </c>
      <c r="C48" t="s">
        <v>108</v>
      </c>
      <c r="D48" t="str">
        <f t="shared" si="5"/>
        <v>COM_BNDPRD</v>
      </c>
      <c r="E48" t="s">
        <v>71</v>
      </c>
      <c r="F48" s="8">
        <f t="shared" si="4"/>
        <v>1.3629</v>
      </c>
      <c r="G48" s="8">
        <f t="shared" si="0"/>
        <v>1.3629</v>
      </c>
      <c r="H48" s="8">
        <f t="shared" si="1"/>
        <v>1.5329999999999999</v>
      </c>
      <c r="I48" s="8">
        <f t="shared" si="2"/>
        <v>1.9047000000000001</v>
      </c>
      <c r="J48" s="8">
        <f t="shared" si="3"/>
        <v>2.9379</v>
      </c>
      <c r="L48">
        <v>1.244</v>
      </c>
      <c r="M48">
        <v>1.298</v>
      </c>
      <c r="N48">
        <v>1.46</v>
      </c>
      <c r="O48">
        <v>1.8140000000000001</v>
      </c>
      <c r="P48">
        <v>2.798</v>
      </c>
      <c r="T48" t="s">
        <v>96</v>
      </c>
      <c r="U48">
        <v>1.244</v>
      </c>
      <c r="V48">
        <v>1.298</v>
      </c>
      <c r="W48">
        <v>1.46</v>
      </c>
      <c r="X48">
        <v>1.8140000000000001</v>
      </c>
      <c r="Y48">
        <v>2.798</v>
      </c>
      <c r="Z48">
        <v>1.2464999999999999</v>
      </c>
    </row>
    <row r="49" spans="2:26">
      <c r="B49" t="s">
        <v>42</v>
      </c>
      <c r="C49" t="s">
        <v>109</v>
      </c>
      <c r="D49" t="str">
        <f t="shared" si="5"/>
        <v>COM_BNDPRD</v>
      </c>
      <c r="E49" t="s">
        <v>71</v>
      </c>
      <c r="F49" s="8">
        <f t="shared" si="4"/>
        <v>1.155E-2</v>
      </c>
      <c r="G49" s="8">
        <f t="shared" si="0"/>
        <v>1.155E-2</v>
      </c>
      <c r="H49" s="8">
        <f t="shared" si="1"/>
        <v>2.3099999999999999E-2</v>
      </c>
      <c r="I49" s="8">
        <f t="shared" si="2"/>
        <v>3.78E-2</v>
      </c>
      <c r="J49" s="8">
        <f t="shared" si="3"/>
        <v>6.93E-2</v>
      </c>
      <c r="L49">
        <v>2E-3</v>
      </c>
      <c r="M49">
        <v>1.0999999999999999E-2</v>
      </c>
      <c r="N49">
        <v>2.1999999999999999E-2</v>
      </c>
      <c r="O49">
        <v>3.5999999999999997E-2</v>
      </c>
      <c r="P49">
        <v>6.6000000000000003E-2</v>
      </c>
      <c r="T49" t="s">
        <v>100</v>
      </c>
      <c r="U49">
        <v>2E-3</v>
      </c>
      <c r="V49">
        <v>1.0999999999999999E-2</v>
      </c>
      <c r="W49">
        <v>2.1999999999999999E-2</v>
      </c>
      <c r="X49">
        <v>3.5999999999999997E-2</v>
      </c>
      <c r="Y49">
        <v>6.6000000000000003E-2</v>
      </c>
    </row>
    <row r="50" spans="2:26">
      <c r="B50" t="s">
        <v>43</v>
      </c>
      <c r="C50" t="s">
        <v>105</v>
      </c>
      <c r="D50" t="str">
        <f t="shared" si="5"/>
        <v>\I:</v>
      </c>
      <c r="E50" t="s">
        <v>71</v>
      </c>
      <c r="F50" s="8">
        <f t="shared" si="4"/>
        <v>0</v>
      </c>
      <c r="G50" s="8">
        <f t="shared" si="0"/>
        <v>0</v>
      </c>
      <c r="H50" s="8">
        <f t="shared" si="1"/>
        <v>0</v>
      </c>
      <c r="I50" s="8">
        <f t="shared" si="2"/>
        <v>0</v>
      </c>
      <c r="J50" s="8">
        <f t="shared" si="3"/>
        <v>8.4000000000000012E-3</v>
      </c>
      <c r="L50">
        <v>0</v>
      </c>
      <c r="M50">
        <v>0</v>
      </c>
      <c r="N50">
        <v>0</v>
      </c>
      <c r="O50">
        <v>0</v>
      </c>
      <c r="P50">
        <v>8.0000000000000002E-3</v>
      </c>
      <c r="S50" t="s">
        <v>43</v>
      </c>
      <c r="T50" t="s">
        <v>98</v>
      </c>
      <c r="U50">
        <v>0</v>
      </c>
      <c r="V50">
        <v>0</v>
      </c>
      <c r="W50">
        <v>0</v>
      </c>
      <c r="X50">
        <v>0</v>
      </c>
      <c r="Y50">
        <v>8.0000000000000002E-3</v>
      </c>
    </row>
    <row r="51" spans="2:26">
      <c r="B51" t="s">
        <v>43</v>
      </c>
      <c r="C51" t="s">
        <v>106</v>
      </c>
      <c r="D51" t="str">
        <f t="shared" si="5"/>
        <v>\I:</v>
      </c>
      <c r="E51" t="s">
        <v>71</v>
      </c>
      <c r="F51" s="8">
        <f t="shared" si="4"/>
        <v>24.404100000000003</v>
      </c>
      <c r="G51" s="8">
        <f t="shared" si="0"/>
        <v>24.404100000000003</v>
      </c>
      <c r="H51" s="8">
        <f t="shared" si="1"/>
        <v>22.349250000000001</v>
      </c>
      <c r="I51" s="8">
        <f t="shared" si="2"/>
        <v>23.609249999999999</v>
      </c>
      <c r="J51" s="8">
        <f t="shared" si="3"/>
        <v>20.387850000000004</v>
      </c>
      <c r="L51">
        <v>15.638999999999999</v>
      </c>
      <c r="M51">
        <v>23.242000000000001</v>
      </c>
      <c r="N51">
        <v>21.285</v>
      </c>
      <c r="O51">
        <v>22.484999999999999</v>
      </c>
      <c r="P51">
        <v>19.417000000000002</v>
      </c>
      <c r="T51" t="s">
        <v>99</v>
      </c>
      <c r="U51">
        <v>15.638999999999999</v>
      </c>
      <c r="V51">
        <v>23.242000000000001</v>
      </c>
      <c r="W51">
        <v>21.285</v>
      </c>
      <c r="X51">
        <v>22.484999999999999</v>
      </c>
      <c r="Y51">
        <v>19.417000000000002</v>
      </c>
    </row>
    <row r="52" spans="2:26">
      <c r="B52" t="s">
        <v>43</v>
      </c>
      <c r="C52" t="s">
        <v>107</v>
      </c>
      <c r="D52" t="str">
        <f t="shared" si="5"/>
        <v>COM_BNDPRD</v>
      </c>
      <c r="E52" t="s">
        <v>71</v>
      </c>
      <c r="F52" s="8">
        <f t="shared" si="4"/>
        <v>15.298500000000001</v>
      </c>
      <c r="G52" s="8">
        <f t="shared" si="0"/>
        <v>15.298500000000001</v>
      </c>
      <c r="H52" s="8">
        <f t="shared" si="1"/>
        <v>13.641600000000002</v>
      </c>
      <c r="I52" s="8">
        <f t="shared" si="2"/>
        <v>10.2186</v>
      </c>
      <c r="J52" s="8">
        <f t="shared" si="3"/>
        <v>10.1808</v>
      </c>
      <c r="L52">
        <v>10.66</v>
      </c>
      <c r="M52">
        <v>14.57</v>
      </c>
      <c r="N52">
        <v>12.992000000000001</v>
      </c>
      <c r="O52">
        <v>9.7319999999999993</v>
      </c>
      <c r="P52">
        <v>9.6959999999999997</v>
      </c>
      <c r="T52" t="s">
        <v>95</v>
      </c>
      <c r="U52">
        <v>10.66</v>
      </c>
      <c r="V52">
        <v>14.57</v>
      </c>
      <c r="W52">
        <v>12.992000000000001</v>
      </c>
      <c r="X52">
        <v>9.7319999999999993</v>
      </c>
      <c r="Y52">
        <v>9.6959999999999997</v>
      </c>
      <c r="Z52">
        <v>10.660500000000001</v>
      </c>
    </row>
    <row r="53" spans="2:26">
      <c r="B53" t="s">
        <v>43</v>
      </c>
      <c r="C53" t="s">
        <v>108</v>
      </c>
      <c r="D53" t="str">
        <f t="shared" si="5"/>
        <v>COM_BNDPRD</v>
      </c>
      <c r="E53" t="s">
        <v>71</v>
      </c>
      <c r="F53" s="8">
        <f t="shared" si="4"/>
        <v>7.2439499999999999</v>
      </c>
      <c r="G53" s="8">
        <f t="shared" si="0"/>
        <v>7.2439499999999999</v>
      </c>
      <c r="H53" s="8">
        <f t="shared" si="1"/>
        <v>6.0658500000000002</v>
      </c>
      <c r="I53" s="8">
        <f t="shared" si="2"/>
        <v>5.4799500000000005</v>
      </c>
      <c r="J53" s="8">
        <f t="shared" si="3"/>
        <v>5.5083000000000011</v>
      </c>
      <c r="L53">
        <v>5.8179999999999996</v>
      </c>
      <c r="M53">
        <v>6.899</v>
      </c>
      <c r="N53">
        <v>5.7770000000000001</v>
      </c>
      <c r="O53">
        <v>5.2190000000000003</v>
      </c>
      <c r="P53">
        <v>5.2460000000000004</v>
      </c>
      <c r="T53" t="s">
        <v>96</v>
      </c>
      <c r="U53">
        <v>5.8179999999999996</v>
      </c>
      <c r="V53">
        <v>6.899</v>
      </c>
      <c r="W53">
        <v>5.7770000000000001</v>
      </c>
      <c r="X53">
        <v>5.2190000000000003</v>
      </c>
      <c r="Y53">
        <v>5.2460000000000004</v>
      </c>
      <c r="Z53">
        <v>5.8175999999999997</v>
      </c>
    </row>
    <row r="54" spans="2:26">
      <c r="B54" t="s">
        <v>43</v>
      </c>
      <c r="C54" t="s">
        <v>109</v>
      </c>
      <c r="D54" t="str">
        <f t="shared" si="5"/>
        <v>COM_BNDPRD</v>
      </c>
      <c r="E54" t="s">
        <v>71</v>
      </c>
      <c r="F54" s="8">
        <f t="shared" si="4"/>
        <v>0.6573</v>
      </c>
      <c r="G54" s="8">
        <f t="shared" si="0"/>
        <v>0.6573</v>
      </c>
      <c r="H54" s="8">
        <f t="shared" si="1"/>
        <v>0.64680000000000004</v>
      </c>
      <c r="I54" s="8">
        <f t="shared" si="2"/>
        <v>0.59010000000000007</v>
      </c>
      <c r="J54" s="8">
        <f t="shared" si="3"/>
        <v>0.6048</v>
      </c>
      <c r="L54">
        <v>0.60599999999999998</v>
      </c>
      <c r="M54">
        <v>0.626</v>
      </c>
      <c r="N54">
        <v>0.61599999999999999</v>
      </c>
      <c r="O54">
        <v>0.56200000000000006</v>
      </c>
      <c r="P54">
        <v>0.57599999999999996</v>
      </c>
      <c r="T54" t="s">
        <v>100</v>
      </c>
      <c r="U54">
        <v>0.60599999999999998</v>
      </c>
      <c r="V54">
        <v>0.626</v>
      </c>
      <c r="W54">
        <v>0.61599999999999999</v>
      </c>
      <c r="X54">
        <v>0.56200000000000006</v>
      </c>
      <c r="Y54">
        <v>0.57599999999999996</v>
      </c>
    </row>
    <row r="55" spans="2:26">
      <c r="B55" t="s">
        <v>44</v>
      </c>
      <c r="C55" t="s">
        <v>105</v>
      </c>
      <c r="D55" t="str">
        <f t="shared" si="5"/>
        <v>\I:</v>
      </c>
      <c r="E55" t="s">
        <v>71</v>
      </c>
      <c r="F55" s="8">
        <f t="shared" si="4"/>
        <v>20.507549999999998</v>
      </c>
      <c r="G55" s="8">
        <f t="shared" si="0"/>
        <v>20.507549999999998</v>
      </c>
      <c r="H55" s="8">
        <f t="shared" si="1"/>
        <v>27.774600000000003</v>
      </c>
      <c r="I55" s="8">
        <f t="shared" si="2"/>
        <v>28.467600000000001</v>
      </c>
      <c r="J55" s="8">
        <f t="shared" si="3"/>
        <v>27.583500000000001</v>
      </c>
      <c r="L55">
        <v>5.7460000000000004</v>
      </c>
      <c r="M55">
        <v>19.530999999999999</v>
      </c>
      <c r="N55">
        <v>26.452000000000002</v>
      </c>
      <c r="O55">
        <v>27.111999999999998</v>
      </c>
      <c r="P55">
        <v>26.27</v>
      </c>
      <c r="S55" t="s">
        <v>44</v>
      </c>
      <c r="T55" t="s">
        <v>98</v>
      </c>
      <c r="U55">
        <v>5.7460000000000004</v>
      </c>
      <c r="V55">
        <v>19.530999999999999</v>
      </c>
      <c r="W55">
        <v>26.452000000000002</v>
      </c>
      <c r="X55">
        <v>27.111999999999998</v>
      </c>
      <c r="Y55">
        <v>26.27</v>
      </c>
      <c r="Z55">
        <v>4.2128899999999998</v>
      </c>
    </row>
    <row r="56" spans="2:26">
      <c r="B56" t="s">
        <v>44</v>
      </c>
      <c r="C56" t="s">
        <v>106</v>
      </c>
      <c r="D56" t="str">
        <f t="shared" si="5"/>
        <v>\I:</v>
      </c>
      <c r="E56" t="s">
        <v>71</v>
      </c>
      <c r="F56" s="8">
        <f t="shared" si="4"/>
        <v>353.06460000000004</v>
      </c>
      <c r="G56" s="8">
        <f t="shared" si="0"/>
        <v>351.90540000000004</v>
      </c>
      <c r="H56" s="8">
        <f t="shared" si="1"/>
        <v>383.25839999999999</v>
      </c>
      <c r="I56" s="8">
        <f t="shared" si="2"/>
        <v>408.60540000000003</v>
      </c>
      <c r="J56" s="8">
        <f t="shared" si="3"/>
        <v>394.7097</v>
      </c>
      <c r="L56">
        <v>336.25200000000001</v>
      </c>
      <c r="M56">
        <v>335.14800000000002</v>
      </c>
      <c r="N56">
        <v>365.00799999999998</v>
      </c>
      <c r="O56">
        <v>389.14800000000002</v>
      </c>
      <c r="P56">
        <v>375.91399999999999</v>
      </c>
      <c r="T56" t="s">
        <v>99</v>
      </c>
      <c r="U56">
        <v>336.25200000000001</v>
      </c>
      <c r="V56">
        <v>335.14800000000002</v>
      </c>
      <c r="W56">
        <v>365.00799999999998</v>
      </c>
      <c r="X56">
        <v>389.14800000000002</v>
      </c>
      <c r="Y56">
        <v>375.91399999999999</v>
      </c>
    </row>
    <row r="57" spans="2:26">
      <c r="B57" t="s">
        <v>44</v>
      </c>
      <c r="C57" t="s">
        <v>107</v>
      </c>
      <c r="D57" t="str">
        <f t="shared" si="5"/>
        <v>COM_BNDPRD</v>
      </c>
      <c r="E57" t="s">
        <v>71</v>
      </c>
      <c r="F57" s="8">
        <f t="shared" si="4"/>
        <v>205.51650000000001</v>
      </c>
      <c r="G57" s="8">
        <f t="shared" si="0"/>
        <v>149.99985000000001</v>
      </c>
      <c r="H57" s="8">
        <f t="shared" si="1"/>
        <v>154.28385000000003</v>
      </c>
      <c r="I57" s="8">
        <f t="shared" si="2"/>
        <v>140.39340000000001</v>
      </c>
      <c r="J57" s="8">
        <f t="shared" si="3"/>
        <v>136.02959999999999</v>
      </c>
      <c r="L57">
        <v>178.267</v>
      </c>
      <c r="M57">
        <v>142.857</v>
      </c>
      <c r="N57">
        <v>146.93700000000001</v>
      </c>
      <c r="O57">
        <v>133.708</v>
      </c>
      <c r="P57">
        <v>129.55199999999999</v>
      </c>
      <c r="T57" t="s">
        <v>95</v>
      </c>
      <c r="U57">
        <v>178.267</v>
      </c>
      <c r="V57">
        <v>142.857</v>
      </c>
      <c r="W57">
        <v>146.93700000000001</v>
      </c>
      <c r="X57">
        <v>133.708</v>
      </c>
      <c r="Y57">
        <v>129.55199999999999</v>
      </c>
      <c r="Z57">
        <v>195.73</v>
      </c>
    </row>
    <row r="58" spans="2:26">
      <c r="B58" t="s">
        <v>44</v>
      </c>
      <c r="C58" t="s">
        <v>108</v>
      </c>
      <c r="D58" t="str">
        <f t="shared" si="5"/>
        <v>COM_BNDPRD</v>
      </c>
      <c r="E58" t="s">
        <v>71</v>
      </c>
      <c r="F58" s="8">
        <f t="shared" si="4"/>
        <v>77.180250000000001</v>
      </c>
      <c r="G58" s="8">
        <f t="shared" si="0"/>
        <v>77.180250000000001</v>
      </c>
      <c r="H58" s="8">
        <f t="shared" si="1"/>
        <v>71.115449999999996</v>
      </c>
      <c r="I58" s="8">
        <f t="shared" si="2"/>
        <v>65.821349999999995</v>
      </c>
      <c r="J58" s="8">
        <f t="shared" si="3"/>
        <v>63.764400000000002</v>
      </c>
      <c r="L58">
        <v>44.573</v>
      </c>
      <c r="M58">
        <v>73.504999999999995</v>
      </c>
      <c r="N58">
        <v>67.728999999999999</v>
      </c>
      <c r="O58">
        <v>62.686999999999998</v>
      </c>
      <c r="P58">
        <v>60.728000000000002</v>
      </c>
      <c r="T58" t="s">
        <v>96</v>
      </c>
      <c r="U58">
        <v>44.573</v>
      </c>
      <c r="V58">
        <v>73.504999999999995</v>
      </c>
      <c r="W58">
        <v>67.728999999999999</v>
      </c>
      <c r="X58">
        <v>62.686999999999998</v>
      </c>
      <c r="Y58">
        <v>60.728000000000002</v>
      </c>
      <c r="Z58">
        <v>49.126800000000003</v>
      </c>
    </row>
    <row r="59" spans="2:26">
      <c r="B59" t="s">
        <v>44</v>
      </c>
      <c r="C59" t="s">
        <v>109</v>
      </c>
      <c r="D59" t="str">
        <f t="shared" si="5"/>
        <v>COM_BNDPRD</v>
      </c>
      <c r="E59" t="s">
        <v>71</v>
      </c>
      <c r="F59" s="8">
        <f t="shared" si="4"/>
        <v>4.1233500000000003</v>
      </c>
      <c r="G59" s="8">
        <f t="shared" si="0"/>
        <v>3.6603000000000003</v>
      </c>
      <c r="H59" s="8">
        <f t="shared" si="1"/>
        <v>5.4243000000000006</v>
      </c>
      <c r="I59" s="8">
        <f t="shared" si="2"/>
        <v>5.2573499999999997</v>
      </c>
      <c r="J59" s="8">
        <f t="shared" si="3"/>
        <v>3.7159500000000003</v>
      </c>
      <c r="L59">
        <v>3.927</v>
      </c>
      <c r="M59">
        <v>3.4860000000000002</v>
      </c>
      <c r="N59">
        <v>5.1660000000000004</v>
      </c>
      <c r="O59">
        <v>5.0069999999999997</v>
      </c>
      <c r="P59">
        <v>3.5390000000000001</v>
      </c>
      <c r="T59" t="s">
        <v>100</v>
      </c>
      <c r="U59">
        <v>3.927</v>
      </c>
      <c r="V59">
        <v>3.4860000000000002</v>
      </c>
      <c r="W59">
        <v>5.1660000000000004</v>
      </c>
      <c r="X59">
        <v>5.0069999999999997</v>
      </c>
      <c r="Y59">
        <v>3.5390000000000001</v>
      </c>
    </row>
    <row r="60" spans="2:26">
      <c r="B60" t="s">
        <v>45</v>
      </c>
      <c r="C60" t="s">
        <v>105</v>
      </c>
      <c r="D60" t="str">
        <f t="shared" si="5"/>
        <v>\I:</v>
      </c>
      <c r="E60" t="s">
        <v>71</v>
      </c>
      <c r="F60" s="8">
        <f t="shared" si="4"/>
        <v>0.47060685000000002</v>
      </c>
      <c r="G60" s="8">
        <f t="shared" si="0"/>
        <v>0.17220000000000002</v>
      </c>
      <c r="H60" s="8">
        <f t="shared" si="1"/>
        <v>0.11025</v>
      </c>
      <c r="I60" s="8">
        <f t="shared" si="2"/>
        <v>7.5600000000000001E-2</v>
      </c>
      <c r="J60" s="8">
        <f t="shared" si="3"/>
        <v>5.2500000000000005E-2</v>
      </c>
      <c r="L60">
        <v>0.25</v>
      </c>
      <c r="M60">
        <v>0.16400000000000001</v>
      </c>
      <c r="N60">
        <v>0.105</v>
      </c>
      <c r="O60">
        <v>7.1999999999999995E-2</v>
      </c>
      <c r="P60">
        <v>0.05</v>
      </c>
      <c r="S60" t="s">
        <v>45</v>
      </c>
      <c r="T60" t="s">
        <v>98</v>
      </c>
      <c r="U60">
        <v>0.25</v>
      </c>
      <c r="V60">
        <v>0.16400000000000001</v>
      </c>
      <c r="W60">
        <v>0.105</v>
      </c>
      <c r="X60">
        <v>7.1999999999999995E-2</v>
      </c>
      <c r="Y60">
        <v>0.05</v>
      </c>
      <c r="Z60">
        <v>0.44819700000000001</v>
      </c>
    </row>
    <row r="61" spans="2:26">
      <c r="B61" t="s">
        <v>45</v>
      </c>
      <c r="C61" t="s">
        <v>106</v>
      </c>
      <c r="D61" t="str">
        <f t="shared" si="5"/>
        <v>\I:</v>
      </c>
      <c r="E61" t="s">
        <v>71</v>
      </c>
      <c r="F61" s="8">
        <f t="shared" si="4"/>
        <v>41.056049999999999</v>
      </c>
      <c r="G61" s="8">
        <f t="shared" si="0"/>
        <v>39.236400000000003</v>
      </c>
      <c r="H61" s="8">
        <f t="shared" si="1"/>
        <v>36.252300000000005</v>
      </c>
      <c r="I61" s="8">
        <f t="shared" si="2"/>
        <v>36.848700000000001</v>
      </c>
      <c r="J61" s="8">
        <f t="shared" si="3"/>
        <v>34.812750000000001</v>
      </c>
      <c r="L61">
        <v>39.100999999999999</v>
      </c>
      <c r="M61">
        <v>37.368000000000002</v>
      </c>
      <c r="N61">
        <v>34.526000000000003</v>
      </c>
      <c r="O61">
        <v>35.094000000000001</v>
      </c>
      <c r="P61">
        <v>33.155000000000001</v>
      </c>
      <c r="T61" t="s">
        <v>99</v>
      </c>
      <c r="U61">
        <v>39.100999999999999</v>
      </c>
      <c r="V61">
        <v>37.368000000000002</v>
      </c>
      <c r="W61">
        <v>34.526000000000003</v>
      </c>
      <c r="X61">
        <v>35.094000000000001</v>
      </c>
      <c r="Y61">
        <v>33.155000000000001</v>
      </c>
    </row>
    <row r="62" spans="2:26">
      <c r="B62" t="s">
        <v>45</v>
      </c>
      <c r="C62" t="s">
        <v>107</v>
      </c>
      <c r="D62" t="str">
        <f t="shared" si="5"/>
        <v>COM_BNDPRD</v>
      </c>
      <c r="E62" t="s">
        <v>71</v>
      </c>
      <c r="F62" s="8">
        <f t="shared" si="4"/>
        <v>2.1064155000000002</v>
      </c>
      <c r="G62" s="8">
        <f t="shared" si="0"/>
        <v>1.35975</v>
      </c>
      <c r="H62" s="8">
        <f t="shared" si="1"/>
        <v>1.46475</v>
      </c>
      <c r="I62" s="8">
        <f t="shared" si="2"/>
        <v>1.2946500000000001</v>
      </c>
      <c r="J62" s="8">
        <f t="shared" si="3"/>
        <v>1.26</v>
      </c>
      <c r="L62">
        <v>1.9279999999999999</v>
      </c>
      <c r="M62">
        <v>1.2949999999999999</v>
      </c>
      <c r="N62">
        <v>1.395</v>
      </c>
      <c r="O62">
        <v>1.2330000000000001</v>
      </c>
      <c r="P62">
        <v>1.2</v>
      </c>
      <c r="T62" t="s">
        <v>95</v>
      </c>
      <c r="U62">
        <v>1.9279999999999999</v>
      </c>
      <c r="V62">
        <v>1.2949999999999999</v>
      </c>
      <c r="W62">
        <v>1.395</v>
      </c>
      <c r="X62">
        <v>1.2330000000000001</v>
      </c>
      <c r="Y62">
        <v>1.2</v>
      </c>
      <c r="Z62">
        <v>2.0061100000000001</v>
      </c>
    </row>
    <row r="63" spans="2:26">
      <c r="B63" t="s">
        <v>45</v>
      </c>
      <c r="C63" t="s">
        <v>108</v>
      </c>
      <c r="D63" t="str">
        <f t="shared" si="5"/>
        <v>COM_BNDPRD</v>
      </c>
      <c r="E63" t="s">
        <v>71</v>
      </c>
      <c r="F63" s="8">
        <f t="shared" si="4"/>
        <v>1.6296000000000002</v>
      </c>
      <c r="G63" s="8">
        <f t="shared" si="0"/>
        <v>1.6296000000000002</v>
      </c>
      <c r="H63" s="8">
        <f t="shared" si="1"/>
        <v>1.4742</v>
      </c>
      <c r="I63" s="8">
        <f t="shared" si="2"/>
        <v>1.5277500000000002</v>
      </c>
      <c r="J63" s="8">
        <f t="shared" si="3"/>
        <v>1.2862500000000001</v>
      </c>
      <c r="L63">
        <v>1.28</v>
      </c>
      <c r="M63">
        <v>1.552</v>
      </c>
      <c r="N63">
        <v>1.4039999999999999</v>
      </c>
      <c r="O63">
        <v>1.4550000000000001</v>
      </c>
      <c r="P63">
        <v>1.2250000000000001</v>
      </c>
      <c r="T63" t="s">
        <v>96</v>
      </c>
      <c r="U63">
        <v>1.28</v>
      </c>
      <c r="V63">
        <v>1.552</v>
      </c>
      <c r="W63">
        <v>1.4039999999999999</v>
      </c>
      <c r="X63">
        <v>1.4550000000000001</v>
      </c>
      <c r="Y63">
        <v>1.2250000000000001</v>
      </c>
      <c r="Z63">
        <v>1.1996899999999999</v>
      </c>
    </row>
    <row r="64" spans="2:26">
      <c r="B64" t="s">
        <v>45</v>
      </c>
      <c r="C64" t="s">
        <v>109</v>
      </c>
      <c r="D64" t="str">
        <f t="shared" si="5"/>
        <v>COM_BNDPRD</v>
      </c>
      <c r="E64" t="s">
        <v>71</v>
      </c>
      <c r="F64" s="8">
        <f t="shared" si="4"/>
        <v>0.64260000000000006</v>
      </c>
      <c r="G64" s="8">
        <f t="shared" si="0"/>
        <v>0.49140000000000006</v>
      </c>
      <c r="H64" s="8">
        <f t="shared" si="1"/>
        <v>0.52185000000000004</v>
      </c>
      <c r="I64" s="8">
        <f t="shared" si="2"/>
        <v>0.40845000000000004</v>
      </c>
      <c r="J64" s="8">
        <f t="shared" si="3"/>
        <v>0.42420000000000002</v>
      </c>
      <c r="L64">
        <v>0.61199999999999999</v>
      </c>
      <c r="M64">
        <v>0.46800000000000003</v>
      </c>
      <c r="N64">
        <v>0.497</v>
      </c>
      <c r="O64">
        <v>0.38900000000000001</v>
      </c>
      <c r="P64">
        <v>0.40400000000000003</v>
      </c>
      <c r="T64" t="s">
        <v>100</v>
      </c>
      <c r="U64">
        <v>0.61199999999999999</v>
      </c>
      <c r="V64">
        <v>0.46800000000000003</v>
      </c>
      <c r="W64">
        <v>0.497</v>
      </c>
      <c r="X64">
        <v>0.38900000000000001</v>
      </c>
      <c r="Y64">
        <v>0.40400000000000003</v>
      </c>
    </row>
    <row r="65" spans="2:26">
      <c r="B65" t="s">
        <v>46</v>
      </c>
      <c r="C65" t="s">
        <v>105</v>
      </c>
      <c r="D65" t="str">
        <f t="shared" si="5"/>
        <v>\I:</v>
      </c>
      <c r="E65" t="s">
        <v>71</v>
      </c>
      <c r="F65" s="8">
        <f t="shared" si="4"/>
        <v>9.04176</v>
      </c>
      <c r="G65" s="8">
        <f t="shared" si="0"/>
        <v>8.1049500000000005</v>
      </c>
      <c r="H65" s="8">
        <f t="shared" si="1"/>
        <v>10.0989</v>
      </c>
      <c r="I65" s="8">
        <f t="shared" si="2"/>
        <v>8.8704000000000001</v>
      </c>
      <c r="J65" s="8">
        <f t="shared" si="3"/>
        <v>7.5159000000000011</v>
      </c>
      <c r="L65">
        <v>8.6109999999999989</v>
      </c>
      <c r="M65">
        <v>7.7190000000000003</v>
      </c>
      <c r="N65">
        <v>9.6180000000000003</v>
      </c>
      <c r="O65">
        <v>8.4480000000000004</v>
      </c>
      <c r="P65">
        <v>7.1580000000000004</v>
      </c>
      <c r="S65" t="s">
        <v>46</v>
      </c>
      <c r="T65" t="s">
        <v>98</v>
      </c>
      <c r="U65">
        <v>8.6109999999999989</v>
      </c>
      <c r="V65">
        <v>7.7190000000000003</v>
      </c>
      <c r="W65">
        <v>9.6180000000000003</v>
      </c>
      <c r="X65">
        <v>8.4480000000000004</v>
      </c>
      <c r="Y65">
        <v>7.1580000000000004</v>
      </c>
      <c r="Z65">
        <v>8.6112000000000002</v>
      </c>
    </row>
    <row r="66" spans="2:26">
      <c r="B66" t="s">
        <v>46</v>
      </c>
      <c r="C66" t="s">
        <v>106</v>
      </c>
      <c r="D66" t="str">
        <f t="shared" si="5"/>
        <v>\I:</v>
      </c>
      <c r="E66" t="s">
        <v>71</v>
      </c>
      <c r="F66" s="8">
        <f t="shared" si="4"/>
        <v>433.34235000000001</v>
      </c>
      <c r="G66" s="8">
        <f t="shared" si="0"/>
        <v>408.32820000000004</v>
      </c>
      <c r="H66" s="8">
        <f t="shared" si="1"/>
        <v>452.86710000000005</v>
      </c>
      <c r="I66" s="8">
        <f t="shared" si="2"/>
        <v>553.14630000000011</v>
      </c>
      <c r="J66" s="8">
        <f t="shared" si="3"/>
        <v>474.35325</v>
      </c>
      <c r="L66">
        <v>412.70699999999999</v>
      </c>
      <c r="M66">
        <v>388.88400000000001</v>
      </c>
      <c r="N66">
        <v>431.30200000000002</v>
      </c>
      <c r="O66">
        <v>526.80600000000004</v>
      </c>
      <c r="P66">
        <v>451.76499999999999</v>
      </c>
      <c r="T66" t="s">
        <v>99</v>
      </c>
      <c r="U66">
        <v>412.70699999999999</v>
      </c>
      <c r="V66">
        <v>388.88400000000001</v>
      </c>
      <c r="W66">
        <v>431.30200000000002</v>
      </c>
      <c r="X66">
        <v>526.80600000000004</v>
      </c>
      <c r="Y66">
        <v>451.76499999999999</v>
      </c>
    </row>
    <row r="67" spans="2:26">
      <c r="B67" t="s">
        <v>46</v>
      </c>
      <c r="C67" t="s">
        <v>107</v>
      </c>
      <c r="D67" t="str">
        <f t="shared" si="5"/>
        <v>COM_BNDPRD</v>
      </c>
      <c r="E67" t="s">
        <v>71</v>
      </c>
      <c r="F67" s="8">
        <f t="shared" si="4"/>
        <v>662.43660000000011</v>
      </c>
      <c r="G67" s="8">
        <f t="shared" si="0"/>
        <v>495.81840000000005</v>
      </c>
      <c r="H67" s="8">
        <f t="shared" si="1"/>
        <v>561.96210000000008</v>
      </c>
      <c r="I67" s="8">
        <f t="shared" si="2"/>
        <v>559.32659999999998</v>
      </c>
      <c r="J67" s="8">
        <f t="shared" si="3"/>
        <v>473.89125000000001</v>
      </c>
      <c r="L67">
        <v>580.74699999999996</v>
      </c>
      <c r="M67">
        <v>472.20800000000003</v>
      </c>
      <c r="N67">
        <v>535.202</v>
      </c>
      <c r="O67">
        <v>532.69200000000001</v>
      </c>
      <c r="P67">
        <v>451.32499999999999</v>
      </c>
      <c r="T67" t="s">
        <v>95</v>
      </c>
      <c r="U67">
        <v>580.74699999999996</v>
      </c>
      <c r="V67">
        <v>472.20800000000003</v>
      </c>
      <c r="W67">
        <v>535.202</v>
      </c>
      <c r="X67">
        <v>532.69200000000001</v>
      </c>
      <c r="Y67">
        <v>451.32499999999999</v>
      </c>
      <c r="Z67">
        <v>630.89200000000005</v>
      </c>
    </row>
    <row r="68" spans="2:26">
      <c r="B68" t="s">
        <v>46</v>
      </c>
      <c r="C68" t="s">
        <v>108</v>
      </c>
      <c r="D68" t="str">
        <f t="shared" si="5"/>
        <v>COM_BNDPRD</v>
      </c>
      <c r="E68" t="s">
        <v>71</v>
      </c>
      <c r="F68" s="8">
        <f t="shared" si="4"/>
        <v>308.61495000000002</v>
      </c>
      <c r="G68" s="8">
        <f t="shared" si="0"/>
        <v>246.87495000000001</v>
      </c>
      <c r="H68" s="8">
        <f t="shared" si="1"/>
        <v>297.37049999999999</v>
      </c>
      <c r="I68" s="8">
        <f t="shared" si="2"/>
        <v>317.11259999999999</v>
      </c>
      <c r="J68" s="8">
        <f t="shared" si="3"/>
        <v>268.67505</v>
      </c>
      <c r="L68">
        <v>280.142</v>
      </c>
      <c r="M68">
        <v>235.119</v>
      </c>
      <c r="N68">
        <v>283.20999999999998</v>
      </c>
      <c r="O68">
        <v>302.012</v>
      </c>
      <c r="P68">
        <v>255.881</v>
      </c>
      <c r="T68" t="s">
        <v>96</v>
      </c>
      <c r="U68">
        <v>280.142</v>
      </c>
      <c r="V68">
        <v>235.119</v>
      </c>
      <c r="W68">
        <v>283.20999999999998</v>
      </c>
      <c r="X68">
        <v>302.012</v>
      </c>
      <c r="Y68">
        <v>255.881</v>
      </c>
      <c r="Z68">
        <v>293.91899999999998</v>
      </c>
    </row>
    <row r="69" spans="2:26">
      <c r="B69" t="s">
        <v>46</v>
      </c>
      <c r="C69" t="s">
        <v>109</v>
      </c>
      <c r="D69" t="str">
        <f t="shared" si="5"/>
        <v>COM_BNDPRD</v>
      </c>
      <c r="E69" t="s">
        <v>71</v>
      </c>
      <c r="F69" s="8">
        <f t="shared" si="4"/>
        <v>2.17245</v>
      </c>
      <c r="G69" s="8">
        <f t="shared" ref="G69:G132" si="6">M69*G$1</f>
        <v>2.17245</v>
      </c>
      <c r="H69" s="8">
        <f t="shared" ref="H69:H132" si="7">N69*H$1</f>
        <v>3.8745000000000003</v>
      </c>
      <c r="I69" s="8">
        <f t="shared" ref="I69:I132" si="8">O69*I$1</f>
        <v>4.7964000000000002</v>
      </c>
      <c r="J69" s="8">
        <f t="shared" ref="J69:J132" si="9">P69*J$1</f>
        <v>4.0635000000000003</v>
      </c>
      <c r="L69">
        <v>2.0510000000000002</v>
      </c>
      <c r="M69">
        <v>2.069</v>
      </c>
      <c r="N69">
        <v>3.69</v>
      </c>
      <c r="O69">
        <v>4.5679999999999996</v>
      </c>
      <c r="P69">
        <v>3.87</v>
      </c>
      <c r="T69" t="s">
        <v>100</v>
      </c>
      <c r="U69">
        <v>2.0510000000000002</v>
      </c>
      <c r="V69">
        <v>2.069</v>
      </c>
      <c r="W69">
        <v>3.69</v>
      </c>
      <c r="X69">
        <v>4.5679999999999996</v>
      </c>
      <c r="Y69">
        <v>3.87</v>
      </c>
    </row>
    <row r="70" spans="2:26">
      <c r="B70" t="s">
        <v>47</v>
      </c>
      <c r="C70" t="s">
        <v>105</v>
      </c>
      <c r="D70" t="str">
        <f t="shared" ref="D70:D133" si="10">IF(OR(C70="INDGAS",C70="AGRGAS"),"\I:","COM_BNDPRD")</f>
        <v>\I:</v>
      </c>
      <c r="E70" t="s">
        <v>71</v>
      </c>
      <c r="F70" s="8">
        <f t="shared" ref="F70:F133" si="11">MAX(L70,M70,Z70)*F$1</f>
        <v>0.79284870000000007</v>
      </c>
      <c r="G70" s="8">
        <f t="shared" si="6"/>
        <v>0.76755000000000007</v>
      </c>
      <c r="H70" s="8">
        <f t="shared" si="7"/>
        <v>0.73919999999999997</v>
      </c>
      <c r="I70" s="8">
        <f t="shared" si="8"/>
        <v>0.74970000000000003</v>
      </c>
      <c r="J70" s="8">
        <f t="shared" si="9"/>
        <v>0.78855000000000008</v>
      </c>
      <c r="L70">
        <v>0.755</v>
      </c>
      <c r="M70">
        <v>0.73099999999999998</v>
      </c>
      <c r="N70">
        <v>0.70399999999999996</v>
      </c>
      <c r="O70">
        <v>0.71399999999999997</v>
      </c>
      <c r="P70">
        <v>0.751</v>
      </c>
      <c r="S70" t="s">
        <v>47</v>
      </c>
      <c r="T70" t="s">
        <v>98</v>
      </c>
      <c r="U70">
        <v>0.755</v>
      </c>
      <c r="V70">
        <v>0.73099999999999998</v>
      </c>
      <c r="W70">
        <v>0.70399999999999996</v>
      </c>
      <c r="X70">
        <v>0.71399999999999997</v>
      </c>
      <c r="Y70">
        <v>0.751</v>
      </c>
      <c r="Z70">
        <v>0.75509400000000004</v>
      </c>
    </row>
    <row r="71" spans="2:26">
      <c r="B71" t="s">
        <v>47</v>
      </c>
      <c r="C71" t="s">
        <v>106</v>
      </c>
      <c r="D71" t="str">
        <f t="shared" si="10"/>
        <v>\I:</v>
      </c>
      <c r="E71" t="s">
        <v>71</v>
      </c>
      <c r="F71" s="8">
        <f t="shared" si="11"/>
        <v>22.491000000000003</v>
      </c>
      <c r="G71" s="8">
        <f t="shared" si="6"/>
        <v>21.119700000000002</v>
      </c>
      <c r="H71" s="8">
        <f t="shared" si="7"/>
        <v>17.136000000000003</v>
      </c>
      <c r="I71" s="8">
        <f t="shared" si="8"/>
        <v>15.426600000000001</v>
      </c>
      <c r="J71" s="8">
        <f t="shared" si="9"/>
        <v>15.469650000000001</v>
      </c>
      <c r="L71">
        <v>21.42</v>
      </c>
      <c r="M71">
        <v>20.114000000000001</v>
      </c>
      <c r="N71">
        <v>16.32</v>
      </c>
      <c r="O71">
        <v>14.692</v>
      </c>
      <c r="P71">
        <v>14.733000000000001</v>
      </c>
      <c r="T71" t="s">
        <v>99</v>
      </c>
      <c r="U71">
        <v>21.42</v>
      </c>
      <c r="V71">
        <v>20.114000000000001</v>
      </c>
      <c r="W71">
        <v>16.32</v>
      </c>
      <c r="X71">
        <v>14.692</v>
      </c>
      <c r="Y71">
        <v>14.733000000000001</v>
      </c>
    </row>
    <row r="72" spans="2:26">
      <c r="B72" t="s">
        <v>47</v>
      </c>
      <c r="C72" t="s">
        <v>107</v>
      </c>
      <c r="D72" t="str">
        <f t="shared" si="10"/>
        <v>COM_BNDPRD</v>
      </c>
      <c r="E72" t="s">
        <v>71</v>
      </c>
      <c r="F72" s="8">
        <f t="shared" si="11"/>
        <v>26.294625</v>
      </c>
      <c r="G72" s="8">
        <f t="shared" si="6"/>
        <v>24.016650000000002</v>
      </c>
      <c r="H72" s="8">
        <f t="shared" si="7"/>
        <v>22.564499999999999</v>
      </c>
      <c r="I72" s="8">
        <f t="shared" si="8"/>
        <v>21.507150000000003</v>
      </c>
      <c r="J72" s="8">
        <f t="shared" si="9"/>
        <v>19.059600000000003</v>
      </c>
      <c r="L72">
        <v>25.042000000000002</v>
      </c>
      <c r="M72">
        <v>22.873000000000001</v>
      </c>
      <c r="N72">
        <v>21.49</v>
      </c>
      <c r="O72">
        <v>20.483000000000001</v>
      </c>
      <c r="P72">
        <v>18.152000000000001</v>
      </c>
      <c r="T72" t="s">
        <v>95</v>
      </c>
      <c r="U72">
        <v>25.042000000000002</v>
      </c>
      <c r="V72">
        <v>22.873000000000001</v>
      </c>
      <c r="W72">
        <v>21.49</v>
      </c>
      <c r="X72">
        <v>20.483000000000001</v>
      </c>
      <c r="Y72">
        <v>18.152000000000001</v>
      </c>
      <c r="Z72">
        <v>25.0425</v>
      </c>
    </row>
    <row r="73" spans="2:26">
      <c r="B73" t="s">
        <v>47</v>
      </c>
      <c r="C73" t="s">
        <v>108</v>
      </c>
      <c r="D73" t="str">
        <f t="shared" si="10"/>
        <v>COM_BNDPRD</v>
      </c>
      <c r="E73" t="s">
        <v>71</v>
      </c>
      <c r="F73" s="8">
        <f t="shared" si="11"/>
        <v>6.9310499999999999</v>
      </c>
      <c r="G73" s="8">
        <f t="shared" si="6"/>
        <v>6.2401499999999999</v>
      </c>
      <c r="H73" s="8">
        <f t="shared" si="7"/>
        <v>5.8170000000000002</v>
      </c>
      <c r="I73" s="8">
        <f t="shared" si="8"/>
        <v>5.9850000000000003</v>
      </c>
      <c r="J73" s="8">
        <f t="shared" si="9"/>
        <v>5.8254000000000001</v>
      </c>
      <c r="L73">
        <v>6.601</v>
      </c>
      <c r="M73">
        <v>5.9429999999999996</v>
      </c>
      <c r="N73">
        <v>5.54</v>
      </c>
      <c r="O73">
        <v>5.7</v>
      </c>
      <c r="P73">
        <v>5.548</v>
      </c>
      <c r="T73" t="s">
        <v>96</v>
      </c>
      <c r="U73">
        <v>6.601</v>
      </c>
      <c r="V73">
        <v>5.9429999999999996</v>
      </c>
      <c r="W73">
        <v>5.54</v>
      </c>
      <c r="X73">
        <v>5.7</v>
      </c>
      <c r="Y73">
        <v>5.548</v>
      </c>
      <c r="Z73">
        <v>6.6006200000000002</v>
      </c>
    </row>
    <row r="74" spans="2:26">
      <c r="B74" t="s">
        <v>47</v>
      </c>
      <c r="C74" t="s">
        <v>109</v>
      </c>
      <c r="D74" t="str">
        <f t="shared" si="10"/>
        <v>COM_BNDPRD</v>
      </c>
      <c r="E74" t="s">
        <v>71</v>
      </c>
      <c r="F74" s="8">
        <f t="shared" si="11"/>
        <v>9.2399999999999996E-2</v>
      </c>
      <c r="G74" s="8">
        <f t="shared" si="6"/>
        <v>2.835E-2</v>
      </c>
      <c r="H74" s="8">
        <f t="shared" si="7"/>
        <v>3.5700000000000003E-2</v>
      </c>
      <c r="I74" s="8">
        <f t="shared" si="8"/>
        <v>6.8250000000000005E-2</v>
      </c>
      <c r="J74" s="8">
        <f t="shared" si="9"/>
        <v>0.14175000000000001</v>
      </c>
      <c r="L74">
        <v>8.7999999999999995E-2</v>
      </c>
      <c r="M74">
        <v>2.7E-2</v>
      </c>
      <c r="N74">
        <v>3.4000000000000002E-2</v>
      </c>
      <c r="O74">
        <v>6.5000000000000002E-2</v>
      </c>
      <c r="P74">
        <v>0.13500000000000001</v>
      </c>
      <c r="T74" t="s">
        <v>100</v>
      </c>
      <c r="U74">
        <v>8.7999999999999995E-2</v>
      </c>
      <c r="V74">
        <v>2.7E-2</v>
      </c>
      <c r="W74">
        <v>3.4000000000000002E-2</v>
      </c>
      <c r="X74">
        <v>6.5000000000000002E-2</v>
      </c>
      <c r="Y74">
        <v>0.13500000000000001</v>
      </c>
    </row>
    <row r="75" spans="2:26">
      <c r="B75" t="s">
        <v>48</v>
      </c>
      <c r="C75" t="s">
        <v>105</v>
      </c>
      <c r="D75" t="str">
        <f t="shared" si="10"/>
        <v>\I:</v>
      </c>
      <c r="E75" t="s">
        <v>71</v>
      </c>
      <c r="F75" s="8">
        <f t="shared" si="11"/>
        <v>5.4600000000000009</v>
      </c>
      <c r="G75" s="8">
        <f t="shared" si="6"/>
        <v>5.4600000000000009</v>
      </c>
      <c r="H75" s="8">
        <f t="shared" si="7"/>
        <v>4.1580000000000004</v>
      </c>
      <c r="I75" s="8">
        <f t="shared" si="8"/>
        <v>4.6567499999999997</v>
      </c>
      <c r="J75" s="8">
        <f t="shared" si="9"/>
        <v>6.4354500000000003</v>
      </c>
      <c r="L75">
        <v>5.1680000000000001</v>
      </c>
      <c r="M75">
        <v>5.2</v>
      </c>
      <c r="N75">
        <v>3.96</v>
      </c>
      <c r="O75">
        <v>4.4349999999999996</v>
      </c>
      <c r="P75">
        <v>6.1290000000000004</v>
      </c>
      <c r="S75" t="s">
        <v>48</v>
      </c>
      <c r="T75" t="s">
        <v>98</v>
      </c>
      <c r="U75">
        <v>5.1680000000000001</v>
      </c>
      <c r="V75">
        <v>5.2</v>
      </c>
      <c r="W75">
        <v>3.96</v>
      </c>
      <c r="X75">
        <v>4.4349999999999996</v>
      </c>
      <c r="Y75">
        <v>6.1290000000000004</v>
      </c>
      <c r="Z75">
        <v>5.1678100000000002</v>
      </c>
    </row>
    <row r="76" spans="2:26">
      <c r="B76" t="s">
        <v>48</v>
      </c>
      <c r="C76" t="s">
        <v>106</v>
      </c>
      <c r="D76" t="str">
        <f t="shared" si="10"/>
        <v>\I:</v>
      </c>
      <c r="E76" t="s">
        <v>71</v>
      </c>
      <c r="F76" s="8">
        <f t="shared" si="11"/>
        <v>50.729700000000001</v>
      </c>
      <c r="G76" s="8">
        <f t="shared" si="6"/>
        <v>50.5533</v>
      </c>
      <c r="H76" s="8">
        <f t="shared" si="7"/>
        <v>42.08925</v>
      </c>
      <c r="I76" s="8">
        <f t="shared" si="8"/>
        <v>59.970750000000002</v>
      </c>
      <c r="J76" s="8">
        <f t="shared" si="9"/>
        <v>61.045950000000005</v>
      </c>
      <c r="L76">
        <v>48.314</v>
      </c>
      <c r="M76">
        <v>48.146000000000001</v>
      </c>
      <c r="N76">
        <v>40.085000000000001</v>
      </c>
      <c r="O76">
        <v>57.115000000000002</v>
      </c>
      <c r="P76">
        <v>58.139000000000003</v>
      </c>
      <c r="T76" t="s">
        <v>99</v>
      </c>
      <c r="U76">
        <v>48.314</v>
      </c>
      <c r="V76">
        <v>48.146000000000001</v>
      </c>
      <c r="W76">
        <v>40.085000000000001</v>
      </c>
      <c r="X76">
        <v>57.115000000000002</v>
      </c>
      <c r="Y76">
        <v>58.139000000000003</v>
      </c>
    </row>
    <row r="77" spans="2:26">
      <c r="B77" t="s">
        <v>48</v>
      </c>
      <c r="C77" t="s">
        <v>107</v>
      </c>
      <c r="D77" t="str">
        <f t="shared" si="10"/>
        <v>COM_BNDPRD</v>
      </c>
      <c r="E77" t="s">
        <v>71</v>
      </c>
      <c r="F77" s="8">
        <f t="shared" si="11"/>
        <v>143.304</v>
      </c>
      <c r="G77" s="8">
        <f t="shared" si="6"/>
        <v>130.4058</v>
      </c>
      <c r="H77" s="8">
        <f t="shared" si="7"/>
        <v>118.87260000000001</v>
      </c>
      <c r="I77" s="8">
        <f t="shared" si="8"/>
        <v>110.47785</v>
      </c>
      <c r="J77" s="8">
        <f t="shared" si="9"/>
        <v>102.02010000000001</v>
      </c>
      <c r="L77">
        <v>136.47999999999999</v>
      </c>
      <c r="M77">
        <v>124.196</v>
      </c>
      <c r="N77">
        <v>113.212</v>
      </c>
      <c r="O77">
        <v>105.217</v>
      </c>
      <c r="P77">
        <v>97.162000000000006</v>
      </c>
      <c r="T77" t="s">
        <v>95</v>
      </c>
      <c r="U77">
        <v>136.47999999999999</v>
      </c>
      <c r="V77">
        <v>124.196</v>
      </c>
      <c r="W77">
        <v>113.212</v>
      </c>
      <c r="X77">
        <v>105.217</v>
      </c>
      <c r="Y77">
        <v>97.162000000000006</v>
      </c>
      <c r="Z77">
        <v>135.58000000000001</v>
      </c>
    </row>
    <row r="78" spans="2:26">
      <c r="B78" t="s">
        <v>48</v>
      </c>
      <c r="C78" t="s">
        <v>108</v>
      </c>
      <c r="D78" t="str">
        <f t="shared" si="10"/>
        <v>COM_BNDPRD</v>
      </c>
      <c r="E78" t="s">
        <v>71</v>
      </c>
      <c r="F78" s="8">
        <f t="shared" si="11"/>
        <v>75.869850000000014</v>
      </c>
      <c r="G78" s="8">
        <f t="shared" si="6"/>
        <v>75.869850000000014</v>
      </c>
      <c r="H78" s="8">
        <f t="shared" si="7"/>
        <v>60.978750000000005</v>
      </c>
      <c r="I78" s="8">
        <f t="shared" si="8"/>
        <v>61.893300000000004</v>
      </c>
      <c r="J78" s="8">
        <f t="shared" si="9"/>
        <v>54.647250000000007</v>
      </c>
      <c r="L78">
        <v>71.811000000000007</v>
      </c>
      <c r="M78">
        <v>72.257000000000005</v>
      </c>
      <c r="N78">
        <v>58.075000000000003</v>
      </c>
      <c r="O78">
        <v>58.945999999999998</v>
      </c>
      <c r="P78">
        <v>52.045000000000002</v>
      </c>
      <c r="T78" t="s">
        <v>96</v>
      </c>
      <c r="U78">
        <v>71.811000000000007</v>
      </c>
      <c r="V78">
        <v>72.257000000000005</v>
      </c>
      <c r="W78">
        <v>58.075000000000003</v>
      </c>
      <c r="X78">
        <v>58.945999999999998</v>
      </c>
      <c r="Y78">
        <v>52.045000000000002</v>
      </c>
      <c r="Z78">
        <v>71.811000000000007</v>
      </c>
    </row>
    <row r="79" spans="2:26">
      <c r="B79" t="s">
        <v>48</v>
      </c>
      <c r="C79" t="s">
        <v>109</v>
      </c>
      <c r="D79" t="str">
        <f t="shared" si="10"/>
        <v>COM_BNDPRD</v>
      </c>
      <c r="E79" t="s">
        <v>71</v>
      </c>
      <c r="F79" s="8">
        <f t="shared" si="11"/>
        <v>2.2281</v>
      </c>
      <c r="G79" s="8">
        <f t="shared" si="6"/>
        <v>2.2281</v>
      </c>
      <c r="H79" s="8">
        <f t="shared" si="7"/>
        <v>2.5409999999999999</v>
      </c>
      <c r="I79" s="8">
        <f t="shared" si="8"/>
        <v>1.4637</v>
      </c>
      <c r="J79" s="8">
        <f t="shared" si="9"/>
        <v>1.7356500000000001</v>
      </c>
      <c r="L79">
        <v>1.1890000000000001</v>
      </c>
      <c r="M79">
        <v>2.1219999999999999</v>
      </c>
      <c r="N79">
        <v>2.42</v>
      </c>
      <c r="O79">
        <v>1.3939999999999999</v>
      </c>
      <c r="P79">
        <v>1.653</v>
      </c>
      <c r="T79" t="s">
        <v>100</v>
      </c>
      <c r="U79">
        <v>1.1890000000000001</v>
      </c>
      <c r="V79">
        <v>2.1219999999999999</v>
      </c>
      <c r="W79">
        <v>2.42</v>
      </c>
      <c r="X79">
        <v>1.3939999999999999</v>
      </c>
      <c r="Y79">
        <v>1.653</v>
      </c>
    </row>
    <row r="80" spans="2:26">
      <c r="B80" t="s">
        <v>49</v>
      </c>
      <c r="C80" t="s">
        <v>105</v>
      </c>
      <c r="D80" t="str">
        <f t="shared" si="10"/>
        <v>\I:</v>
      </c>
      <c r="E80" t="s">
        <v>71</v>
      </c>
      <c r="F80" s="8">
        <f t="shared" si="11"/>
        <v>0</v>
      </c>
      <c r="G80" s="8">
        <f t="shared" si="6"/>
        <v>0</v>
      </c>
      <c r="H80" s="8">
        <f t="shared" si="7"/>
        <v>0</v>
      </c>
      <c r="I80" s="8">
        <f t="shared" si="8"/>
        <v>0</v>
      </c>
      <c r="J80" s="8">
        <f t="shared" si="9"/>
        <v>0</v>
      </c>
      <c r="L80">
        <v>0</v>
      </c>
      <c r="M80">
        <v>0</v>
      </c>
      <c r="N80">
        <v>0</v>
      </c>
      <c r="O80">
        <v>0</v>
      </c>
      <c r="P80">
        <v>0</v>
      </c>
      <c r="S80" t="s">
        <v>49</v>
      </c>
      <c r="T80" t="s">
        <v>98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2:26">
      <c r="B81" t="s">
        <v>49</v>
      </c>
      <c r="C81" t="s">
        <v>106</v>
      </c>
      <c r="D81" t="str">
        <f t="shared" si="10"/>
        <v>\I:</v>
      </c>
      <c r="E81" t="s">
        <v>71</v>
      </c>
      <c r="F81" s="8">
        <f t="shared" si="11"/>
        <v>25.169550000000001</v>
      </c>
      <c r="G81" s="8">
        <f t="shared" si="6"/>
        <v>25.169550000000001</v>
      </c>
      <c r="H81" s="8">
        <f t="shared" si="7"/>
        <v>27.450150000000001</v>
      </c>
      <c r="I81" s="8">
        <f t="shared" si="8"/>
        <v>27.225449999999999</v>
      </c>
      <c r="J81" s="8">
        <f t="shared" si="9"/>
        <v>30.03105</v>
      </c>
      <c r="L81">
        <v>18.632999999999999</v>
      </c>
      <c r="M81">
        <v>23.971</v>
      </c>
      <c r="N81">
        <v>26.143000000000001</v>
      </c>
      <c r="O81">
        <v>25.928999999999998</v>
      </c>
      <c r="P81">
        <v>28.600999999999999</v>
      </c>
      <c r="T81" t="s">
        <v>99</v>
      </c>
      <c r="U81">
        <v>18.632999999999999</v>
      </c>
      <c r="V81">
        <v>23.971</v>
      </c>
      <c r="W81">
        <v>26.143000000000001</v>
      </c>
      <c r="X81">
        <v>25.928999999999998</v>
      </c>
      <c r="Y81">
        <v>28.600999999999999</v>
      </c>
    </row>
    <row r="82" spans="2:26">
      <c r="B82" t="s">
        <v>49</v>
      </c>
      <c r="C82" t="s">
        <v>107</v>
      </c>
      <c r="D82" t="str">
        <f t="shared" si="10"/>
        <v>COM_BNDPRD</v>
      </c>
      <c r="E82" t="s">
        <v>71</v>
      </c>
      <c r="F82" s="8">
        <f t="shared" si="11"/>
        <v>31.137750000000004</v>
      </c>
      <c r="G82" s="8">
        <f t="shared" si="6"/>
        <v>24.975300000000001</v>
      </c>
      <c r="H82" s="8">
        <f t="shared" si="7"/>
        <v>26.3445</v>
      </c>
      <c r="I82" s="8">
        <f t="shared" si="8"/>
        <v>26.596499999999999</v>
      </c>
      <c r="J82" s="8">
        <f t="shared" si="9"/>
        <v>23.501100000000001</v>
      </c>
      <c r="L82">
        <v>29.655000000000001</v>
      </c>
      <c r="M82">
        <v>23.786000000000001</v>
      </c>
      <c r="N82">
        <v>25.09</v>
      </c>
      <c r="O82">
        <v>25.33</v>
      </c>
      <c r="P82">
        <v>22.382000000000001</v>
      </c>
      <c r="T82" t="s">
        <v>95</v>
      </c>
      <c r="U82">
        <v>29.655000000000001</v>
      </c>
      <c r="V82">
        <v>23.786000000000001</v>
      </c>
      <c r="W82">
        <v>25.09</v>
      </c>
      <c r="X82">
        <v>25.33</v>
      </c>
      <c r="Y82">
        <v>22.382000000000001</v>
      </c>
      <c r="Z82">
        <v>29.655000000000001</v>
      </c>
    </row>
    <row r="83" spans="2:26">
      <c r="B83" t="s">
        <v>49</v>
      </c>
      <c r="C83" t="s">
        <v>108</v>
      </c>
      <c r="D83" t="str">
        <f t="shared" si="10"/>
        <v>COM_BNDPRD</v>
      </c>
      <c r="E83" t="s">
        <v>71</v>
      </c>
      <c r="F83" s="8">
        <f t="shared" si="11"/>
        <v>19.311599999999999</v>
      </c>
      <c r="G83" s="8">
        <f t="shared" si="6"/>
        <v>16.071300000000001</v>
      </c>
      <c r="H83" s="8">
        <f t="shared" si="7"/>
        <v>17.594850000000001</v>
      </c>
      <c r="I83" s="8">
        <f t="shared" si="8"/>
        <v>17.84685</v>
      </c>
      <c r="J83" s="8">
        <f t="shared" si="9"/>
        <v>17.605350000000001</v>
      </c>
      <c r="L83">
        <v>18.391999999999999</v>
      </c>
      <c r="M83">
        <v>15.305999999999999</v>
      </c>
      <c r="N83">
        <v>16.757000000000001</v>
      </c>
      <c r="O83">
        <v>16.997</v>
      </c>
      <c r="P83">
        <v>16.766999999999999</v>
      </c>
      <c r="T83" t="s">
        <v>96</v>
      </c>
      <c r="U83">
        <v>18.391999999999999</v>
      </c>
      <c r="V83">
        <v>15.305999999999999</v>
      </c>
      <c r="W83">
        <v>16.757000000000001</v>
      </c>
      <c r="X83">
        <v>16.997</v>
      </c>
      <c r="Y83">
        <v>16.766999999999999</v>
      </c>
      <c r="Z83">
        <v>18.378900000000002</v>
      </c>
    </row>
    <row r="84" spans="2:26">
      <c r="B84" t="s">
        <v>49</v>
      </c>
      <c r="C84" t="s">
        <v>109</v>
      </c>
      <c r="D84" t="str">
        <f t="shared" si="10"/>
        <v>COM_BNDPRD</v>
      </c>
      <c r="E84" t="s">
        <v>71</v>
      </c>
      <c r="F84" s="8">
        <f t="shared" si="11"/>
        <v>0</v>
      </c>
      <c r="G84" s="8">
        <f t="shared" si="6"/>
        <v>0</v>
      </c>
      <c r="H84" s="8">
        <f t="shared" si="7"/>
        <v>0</v>
      </c>
      <c r="I84" s="8">
        <f t="shared" si="8"/>
        <v>0</v>
      </c>
      <c r="J84" s="8">
        <f t="shared" si="9"/>
        <v>1.0500000000000002E-3</v>
      </c>
      <c r="L84">
        <v>0</v>
      </c>
      <c r="M84">
        <v>0</v>
      </c>
      <c r="N84">
        <v>0</v>
      </c>
      <c r="O84">
        <v>0</v>
      </c>
      <c r="P84">
        <v>1E-3</v>
      </c>
      <c r="T84" t="s">
        <v>100</v>
      </c>
      <c r="U84">
        <v>0</v>
      </c>
      <c r="V84">
        <v>0</v>
      </c>
      <c r="W84">
        <v>0</v>
      </c>
      <c r="X84">
        <v>0</v>
      </c>
      <c r="Y84">
        <v>1E-3</v>
      </c>
    </row>
    <row r="85" spans="2:26">
      <c r="B85" t="s">
        <v>75</v>
      </c>
      <c r="C85" t="s">
        <v>105</v>
      </c>
      <c r="D85" t="str">
        <f t="shared" si="10"/>
        <v>\I:</v>
      </c>
      <c r="E85" t="s">
        <v>71</v>
      </c>
      <c r="F85" s="8">
        <f t="shared" si="11"/>
        <v>0</v>
      </c>
      <c r="G85" s="8">
        <f t="shared" si="6"/>
        <v>0</v>
      </c>
      <c r="H85" s="8">
        <f t="shared" si="7"/>
        <v>0</v>
      </c>
      <c r="I85" s="8">
        <f t="shared" si="8"/>
        <v>0</v>
      </c>
      <c r="J85" s="8">
        <f t="shared" si="9"/>
        <v>0</v>
      </c>
      <c r="L85">
        <v>0</v>
      </c>
      <c r="M85">
        <v>0</v>
      </c>
      <c r="N85">
        <v>0</v>
      </c>
      <c r="O85">
        <v>0</v>
      </c>
      <c r="P85">
        <v>0</v>
      </c>
      <c r="S85" t="s">
        <v>75</v>
      </c>
      <c r="T85" t="s">
        <v>98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2:26">
      <c r="B86" t="s">
        <v>75</v>
      </c>
      <c r="C86" t="s">
        <v>106</v>
      </c>
      <c r="D86" t="str">
        <f t="shared" si="10"/>
        <v>\I:</v>
      </c>
      <c r="E86" t="s">
        <v>71</v>
      </c>
      <c r="F86" s="8">
        <f t="shared" si="11"/>
        <v>0</v>
      </c>
      <c r="G86" s="8">
        <f t="shared" si="6"/>
        <v>0</v>
      </c>
      <c r="H86" s="8">
        <f t="shared" si="7"/>
        <v>0</v>
      </c>
      <c r="I86" s="8">
        <f t="shared" si="8"/>
        <v>0</v>
      </c>
      <c r="J86" s="8">
        <f t="shared" si="9"/>
        <v>0</v>
      </c>
      <c r="L86">
        <v>0</v>
      </c>
      <c r="M86">
        <v>0</v>
      </c>
      <c r="N86">
        <v>0</v>
      </c>
      <c r="O86">
        <v>0</v>
      </c>
      <c r="P86">
        <v>0</v>
      </c>
      <c r="T86" t="s">
        <v>99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2:26">
      <c r="B87" t="s">
        <v>75</v>
      </c>
      <c r="C87" t="s">
        <v>107</v>
      </c>
      <c r="D87" t="str">
        <f t="shared" si="10"/>
        <v>COM_BNDPRD</v>
      </c>
      <c r="E87" t="s">
        <v>71</v>
      </c>
      <c r="F87" s="8">
        <f t="shared" si="11"/>
        <v>0</v>
      </c>
      <c r="G87" s="8">
        <f t="shared" si="6"/>
        <v>0</v>
      </c>
      <c r="H87" s="8">
        <f t="shared" si="7"/>
        <v>0</v>
      </c>
      <c r="I87" s="8">
        <f t="shared" si="8"/>
        <v>0</v>
      </c>
      <c r="J87" s="8">
        <f t="shared" si="9"/>
        <v>0</v>
      </c>
      <c r="L87">
        <v>0</v>
      </c>
      <c r="M87">
        <v>0</v>
      </c>
      <c r="N87">
        <v>0</v>
      </c>
      <c r="O87">
        <v>0</v>
      </c>
      <c r="P87">
        <v>0</v>
      </c>
      <c r="T87" t="s">
        <v>95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2:26">
      <c r="B88" t="s">
        <v>75</v>
      </c>
      <c r="C88" t="s">
        <v>108</v>
      </c>
      <c r="D88" t="str">
        <f t="shared" si="10"/>
        <v>COM_BNDPRD</v>
      </c>
      <c r="E88" t="s">
        <v>71</v>
      </c>
      <c r="F88" s="8">
        <f t="shared" si="11"/>
        <v>0</v>
      </c>
      <c r="G88" s="8">
        <f t="shared" si="6"/>
        <v>0</v>
      </c>
      <c r="H88" s="8">
        <f t="shared" si="7"/>
        <v>0</v>
      </c>
      <c r="I88" s="8">
        <f t="shared" si="8"/>
        <v>0</v>
      </c>
      <c r="J88" s="8">
        <f t="shared" si="9"/>
        <v>0</v>
      </c>
      <c r="L88">
        <v>0</v>
      </c>
      <c r="M88">
        <v>0</v>
      </c>
      <c r="N88">
        <v>0</v>
      </c>
      <c r="O88">
        <v>0</v>
      </c>
      <c r="P88">
        <v>0</v>
      </c>
      <c r="T88" t="s">
        <v>96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2:26">
      <c r="B89" t="s">
        <v>75</v>
      </c>
      <c r="C89" t="s">
        <v>109</v>
      </c>
      <c r="D89" t="str">
        <f t="shared" si="10"/>
        <v>COM_BNDPRD</v>
      </c>
      <c r="E89" t="s">
        <v>71</v>
      </c>
      <c r="F89" s="8">
        <f t="shared" si="11"/>
        <v>0</v>
      </c>
      <c r="G89" s="8">
        <f t="shared" si="6"/>
        <v>0</v>
      </c>
      <c r="H89" s="8">
        <f t="shared" si="7"/>
        <v>0</v>
      </c>
      <c r="I89" s="8">
        <f t="shared" si="8"/>
        <v>0</v>
      </c>
      <c r="J89" s="8">
        <f t="shared" si="9"/>
        <v>0</v>
      </c>
      <c r="L89">
        <v>0</v>
      </c>
      <c r="M89">
        <v>0</v>
      </c>
      <c r="N89">
        <v>0</v>
      </c>
      <c r="O89">
        <v>0</v>
      </c>
      <c r="P89">
        <v>0</v>
      </c>
      <c r="T89" t="s">
        <v>100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2:26">
      <c r="B90" t="s">
        <v>50</v>
      </c>
      <c r="C90" t="s">
        <v>105</v>
      </c>
      <c r="D90" t="str">
        <f t="shared" si="10"/>
        <v>\I:</v>
      </c>
      <c r="E90" t="s">
        <v>71</v>
      </c>
      <c r="F90" s="8">
        <f t="shared" si="11"/>
        <v>6.2530650000000003</v>
      </c>
      <c r="G90" s="8">
        <f t="shared" si="6"/>
        <v>5.7235499999999995</v>
      </c>
      <c r="H90" s="8">
        <f t="shared" si="7"/>
        <v>5.6532000000000009</v>
      </c>
      <c r="I90" s="8">
        <f t="shared" si="8"/>
        <v>5.6395500000000007</v>
      </c>
      <c r="J90" s="8">
        <f t="shared" si="9"/>
        <v>5.3287500000000003</v>
      </c>
      <c r="L90">
        <v>5.9550000000000001</v>
      </c>
      <c r="M90">
        <v>5.4509999999999996</v>
      </c>
      <c r="N90">
        <v>5.3840000000000003</v>
      </c>
      <c r="O90">
        <v>5.3710000000000004</v>
      </c>
      <c r="P90">
        <v>5.0750000000000002</v>
      </c>
      <c r="S90" t="s">
        <v>50</v>
      </c>
      <c r="T90" t="s">
        <v>98</v>
      </c>
      <c r="U90">
        <v>5.9550000000000001</v>
      </c>
      <c r="V90">
        <v>5.4509999999999996</v>
      </c>
      <c r="W90">
        <v>5.3840000000000003</v>
      </c>
      <c r="X90">
        <v>5.3710000000000004</v>
      </c>
      <c r="Y90">
        <v>5.0750000000000002</v>
      </c>
      <c r="Z90">
        <v>5.9553000000000003</v>
      </c>
    </row>
    <row r="91" spans="2:26">
      <c r="B91" t="s">
        <v>50</v>
      </c>
      <c r="C91" t="s">
        <v>106</v>
      </c>
      <c r="D91" t="str">
        <f t="shared" si="10"/>
        <v>\I:</v>
      </c>
      <c r="E91" t="s">
        <v>71</v>
      </c>
      <c r="F91" s="8">
        <f t="shared" si="11"/>
        <v>455.01855</v>
      </c>
      <c r="G91" s="8">
        <f t="shared" si="6"/>
        <v>409.185</v>
      </c>
      <c r="H91" s="8">
        <f t="shared" si="7"/>
        <v>406.59150000000005</v>
      </c>
      <c r="I91" s="8">
        <f t="shared" si="8"/>
        <v>391.09035</v>
      </c>
      <c r="J91" s="8">
        <f t="shared" si="9"/>
        <v>383.57550000000003</v>
      </c>
      <c r="L91">
        <v>433.351</v>
      </c>
      <c r="M91">
        <v>389.7</v>
      </c>
      <c r="N91">
        <v>387.23</v>
      </c>
      <c r="O91">
        <v>372.46699999999998</v>
      </c>
      <c r="P91">
        <v>365.31</v>
      </c>
      <c r="T91" t="s">
        <v>99</v>
      </c>
      <c r="U91">
        <v>433.351</v>
      </c>
      <c r="V91">
        <v>389.7</v>
      </c>
      <c r="W91">
        <v>387.23</v>
      </c>
      <c r="X91">
        <v>372.46699999999998</v>
      </c>
      <c r="Y91">
        <v>365.31</v>
      </c>
    </row>
    <row r="92" spans="2:26">
      <c r="B92" t="s">
        <v>50</v>
      </c>
      <c r="C92" t="s">
        <v>107</v>
      </c>
      <c r="D92" t="str">
        <f t="shared" si="10"/>
        <v>COM_BNDPRD</v>
      </c>
      <c r="E92" t="s">
        <v>71</v>
      </c>
      <c r="F92" s="8">
        <f t="shared" si="11"/>
        <v>821.97255000000007</v>
      </c>
      <c r="G92" s="8">
        <f t="shared" si="6"/>
        <v>790.84950000000003</v>
      </c>
      <c r="H92" s="8">
        <f t="shared" si="7"/>
        <v>796.42920000000004</v>
      </c>
      <c r="I92" s="8">
        <f t="shared" si="8"/>
        <v>794.51819999999998</v>
      </c>
      <c r="J92" s="8">
        <f t="shared" si="9"/>
        <v>666.05175000000008</v>
      </c>
      <c r="L92">
        <v>782.83100000000002</v>
      </c>
      <c r="M92">
        <v>753.19</v>
      </c>
      <c r="N92">
        <v>758.50400000000002</v>
      </c>
      <c r="O92">
        <v>756.68399999999997</v>
      </c>
      <c r="P92">
        <v>634.33500000000004</v>
      </c>
      <c r="T92" t="s">
        <v>95</v>
      </c>
      <c r="U92">
        <v>782.83100000000002</v>
      </c>
      <c r="V92">
        <v>753.19</v>
      </c>
      <c r="W92">
        <v>758.50400000000002</v>
      </c>
      <c r="X92">
        <v>756.68399999999997</v>
      </c>
      <c r="Y92">
        <v>634.33500000000004</v>
      </c>
      <c r="Z92">
        <v>782.83100000000002</v>
      </c>
    </row>
    <row r="93" spans="2:26">
      <c r="B93" t="s">
        <v>50</v>
      </c>
      <c r="C93" t="s">
        <v>108</v>
      </c>
      <c r="D93" t="str">
        <f t="shared" si="10"/>
        <v>COM_BNDPRD</v>
      </c>
      <c r="E93" t="s">
        <v>71</v>
      </c>
      <c r="F93" s="8">
        <f t="shared" si="11"/>
        <v>378.67619999999999</v>
      </c>
      <c r="G93" s="8">
        <f t="shared" si="6"/>
        <v>318.91650000000004</v>
      </c>
      <c r="H93" s="8">
        <f t="shared" si="7"/>
        <v>319.88249999999999</v>
      </c>
      <c r="I93" s="8">
        <f t="shared" si="8"/>
        <v>319.11495000000002</v>
      </c>
      <c r="J93" s="8">
        <f t="shared" si="9"/>
        <v>264.30074999999999</v>
      </c>
      <c r="L93">
        <v>360.64400000000001</v>
      </c>
      <c r="M93">
        <v>303.73</v>
      </c>
      <c r="N93">
        <v>304.64999999999998</v>
      </c>
      <c r="O93">
        <v>303.91899999999998</v>
      </c>
      <c r="P93">
        <v>251.715</v>
      </c>
      <c r="T93" t="s">
        <v>96</v>
      </c>
      <c r="U93">
        <v>360.64400000000001</v>
      </c>
      <c r="V93">
        <v>303.73</v>
      </c>
      <c r="W93">
        <v>304.64999999999998</v>
      </c>
      <c r="X93">
        <v>303.91899999999998</v>
      </c>
      <c r="Y93">
        <v>251.715</v>
      </c>
      <c r="Z93">
        <v>360.64400000000001</v>
      </c>
    </row>
    <row r="94" spans="2:26">
      <c r="B94" t="s">
        <v>50</v>
      </c>
      <c r="C94" t="s">
        <v>109</v>
      </c>
      <c r="D94" t="str">
        <f t="shared" si="10"/>
        <v>COM_BNDPRD</v>
      </c>
      <c r="E94" t="s">
        <v>71</v>
      </c>
      <c r="F94" s="8">
        <f t="shared" si="11"/>
        <v>37.47345</v>
      </c>
      <c r="G94" s="8">
        <f t="shared" si="6"/>
        <v>37.47345</v>
      </c>
      <c r="H94" s="8">
        <f t="shared" si="7"/>
        <v>38.939250000000001</v>
      </c>
      <c r="I94" s="8">
        <f t="shared" si="8"/>
        <v>45.319050000000004</v>
      </c>
      <c r="J94" s="8">
        <f t="shared" si="9"/>
        <v>47.130300000000005</v>
      </c>
      <c r="L94">
        <v>29.11</v>
      </c>
      <c r="M94">
        <v>35.689</v>
      </c>
      <c r="N94">
        <v>37.085000000000001</v>
      </c>
      <c r="O94">
        <v>43.161000000000001</v>
      </c>
      <c r="P94">
        <v>44.886000000000003</v>
      </c>
      <c r="T94" t="s">
        <v>100</v>
      </c>
      <c r="U94">
        <v>29.11</v>
      </c>
      <c r="V94">
        <v>35.689</v>
      </c>
      <c r="W94">
        <v>37.085000000000001</v>
      </c>
      <c r="X94">
        <v>43.161000000000001</v>
      </c>
      <c r="Y94">
        <v>44.886000000000003</v>
      </c>
    </row>
    <row r="95" spans="2:26">
      <c r="B95" t="s">
        <v>51</v>
      </c>
      <c r="C95" t="s">
        <v>105</v>
      </c>
      <c r="D95" t="str">
        <f t="shared" si="10"/>
        <v>\I:</v>
      </c>
      <c r="E95" t="s">
        <v>71</v>
      </c>
      <c r="F95" s="8">
        <f t="shared" si="11"/>
        <v>1.3713000000000002</v>
      </c>
      <c r="G95" s="8">
        <f t="shared" si="6"/>
        <v>1.3366499999999999</v>
      </c>
      <c r="H95" s="8">
        <f t="shared" si="7"/>
        <v>1.2138</v>
      </c>
      <c r="I95" s="8">
        <f t="shared" si="8"/>
        <v>1.1256000000000002</v>
      </c>
      <c r="J95" s="8">
        <f t="shared" si="9"/>
        <v>0.91349999999999998</v>
      </c>
      <c r="L95">
        <v>1.306</v>
      </c>
      <c r="M95">
        <v>1.2729999999999999</v>
      </c>
      <c r="N95">
        <v>1.1559999999999999</v>
      </c>
      <c r="O95">
        <v>1.0720000000000001</v>
      </c>
      <c r="P95">
        <v>0.87</v>
      </c>
      <c r="S95" t="s">
        <v>51</v>
      </c>
      <c r="T95" t="s">
        <v>98</v>
      </c>
      <c r="U95">
        <v>1.306</v>
      </c>
      <c r="V95">
        <v>1.2729999999999999</v>
      </c>
      <c r="W95">
        <v>1.1559999999999999</v>
      </c>
      <c r="X95">
        <v>1.0720000000000001</v>
      </c>
      <c r="Y95">
        <v>0.87</v>
      </c>
      <c r="Z95">
        <v>1.3059000000000001</v>
      </c>
    </row>
    <row r="96" spans="2:26">
      <c r="B96" t="s">
        <v>51</v>
      </c>
      <c r="C96" t="s">
        <v>106</v>
      </c>
      <c r="D96" t="str">
        <f t="shared" si="10"/>
        <v>\I:</v>
      </c>
      <c r="E96" t="s">
        <v>71</v>
      </c>
      <c r="F96" s="8">
        <f t="shared" si="11"/>
        <v>12.588450000000002</v>
      </c>
      <c r="G96" s="8">
        <f t="shared" si="6"/>
        <v>12.089700000000001</v>
      </c>
      <c r="H96" s="8">
        <f t="shared" si="7"/>
        <v>12.742799999999999</v>
      </c>
      <c r="I96" s="8">
        <f t="shared" si="8"/>
        <v>11.104800000000001</v>
      </c>
      <c r="J96" s="8">
        <f t="shared" si="9"/>
        <v>10.3383</v>
      </c>
      <c r="L96">
        <v>11.989000000000001</v>
      </c>
      <c r="M96">
        <v>11.513999999999999</v>
      </c>
      <c r="N96">
        <v>12.135999999999999</v>
      </c>
      <c r="O96">
        <v>10.576000000000001</v>
      </c>
      <c r="P96">
        <v>9.8460000000000001</v>
      </c>
      <c r="T96" t="s">
        <v>99</v>
      </c>
      <c r="U96">
        <v>11.989000000000001</v>
      </c>
      <c r="V96">
        <v>11.513999999999999</v>
      </c>
      <c r="W96">
        <v>12.135999999999999</v>
      </c>
      <c r="X96">
        <v>10.576000000000001</v>
      </c>
      <c r="Y96">
        <v>9.8460000000000001</v>
      </c>
    </row>
    <row r="97" spans="2:26">
      <c r="B97" t="s">
        <v>51</v>
      </c>
      <c r="C97" t="s">
        <v>107</v>
      </c>
      <c r="D97" t="str">
        <f t="shared" si="10"/>
        <v>COM_BNDPRD</v>
      </c>
      <c r="E97" t="s">
        <v>71</v>
      </c>
      <c r="F97" s="8">
        <f t="shared" si="11"/>
        <v>6.962739</v>
      </c>
      <c r="G97" s="8">
        <f t="shared" si="6"/>
        <v>6.3651000000000009</v>
      </c>
      <c r="H97" s="8">
        <f t="shared" si="7"/>
        <v>5.9535</v>
      </c>
      <c r="I97" s="8">
        <f t="shared" si="8"/>
        <v>5.4148500000000004</v>
      </c>
      <c r="J97" s="8">
        <f t="shared" si="9"/>
        <v>5.2751999999999999</v>
      </c>
      <c r="L97">
        <v>6.6310000000000002</v>
      </c>
      <c r="M97">
        <v>6.0620000000000003</v>
      </c>
      <c r="N97">
        <v>5.67</v>
      </c>
      <c r="O97">
        <v>5.157</v>
      </c>
      <c r="P97">
        <v>5.024</v>
      </c>
      <c r="T97" t="s">
        <v>95</v>
      </c>
      <c r="U97">
        <v>6.6310000000000002</v>
      </c>
      <c r="V97">
        <v>6.0620000000000003</v>
      </c>
      <c r="W97">
        <v>5.67</v>
      </c>
      <c r="X97">
        <v>5.157</v>
      </c>
      <c r="Y97">
        <v>5.024</v>
      </c>
      <c r="Z97">
        <v>6.6311799999999996</v>
      </c>
    </row>
    <row r="98" spans="2:26">
      <c r="B98" t="s">
        <v>51</v>
      </c>
      <c r="C98" t="s">
        <v>108</v>
      </c>
      <c r="D98" t="str">
        <f t="shared" si="10"/>
        <v>COM_BNDPRD</v>
      </c>
      <c r="E98" t="s">
        <v>71</v>
      </c>
      <c r="F98" s="8">
        <f t="shared" si="11"/>
        <v>2.9191260000000003</v>
      </c>
      <c r="G98" s="8">
        <f t="shared" si="6"/>
        <v>2.6438999999999999</v>
      </c>
      <c r="H98" s="8">
        <f t="shared" si="7"/>
        <v>2.78145</v>
      </c>
      <c r="I98" s="8">
        <f t="shared" si="8"/>
        <v>2.7783000000000002</v>
      </c>
      <c r="J98" s="8">
        <f t="shared" si="9"/>
        <v>2.5662000000000003</v>
      </c>
      <c r="L98">
        <v>2.78</v>
      </c>
      <c r="M98">
        <v>2.5179999999999998</v>
      </c>
      <c r="N98">
        <v>2.649</v>
      </c>
      <c r="O98">
        <v>2.6459999999999999</v>
      </c>
      <c r="P98">
        <v>2.444</v>
      </c>
      <c r="T98" t="s">
        <v>96</v>
      </c>
      <c r="U98">
        <v>2.78</v>
      </c>
      <c r="V98">
        <v>2.5179999999999998</v>
      </c>
      <c r="W98">
        <v>2.649</v>
      </c>
      <c r="X98">
        <v>2.6459999999999999</v>
      </c>
      <c r="Y98">
        <v>2.444</v>
      </c>
      <c r="Z98">
        <v>2.7801200000000001</v>
      </c>
    </row>
    <row r="99" spans="2:26">
      <c r="B99" t="s">
        <v>51</v>
      </c>
      <c r="C99" t="s">
        <v>109</v>
      </c>
      <c r="D99" t="str">
        <f t="shared" si="10"/>
        <v>COM_BNDPRD</v>
      </c>
      <c r="E99" t="s">
        <v>71</v>
      </c>
      <c r="F99" s="8">
        <f t="shared" si="11"/>
        <v>1.0909499999999999</v>
      </c>
      <c r="G99" s="8">
        <f t="shared" si="6"/>
        <v>0.91455000000000009</v>
      </c>
      <c r="H99" s="8">
        <f t="shared" si="7"/>
        <v>1.3954500000000001</v>
      </c>
      <c r="I99" s="8">
        <f t="shared" si="8"/>
        <v>1.3009500000000001</v>
      </c>
      <c r="J99" s="8">
        <f t="shared" si="9"/>
        <v>1.3009500000000001</v>
      </c>
      <c r="L99">
        <v>1.0389999999999999</v>
      </c>
      <c r="M99">
        <v>0.871</v>
      </c>
      <c r="N99">
        <v>1.329</v>
      </c>
      <c r="O99">
        <v>1.2390000000000001</v>
      </c>
      <c r="P99">
        <v>1.2390000000000001</v>
      </c>
      <c r="T99" t="s">
        <v>100</v>
      </c>
      <c r="U99">
        <v>1.0389999999999999</v>
      </c>
      <c r="V99">
        <v>0.871</v>
      </c>
      <c r="W99">
        <v>1.329</v>
      </c>
      <c r="X99">
        <v>1.2390000000000001</v>
      </c>
      <c r="Y99">
        <v>1.2390000000000001</v>
      </c>
    </row>
    <row r="100" spans="2:26">
      <c r="B100" t="s">
        <v>52</v>
      </c>
      <c r="C100" t="s">
        <v>105</v>
      </c>
      <c r="D100" t="str">
        <f t="shared" si="10"/>
        <v>\I:</v>
      </c>
      <c r="E100" t="s">
        <v>71</v>
      </c>
      <c r="F100" s="8">
        <f t="shared" si="11"/>
        <v>2.1000000000000003E-3</v>
      </c>
      <c r="G100" s="8">
        <f t="shared" si="6"/>
        <v>2.1000000000000003E-3</v>
      </c>
      <c r="H100" s="8">
        <f t="shared" si="7"/>
        <v>1.0500000000000002E-3</v>
      </c>
      <c r="I100" s="8">
        <f t="shared" si="8"/>
        <v>1.0500000000000002E-3</v>
      </c>
      <c r="J100" s="8">
        <f t="shared" si="9"/>
        <v>0</v>
      </c>
      <c r="L100">
        <v>2E-3</v>
      </c>
      <c r="M100">
        <v>2E-3</v>
      </c>
      <c r="N100">
        <v>1E-3</v>
      </c>
      <c r="O100">
        <v>1E-3</v>
      </c>
      <c r="P100">
        <v>0</v>
      </c>
      <c r="S100" t="s">
        <v>52</v>
      </c>
      <c r="T100" t="s">
        <v>98</v>
      </c>
      <c r="U100">
        <v>2E-3</v>
      </c>
      <c r="V100">
        <v>2E-3</v>
      </c>
      <c r="W100">
        <v>1E-3</v>
      </c>
      <c r="X100">
        <v>1E-3</v>
      </c>
      <c r="Y100">
        <v>0</v>
      </c>
      <c r="Z100">
        <v>1.80032E-3</v>
      </c>
    </row>
    <row r="101" spans="2:26">
      <c r="B101" t="s">
        <v>52</v>
      </c>
      <c r="C101" t="s">
        <v>106</v>
      </c>
      <c r="D101" t="str">
        <f t="shared" si="10"/>
        <v>\I:</v>
      </c>
      <c r="E101" t="s">
        <v>71</v>
      </c>
      <c r="F101" s="8">
        <f t="shared" si="11"/>
        <v>12.827850000000002</v>
      </c>
      <c r="G101" s="8">
        <f t="shared" si="6"/>
        <v>11.8398</v>
      </c>
      <c r="H101" s="8">
        <f t="shared" si="7"/>
        <v>12.18735</v>
      </c>
      <c r="I101" s="8">
        <f t="shared" si="8"/>
        <v>11.434500000000002</v>
      </c>
      <c r="J101" s="8">
        <f t="shared" si="9"/>
        <v>9.6915000000000013</v>
      </c>
      <c r="L101">
        <v>12.217000000000001</v>
      </c>
      <c r="M101">
        <v>11.276</v>
      </c>
      <c r="N101">
        <v>11.606999999999999</v>
      </c>
      <c r="O101">
        <v>10.89</v>
      </c>
      <c r="P101">
        <v>9.23</v>
      </c>
      <c r="T101" t="s">
        <v>99</v>
      </c>
      <c r="U101">
        <v>12.217000000000001</v>
      </c>
      <c r="V101">
        <v>11.276</v>
      </c>
      <c r="W101">
        <v>11.606999999999999</v>
      </c>
      <c r="X101">
        <v>10.89</v>
      </c>
      <c r="Y101">
        <v>9.23</v>
      </c>
    </row>
    <row r="102" spans="2:26">
      <c r="B102" t="s">
        <v>52</v>
      </c>
      <c r="C102" t="s">
        <v>107</v>
      </c>
      <c r="D102" t="str">
        <f t="shared" si="10"/>
        <v>COM_BNDPRD</v>
      </c>
      <c r="E102" t="s">
        <v>71</v>
      </c>
      <c r="F102" s="8">
        <f t="shared" si="11"/>
        <v>10.08</v>
      </c>
      <c r="G102" s="8">
        <f t="shared" si="6"/>
        <v>9.4857000000000014</v>
      </c>
      <c r="H102" s="8">
        <f t="shared" si="7"/>
        <v>8.7822000000000013</v>
      </c>
      <c r="I102" s="8">
        <f t="shared" si="8"/>
        <v>9.2893500000000007</v>
      </c>
      <c r="J102" s="8">
        <f t="shared" si="9"/>
        <v>9.8878500000000003</v>
      </c>
      <c r="L102">
        <v>9.6</v>
      </c>
      <c r="M102">
        <v>9.0340000000000007</v>
      </c>
      <c r="N102">
        <v>8.3640000000000008</v>
      </c>
      <c r="O102">
        <v>8.8469999999999995</v>
      </c>
      <c r="P102">
        <v>9.4169999999999998</v>
      </c>
      <c r="T102" t="s">
        <v>95</v>
      </c>
      <c r="U102">
        <v>9.6</v>
      </c>
      <c r="V102">
        <v>9.0340000000000007</v>
      </c>
      <c r="W102">
        <v>8.3640000000000008</v>
      </c>
      <c r="X102">
        <v>8.8469999999999995</v>
      </c>
      <c r="Y102">
        <v>9.4169999999999998</v>
      </c>
      <c r="Z102">
        <v>8.2259799999999998</v>
      </c>
    </row>
    <row r="103" spans="2:26">
      <c r="B103" t="s">
        <v>52</v>
      </c>
      <c r="C103" t="s">
        <v>108</v>
      </c>
      <c r="D103" t="str">
        <f t="shared" si="10"/>
        <v>COM_BNDPRD</v>
      </c>
      <c r="E103" t="s">
        <v>71</v>
      </c>
      <c r="F103" s="8">
        <f t="shared" si="11"/>
        <v>7.0052745000000005</v>
      </c>
      <c r="G103" s="8">
        <f t="shared" si="6"/>
        <v>5.0819999999999999</v>
      </c>
      <c r="H103" s="8">
        <f t="shared" si="7"/>
        <v>5.8967999999999998</v>
      </c>
      <c r="I103" s="8">
        <f t="shared" si="8"/>
        <v>5.7036000000000007</v>
      </c>
      <c r="J103" s="8">
        <f t="shared" si="9"/>
        <v>4.4750999999999994</v>
      </c>
      <c r="L103">
        <v>6.452</v>
      </c>
      <c r="M103">
        <v>4.84</v>
      </c>
      <c r="N103">
        <v>5.6159999999999997</v>
      </c>
      <c r="O103">
        <v>5.4320000000000004</v>
      </c>
      <c r="P103">
        <v>4.2619999999999996</v>
      </c>
      <c r="T103" t="s">
        <v>96</v>
      </c>
      <c r="U103">
        <v>6.452</v>
      </c>
      <c r="V103">
        <v>4.84</v>
      </c>
      <c r="W103">
        <v>5.6159999999999997</v>
      </c>
      <c r="X103">
        <v>5.4320000000000004</v>
      </c>
      <c r="Y103">
        <v>4.2619999999999996</v>
      </c>
      <c r="Z103">
        <v>6.6716899999999999</v>
      </c>
    </row>
    <row r="104" spans="2:26">
      <c r="B104" t="s">
        <v>52</v>
      </c>
      <c r="C104" t="s">
        <v>109</v>
      </c>
      <c r="D104" t="str">
        <f t="shared" si="10"/>
        <v>COM_BNDPRD</v>
      </c>
      <c r="E104" t="s">
        <v>71</v>
      </c>
      <c r="F104" s="8">
        <f t="shared" si="11"/>
        <v>0</v>
      </c>
      <c r="G104" s="8">
        <f t="shared" si="6"/>
        <v>0</v>
      </c>
      <c r="H104" s="8">
        <f t="shared" si="7"/>
        <v>0</v>
      </c>
      <c r="I104" s="8">
        <f t="shared" si="8"/>
        <v>0</v>
      </c>
      <c r="J104" s="8">
        <f t="shared" si="9"/>
        <v>0</v>
      </c>
      <c r="L104">
        <v>0</v>
      </c>
      <c r="M104">
        <v>0</v>
      </c>
      <c r="N104">
        <v>0</v>
      </c>
      <c r="O104">
        <v>0</v>
      </c>
      <c r="P104">
        <v>0</v>
      </c>
      <c r="T104" t="s">
        <v>100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2:26">
      <c r="B105" t="s">
        <v>53</v>
      </c>
      <c r="C105" t="s">
        <v>105</v>
      </c>
      <c r="D105" t="str">
        <f t="shared" si="10"/>
        <v>\I:</v>
      </c>
      <c r="E105" t="s">
        <v>71</v>
      </c>
      <c r="F105" s="8">
        <f t="shared" si="11"/>
        <v>0.67095000000000005</v>
      </c>
      <c r="G105" s="8">
        <f t="shared" si="6"/>
        <v>0.53025</v>
      </c>
      <c r="H105" s="8">
        <f t="shared" si="7"/>
        <v>0.70560000000000012</v>
      </c>
      <c r="I105" s="8">
        <f t="shared" si="8"/>
        <v>0.6846000000000001</v>
      </c>
      <c r="J105" s="8">
        <f t="shared" si="9"/>
        <v>0.65205000000000002</v>
      </c>
      <c r="L105">
        <v>0.63900000000000001</v>
      </c>
      <c r="M105">
        <v>0.505</v>
      </c>
      <c r="N105">
        <v>0.67200000000000004</v>
      </c>
      <c r="O105">
        <v>0.65200000000000002</v>
      </c>
      <c r="P105">
        <v>0.621</v>
      </c>
      <c r="S105" t="s">
        <v>53</v>
      </c>
      <c r="T105" t="s">
        <v>98</v>
      </c>
      <c r="U105">
        <v>0.63900000000000001</v>
      </c>
      <c r="V105">
        <v>0.505</v>
      </c>
      <c r="W105">
        <v>0.67200000000000004</v>
      </c>
      <c r="X105">
        <v>0.65200000000000002</v>
      </c>
      <c r="Y105">
        <v>0.621</v>
      </c>
      <c r="Z105">
        <v>0.638992</v>
      </c>
    </row>
    <row r="106" spans="2:26">
      <c r="B106" t="s">
        <v>53</v>
      </c>
      <c r="C106" t="s">
        <v>106</v>
      </c>
      <c r="D106" t="str">
        <f t="shared" si="10"/>
        <v>\I:</v>
      </c>
      <c r="E106" t="s">
        <v>71</v>
      </c>
      <c r="F106" s="8">
        <f t="shared" si="11"/>
        <v>10.657500000000001</v>
      </c>
      <c r="G106" s="8">
        <f t="shared" si="6"/>
        <v>7.6272000000000002</v>
      </c>
      <c r="H106" s="8">
        <f t="shared" si="7"/>
        <v>7.9799999999999995</v>
      </c>
      <c r="I106" s="8">
        <f t="shared" si="8"/>
        <v>6.2727000000000004</v>
      </c>
      <c r="J106" s="8">
        <f t="shared" si="9"/>
        <v>5.2689000000000004</v>
      </c>
      <c r="L106">
        <v>10.15</v>
      </c>
      <c r="M106">
        <v>7.2640000000000002</v>
      </c>
      <c r="N106">
        <v>7.6</v>
      </c>
      <c r="O106">
        <v>5.9740000000000002</v>
      </c>
      <c r="P106">
        <v>5.0179999999999998</v>
      </c>
      <c r="T106" t="s">
        <v>99</v>
      </c>
      <c r="U106">
        <v>10.15</v>
      </c>
      <c r="V106">
        <v>7.2640000000000002</v>
      </c>
      <c r="W106">
        <v>7.6</v>
      </c>
      <c r="X106">
        <v>5.9740000000000002</v>
      </c>
      <c r="Y106">
        <v>5.0179999999999998</v>
      </c>
    </row>
    <row r="107" spans="2:26">
      <c r="B107" t="s">
        <v>53</v>
      </c>
      <c r="C107" t="s">
        <v>107</v>
      </c>
      <c r="D107" t="str">
        <f t="shared" si="10"/>
        <v>COM_BNDPRD</v>
      </c>
      <c r="E107" t="s">
        <v>71</v>
      </c>
      <c r="F107" s="8">
        <f t="shared" si="11"/>
        <v>5.4706260000000002</v>
      </c>
      <c r="G107" s="8">
        <f t="shared" si="6"/>
        <v>4.69665</v>
      </c>
      <c r="H107" s="8">
        <f t="shared" si="7"/>
        <v>4.6956000000000007</v>
      </c>
      <c r="I107" s="8">
        <f t="shared" si="8"/>
        <v>4.4709000000000003</v>
      </c>
      <c r="J107" s="8">
        <f t="shared" si="9"/>
        <v>4.4551500000000006</v>
      </c>
      <c r="L107">
        <v>5.21</v>
      </c>
      <c r="M107">
        <v>4.4729999999999999</v>
      </c>
      <c r="N107">
        <v>4.4720000000000004</v>
      </c>
      <c r="O107">
        <v>4.258</v>
      </c>
      <c r="P107">
        <v>4.2430000000000003</v>
      </c>
      <c r="T107" t="s">
        <v>95</v>
      </c>
      <c r="U107">
        <v>5.21</v>
      </c>
      <c r="V107">
        <v>4.4729999999999999</v>
      </c>
      <c r="W107">
        <v>4.4720000000000004</v>
      </c>
      <c r="X107">
        <v>4.258</v>
      </c>
      <c r="Y107">
        <v>4.2430000000000003</v>
      </c>
      <c r="Z107">
        <v>5.2101199999999999</v>
      </c>
    </row>
    <row r="108" spans="2:26">
      <c r="B108" t="s">
        <v>53</v>
      </c>
      <c r="C108" t="s">
        <v>108</v>
      </c>
      <c r="D108" t="str">
        <f t="shared" si="10"/>
        <v>COM_BNDPRD</v>
      </c>
      <c r="E108" t="s">
        <v>71</v>
      </c>
      <c r="F108" s="8">
        <f t="shared" si="11"/>
        <v>5.0803200000000004</v>
      </c>
      <c r="G108" s="8">
        <f t="shared" si="6"/>
        <v>4.5895500000000009</v>
      </c>
      <c r="H108" s="8">
        <f t="shared" si="7"/>
        <v>4.3071000000000002</v>
      </c>
      <c r="I108" s="8">
        <f t="shared" si="8"/>
        <v>3.6770999999999998</v>
      </c>
      <c r="J108" s="8">
        <f t="shared" si="9"/>
        <v>3.9837000000000002</v>
      </c>
      <c r="L108">
        <v>4.8380000000000001</v>
      </c>
      <c r="M108">
        <v>4.3710000000000004</v>
      </c>
      <c r="N108">
        <v>4.1020000000000003</v>
      </c>
      <c r="O108">
        <v>3.5019999999999998</v>
      </c>
      <c r="P108">
        <v>3.794</v>
      </c>
      <c r="T108" t="s">
        <v>96</v>
      </c>
      <c r="U108">
        <v>4.8380000000000001</v>
      </c>
      <c r="V108">
        <v>4.3710000000000004</v>
      </c>
      <c r="W108">
        <v>4.1020000000000003</v>
      </c>
      <c r="X108">
        <v>3.5019999999999998</v>
      </c>
      <c r="Y108">
        <v>3.794</v>
      </c>
      <c r="Z108">
        <v>4.8384</v>
      </c>
    </row>
    <row r="109" spans="2:26">
      <c r="B109" t="s">
        <v>53</v>
      </c>
      <c r="C109" t="s">
        <v>109</v>
      </c>
      <c r="D109" t="str">
        <f t="shared" si="10"/>
        <v>COM_BNDPRD</v>
      </c>
      <c r="E109" t="s">
        <v>71</v>
      </c>
      <c r="F109" s="8">
        <f t="shared" si="11"/>
        <v>0</v>
      </c>
      <c r="G109" s="8">
        <f t="shared" si="6"/>
        <v>0</v>
      </c>
      <c r="H109" s="8">
        <f t="shared" si="7"/>
        <v>0</v>
      </c>
      <c r="I109" s="8">
        <f t="shared" si="8"/>
        <v>0</v>
      </c>
      <c r="J109" s="8">
        <f t="shared" si="9"/>
        <v>0</v>
      </c>
      <c r="L109">
        <v>0</v>
      </c>
      <c r="M109">
        <v>0</v>
      </c>
      <c r="N109">
        <v>0</v>
      </c>
      <c r="O109">
        <v>0</v>
      </c>
      <c r="P109">
        <v>0</v>
      </c>
      <c r="T109" t="s">
        <v>100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2:26">
      <c r="B110" t="s">
        <v>76</v>
      </c>
      <c r="C110" t="s">
        <v>105</v>
      </c>
      <c r="D110" t="str">
        <f t="shared" si="10"/>
        <v>\I:</v>
      </c>
      <c r="E110" t="s">
        <v>71</v>
      </c>
      <c r="F110" s="8">
        <f t="shared" si="11"/>
        <v>9.0299999999999991E-2</v>
      </c>
      <c r="G110" s="8">
        <f t="shared" si="6"/>
        <v>8.0850000000000005E-2</v>
      </c>
      <c r="H110" s="8">
        <f t="shared" si="7"/>
        <v>0.12495000000000001</v>
      </c>
      <c r="I110" s="8">
        <f t="shared" si="8"/>
        <v>0.13965000000000002</v>
      </c>
      <c r="J110" s="8">
        <f t="shared" si="9"/>
        <v>6.615E-2</v>
      </c>
      <c r="L110">
        <v>8.5999999999999993E-2</v>
      </c>
      <c r="M110">
        <v>7.6999999999999999E-2</v>
      </c>
      <c r="N110">
        <v>0.11899999999999999</v>
      </c>
      <c r="O110">
        <v>0.13300000000000001</v>
      </c>
      <c r="P110">
        <v>6.3E-2</v>
      </c>
      <c r="S110" t="s">
        <v>76</v>
      </c>
      <c r="T110" t="s">
        <v>98</v>
      </c>
      <c r="U110">
        <v>8.5999999999999993E-2</v>
      </c>
      <c r="V110">
        <v>7.6999999999999999E-2</v>
      </c>
      <c r="W110">
        <v>0.11899999999999999</v>
      </c>
      <c r="X110">
        <v>0.13300000000000001</v>
      </c>
      <c r="Y110">
        <v>6.3E-2</v>
      </c>
    </row>
    <row r="111" spans="2:26">
      <c r="B111" t="s">
        <v>76</v>
      </c>
      <c r="C111" t="s">
        <v>106</v>
      </c>
      <c r="D111" t="str">
        <f t="shared" si="10"/>
        <v>\I:</v>
      </c>
      <c r="E111" t="s">
        <v>71</v>
      </c>
      <c r="F111" s="8">
        <f t="shared" si="11"/>
        <v>16.401</v>
      </c>
      <c r="G111" s="8">
        <f t="shared" si="6"/>
        <v>16.401</v>
      </c>
      <c r="H111" s="8">
        <f t="shared" si="7"/>
        <v>15.981000000000002</v>
      </c>
      <c r="I111" s="8">
        <f t="shared" si="8"/>
        <v>9.8007000000000009</v>
      </c>
      <c r="J111" s="8">
        <f t="shared" si="9"/>
        <v>2.1504000000000003</v>
      </c>
      <c r="L111">
        <v>14.342000000000001</v>
      </c>
      <c r="M111">
        <v>15.62</v>
      </c>
      <c r="N111">
        <v>15.22</v>
      </c>
      <c r="O111">
        <v>9.3339999999999996</v>
      </c>
      <c r="P111">
        <v>2.048</v>
      </c>
      <c r="T111" t="s">
        <v>99</v>
      </c>
      <c r="U111">
        <v>14.342000000000001</v>
      </c>
      <c r="V111">
        <v>15.62</v>
      </c>
      <c r="W111">
        <v>15.22</v>
      </c>
      <c r="X111">
        <v>9.3339999999999996</v>
      </c>
      <c r="Y111">
        <v>2.048</v>
      </c>
    </row>
    <row r="112" spans="2:26">
      <c r="B112" t="s">
        <v>76</v>
      </c>
      <c r="C112" t="s">
        <v>107</v>
      </c>
      <c r="D112" t="str">
        <f t="shared" si="10"/>
        <v>COM_BNDPRD</v>
      </c>
      <c r="E112" t="s">
        <v>71</v>
      </c>
      <c r="F112" s="8">
        <f t="shared" si="11"/>
        <v>11.630850000000001</v>
      </c>
      <c r="G112" s="8">
        <f t="shared" si="6"/>
        <v>11.021850000000001</v>
      </c>
      <c r="H112" s="8">
        <f t="shared" si="7"/>
        <v>9.9204000000000008</v>
      </c>
      <c r="I112" s="8">
        <f t="shared" si="8"/>
        <v>9.2494499999999995</v>
      </c>
      <c r="J112" s="8">
        <f t="shared" si="9"/>
        <v>9.461549999999999</v>
      </c>
      <c r="L112">
        <v>11.077</v>
      </c>
      <c r="M112">
        <v>10.497</v>
      </c>
      <c r="N112">
        <v>9.4480000000000004</v>
      </c>
      <c r="O112">
        <v>8.8089999999999993</v>
      </c>
      <c r="P112">
        <v>9.0109999999999992</v>
      </c>
      <c r="T112" t="s">
        <v>95</v>
      </c>
      <c r="U112">
        <v>11.077</v>
      </c>
      <c r="V112">
        <v>10.497</v>
      </c>
      <c r="W112">
        <v>9.4480000000000004</v>
      </c>
      <c r="X112">
        <v>8.8089999999999993</v>
      </c>
      <c r="Y112">
        <v>9.0109999999999992</v>
      </c>
    </row>
    <row r="113" spans="2:25">
      <c r="B113" t="s">
        <v>76</v>
      </c>
      <c r="C113" t="s">
        <v>108</v>
      </c>
      <c r="D113" t="str">
        <f t="shared" si="10"/>
        <v>COM_BNDPRD</v>
      </c>
      <c r="E113" t="s">
        <v>71</v>
      </c>
      <c r="F113" s="8">
        <f t="shared" si="11"/>
        <v>3.5889000000000002</v>
      </c>
      <c r="G113" s="8">
        <f t="shared" si="6"/>
        <v>3.4408500000000002</v>
      </c>
      <c r="H113" s="8">
        <f t="shared" si="7"/>
        <v>3.5343000000000004</v>
      </c>
      <c r="I113" s="8">
        <f t="shared" si="8"/>
        <v>3.4733999999999998</v>
      </c>
      <c r="J113" s="8">
        <f t="shared" si="9"/>
        <v>3.2718000000000003</v>
      </c>
      <c r="L113">
        <v>3.4180000000000001</v>
      </c>
      <c r="M113">
        <v>3.2770000000000001</v>
      </c>
      <c r="N113">
        <v>3.3660000000000001</v>
      </c>
      <c r="O113">
        <v>3.3079999999999998</v>
      </c>
      <c r="P113">
        <v>3.1160000000000001</v>
      </c>
      <c r="T113" t="s">
        <v>96</v>
      </c>
      <c r="U113">
        <v>3.4180000000000001</v>
      </c>
      <c r="V113">
        <v>3.2770000000000001</v>
      </c>
      <c r="W113">
        <v>3.3660000000000001</v>
      </c>
      <c r="X113">
        <v>3.3079999999999998</v>
      </c>
      <c r="Y113">
        <v>3.1160000000000001</v>
      </c>
    </row>
    <row r="114" spans="2:25">
      <c r="B114" t="s">
        <v>76</v>
      </c>
      <c r="C114" t="s">
        <v>109</v>
      </c>
      <c r="D114" t="str">
        <f t="shared" si="10"/>
        <v>COM_BNDPRD</v>
      </c>
      <c r="E114" t="s">
        <v>71</v>
      </c>
      <c r="F114" s="8">
        <f t="shared" si="11"/>
        <v>8.0850000000000005E-2</v>
      </c>
      <c r="G114" s="8">
        <f t="shared" si="6"/>
        <v>7.350000000000001E-2</v>
      </c>
      <c r="H114" s="8">
        <f t="shared" si="7"/>
        <v>7.350000000000001E-2</v>
      </c>
      <c r="I114" s="8">
        <f t="shared" si="8"/>
        <v>0.27405000000000002</v>
      </c>
      <c r="J114" s="8">
        <f t="shared" si="9"/>
        <v>0.33285000000000003</v>
      </c>
      <c r="L114">
        <v>7.6999999999999999E-2</v>
      </c>
      <c r="M114">
        <v>7.0000000000000007E-2</v>
      </c>
      <c r="N114">
        <v>7.0000000000000007E-2</v>
      </c>
      <c r="O114">
        <v>0.26100000000000001</v>
      </c>
      <c r="P114">
        <v>0.317</v>
      </c>
      <c r="T114" t="s">
        <v>100</v>
      </c>
      <c r="U114">
        <v>7.6999999999999999E-2</v>
      </c>
      <c r="V114">
        <v>7.0000000000000007E-2</v>
      </c>
      <c r="W114">
        <v>7.0000000000000007E-2</v>
      </c>
      <c r="X114">
        <v>0.26100000000000001</v>
      </c>
      <c r="Y114">
        <v>0.317</v>
      </c>
    </row>
    <row r="115" spans="2:25">
      <c r="B115" t="s">
        <v>77</v>
      </c>
      <c r="C115" t="s">
        <v>105</v>
      </c>
      <c r="D115" t="str">
        <f t="shared" si="10"/>
        <v>\I:</v>
      </c>
      <c r="E115" t="s">
        <v>71</v>
      </c>
      <c r="F115" s="8">
        <f t="shared" si="11"/>
        <v>0</v>
      </c>
      <c r="G115" s="8">
        <f t="shared" si="6"/>
        <v>0</v>
      </c>
      <c r="H115" s="8">
        <f t="shared" si="7"/>
        <v>0</v>
      </c>
      <c r="I115" s="8">
        <f t="shared" si="8"/>
        <v>0</v>
      </c>
      <c r="J115" s="8">
        <f t="shared" si="9"/>
        <v>0</v>
      </c>
      <c r="L115">
        <v>0</v>
      </c>
      <c r="M115">
        <v>0</v>
      </c>
      <c r="N115">
        <v>0</v>
      </c>
      <c r="O115">
        <v>0</v>
      </c>
      <c r="P115">
        <v>0</v>
      </c>
      <c r="S115" t="s">
        <v>77</v>
      </c>
      <c r="T115" t="s">
        <v>98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2:25">
      <c r="B116" t="s">
        <v>77</v>
      </c>
      <c r="C116" t="s">
        <v>106</v>
      </c>
      <c r="D116" t="str">
        <f t="shared" si="10"/>
        <v>\I:</v>
      </c>
      <c r="E116" t="s">
        <v>71</v>
      </c>
      <c r="F116" s="8">
        <f t="shared" si="11"/>
        <v>0</v>
      </c>
      <c r="G116" s="8">
        <f t="shared" si="6"/>
        <v>0</v>
      </c>
      <c r="H116" s="8">
        <f t="shared" si="7"/>
        <v>0</v>
      </c>
      <c r="I116" s="8">
        <f t="shared" si="8"/>
        <v>0</v>
      </c>
      <c r="J116" s="8">
        <f t="shared" si="9"/>
        <v>0</v>
      </c>
      <c r="L116">
        <v>0</v>
      </c>
      <c r="M116">
        <v>0</v>
      </c>
      <c r="N116">
        <v>0</v>
      </c>
      <c r="O116">
        <v>0</v>
      </c>
      <c r="P116">
        <v>0</v>
      </c>
      <c r="T116" t="s">
        <v>99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2:25">
      <c r="B117" t="s">
        <v>77</v>
      </c>
      <c r="C117" t="s">
        <v>107</v>
      </c>
      <c r="D117" t="str">
        <f t="shared" si="10"/>
        <v>COM_BNDPRD</v>
      </c>
      <c r="E117" t="s">
        <v>71</v>
      </c>
      <c r="F117" s="8">
        <f t="shared" si="11"/>
        <v>0</v>
      </c>
      <c r="G117" s="8">
        <f t="shared" si="6"/>
        <v>0</v>
      </c>
      <c r="H117" s="8">
        <f t="shared" si="7"/>
        <v>0</v>
      </c>
      <c r="I117" s="8">
        <f t="shared" si="8"/>
        <v>0</v>
      </c>
      <c r="J117" s="8">
        <f t="shared" si="9"/>
        <v>0</v>
      </c>
      <c r="L117">
        <v>0</v>
      </c>
      <c r="M117">
        <v>0</v>
      </c>
      <c r="N117">
        <v>0</v>
      </c>
      <c r="O117">
        <v>0</v>
      </c>
      <c r="P117">
        <v>0</v>
      </c>
      <c r="T117" t="s">
        <v>95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2:25">
      <c r="B118" t="s">
        <v>77</v>
      </c>
      <c r="C118" t="s">
        <v>108</v>
      </c>
      <c r="D118" t="str">
        <f t="shared" si="10"/>
        <v>COM_BNDPRD</v>
      </c>
      <c r="E118" t="s">
        <v>71</v>
      </c>
      <c r="F118" s="8">
        <f t="shared" si="11"/>
        <v>0</v>
      </c>
      <c r="G118" s="8">
        <f t="shared" si="6"/>
        <v>0</v>
      </c>
      <c r="H118" s="8">
        <f t="shared" si="7"/>
        <v>0</v>
      </c>
      <c r="I118" s="8">
        <f t="shared" si="8"/>
        <v>0</v>
      </c>
      <c r="J118" s="8">
        <f t="shared" si="9"/>
        <v>0</v>
      </c>
      <c r="L118">
        <v>0</v>
      </c>
      <c r="M118">
        <v>0</v>
      </c>
      <c r="N118">
        <v>0</v>
      </c>
      <c r="O118">
        <v>0</v>
      </c>
      <c r="P118">
        <v>0</v>
      </c>
      <c r="T118" t="s">
        <v>96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2:25">
      <c r="B119" t="s">
        <v>77</v>
      </c>
      <c r="C119" t="s">
        <v>109</v>
      </c>
      <c r="D119" t="str">
        <f t="shared" si="10"/>
        <v>COM_BNDPRD</v>
      </c>
      <c r="E119" t="s">
        <v>71</v>
      </c>
      <c r="F119" s="8">
        <f t="shared" si="11"/>
        <v>0</v>
      </c>
      <c r="G119" s="8">
        <f t="shared" si="6"/>
        <v>0</v>
      </c>
      <c r="H119" s="8">
        <f t="shared" si="7"/>
        <v>0</v>
      </c>
      <c r="I119" s="8">
        <f t="shared" si="8"/>
        <v>0</v>
      </c>
      <c r="J119" s="8">
        <f t="shared" si="9"/>
        <v>0</v>
      </c>
      <c r="L119">
        <v>0</v>
      </c>
      <c r="M119">
        <v>0</v>
      </c>
      <c r="N119">
        <v>0</v>
      </c>
      <c r="O119">
        <v>0</v>
      </c>
      <c r="P119">
        <v>0</v>
      </c>
      <c r="T119" t="s">
        <v>100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2:25">
      <c r="B120" t="s">
        <v>78</v>
      </c>
      <c r="C120" t="s">
        <v>105</v>
      </c>
      <c r="D120" t="str">
        <f t="shared" si="10"/>
        <v>\I:</v>
      </c>
      <c r="E120" t="s">
        <v>71</v>
      </c>
      <c r="F120" s="8">
        <f t="shared" si="11"/>
        <v>0</v>
      </c>
      <c r="G120" s="8">
        <f t="shared" si="6"/>
        <v>0</v>
      </c>
      <c r="H120" s="8">
        <f t="shared" si="7"/>
        <v>0</v>
      </c>
      <c r="I120" s="8">
        <f t="shared" si="8"/>
        <v>0</v>
      </c>
      <c r="J120" s="8">
        <f t="shared" si="9"/>
        <v>0</v>
      </c>
      <c r="L120">
        <v>0</v>
      </c>
      <c r="M120">
        <v>0</v>
      </c>
      <c r="N120">
        <v>0</v>
      </c>
      <c r="O120">
        <v>0</v>
      </c>
      <c r="P120">
        <v>0</v>
      </c>
      <c r="S120" t="s">
        <v>78</v>
      </c>
      <c r="T120" t="s">
        <v>98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2:25">
      <c r="B121" t="s">
        <v>78</v>
      </c>
      <c r="C121" t="s">
        <v>106</v>
      </c>
      <c r="D121" t="str">
        <f t="shared" si="10"/>
        <v>\I:</v>
      </c>
      <c r="E121" t="s">
        <v>71</v>
      </c>
      <c r="F121" s="8">
        <f t="shared" si="11"/>
        <v>1.8207</v>
      </c>
      <c r="G121" s="8">
        <f t="shared" si="6"/>
        <v>1.8207</v>
      </c>
      <c r="H121" s="8">
        <f t="shared" si="7"/>
        <v>0.89249999999999996</v>
      </c>
      <c r="I121" s="8">
        <f t="shared" si="8"/>
        <v>1.06365</v>
      </c>
      <c r="J121" s="8">
        <f t="shared" si="9"/>
        <v>1.26</v>
      </c>
      <c r="L121">
        <v>1.6339999999999999</v>
      </c>
      <c r="M121">
        <v>1.734</v>
      </c>
      <c r="N121">
        <v>0.85</v>
      </c>
      <c r="O121">
        <v>1.0129999999999999</v>
      </c>
      <c r="P121">
        <v>1.2</v>
      </c>
      <c r="T121" t="s">
        <v>99</v>
      </c>
      <c r="U121">
        <v>1.6339999999999999</v>
      </c>
      <c r="V121">
        <v>1.734</v>
      </c>
      <c r="W121">
        <v>0.85</v>
      </c>
      <c r="X121">
        <v>1.0129999999999999</v>
      </c>
      <c r="Y121">
        <v>1.2</v>
      </c>
    </row>
    <row r="122" spans="2:25">
      <c r="B122" t="s">
        <v>78</v>
      </c>
      <c r="C122" t="s">
        <v>107</v>
      </c>
      <c r="D122" t="str">
        <f t="shared" si="10"/>
        <v>COM_BNDPRD</v>
      </c>
      <c r="E122" t="s">
        <v>71</v>
      </c>
      <c r="F122" s="8">
        <f t="shared" si="11"/>
        <v>0</v>
      </c>
      <c r="G122" s="8">
        <f t="shared" si="6"/>
        <v>0</v>
      </c>
      <c r="H122" s="8">
        <f t="shared" si="7"/>
        <v>0</v>
      </c>
      <c r="I122" s="8">
        <f t="shared" si="8"/>
        <v>0</v>
      </c>
      <c r="J122" s="8">
        <f t="shared" si="9"/>
        <v>2.1000000000000003E-3</v>
      </c>
      <c r="L122">
        <v>0</v>
      </c>
      <c r="M122">
        <v>0</v>
      </c>
      <c r="N122">
        <v>0</v>
      </c>
      <c r="O122">
        <v>0</v>
      </c>
      <c r="P122">
        <v>2E-3</v>
      </c>
      <c r="T122" t="s">
        <v>95</v>
      </c>
      <c r="U122">
        <v>0</v>
      </c>
      <c r="V122">
        <v>0</v>
      </c>
      <c r="W122">
        <v>0</v>
      </c>
      <c r="X122">
        <v>0</v>
      </c>
      <c r="Y122">
        <v>2E-3</v>
      </c>
    </row>
    <row r="123" spans="2:25">
      <c r="B123" t="s">
        <v>78</v>
      </c>
      <c r="C123" t="s">
        <v>108</v>
      </c>
      <c r="D123" t="str">
        <f t="shared" si="10"/>
        <v>COM_BNDPRD</v>
      </c>
      <c r="E123" t="s">
        <v>71</v>
      </c>
      <c r="F123" s="8">
        <f t="shared" si="11"/>
        <v>8.8200000000000014E-2</v>
      </c>
      <c r="G123" s="8">
        <f t="shared" si="6"/>
        <v>8.8200000000000014E-2</v>
      </c>
      <c r="H123" s="8">
        <f t="shared" si="7"/>
        <v>9.5549999999999996E-2</v>
      </c>
      <c r="I123" s="8">
        <f t="shared" si="8"/>
        <v>0.11655</v>
      </c>
      <c r="J123" s="8">
        <f t="shared" si="9"/>
        <v>0.21210000000000001</v>
      </c>
      <c r="L123">
        <v>0.08</v>
      </c>
      <c r="M123">
        <v>8.4000000000000005E-2</v>
      </c>
      <c r="N123">
        <v>9.0999999999999998E-2</v>
      </c>
      <c r="O123">
        <v>0.111</v>
      </c>
      <c r="P123">
        <v>0.20200000000000001</v>
      </c>
      <c r="T123" t="s">
        <v>96</v>
      </c>
      <c r="U123">
        <v>0.08</v>
      </c>
      <c r="V123">
        <v>8.4000000000000005E-2</v>
      </c>
      <c r="W123">
        <v>9.0999999999999998E-2</v>
      </c>
      <c r="X123">
        <v>0.111</v>
      </c>
      <c r="Y123">
        <v>0.20200000000000001</v>
      </c>
    </row>
    <row r="124" spans="2:25">
      <c r="B124" t="s">
        <v>78</v>
      </c>
      <c r="C124" t="s">
        <v>109</v>
      </c>
      <c r="D124" t="str">
        <f t="shared" si="10"/>
        <v>COM_BNDPRD</v>
      </c>
      <c r="E124" t="s">
        <v>71</v>
      </c>
      <c r="F124" s="8">
        <f t="shared" si="11"/>
        <v>1.0500000000000001E-2</v>
      </c>
      <c r="G124" s="8">
        <f t="shared" si="6"/>
        <v>1.0500000000000001E-2</v>
      </c>
      <c r="H124" s="8">
        <f t="shared" si="7"/>
        <v>4.2000000000000006E-3</v>
      </c>
      <c r="I124" s="8">
        <f t="shared" si="8"/>
        <v>5.2500000000000003E-3</v>
      </c>
      <c r="J124" s="8">
        <f t="shared" si="9"/>
        <v>6.3E-3</v>
      </c>
      <c r="L124">
        <v>8.0000000000000002E-3</v>
      </c>
      <c r="M124">
        <v>0.01</v>
      </c>
      <c r="N124">
        <v>4.0000000000000001E-3</v>
      </c>
      <c r="O124">
        <v>5.0000000000000001E-3</v>
      </c>
      <c r="P124">
        <v>6.0000000000000001E-3</v>
      </c>
      <c r="T124" t="s">
        <v>100</v>
      </c>
      <c r="U124">
        <v>8.0000000000000002E-3</v>
      </c>
      <c r="V124">
        <v>0.01</v>
      </c>
      <c r="W124">
        <v>4.0000000000000001E-3</v>
      </c>
      <c r="X124">
        <v>5.0000000000000001E-3</v>
      </c>
      <c r="Y124">
        <v>6.0000000000000001E-3</v>
      </c>
    </row>
    <row r="125" spans="2:25">
      <c r="B125" t="s">
        <v>69</v>
      </c>
      <c r="C125" t="s">
        <v>105</v>
      </c>
      <c r="D125" t="str">
        <f t="shared" si="10"/>
        <v>\I:</v>
      </c>
      <c r="E125" t="s">
        <v>71</v>
      </c>
      <c r="F125" s="8">
        <f t="shared" si="11"/>
        <v>0</v>
      </c>
      <c r="G125" s="8">
        <f t="shared" si="6"/>
        <v>0</v>
      </c>
      <c r="H125" s="8">
        <f t="shared" si="7"/>
        <v>0</v>
      </c>
      <c r="I125" s="8">
        <f t="shared" si="8"/>
        <v>0</v>
      </c>
      <c r="J125" s="8">
        <f t="shared" si="9"/>
        <v>0</v>
      </c>
      <c r="L125">
        <v>0</v>
      </c>
      <c r="M125">
        <v>0</v>
      </c>
      <c r="N125">
        <v>0</v>
      </c>
      <c r="O125">
        <v>0</v>
      </c>
      <c r="P125">
        <v>0</v>
      </c>
      <c r="S125" t="s">
        <v>69</v>
      </c>
      <c r="T125" t="s">
        <v>98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2:25">
      <c r="B126" t="s">
        <v>69</v>
      </c>
      <c r="C126" t="s">
        <v>106</v>
      </c>
      <c r="D126" t="str">
        <f t="shared" si="10"/>
        <v>\I:</v>
      </c>
      <c r="E126" t="s">
        <v>71</v>
      </c>
      <c r="F126" s="8">
        <f t="shared" si="11"/>
        <v>0</v>
      </c>
      <c r="G126" s="8">
        <f t="shared" si="6"/>
        <v>0</v>
      </c>
      <c r="H126" s="8">
        <f t="shared" si="7"/>
        <v>0</v>
      </c>
      <c r="I126" s="8">
        <f t="shared" si="8"/>
        <v>0</v>
      </c>
      <c r="J126" s="8">
        <f t="shared" si="9"/>
        <v>0</v>
      </c>
      <c r="L126">
        <v>0</v>
      </c>
      <c r="M126">
        <v>0</v>
      </c>
      <c r="N126">
        <v>0</v>
      </c>
      <c r="O126">
        <v>0</v>
      </c>
      <c r="P126">
        <v>0</v>
      </c>
      <c r="T126" t="s">
        <v>99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2:25">
      <c r="B127" t="s">
        <v>69</v>
      </c>
      <c r="C127" t="s">
        <v>107</v>
      </c>
      <c r="D127" t="str">
        <f t="shared" si="10"/>
        <v>COM_BNDPRD</v>
      </c>
      <c r="E127" t="s">
        <v>71</v>
      </c>
      <c r="F127" s="8">
        <f t="shared" si="11"/>
        <v>0</v>
      </c>
      <c r="G127" s="8">
        <f t="shared" si="6"/>
        <v>0</v>
      </c>
      <c r="H127" s="8">
        <f t="shared" si="7"/>
        <v>0</v>
      </c>
      <c r="I127" s="8">
        <f t="shared" si="8"/>
        <v>0</v>
      </c>
      <c r="J127" s="8">
        <f t="shared" si="9"/>
        <v>0</v>
      </c>
      <c r="L127">
        <v>0</v>
      </c>
      <c r="M127">
        <v>0</v>
      </c>
      <c r="N127">
        <v>0</v>
      </c>
      <c r="O127">
        <v>0</v>
      </c>
      <c r="P127">
        <v>0</v>
      </c>
      <c r="T127" t="s">
        <v>95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2:25">
      <c r="B128" t="s">
        <v>69</v>
      </c>
      <c r="C128" t="s">
        <v>108</v>
      </c>
      <c r="D128" t="str">
        <f t="shared" si="10"/>
        <v>COM_BNDPRD</v>
      </c>
      <c r="E128" t="s">
        <v>71</v>
      </c>
      <c r="F128" s="8">
        <f t="shared" si="11"/>
        <v>0</v>
      </c>
      <c r="G128" s="8">
        <f t="shared" si="6"/>
        <v>0</v>
      </c>
      <c r="H128" s="8">
        <f t="shared" si="7"/>
        <v>0</v>
      </c>
      <c r="I128" s="8">
        <f t="shared" si="8"/>
        <v>0</v>
      </c>
      <c r="J128" s="8">
        <f t="shared" si="9"/>
        <v>0</v>
      </c>
      <c r="L128">
        <v>0</v>
      </c>
      <c r="M128">
        <v>0</v>
      </c>
      <c r="N128">
        <v>0</v>
      </c>
      <c r="O128">
        <v>0</v>
      </c>
      <c r="P128">
        <v>0</v>
      </c>
      <c r="T128" t="s">
        <v>96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2:26">
      <c r="B129" t="s">
        <v>69</v>
      </c>
      <c r="C129" t="s">
        <v>109</v>
      </c>
      <c r="D129" t="str">
        <f t="shared" si="10"/>
        <v>COM_BNDPRD</v>
      </c>
      <c r="E129" t="s">
        <v>71</v>
      </c>
      <c r="F129" s="8">
        <f t="shared" si="11"/>
        <v>0</v>
      </c>
      <c r="G129" s="8">
        <f t="shared" si="6"/>
        <v>0</v>
      </c>
      <c r="H129" s="8">
        <f t="shared" si="7"/>
        <v>0</v>
      </c>
      <c r="I129" s="8">
        <f t="shared" si="8"/>
        <v>0</v>
      </c>
      <c r="J129" s="8">
        <f t="shared" si="9"/>
        <v>0</v>
      </c>
      <c r="L129">
        <v>0</v>
      </c>
      <c r="M129">
        <v>0</v>
      </c>
      <c r="N129">
        <v>0</v>
      </c>
      <c r="O129">
        <v>0</v>
      </c>
      <c r="P129">
        <v>0</v>
      </c>
      <c r="T129" t="s">
        <v>100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2:26">
      <c r="B130" t="s">
        <v>54</v>
      </c>
      <c r="C130" t="s">
        <v>105</v>
      </c>
      <c r="D130" t="str">
        <f t="shared" si="10"/>
        <v>\I:</v>
      </c>
      <c r="E130" t="s">
        <v>71</v>
      </c>
      <c r="F130" s="8">
        <f t="shared" si="11"/>
        <v>123.90315000000001</v>
      </c>
      <c r="G130" s="8">
        <f t="shared" si="6"/>
        <v>105.91350000000001</v>
      </c>
      <c r="H130" s="8">
        <f t="shared" si="7"/>
        <v>108.0849</v>
      </c>
      <c r="I130" s="8">
        <f t="shared" si="8"/>
        <v>105.36330000000001</v>
      </c>
      <c r="J130" s="8">
        <f t="shared" si="9"/>
        <v>91.062300000000008</v>
      </c>
      <c r="L130">
        <v>118.003</v>
      </c>
      <c r="M130">
        <v>100.87</v>
      </c>
      <c r="N130">
        <v>102.938</v>
      </c>
      <c r="O130">
        <v>100.346</v>
      </c>
      <c r="P130">
        <v>86.725999999999999</v>
      </c>
      <c r="S130" t="s">
        <v>54</v>
      </c>
      <c r="T130" t="s">
        <v>98</v>
      </c>
      <c r="U130">
        <v>118.003</v>
      </c>
      <c r="V130">
        <v>100.87</v>
      </c>
      <c r="W130">
        <v>102.938</v>
      </c>
      <c r="X130">
        <v>100.346</v>
      </c>
      <c r="Y130">
        <v>86.725999999999999</v>
      </c>
      <c r="Z130">
        <v>93.816000000000003</v>
      </c>
    </row>
    <row r="131" spans="2:26">
      <c r="B131" t="s">
        <v>54</v>
      </c>
      <c r="C131" t="s">
        <v>106</v>
      </c>
      <c r="D131" t="str">
        <f t="shared" si="10"/>
        <v>\I:</v>
      </c>
      <c r="E131" t="s">
        <v>71</v>
      </c>
      <c r="F131" s="8">
        <f t="shared" si="11"/>
        <v>239.10495</v>
      </c>
      <c r="G131" s="8">
        <f t="shared" si="6"/>
        <v>234.34739999999999</v>
      </c>
      <c r="H131" s="8">
        <f t="shared" si="7"/>
        <v>226.62045000000001</v>
      </c>
      <c r="I131" s="8">
        <f t="shared" si="8"/>
        <v>229.37145000000001</v>
      </c>
      <c r="J131" s="8">
        <f t="shared" si="9"/>
        <v>218.90925000000001</v>
      </c>
      <c r="L131">
        <v>227.71899999999999</v>
      </c>
      <c r="M131">
        <v>223.18799999999999</v>
      </c>
      <c r="N131">
        <v>215.82900000000001</v>
      </c>
      <c r="O131">
        <v>218.44900000000001</v>
      </c>
      <c r="P131">
        <v>208.48500000000001</v>
      </c>
      <c r="T131" t="s">
        <v>99</v>
      </c>
      <c r="U131">
        <v>227.71899999999999</v>
      </c>
      <c r="V131">
        <v>223.18799999999999</v>
      </c>
      <c r="W131">
        <v>215.82900000000001</v>
      </c>
      <c r="X131">
        <v>218.44900000000001</v>
      </c>
      <c r="Y131">
        <v>208.48500000000001</v>
      </c>
    </row>
    <row r="132" spans="2:26">
      <c r="B132" t="s">
        <v>54</v>
      </c>
      <c r="C132" t="s">
        <v>107</v>
      </c>
      <c r="D132" t="str">
        <f t="shared" si="10"/>
        <v>COM_BNDPRD</v>
      </c>
      <c r="E132" t="s">
        <v>71</v>
      </c>
      <c r="F132" s="8">
        <f t="shared" si="11"/>
        <v>427.07910000000004</v>
      </c>
      <c r="G132" s="8">
        <f t="shared" si="6"/>
        <v>331.77900000000005</v>
      </c>
      <c r="H132" s="8">
        <f t="shared" si="7"/>
        <v>354.80340000000001</v>
      </c>
      <c r="I132" s="8">
        <f t="shared" si="8"/>
        <v>376.91534999999999</v>
      </c>
      <c r="J132" s="8">
        <f t="shared" si="9"/>
        <v>281.08920000000001</v>
      </c>
      <c r="L132">
        <v>406.74200000000002</v>
      </c>
      <c r="M132">
        <v>315.98</v>
      </c>
      <c r="N132">
        <v>337.90800000000002</v>
      </c>
      <c r="O132">
        <v>358.96699999999998</v>
      </c>
      <c r="P132">
        <v>267.70400000000001</v>
      </c>
      <c r="T132" t="s">
        <v>95</v>
      </c>
      <c r="U132">
        <v>406.74200000000002</v>
      </c>
      <c r="V132">
        <v>315.98</v>
      </c>
      <c r="W132">
        <v>337.90800000000002</v>
      </c>
      <c r="X132">
        <v>358.96699999999998</v>
      </c>
      <c r="Y132">
        <v>267.70400000000001</v>
      </c>
      <c r="Z132">
        <v>361.79399999999998</v>
      </c>
    </row>
    <row r="133" spans="2:26">
      <c r="B133" t="s">
        <v>54</v>
      </c>
      <c r="C133" t="s">
        <v>108</v>
      </c>
      <c r="D133" t="str">
        <f t="shared" si="10"/>
        <v>COM_BNDPRD</v>
      </c>
      <c r="E133" t="s">
        <v>71</v>
      </c>
      <c r="F133" s="8">
        <f t="shared" si="11"/>
        <v>253.33980000000003</v>
      </c>
      <c r="G133" s="8">
        <f t="shared" ref="G133:G184" si="12">M133*G$1</f>
        <v>141.62924999999998</v>
      </c>
      <c r="H133" s="8">
        <f t="shared" ref="H133:H184" si="13">N133*H$1</f>
        <v>159.72810000000001</v>
      </c>
      <c r="I133" s="8">
        <f t="shared" ref="I133:I184" si="14">O133*I$1</f>
        <v>160.3014</v>
      </c>
      <c r="J133" s="8">
        <f t="shared" ref="J133:J184" si="15">P133*J$1</f>
        <v>126.93870000000001</v>
      </c>
      <c r="L133">
        <v>168.941</v>
      </c>
      <c r="M133">
        <v>134.88499999999999</v>
      </c>
      <c r="N133">
        <v>152.12200000000001</v>
      </c>
      <c r="O133">
        <v>152.66800000000001</v>
      </c>
      <c r="P133">
        <v>120.89400000000001</v>
      </c>
      <c r="T133" t="s">
        <v>96</v>
      </c>
      <c r="U133">
        <v>168.941</v>
      </c>
      <c r="V133">
        <v>134.88499999999999</v>
      </c>
      <c r="W133">
        <v>152.12200000000001</v>
      </c>
      <c r="X133">
        <v>152.66800000000001</v>
      </c>
      <c r="Y133">
        <v>120.89400000000001</v>
      </c>
      <c r="Z133">
        <v>241.27600000000001</v>
      </c>
    </row>
    <row r="134" spans="2:26">
      <c r="B134" t="s">
        <v>54</v>
      </c>
      <c r="C134" t="s">
        <v>109</v>
      </c>
      <c r="D134" t="str">
        <f t="shared" ref="D134:D184" si="16">IF(OR(C134="INDGAS",C134="AGRGAS"),"\I:","COM_BNDPRD")</f>
        <v>COM_BNDPRD</v>
      </c>
      <c r="E134" t="s">
        <v>71</v>
      </c>
      <c r="F134" s="8">
        <f t="shared" ref="F134:F184" si="17">MAX(L134,M134,Z134)*F$1</f>
        <v>0.76019999999999999</v>
      </c>
      <c r="G134" s="8">
        <f t="shared" si="12"/>
        <v>0.76019999999999999</v>
      </c>
      <c r="H134" s="8">
        <f t="shared" si="13"/>
        <v>1.0426500000000001</v>
      </c>
      <c r="I134" s="8">
        <f t="shared" si="14"/>
        <v>1.1508</v>
      </c>
      <c r="J134" s="8">
        <f t="shared" si="15"/>
        <v>1.3387499999999999</v>
      </c>
      <c r="L134">
        <v>0.38800000000000001</v>
      </c>
      <c r="M134">
        <v>0.72399999999999998</v>
      </c>
      <c r="N134">
        <v>0.99299999999999999</v>
      </c>
      <c r="O134">
        <v>1.0960000000000001</v>
      </c>
      <c r="P134">
        <v>1.2749999999999999</v>
      </c>
      <c r="T134" t="s">
        <v>100</v>
      </c>
      <c r="U134">
        <v>0.38800000000000001</v>
      </c>
      <c r="V134">
        <v>0.72399999999999998</v>
      </c>
      <c r="W134">
        <v>0.99299999999999999</v>
      </c>
      <c r="X134">
        <v>1.0960000000000001</v>
      </c>
      <c r="Y134">
        <v>1.2749999999999999</v>
      </c>
    </row>
    <row r="135" spans="2:26">
      <c r="B135" t="s">
        <v>79</v>
      </c>
      <c r="C135" t="s">
        <v>105</v>
      </c>
      <c r="D135" t="str">
        <f t="shared" si="16"/>
        <v>\I:</v>
      </c>
      <c r="E135" t="s">
        <v>71</v>
      </c>
      <c r="F135" s="8">
        <f t="shared" si="17"/>
        <v>0.85470000000000002</v>
      </c>
      <c r="G135" s="8">
        <f t="shared" si="12"/>
        <v>0.57225000000000004</v>
      </c>
      <c r="H135" s="8">
        <f t="shared" si="13"/>
        <v>0.67830000000000001</v>
      </c>
      <c r="I135" s="8">
        <f t="shared" si="14"/>
        <v>0.67095000000000005</v>
      </c>
      <c r="J135" s="8">
        <f t="shared" si="15"/>
        <v>0.55545</v>
      </c>
      <c r="L135">
        <v>0.81399999999999995</v>
      </c>
      <c r="M135">
        <v>0.54500000000000004</v>
      </c>
      <c r="N135">
        <v>0.64600000000000002</v>
      </c>
      <c r="O135">
        <v>0.63900000000000001</v>
      </c>
      <c r="P135">
        <v>0.52900000000000003</v>
      </c>
      <c r="S135" t="s">
        <v>79</v>
      </c>
      <c r="T135" t="s">
        <v>98</v>
      </c>
      <c r="U135">
        <v>0.81399999999999995</v>
      </c>
      <c r="V135">
        <v>0.54500000000000004</v>
      </c>
      <c r="W135">
        <v>0.64600000000000002</v>
      </c>
      <c r="X135">
        <v>0.63900000000000001</v>
      </c>
      <c r="Y135">
        <v>0.52900000000000003</v>
      </c>
    </row>
    <row r="136" spans="2:26">
      <c r="B136" t="s">
        <v>79</v>
      </c>
      <c r="C136" t="s">
        <v>106</v>
      </c>
      <c r="D136" t="str">
        <f t="shared" si="16"/>
        <v>\I:</v>
      </c>
      <c r="E136" t="s">
        <v>71</v>
      </c>
      <c r="F136" s="8">
        <f t="shared" si="17"/>
        <v>12.8499</v>
      </c>
      <c r="G136" s="8">
        <f t="shared" si="12"/>
        <v>10.8612</v>
      </c>
      <c r="H136" s="8">
        <f t="shared" si="13"/>
        <v>12.887699999999999</v>
      </c>
      <c r="I136" s="8">
        <f t="shared" si="14"/>
        <v>15.8949</v>
      </c>
      <c r="J136" s="8">
        <f t="shared" si="15"/>
        <v>14.583449999999999</v>
      </c>
      <c r="L136">
        <v>12.238</v>
      </c>
      <c r="M136">
        <v>10.343999999999999</v>
      </c>
      <c r="N136">
        <v>12.273999999999999</v>
      </c>
      <c r="O136">
        <v>15.138</v>
      </c>
      <c r="P136">
        <v>13.888999999999999</v>
      </c>
      <c r="T136" t="s">
        <v>99</v>
      </c>
      <c r="U136">
        <v>12.238</v>
      </c>
      <c r="V136">
        <v>10.343999999999999</v>
      </c>
      <c r="W136">
        <v>12.273999999999999</v>
      </c>
      <c r="X136">
        <v>15.138</v>
      </c>
      <c r="Y136">
        <v>13.888999999999999</v>
      </c>
    </row>
    <row r="137" spans="2:26">
      <c r="B137" t="s">
        <v>79</v>
      </c>
      <c r="C137" t="s">
        <v>107</v>
      </c>
      <c r="D137" t="str">
        <f t="shared" si="16"/>
        <v>COM_BNDPRD</v>
      </c>
      <c r="E137" t="s">
        <v>71</v>
      </c>
      <c r="F137" s="8">
        <f t="shared" si="17"/>
        <v>0.17430000000000001</v>
      </c>
      <c r="G137" s="8">
        <f t="shared" si="12"/>
        <v>0.13020000000000001</v>
      </c>
      <c r="H137" s="8">
        <f t="shared" si="13"/>
        <v>0.13965000000000002</v>
      </c>
      <c r="I137" s="8">
        <f t="shared" si="14"/>
        <v>0.1638</v>
      </c>
      <c r="J137" s="8">
        <f t="shared" si="15"/>
        <v>0.16695000000000002</v>
      </c>
      <c r="L137">
        <v>0.16600000000000001</v>
      </c>
      <c r="M137">
        <v>0.124</v>
      </c>
      <c r="N137">
        <v>0.13300000000000001</v>
      </c>
      <c r="O137">
        <v>0.156</v>
      </c>
      <c r="P137">
        <v>0.159</v>
      </c>
      <c r="T137" t="s">
        <v>95</v>
      </c>
      <c r="U137">
        <v>0.16600000000000001</v>
      </c>
      <c r="V137">
        <v>0.124</v>
      </c>
      <c r="W137">
        <v>0.13300000000000001</v>
      </c>
      <c r="X137">
        <v>0.156</v>
      </c>
      <c r="Y137">
        <v>0.159</v>
      </c>
    </row>
    <row r="138" spans="2:26">
      <c r="B138" t="s">
        <v>79</v>
      </c>
      <c r="C138" t="s">
        <v>108</v>
      </c>
      <c r="D138" t="str">
        <f t="shared" si="16"/>
        <v>COM_BNDPRD</v>
      </c>
      <c r="E138" t="s">
        <v>71</v>
      </c>
      <c r="F138" s="8">
        <f t="shared" si="17"/>
        <v>0.97755000000000014</v>
      </c>
      <c r="G138" s="8">
        <f t="shared" si="12"/>
        <v>0.80220000000000002</v>
      </c>
      <c r="H138" s="8">
        <f t="shared" si="13"/>
        <v>0.91560000000000008</v>
      </c>
      <c r="I138" s="8">
        <f t="shared" si="14"/>
        <v>0.89249999999999996</v>
      </c>
      <c r="J138" s="8">
        <f t="shared" si="15"/>
        <v>0.81165000000000009</v>
      </c>
      <c r="L138">
        <v>0.93100000000000005</v>
      </c>
      <c r="M138">
        <v>0.76400000000000001</v>
      </c>
      <c r="N138">
        <v>0.872</v>
      </c>
      <c r="O138">
        <v>0.85</v>
      </c>
      <c r="P138">
        <v>0.77300000000000002</v>
      </c>
      <c r="T138" t="s">
        <v>96</v>
      </c>
      <c r="U138">
        <v>0.93100000000000005</v>
      </c>
      <c r="V138">
        <v>0.76400000000000001</v>
      </c>
      <c r="W138">
        <v>0.872</v>
      </c>
      <c r="X138">
        <v>0.85</v>
      </c>
      <c r="Y138">
        <v>0.77300000000000002</v>
      </c>
    </row>
    <row r="139" spans="2:26">
      <c r="B139" t="s">
        <v>79</v>
      </c>
      <c r="C139" t="s">
        <v>109</v>
      </c>
      <c r="D139" t="str">
        <f t="shared" si="16"/>
        <v>COM_BNDPRD</v>
      </c>
      <c r="E139" t="s">
        <v>71</v>
      </c>
      <c r="F139" s="8">
        <f t="shared" si="17"/>
        <v>2.5399500000000002</v>
      </c>
      <c r="G139" s="8">
        <f t="shared" si="12"/>
        <v>2.5399500000000002</v>
      </c>
      <c r="H139" s="8">
        <f t="shared" si="13"/>
        <v>3.4534500000000001</v>
      </c>
      <c r="I139" s="8">
        <f t="shared" si="14"/>
        <v>4.5328500000000007</v>
      </c>
      <c r="J139" s="8">
        <f t="shared" si="15"/>
        <v>5.3129999999999997</v>
      </c>
      <c r="L139">
        <v>2.2770000000000001</v>
      </c>
      <c r="M139">
        <v>2.419</v>
      </c>
      <c r="N139">
        <v>3.2890000000000001</v>
      </c>
      <c r="O139">
        <v>4.3170000000000002</v>
      </c>
      <c r="P139">
        <v>5.0599999999999996</v>
      </c>
      <c r="T139" t="s">
        <v>100</v>
      </c>
      <c r="U139">
        <v>2.2770000000000001</v>
      </c>
      <c r="V139">
        <v>2.419</v>
      </c>
      <c r="W139">
        <v>3.2890000000000001</v>
      </c>
      <c r="X139">
        <v>4.3170000000000002</v>
      </c>
      <c r="Y139">
        <v>5.0599999999999996</v>
      </c>
    </row>
    <row r="140" spans="2:26">
      <c r="B140" t="s">
        <v>55</v>
      </c>
      <c r="C140" t="s">
        <v>105</v>
      </c>
      <c r="D140" t="str">
        <f t="shared" si="16"/>
        <v>\I:</v>
      </c>
      <c r="E140" t="s">
        <v>71</v>
      </c>
      <c r="F140" s="8">
        <f t="shared" si="17"/>
        <v>1.60755</v>
      </c>
      <c r="G140" s="8">
        <f t="shared" si="12"/>
        <v>1.60755</v>
      </c>
      <c r="H140" s="8">
        <f t="shared" si="13"/>
        <v>1.8858000000000001</v>
      </c>
      <c r="I140" s="8">
        <f t="shared" si="14"/>
        <v>1.57605</v>
      </c>
      <c r="J140" s="8">
        <f t="shared" si="15"/>
        <v>1.5099</v>
      </c>
      <c r="L140">
        <v>1.486</v>
      </c>
      <c r="M140">
        <v>1.5309999999999999</v>
      </c>
      <c r="N140">
        <v>1.796</v>
      </c>
      <c r="O140">
        <v>1.5009999999999999</v>
      </c>
      <c r="P140">
        <v>1.4379999999999999</v>
      </c>
      <c r="S140" t="s">
        <v>55</v>
      </c>
      <c r="T140" t="s">
        <v>98</v>
      </c>
      <c r="U140">
        <v>1.486</v>
      </c>
      <c r="V140">
        <v>1.5309999999999999</v>
      </c>
      <c r="W140">
        <v>1.796</v>
      </c>
      <c r="X140">
        <v>1.5009999999999999</v>
      </c>
      <c r="Y140">
        <v>1.4379999999999999</v>
      </c>
      <c r="Z140">
        <v>1.4859</v>
      </c>
    </row>
    <row r="141" spans="2:26">
      <c r="B141" t="s">
        <v>55</v>
      </c>
      <c r="C141" t="s">
        <v>106</v>
      </c>
      <c r="D141" t="str">
        <f t="shared" si="16"/>
        <v>\I:</v>
      </c>
      <c r="E141" t="s">
        <v>71</v>
      </c>
      <c r="F141" s="8">
        <f t="shared" si="17"/>
        <v>164.06774999999999</v>
      </c>
      <c r="G141" s="8">
        <f t="shared" si="12"/>
        <v>164.06774999999999</v>
      </c>
      <c r="H141" s="8">
        <f t="shared" si="13"/>
        <v>162.60825000000003</v>
      </c>
      <c r="I141" s="8">
        <f t="shared" si="14"/>
        <v>165.8853</v>
      </c>
      <c r="J141" s="8">
        <f t="shared" si="15"/>
        <v>166.74630000000002</v>
      </c>
      <c r="L141">
        <v>153.197</v>
      </c>
      <c r="M141">
        <v>156.255</v>
      </c>
      <c r="N141">
        <v>154.86500000000001</v>
      </c>
      <c r="O141">
        <v>157.98599999999999</v>
      </c>
      <c r="P141">
        <v>158.80600000000001</v>
      </c>
      <c r="T141" t="s">
        <v>99</v>
      </c>
      <c r="U141">
        <v>153.197</v>
      </c>
      <c r="V141">
        <v>156.255</v>
      </c>
      <c r="W141">
        <v>154.86500000000001</v>
      </c>
      <c r="X141">
        <v>157.98599999999999</v>
      </c>
      <c r="Y141">
        <v>158.80600000000001</v>
      </c>
    </row>
    <row r="142" spans="2:26">
      <c r="B142" t="s">
        <v>55</v>
      </c>
      <c r="C142" t="s">
        <v>107</v>
      </c>
      <c r="D142" t="str">
        <f t="shared" si="16"/>
        <v>COM_BNDPRD</v>
      </c>
      <c r="E142" t="s">
        <v>71</v>
      </c>
      <c r="F142" s="8">
        <f t="shared" si="17"/>
        <v>155.9187</v>
      </c>
      <c r="G142" s="8">
        <f t="shared" si="12"/>
        <v>142.3065</v>
      </c>
      <c r="H142" s="8">
        <f t="shared" si="13"/>
        <v>148.50885000000002</v>
      </c>
      <c r="I142" s="8">
        <f t="shared" si="14"/>
        <v>150.39570000000001</v>
      </c>
      <c r="J142" s="8">
        <f t="shared" si="15"/>
        <v>138.2157</v>
      </c>
      <c r="L142">
        <v>148.494</v>
      </c>
      <c r="M142">
        <v>135.53</v>
      </c>
      <c r="N142">
        <v>141.43700000000001</v>
      </c>
      <c r="O142">
        <v>143.23400000000001</v>
      </c>
      <c r="P142">
        <v>131.63399999999999</v>
      </c>
      <c r="T142" t="s">
        <v>95</v>
      </c>
      <c r="U142">
        <v>148.494</v>
      </c>
      <c r="V142">
        <v>135.53</v>
      </c>
      <c r="W142">
        <v>141.43700000000001</v>
      </c>
      <c r="X142">
        <v>143.23400000000001</v>
      </c>
      <c r="Y142">
        <v>131.63399999999999</v>
      </c>
      <c r="Z142">
        <v>148.494</v>
      </c>
    </row>
    <row r="143" spans="2:26">
      <c r="B143" t="s">
        <v>55</v>
      </c>
      <c r="C143" t="s">
        <v>108</v>
      </c>
      <c r="D143" t="str">
        <f t="shared" si="16"/>
        <v>COM_BNDPRD</v>
      </c>
      <c r="E143" t="s">
        <v>71</v>
      </c>
      <c r="F143" s="8">
        <f t="shared" si="17"/>
        <v>89.273205000000004</v>
      </c>
      <c r="G143" s="8">
        <f t="shared" si="12"/>
        <v>82.211849999999998</v>
      </c>
      <c r="H143" s="8">
        <f t="shared" si="13"/>
        <v>84.948150000000012</v>
      </c>
      <c r="I143" s="8">
        <f t="shared" si="14"/>
        <v>80.336550000000003</v>
      </c>
      <c r="J143" s="8">
        <f t="shared" si="15"/>
        <v>70.803600000000003</v>
      </c>
      <c r="L143">
        <v>83.450999999999993</v>
      </c>
      <c r="M143">
        <v>78.296999999999997</v>
      </c>
      <c r="N143">
        <v>80.903000000000006</v>
      </c>
      <c r="O143">
        <v>76.510999999999996</v>
      </c>
      <c r="P143">
        <v>67.432000000000002</v>
      </c>
      <c r="T143" t="s">
        <v>96</v>
      </c>
      <c r="U143">
        <v>83.450999999999993</v>
      </c>
      <c r="V143">
        <v>78.296999999999997</v>
      </c>
      <c r="W143">
        <v>80.903000000000006</v>
      </c>
      <c r="X143">
        <v>76.510999999999996</v>
      </c>
      <c r="Y143">
        <v>67.432000000000002</v>
      </c>
      <c r="Z143">
        <v>85.022099999999995</v>
      </c>
    </row>
    <row r="144" spans="2:26">
      <c r="B144" t="s">
        <v>55</v>
      </c>
      <c r="C144" t="s">
        <v>109</v>
      </c>
      <c r="D144" t="str">
        <f t="shared" si="16"/>
        <v>COM_BNDPRD</v>
      </c>
      <c r="E144" t="s">
        <v>71</v>
      </c>
      <c r="F144" s="8">
        <f t="shared" si="17"/>
        <v>9.7639499999999995</v>
      </c>
      <c r="G144" s="8">
        <f t="shared" si="12"/>
        <v>9.7639499999999995</v>
      </c>
      <c r="H144" s="8">
        <f t="shared" si="13"/>
        <v>11.346299999999999</v>
      </c>
      <c r="I144" s="8">
        <f t="shared" si="14"/>
        <v>16.193100000000001</v>
      </c>
      <c r="J144" s="8">
        <f t="shared" si="15"/>
        <v>15.900150000000002</v>
      </c>
      <c r="L144">
        <v>9.2690000000000001</v>
      </c>
      <c r="M144">
        <v>9.2989999999999995</v>
      </c>
      <c r="N144">
        <v>10.805999999999999</v>
      </c>
      <c r="O144">
        <v>15.422000000000001</v>
      </c>
      <c r="P144">
        <v>15.143000000000001</v>
      </c>
      <c r="T144" t="s">
        <v>100</v>
      </c>
      <c r="U144">
        <v>9.2690000000000001</v>
      </c>
      <c r="V144">
        <v>9.2989999999999995</v>
      </c>
      <c r="W144">
        <v>10.805999999999999</v>
      </c>
      <c r="X144">
        <v>15.422000000000001</v>
      </c>
      <c r="Y144">
        <v>15.143000000000001</v>
      </c>
    </row>
    <row r="145" spans="2:26">
      <c r="B145" t="s">
        <v>56</v>
      </c>
      <c r="C145" t="s">
        <v>105</v>
      </c>
      <c r="D145" t="str">
        <f t="shared" si="16"/>
        <v>\I:</v>
      </c>
      <c r="E145" t="s">
        <v>71</v>
      </c>
      <c r="F145" s="8">
        <f t="shared" si="17"/>
        <v>0.23205000000000001</v>
      </c>
      <c r="G145" s="8">
        <f t="shared" si="12"/>
        <v>0.23205000000000001</v>
      </c>
      <c r="H145" s="8">
        <f t="shared" si="13"/>
        <v>0.24884999999999999</v>
      </c>
      <c r="I145" s="8">
        <f t="shared" si="14"/>
        <v>0.31709999999999999</v>
      </c>
      <c r="J145" s="8">
        <f t="shared" si="15"/>
        <v>0.21</v>
      </c>
      <c r="L145">
        <v>0.16400000000000001</v>
      </c>
      <c r="M145">
        <v>0.221</v>
      </c>
      <c r="N145">
        <v>0.23699999999999999</v>
      </c>
      <c r="O145">
        <v>0.30199999999999999</v>
      </c>
      <c r="P145">
        <v>0.19999999999999998</v>
      </c>
      <c r="S145" t="s">
        <v>56</v>
      </c>
      <c r="T145" t="s">
        <v>98</v>
      </c>
      <c r="U145">
        <v>0.16400000000000001</v>
      </c>
      <c r="V145">
        <v>0.221</v>
      </c>
      <c r="W145">
        <v>0.23699999999999999</v>
      </c>
      <c r="X145">
        <v>0.30199999999999999</v>
      </c>
      <c r="Y145">
        <v>0.19999999999999998</v>
      </c>
      <c r="Z145">
        <v>0.16466800000000001</v>
      </c>
    </row>
    <row r="146" spans="2:26">
      <c r="B146" t="s">
        <v>56</v>
      </c>
      <c r="C146" t="s">
        <v>106</v>
      </c>
      <c r="D146" t="str">
        <f t="shared" si="16"/>
        <v>\I:</v>
      </c>
      <c r="E146" t="s">
        <v>71</v>
      </c>
      <c r="F146" s="8">
        <f t="shared" si="17"/>
        <v>50.571149999999996</v>
      </c>
      <c r="G146" s="8">
        <f t="shared" si="12"/>
        <v>50.571149999999996</v>
      </c>
      <c r="H146" s="8">
        <f t="shared" si="13"/>
        <v>49.306950000000008</v>
      </c>
      <c r="I146" s="8">
        <f t="shared" si="14"/>
        <v>47.632199999999997</v>
      </c>
      <c r="J146" s="8">
        <f t="shared" si="15"/>
        <v>46.458300000000001</v>
      </c>
      <c r="L146">
        <v>44.070999999999998</v>
      </c>
      <c r="M146">
        <v>48.162999999999997</v>
      </c>
      <c r="N146">
        <v>46.959000000000003</v>
      </c>
      <c r="O146">
        <v>45.363999999999997</v>
      </c>
      <c r="P146">
        <v>44.246000000000002</v>
      </c>
      <c r="T146" t="s">
        <v>99</v>
      </c>
      <c r="U146">
        <v>44.070999999999998</v>
      </c>
      <c r="V146">
        <v>48.162999999999997</v>
      </c>
      <c r="W146">
        <v>46.959000000000003</v>
      </c>
      <c r="X146">
        <v>45.363999999999997</v>
      </c>
      <c r="Y146">
        <v>44.246000000000002</v>
      </c>
    </row>
    <row r="147" spans="2:26">
      <c r="B147" t="s">
        <v>56</v>
      </c>
      <c r="C147" t="s">
        <v>107</v>
      </c>
      <c r="D147" t="str">
        <f t="shared" si="16"/>
        <v>COM_BNDPRD</v>
      </c>
      <c r="E147" t="s">
        <v>71</v>
      </c>
      <c r="F147" s="8">
        <f t="shared" si="17"/>
        <v>13.144950000000001</v>
      </c>
      <c r="G147" s="8">
        <f t="shared" si="12"/>
        <v>11.341050000000001</v>
      </c>
      <c r="H147" s="8">
        <f t="shared" si="13"/>
        <v>11.3337</v>
      </c>
      <c r="I147" s="8">
        <f t="shared" si="14"/>
        <v>10.7583</v>
      </c>
      <c r="J147" s="8">
        <f t="shared" si="15"/>
        <v>11.3484</v>
      </c>
      <c r="L147">
        <v>12.519</v>
      </c>
      <c r="M147">
        <v>10.801</v>
      </c>
      <c r="N147">
        <v>10.794</v>
      </c>
      <c r="O147">
        <v>10.246</v>
      </c>
      <c r="P147">
        <v>10.808</v>
      </c>
      <c r="T147" t="s">
        <v>95</v>
      </c>
      <c r="U147">
        <v>12.519</v>
      </c>
      <c r="V147">
        <v>10.801</v>
      </c>
      <c r="W147">
        <v>10.794</v>
      </c>
      <c r="X147">
        <v>10.246</v>
      </c>
      <c r="Y147">
        <v>10.808</v>
      </c>
      <c r="Z147">
        <v>12.519</v>
      </c>
    </row>
    <row r="148" spans="2:26">
      <c r="B148" t="s">
        <v>56</v>
      </c>
      <c r="C148" t="s">
        <v>108</v>
      </c>
      <c r="D148" t="str">
        <f t="shared" si="16"/>
        <v>COM_BNDPRD</v>
      </c>
      <c r="E148" t="s">
        <v>71</v>
      </c>
      <c r="F148" s="8">
        <f t="shared" si="17"/>
        <v>10.881675000000001</v>
      </c>
      <c r="G148" s="8">
        <f t="shared" si="12"/>
        <v>9.5655000000000001</v>
      </c>
      <c r="H148" s="8">
        <f t="shared" si="13"/>
        <v>9.5781000000000009</v>
      </c>
      <c r="I148" s="8">
        <f t="shared" si="14"/>
        <v>9.6211500000000001</v>
      </c>
      <c r="J148" s="8">
        <f t="shared" si="15"/>
        <v>9.4909499999999998</v>
      </c>
      <c r="L148">
        <v>8.218</v>
      </c>
      <c r="M148">
        <v>9.11</v>
      </c>
      <c r="N148">
        <v>9.1219999999999999</v>
      </c>
      <c r="O148">
        <v>9.1630000000000003</v>
      </c>
      <c r="P148">
        <v>9.0389999999999997</v>
      </c>
      <c r="T148" t="s">
        <v>96</v>
      </c>
      <c r="U148">
        <v>8.218</v>
      </c>
      <c r="V148">
        <v>9.11</v>
      </c>
      <c r="W148">
        <v>9.1219999999999999</v>
      </c>
      <c r="X148">
        <v>9.1630000000000003</v>
      </c>
      <c r="Y148">
        <v>9.0389999999999997</v>
      </c>
      <c r="Z148">
        <v>10.3635</v>
      </c>
    </row>
    <row r="149" spans="2:26">
      <c r="B149" t="s">
        <v>56</v>
      </c>
      <c r="C149" t="s">
        <v>109</v>
      </c>
      <c r="D149" t="str">
        <f t="shared" si="16"/>
        <v>COM_BNDPRD</v>
      </c>
      <c r="E149" t="s">
        <v>71</v>
      </c>
      <c r="F149" s="8">
        <f t="shared" si="17"/>
        <v>0.55230000000000001</v>
      </c>
      <c r="G149" s="8">
        <f t="shared" si="12"/>
        <v>0.55230000000000001</v>
      </c>
      <c r="H149" s="8">
        <f t="shared" si="13"/>
        <v>0.52605000000000002</v>
      </c>
      <c r="I149" s="8">
        <f t="shared" si="14"/>
        <v>0.54390000000000005</v>
      </c>
      <c r="J149" s="8">
        <f t="shared" si="15"/>
        <v>0.53234999999999999</v>
      </c>
      <c r="L149">
        <v>0.52500000000000002</v>
      </c>
      <c r="M149">
        <v>0.52600000000000002</v>
      </c>
      <c r="N149">
        <v>0.501</v>
      </c>
      <c r="O149">
        <v>0.51800000000000002</v>
      </c>
      <c r="P149">
        <v>0.50700000000000001</v>
      </c>
      <c r="T149" t="s">
        <v>100</v>
      </c>
      <c r="U149">
        <v>0.52500000000000002</v>
      </c>
      <c r="V149">
        <v>0.52600000000000002</v>
      </c>
      <c r="W149">
        <v>0.501</v>
      </c>
      <c r="X149">
        <v>0.51800000000000002</v>
      </c>
      <c r="Y149">
        <v>0.50700000000000001</v>
      </c>
    </row>
    <row r="150" spans="2:26">
      <c r="B150" t="s">
        <v>57</v>
      </c>
      <c r="C150" t="s">
        <v>105</v>
      </c>
      <c r="D150" t="str">
        <f t="shared" si="16"/>
        <v>\I:</v>
      </c>
      <c r="E150" t="s">
        <v>71</v>
      </c>
      <c r="F150" s="8">
        <f t="shared" si="17"/>
        <v>3.2309445000000001</v>
      </c>
      <c r="G150" s="8">
        <f t="shared" si="12"/>
        <v>2.4737999999999998</v>
      </c>
      <c r="H150" s="8">
        <f t="shared" si="13"/>
        <v>3.29175</v>
      </c>
      <c r="I150" s="8">
        <f t="shared" si="14"/>
        <v>2.7572999999999999</v>
      </c>
      <c r="J150" s="8">
        <f t="shared" si="15"/>
        <v>2.6470500000000001</v>
      </c>
      <c r="L150">
        <v>3.077</v>
      </c>
      <c r="M150">
        <v>2.3559999999999999</v>
      </c>
      <c r="N150">
        <v>3.1349999999999998</v>
      </c>
      <c r="O150">
        <v>2.6259999999999999</v>
      </c>
      <c r="P150">
        <v>2.5209999999999999</v>
      </c>
      <c r="S150" t="s">
        <v>57</v>
      </c>
      <c r="T150" t="s">
        <v>98</v>
      </c>
      <c r="U150">
        <v>3.077</v>
      </c>
      <c r="V150">
        <v>2.3559999999999999</v>
      </c>
      <c r="W150">
        <v>3.1349999999999998</v>
      </c>
      <c r="X150">
        <v>2.6259999999999999</v>
      </c>
      <c r="Y150">
        <v>2.5209999999999999</v>
      </c>
      <c r="Z150">
        <v>3.0770900000000001</v>
      </c>
    </row>
    <row r="151" spans="2:26">
      <c r="B151" t="s">
        <v>57</v>
      </c>
      <c r="C151" t="s">
        <v>106</v>
      </c>
      <c r="D151" t="str">
        <f t="shared" si="16"/>
        <v>\I:</v>
      </c>
      <c r="E151" t="s">
        <v>71</v>
      </c>
      <c r="F151" s="8">
        <f t="shared" si="17"/>
        <v>135.84164999999999</v>
      </c>
      <c r="G151" s="8">
        <f t="shared" si="12"/>
        <v>135.84164999999999</v>
      </c>
      <c r="H151" s="8">
        <f t="shared" si="13"/>
        <v>121.95435000000001</v>
      </c>
      <c r="I151" s="8">
        <f t="shared" si="14"/>
        <v>113.50920000000001</v>
      </c>
      <c r="J151" s="8">
        <f t="shared" si="15"/>
        <v>115.49685000000001</v>
      </c>
      <c r="L151">
        <v>124.07899999999999</v>
      </c>
      <c r="M151">
        <v>129.37299999999999</v>
      </c>
      <c r="N151">
        <v>116.14700000000001</v>
      </c>
      <c r="O151">
        <v>108.104</v>
      </c>
      <c r="P151">
        <v>109.997</v>
      </c>
      <c r="T151" t="s">
        <v>99</v>
      </c>
      <c r="U151">
        <v>124.07899999999999</v>
      </c>
      <c r="V151">
        <v>129.37299999999999</v>
      </c>
      <c r="W151">
        <v>116.14700000000001</v>
      </c>
      <c r="X151">
        <v>108.104</v>
      </c>
      <c r="Y151">
        <v>109.997</v>
      </c>
    </row>
    <row r="152" spans="2:26">
      <c r="B152" t="s">
        <v>57</v>
      </c>
      <c r="C152" t="s">
        <v>107</v>
      </c>
      <c r="D152" t="str">
        <f t="shared" si="16"/>
        <v>COM_BNDPRD</v>
      </c>
      <c r="E152" t="s">
        <v>71</v>
      </c>
      <c r="F152" s="8">
        <f t="shared" si="17"/>
        <v>102.51675000000002</v>
      </c>
      <c r="G152" s="8">
        <f t="shared" si="12"/>
        <v>102.51675000000002</v>
      </c>
      <c r="H152" s="8">
        <f t="shared" si="13"/>
        <v>111.8229</v>
      </c>
      <c r="I152" s="8">
        <f t="shared" si="14"/>
        <v>107.47064999999999</v>
      </c>
      <c r="J152" s="8">
        <f t="shared" si="15"/>
        <v>95.539500000000004</v>
      </c>
      <c r="L152">
        <v>92.347999999999999</v>
      </c>
      <c r="M152">
        <v>97.635000000000005</v>
      </c>
      <c r="N152">
        <v>106.498</v>
      </c>
      <c r="O152">
        <v>102.35299999999999</v>
      </c>
      <c r="P152">
        <v>90.99</v>
      </c>
      <c r="T152" t="s">
        <v>95</v>
      </c>
      <c r="U152">
        <v>92.347999999999999</v>
      </c>
      <c r="V152">
        <v>97.635000000000005</v>
      </c>
      <c r="W152">
        <v>106.498</v>
      </c>
      <c r="X152">
        <v>102.35299999999999</v>
      </c>
      <c r="Y152">
        <v>90.99</v>
      </c>
      <c r="Z152">
        <v>92.348100000000002</v>
      </c>
    </row>
    <row r="153" spans="2:26">
      <c r="B153" t="s">
        <v>57</v>
      </c>
      <c r="C153" t="s">
        <v>108</v>
      </c>
      <c r="D153" t="str">
        <f t="shared" si="16"/>
        <v>COM_BNDPRD</v>
      </c>
      <c r="E153" t="s">
        <v>71</v>
      </c>
      <c r="F153" s="8">
        <f t="shared" si="17"/>
        <v>41.131125000000004</v>
      </c>
      <c r="G153" s="8">
        <f t="shared" si="12"/>
        <v>33.232500000000002</v>
      </c>
      <c r="H153" s="8">
        <f t="shared" si="13"/>
        <v>33.587400000000002</v>
      </c>
      <c r="I153" s="8">
        <f t="shared" si="14"/>
        <v>34.4925</v>
      </c>
      <c r="J153" s="8">
        <f t="shared" si="15"/>
        <v>34.105050000000006</v>
      </c>
      <c r="L153">
        <v>39.171999999999997</v>
      </c>
      <c r="M153">
        <v>31.65</v>
      </c>
      <c r="N153">
        <v>31.988</v>
      </c>
      <c r="O153">
        <v>32.85</v>
      </c>
      <c r="P153">
        <v>32.481000000000002</v>
      </c>
      <c r="T153" t="s">
        <v>96</v>
      </c>
      <c r="U153">
        <v>39.171999999999997</v>
      </c>
      <c r="V153">
        <v>31.65</v>
      </c>
      <c r="W153">
        <v>31.988</v>
      </c>
      <c r="X153">
        <v>32.85</v>
      </c>
      <c r="Y153">
        <v>32.481000000000002</v>
      </c>
      <c r="Z153">
        <v>39.172499999999999</v>
      </c>
    </row>
    <row r="154" spans="2:26">
      <c r="B154" t="s">
        <v>57</v>
      </c>
      <c r="C154" t="s">
        <v>109</v>
      </c>
      <c r="D154" t="str">
        <f t="shared" si="16"/>
        <v>COM_BNDPRD</v>
      </c>
      <c r="E154" t="s">
        <v>71</v>
      </c>
      <c r="F154" s="8">
        <f t="shared" si="17"/>
        <v>0.45674999999999999</v>
      </c>
      <c r="G154" s="8">
        <f t="shared" si="12"/>
        <v>0.41055000000000003</v>
      </c>
      <c r="H154" s="8">
        <f t="shared" si="13"/>
        <v>0.41895000000000004</v>
      </c>
      <c r="I154" s="8">
        <f t="shared" si="14"/>
        <v>0.12285000000000001</v>
      </c>
      <c r="J154" s="8">
        <f t="shared" si="15"/>
        <v>0.14804999999999999</v>
      </c>
      <c r="L154">
        <v>0.435</v>
      </c>
      <c r="M154">
        <v>0.39100000000000001</v>
      </c>
      <c r="N154">
        <v>0.39900000000000002</v>
      </c>
      <c r="O154">
        <v>0.11700000000000001</v>
      </c>
      <c r="P154">
        <v>0.14099999999999999</v>
      </c>
      <c r="T154" t="s">
        <v>100</v>
      </c>
      <c r="U154">
        <v>0.435</v>
      </c>
      <c r="V154">
        <v>0.39100000000000001</v>
      </c>
      <c r="W154">
        <v>0.39900000000000002</v>
      </c>
      <c r="X154">
        <v>0.11700000000000001</v>
      </c>
      <c r="Y154">
        <v>0.14099999999999999</v>
      </c>
    </row>
    <row r="155" spans="2:26">
      <c r="B155" t="s">
        <v>80</v>
      </c>
      <c r="C155" t="s">
        <v>105</v>
      </c>
      <c r="D155" t="str">
        <f t="shared" si="16"/>
        <v>\I:</v>
      </c>
      <c r="E155" t="s">
        <v>71</v>
      </c>
      <c r="F155" s="8">
        <f t="shared" si="17"/>
        <v>0.64155000000000006</v>
      </c>
      <c r="G155" s="8">
        <f t="shared" si="12"/>
        <v>0.61004999999999998</v>
      </c>
      <c r="H155" s="8">
        <f t="shared" si="13"/>
        <v>0.72344999999999993</v>
      </c>
      <c r="I155" s="8">
        <f t="shared" si="14"/>
        <v>0.6846000000000001</v>
      </c>
      <c r="J155" s="8">
        <f t="shared" si="15"/>
        <v>1.1277000000000001</v>
      </c>
      <c r="L155">
        <v>0.61099999999999999</v>
      </c>
      <c r="M155">
        <v>0.58099999999999996</v>
      </c>
      <c r="N155">
        <v>0.68899999999999995</v>
      </c>
      <c r="O155">
        <v>0.65200000000000002</v>
      </c>
      <c r="P155">
        <v>1.0740000000000001</v>
      </c>
      <c r="S155" t="s">
        <v>80</v>
      </c>
      <c r="T155" t="s">
        <v>98</v>
      </c>
      <c r="U155">
        <v>0.61099999999999999</v>
      </c>
      <c r="V155">
        <v>0.58099999999999996</v>
      </c>
      <c r="W155">
        <v>0.68899999999999995</v>
      </c>
      <c r="X155">
        <v>0.65200000000000002</v>
      </c>
      <c r="Y155">
        <v>1.0740000000000001</v>
      </c>
    </row>
    <row r="156" spans="2:26">
      <c r="B156" t="s">
        <v>80</v>
      </c>
      <c r="C156" t="s">
        <v>106</v>
      </c>
      <c r="D156" t="str">
        <f t="shared" si="16"/>
        <v>\I:</v>
      </c>
      <c r="E156" t="s">
        <v>71</v>
      </c>
      <c r="F156" s="8">
        <f t="shared" si="17"/>
        <v>30.018450000000001</v>
      </c>
      <c r="G156" s="8">
        <f t="shared" si="12"/>
        <v>30.018450000000001</v>
      </c>
      <c r="H156" s="8">
        <f t="shared" si="13"/>
        <v>27.941550000000003</v>
      </c>
      <c r="I156" s="8">
        <f t="shared" si="14"/>
        <v>32.598300000000002</v>
      </c>
      <c r="J156" s="8">
        <f t="shared" si="15"/>
        <v>19.085850000000001</v>
      </c>
      <c r="L156">
        <v>28.419</v>
      </c>
      <c r="M156">
        <v>28.588999999999999</v>
      </c>
      <c r="N156">
        <v>26.611000000000001</v>
      </c>
      <c r="O156">
        <v>31.045999999999999</v>
      </c>
      <c r="P156">
        <v>18.177</v>
      </c>
      <c r="T156" t="s">
        <v>99</v>
      </c>
      <c r="U156">
        <v>28.419</v>
      </c>
      <c r="V156">
        <v>28.588999999999999</v>
      </c>
      <c r="W156">
        <v>26.611000000000001</v>
      </c>
      <c r="X156">
        <v>31.045999999999999</v>
      </c>
      <c r="Y156">
        <v>18.177</v>
      </c>
    </row>
    <row r="157" spans="2:26">
      <c r="B157" t="s">
        <v>80</v>
      </c>
      <c r="C157" t="s">
        <v>107</v>
      </c>
      <c r="D157" t="str">
        <f t="shared" si="16"/>
        <v>COM_BNDPRD</v>
      </c>
      <c r="E157" t="s">
        <v>71</v>
      </c>
      <c r="F157" s="8">
        <f t="shared" si="17"/>
        <v>9.4657500000000017</v>
      </c>
      <c r="G157" s="8">
        <f t="shared" si="12"/>
        <v>9.3334499999999991</v>
      </c>
      <c r="H157" s="8">
        <f t="shared" si="13"/>
        <v>8.5490999999999993</v>
      </c>
      <c r="I157" s="8">
        <f t="shared" si="14"/>
        <v>7.6502999999999997</v>
      </c>
      <c r="J157" s="8">
        <f t="shared" si="15"/>
        <v>6.2664</v>
      </c>
      <c r="L157">
        <v>9.0150000000000006</v>
      </c>
      <c r="M157">
        <v>8.8889999999999993</v>
      </c>
      <c r="N157">
        <v>8.1419999999999995</v>
      </c>
      <c r="O157">
        <v>7.2859999999999996</v>
      </c>
      <c r="P157">
        <v>5.968</v>
      </c>
      <c r="T157" t="s">
        <v>95</v>
      </c>
      <c r="U157">
        <v>9.0150000000000006</v>
      </c>
      <c r="V157">
        <v>8.8889999999999993</v>
      </c>
      <c r="W157">
        <v>8.1419999999999995</v>
      </c>
      <c r="X157">
        <v>7.2859999999999996</v>
      </c>
      <c r="Y157">
        <v>5.968</v>
      </c>
    </row>
    <row r="158" spans="2:26">
      <c r="B158" t="s">
        <v>80</v>
      </c>
      <c r="C158" t="s">
        <v>108</v>
      </c>
      <c r="D158" t="str">
        <f t="shared" si="16"/>
        <v>COM_BNDPRD</v>
      </c>
      <c r="E158" t="s">
        <v>71</v>
      </c>
      <c r="F158" s="8">
        <f t="shared" si="17"/>
        <v>3.8576999999999999</v>
      </c>
      <c r="G158" s="8">
        <f t="shared" si="12"/>
        <v>3.8576999999999999</v>
      </c>
      <c r="H158" s="8">
        <f t="shared" si="13"/>
        <v>4.3438499999999998</v>
      </c>
      <c r="I158" s="8">
        <f t="shared" si="14"/>
        <v>4.2545999999999999</v>
      </c>
      <c r="J158" s="8">
        <f t="shared" si="15"/>
        <v>4.9980000000000002</v>
      </c>
      <c r="L158">
        <v>3.6259999999999999</v>
      </c>
      <c r="M158">
        <v>3.6739999999999999</v>
      </c>
      <c r="N158">
        <v>4.1369999999999996</v>
      </c>
      <c r="O158">
        <v>4.0519999999999996</v>
      </c>
      <c r="P158">
        <v>4.76</v>
      </c>
      <c r="T158" t="s">
        <v>96</v>
      </c>
      <c r="U158">
        <v>3.6259999999999999</v>
      </c>
      <c r="V158">
        <v>3.6739999999999999</v>
      </c>
      <c r="W158">
        <v>4.1369999999999996</v>
      </c>
      <c r="X158">
        <v>4.0519999999999996</v>
      </c>
      <c r="Y158">
        <v>4.76</v>
      </c>
    </row>
    <row r="159" spans="2:26">
      <c r="B159" t="s">
        <v>80</v>
      </c>
      <c r="C159" t="s">
        <v>109</v>
      </c>
      <c r="D159" t="str">
        <f t="shared" si="16"/>
        <v>COM_BNDPRD</v>
      </c>
      <c r="E159" t="s">
        <v>71</v>
      </c>
      <c r="F159" s="8">
        <f t="shared" si="17"/>
        <v>0.44205</v>
      </c>
      <c r="G159" s="8">
        <f t="shared" si="12"/>
        <v>0.15015000000000001</v>
      </c>
      <c r="H159" s="8">
        <f t="shared" si="13"/>
        <v>0.15540000000000001</v>
      </c>
      <c r="I159" s="8">
        <f t="shared" si="14"/>
        <v>0.33180000000000004</v>
      </c>
      <c r="J159" s="8">
        <f t="shared" si="15"/>
        <v>0.30869999999999997</v>
      </c>
      <c r="L159">
        <v>0.42099999999999999</v>
      </c>
      <c r="M159">
        <v>0.14299999999999999</v>
      </c>
      <c r="N159">
        <v>0.14799999999999999</v>
      </c>
      <c r="O159">
        <v>0.316</v>
      </c>
      <c r="P159">
        <v>0.29399999999999998</v>
      </c>
      <c r="T159" t="s">
        <v>100</v>
      </c>
      <c r="U159">
        <v>0.42099999999999999</v>
      </c>
      <c r="V159">
        <v>0.14299999999999999</v>
      </c>
      <c r="W159">
        <v>0.14799999999999999</v>
      </c>
      <c r="X159">
        <v>0.316</v>
      </c>
      <c r="Y159">
        <v>0.29399999999999998</v>
      </c>
    </row>
    <row r="160" spans="2:26">
      <c r="B160" t="s">
        <v>58</v>
      </c>
      <c r="C160" t="s">
        <v>105</v>
      </c>
      <c r="D160" t="str">
        <f t="shared" si="16"/>
        <v>\I:</v>
      </c>
      <c r="E160" t="s">
        <v>71</v>
      </c>
      <c r="F160" s="8">
        <f t="shared" si="17"/>
        <v>1.0584</v>
      </c>
      <c r="G160" s="8">
        <f t="shared" si="12"/>
        <v>1.0584</v>
      </c>
      <c r="H160" s="8">
        <f t="shared" si="13"/>
        <v>1.0584</v>
      </c>
      <c r="I160" s="8">
        <f t="shared" si="14"/>
        <v>1.0584</v>
      </c>
      <c r="J160" s="8">
        <f t="shared" si="15"/>
        <v>1.0584</v>
      </c>
      <c r="L160">
        <v>1.008</v>
      </c>
      <c r="M160">
        <v>1.008</v>
      </c>
      <c r="N160">
        <v>1.008</v>
      </c>
      <c r="O160">
        <v>1.008</v>
      </c>
      <c r="P160">
        <v>1.008</v>
      </c>
      <c r="S160" t="s">
        <v>58</v>
      </c>
      <c r="T160" t="s">
        <v>98</v>
      </c>
      <c r="U160">
        <v>1.008</v>
      </c>
      <c r="V160">
        <v>1.008</v>
      </c>
      <c r="W160">
        <v>1.008</v>
      </c>
      <c r="X160">
        <v>1.008</v>
      </c>
      <c r="Y160">
        <v>1.008</v>
      </c>
      <c r="Z160">
        <v>0.89731300000000003</v>
      </c>
    </row>
    <row r="161" spans="2:26">
      <c r="B161" t="s">
        <v>58</v>
      </c>
      <c r="C161" t="s">
        <v>106</v>
      </c>
      <c r="D161" t="str">
        <f t="shared" si="16"/>
        <v>\I:</v>
      </c>
      <c r="E161" t="s">
        <v>71</v>
      </c>
      <c r="F161" s="8">
        <f t="shared" si="17"/>
        <v>21.259350000000001</v>
      </c>
      <c r="G161" s="8">
        <f t="shared" si="12"/>
        <v>21.259350000000001</v>
      </c>
      <c r="H161" s="8">
        <f t="shared" si="13"/>
        <v>23.187149999999999</v>
      </c>
      <c r="I161" s="8">
        <f t="shared" si="14"/>
        <v>20.130600000000001</v>
      </c>
      <c r="J161" s="8">
        <f t="shared" si="15"/>
        <v>22.548750000000002</v>
      </c>
      <c r="L161">
        <v>20.186</v>
      </c>
      <c r="M161">
        <v>20.247</v>
      </c>
      <c r="N161">
        <v>22.082999999999998</v>
      </c>
      <c r="O161">
        <v>19.172000000000001</v>
      </c>
      <c r="P161">
        <v>21.475000000000001</v>
      </c>
      <c r="T161" t="s">
        <v>99</v>
      </c>
      <c r="U161">
        <v>20.186</v>
      </c>
      <c r="V161">
        <v>20.247</v>
      </c>
      <c r="W161">
        <v>22.082999999999998</v>
      </c>
      <c r="X161">
        <v>19.172000000000001</v>
      </c>
      <c r="Y161">
        <v>21.475000000000001</v>
      </c>
    </row>
    <row r="162" spans="2:26">
      <c r="B162" t="s">
        <v>58</v>
      </c>
      <c r="C162" t="s">
        <v>107</v>
      </c>
      <c r="D162" t="str">
        <f t="shared" si="16"/>
        <v>COM_BNDPRD</v>
      </c>
      <c r="E162" t="s">
        <v>71</v>
      </c>
      <c r="F162" s="8">
        <f t="shared" si="17"/>
        <v>3.7166744999999999</v>
      </c>
      <c r="G162" s="8">
        <f t="shared" si="12"/>
        <v>3.2088000000000001</v>
      </c>
      <c r="H162" s="8">
        <f t="shared" si="13"/>
        <v>2.1367500000000001</v>
      </c>
      <c r="I162" s="8">
        <f t="shared" si="14"/>
        <v>1.61595</v>
      </c>
      <c r="J162" s="8">
        <f t="shared" si="15"/>
        <v>1.4028</v>
      </c>
      <c r="L162">
        <v>3.47</v>
      </c>
      <c r="M162">
        <v>3.056</v>
      </c>
      <c r="N162">
        <v>2.0350000000000001</v>
      </c>
      <c r="O162">
        <v>1.5389999999999999</v>
      </c>
      <c r="P162">
        <v>1.3360000000000001</v>
      </c>
      <c r="T162" t="s">
        <v>95</v>
      </c>
      <c r="U162">
        <v>3.47</v>
      </c>
      <c r="V162">
        <v>3.056</v>
      </c>
      <c r="W162">
        <v>2.0350000000000001</v>
      </c>
      <c r="X162">
        <v>1.5389999999999999</v>
      </c>
      <c r="Y162">
        <v>1.3360000000000001</v>
      </c>
      <c r="Z162">
        <v>3.5396899999999998</v>
      </c>
    </row>
    <row r="163" spans="2:26">
      <c r="B163" t="s">
        <v>58</v>
      </c>
      <c r="C163" t="s">
        <v>108</v>
      </c>
      <c r="D163" t="str">
        <f t="shared" si="16"/>
        <v>COM_BNDPRD</v>
      </c>
      <c r="E163" t="s">
        <v>71</v>
      </c>
      <c r="F163" s="8">
        <f t="shared" si="17"/>
        <v>4.7082000000000006</v>
      </c>
      <c r="G163" s="8">
        <f t="shared" si="12"/>
        <v>4.2367500000000007</v>
      </c>
      <c r="H163" s="8">
        <f t="shared" si="13"/>
        <v>5.4411000000000005</v>
      </c>
      <c r="I163" s="8">
        <f t="shared" si="14"/>
        <v>4.7502000000000004</v>
      </c>
      <c r="J163" s="8">
        <f t="shared" si="15"/>
        <v>4.3301999999999996</v>
      </c>
      <c r="L163">
        <v>4.484</v>
      </c>
      <c r="M163">
        <v>4.0350000000000001</v>
      </c>
      <c r="N163">
        <v>5.1820000000000004</v>
      </c>
      <c r="O163">
        <v>4.524</v>
      </c>
      <c r="P163">
        <v>4.1239999999999997</v>
      </c>
      <c r="T163" t="s">
        <v>96</v>
      </c>
      <c r="U163">
        <v>4.484</v>
      </c>
      <c r="V163">
        <v>4.0350000000000001</v>
      </c>
      <c r="W163">
        <v>5.1820000000000004</v>
      </c>
      <c r="X163">
        <v>4.524</v>
      </c>
      <c r="Y163">
        <v>4.1239999999999997</v>
      </c>
      <c r="Z163">
        <v>1.09799</v>
      </c>
    </row>
    <row r="164" spans="2:26">
      <c r="B164" t="s">
        <v>58</v>
      </c>
      <c r="C164" t="s">
        <v>109</v>
      </c>
      <c r="D164" t="str">
        <f t="shared" si="16"/>
        <v>COM_BNDPRD</v>
      </c>
      <c r="E164" t="s">
        <v>71</v>
      </c>
      <c r="F164" s="8">
        <f t="shared" si="17"/>
        <v>1.8816000000000002</v>
      </c>
      <c r="G164" s="8">
        <f t="shared" si="12"/>
        <v>1.8816000000000002</v>
      </c>
      <c r="H164" s="8">
        <f t="shared" si="13"/>
        <v>2.3289</v>
      </c>
      <c r="I164" s="8">
        <f t="shared" si="14"/>
        <v>2.3163</v>
      </c>
      <c r="J164" s="8">
        <f t="shared" si="15"/>
        <v>2.2260000000000004</v>
      </c>
      <c r="L164">
        <v>1.3280000000000001</v>
      </c>
      <c r="M164">
        <v>1.792</v>
      </c>
      <c r="N164">
        <v>2.218</v>
      </c>
      <c r="O164">
        <v>2.206</v>
      </c>
      <c r="P164">
        <v>2.12</v>
      </c>
      <c r="T164" t="s">
        <v>100</v>
      </c>
      <c r="U164">
        <v>1.3280000000000001</v>
      </c>
      <c r="V164">
        <v>1.792</v>
      </c>
      <c r="W164">
        <v>2.218</v>
      </c>
      <c r="X164">
        <v>2.206</v>
      </c>
      <c r="Y164">
        <v>2.12</v>
      </c>
    </row>
    <row r="165" spans="2:26">
      <c r="B165" t="s">
        <v>59</v>
      </c>
      <c r="C165" t="s">
        <v>105</v>
      </c>
      <c r="D165" t="str">
        <f t="shared" si="16"/>
        <v>\I:</v>
      </c>
      <c r="E165" t="s">
        <v>71</v>
      </c>
      <c r="F165" s="8">
        <f t="shared" si="17"/>
        <v>0</v>
      </c>
      <c r="G165" s="8">
        <f t="shared" si="12"/>
        <v>0</v>
      </c>
      <c r="H165" s="8">
        <f t="shared" si="13"/>
        <v>0</v>
      </c>
      <c r="I165" s="8">
        <f t="shared" si="14"/>
        <v>0</v>
      </c>
      <c r="J165" s="8">
        <f t="shared" si="15"/>
        <v>0</v>
      </c>
      <c r="L165">
        <v>0</v>
      </c>
      <c r="M165">
        <v>0</v>
      </c>
      <c r="N165">
        <v>0</v>
      </c>
      <c r="O165">
        <v>0</v>
      </c>
      <c r="P165">
        <v>0</v>
      </c>
      <c r="S165" t="s">
        <v>59</v>
      </c>
      <c r="T165" t="s">
        <v>98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2:26">
      <c r="B166" t="s">
        <v>59</v>
      </c>
      <c r="C166" t="s">
        <v>106</v>
      </c>
      <c r="D166" t="str">
        <f t="shared" si="16"/>
        <v>\I:</v>
      </c>
      <c r="E166" t="s">
        <v>71</v>
      </c>
      <c r="F166" s="8">
        <f t="shared" si="17"/>
        <v>21.23415</v>
      </c>
      <c r="G166" s="8">
        <f t="shared" si="12"/>
        <v>18.7026</v>
      </c>
      <c r="H166" s="8">
        <f t="shared" si="13"/>
        <v>18.2973</v>
      </c>
      <c r="I166" s="8">
        <f t="shared" si="14"/>
        <v>17.302949999999999</v>
      </c>
      <c r="J166" s="8">
        <f t="shared" si="15"/>
        <v>17.215800000000002</v>
      </c>
      <c r="L166">
        <v>20.222999999999999</v>
      </c>
      <c r="M166">
        <v>17.812000000000001</v>
      </c>
      <c r="N166">
        <v>17.425999999999998</v>
      </c>
      <c r="O166">
        <v>16.478999999999999</v>
      </c>
      <c r="P166">
        <v>16.396000000000001</v>
      </c>
      <c r="T166" t="s">
        <v>99</v>
      </c>
      <c r="U166">
        <v>20.222999999999999</v>
      </c>
      <c r="V166">
        <v>17.812000000000001</v>
      </c>
      <c r="W166">
        <v>17.425999999999998</v>
      </c>
      <c r="X166">
        <v>16.478999999999999</v>
      </c>
      <c r="Y166">
        <v>16.396000000000001</v>
      </c>
    </row>
    <row r="167" spans="2:26">
      <c r="B167" t="s">
        <v>59</v>
      </c>
      <c r="C167" t="s">
        <v>107</v>
      </c>
      <c r="D167" t="str">
        <f t="shared" si="16"/>
        <v>COM_BNDPRD</v>
      </c>
      <c r="E167" t="s">
        <v>71</v>
      </c>
      <c r="F167" s="8">
        <f t="shared" si="17"/>
        <v>4.9990710000000007</v>
      </c>
      <c r="G167" s="8">
        <f t="shared" si="12"/>
        <v>4.9780499999999996</v>
      </c>
      <c r="H167" s="8">
        <f t="shared" si="13"/>
        <v>5.1523500000000002</v>
      </c>
      <c r="I167" s="8">
        <f t="shared" si="14"/>
        <v>5.0295000000000005</v>
      </c>
      <c r="J167" s="8">
        <f t="shared" si="15"/>
        <v>3.8934000000000002</v>
      </c>
      <c r="L167">
        <v>4.7610000000000001</v>
      </c>
      <c r="M167">
        <v>4.7409999999999997</v>
      </c>
      <c r="N167">
        <v>4.907</v>
      </c>
      <c r="O167">
        <v>4.79</v>
      </c>
      <c r="P167">
        <v>3.7080000000000002</v>
      </c>
      <c r="T167" t="s">
        <v>95</v>
      </c>
      <c r="U167">
        <v>4.7610000000000001</v>
      </c>
      <c r="V167">
        <v>4.7409999999999997</v>
      </c>
      <c r="W167">
        <v>4.907</v>
      </c>
      <c r="X167">
        <v>4.79</v>
      </c>
      <c r="Y167">
        <v>3.7080000000000002</v>
      </c>
      <c r="Z167">
        <v>4.7610200000000003</v>
      </c>
    </row>
    <row r="168" spans="2:26">
      <c r="B168" t="s">
        <v>59</v>
      </c>
      <c r="C168" t="s">
        <v>108</v>
      </c>
      <c r="D168" t="str">
        <f t="shared" si="16"/>
        <v>COM_BNDPRD</v>
      </c>
      <c r="E168" t="s">
        <v>71</v>
      </c>
      <c r="F168" s="8">
        <f t="shared" si="17"/>
        <v>1.7335500000000001</v>
      </c>
      <c r="G168" s="8">
        <f t="shared" si="12"/>
        <v>1.7335500000000001</v>
      </c>
      <c r="H168" s="8">
        <f t="shared" si="13"/>
        <v>0.58065000000000011</v>
      </c>
      <c r="I168" s="8">
        <f t="shared" si="14"/>
        <v>1.3996500000000001</v>
      </c>
      <c r="J168" s="8">
        <f t="shared" si="15"/>
        <v>1.61385</v>
      </c>
      <c r="L168">
        <v>0.98899999999999999</v>
      </c>
      <c r="M168">
        <v>1.651</v>
      </c>
      <c r="N168">
        <v>0.55300000000000005</v>
      </c>
      <c r="O168">
        <v>1.333</v>
      </c>
      <c r="P168">
        <v>1.5369999999999999</v>
      </c>
      <c r="T168" t="s">
        <v>96</v>
      </c>
      <c r="U168">
        <v>0.98899999999999999</v>
      </c>
      <c r="V168">
        <v>1.651</v>
      </c>
      <c r="W168">
        <v>0.55300000000000005</v>
      </c>
      <c r="X168">
        <v>1.333</v>
      </c>
      <c r="Y168">
        <v>1.5369999999999999</v>
      </c>
      <c r="Z168">
        <v>0.98909000000000002</v>
      </c>
    </row>
    <row r="169" spans="2:26">
      <c r="B169" t="s">
        <v>59</v>
      </c>
      <c r="C169" t="s">
        <v>109</v>
      </c>
      <c r="D169" t="str">
        <f t="shared" si="16"/>
        <v>COM_BNDPRD</v>
      </c>
      <c r="E169" t="s">
        <v>71</v>
      </c>
      <c r="F169" s="8">
        <f t="shared" si="17"/>
        <v>0</v>
      </c>
      <c r="G169" s="8">
        <f t="shared" si="12"/>
        <v>0</v>
      </c>
      <c r="H169" s="8">
        <f t="shared" si="13"/>
        <v>3.0450000000000001E-2</v>
      </c>
      <c r="I169" s="8">
        <f t="shared" si="14"/>
        <v>3.465E-2</v>
      </c>
      <c r="J169" s="8">
        <f t="shared" si="15"/>
        <v>5.1450000000000003E-2</v>
      </c>
      <c r="L169">
        <v>0</v>
      </c>
      <c r="M169">
        <v>0</v>
      </c>
      <c r="N169">
        <v>2.9000000000000001E-2</v>
      </c>
      <c r="O169">
        <v>3.3000000000000002E-2</v>
      </c>
      <c r="P169">
        <v>4.9000000000000002E-2</v>
      </c>
      <c r="T169" t="s">
        <v>100</v>
      </c>
      <c r="U169">
        <v>0</v>
      </c>
      <c r="V169">
        <v>0</v>
      </c>
      <c r="W169">
        <v>2.9000000000000001E-2</v>
      </c>
      <c r="X169">
        <v>3.3000000000000002E-2</v>
      </c>
      <c r="Y169">
        <v>4.9000000000000002E-2</v>
      </c>
    </row>
    <row r="170" spans="2:26">
      <c r="B170" t="s">
        <v>60</v>
      </c>
      <c r="C170" t="s">
        <v>105</v>
      </c>
      <c r="D170" t="str">
        <f t="shared" si="16"/>
        <v>\I:</v>
      </c>
      <c r="E170" t="s">
        <v>71</v>
      </c>
      <c r="F170" s="8">
        <f t="shared" si="17"/>
        <v>1.6978500000000001</v>
      </c>
      <c r="G170" s="8">
        <f t="shared" si="12"/>
        <v>1.6978500000000001</v>
      </c>
      <c r="H170" s="8">
        <f t="shared" si="13"/>
        <v>1.4049</v>
      </c>
      <c r="I170" s="8">
        <f t="shared" si="14"/>
        <v>1.46055</v>
      </c>
      <c r="J170" s="8">
        <f t="shared" si="15"/>
        <v>1.20855</v>
      </c>
      <c r="L170">
        <v>1.34</v>
      </c>
      <c r="M170">
        <v>1.617</v>
      </c>
      <c r="N170">
        <v>1.3380000000000001</v>
      </c>
      <c r="O170">
        <v>1.391</v>
      </c>
      <c r="P170">
        <v>1.151</v>
      </c>
      <c r="S170" t="s">
        <v>60</v>
      </c>
      <c r="T170" t="s">
        <v>98</v>
      </c>
      <c r="U170">
        <v>1.34</v>
      </c>
      <c r="V170">
        <v>1.617</v>
      </c>
      <c r="W170">
        <v>1.3380000000000001</v>
      </c>
      <c r="X170">
        <v>1.391</v>
      </c>
      <c r="Y170">
        <v>1.151</v>
      </c>
      <c r="Z170">
        <v>1.3401000000000001</v>
      </c>
    </row>
    <row r="171" spans="2:26">
      <c r="B171" t="s">
        <v>60</v>
      </c>
      <c r="C171" t="s">
        <v>106</v>
      </c>
      <c r="D171" t="str">
        <f t="shared" si="16"/>
        <v>\I:</v>
      </c>
      <c r="E171" t="s">
        <v>71</v>
      </c>
      <c r="F171" s="8">
        <f t="shared" si="17"/>
        <v>67.097099999999998</v>
      </c>
      <c r="G171" s="8">
        <f t="shared" si="12"/>
        <v>67.097099999999998</v>
      </c>
      <c r="H171" s="8">
        <f t="shared" si="13"/>
        <v>63.485100000000003</v>
      </c>
      <c r="I171" s="8">
        <f t="shared" si="14"/>
        <v>62.72175</v>
      </c>
      <c r="J171" s="8">
        <f t="shared" si="15"/>
        <v>63.940800000000003</v>
      </c>
      <c r="L171">
        <v>63.466000000000001</v>
      </c>
      <c r="M171">
        <v>63.902000000000001</v>
      </c>
      <c r="N171">
        <v>60.462000000000003</v>
      </c>
      <c r="O171">
        <v>59.734999999999999</v>
      </c>
      <c r="P171">
        <v>60.896000000000001</v>
      </c>
      <c r="T171" t="s">
        <v>99</v>
      </c>
      <c r="U171">
        <v>63.466000000000001</v>
      </c>
      <c r="V171">
        <v>63.902000000000001</v>
      </c>
      <c r="W171">
        <v>60.462000000000003</v>
      </c>
      <c r="X171">
        <v>59.734999999999999</v>
      </c>
      <c r="Y171">
        <v>60.896000000000001</v>
      </c>
    </row>
    <row r="172" spans="2:26">
      <c r="B172" t="s">
        <v>60</v>
      </c>
      <c r="C172" t="s">
        <v>107</v>
      </c>
      <c r="D172" t="str">
        <f t="shared" si="16"/>
        <v>COM_BNDPRD</v>
      </c>
      <c r="E172" t="s">
        <v>71</v>
      </c>
      <c r="F172" s="8">
        <f t="shared" si="17"/>
        <v>58.564800000000005</v>
      </c>
      <c r="G172" s="8">
        <f t="shared" si="12"/>
        <v>51.555000000000007</v>
      </c>
      <c r="H172" s="8">
        <f t="shared" si="13"/>
        <v>47.645850000000003</v>
      </c>
      <c r="I172" s="8">
        <f t="shared" si="14"/>
        <v>50.322300000000006</v>
      </c>
      <c r="J172" s="8">
        <f t="shared" si="15"/>
        <v>45.591000000000001</v>
      </c>
      <c r="L172">
        <v>55.776000000000003</v>
      </c>
      <c r="M172">
        <v>49.1</v>
      </c>
      <c r="N172">
        <v>45.377000000000002</v>
      </c>
      <c r="O172">
        <v>47.926000000000002</v>
      </c>
      <c r="P172">
        <v>43.42</v>
      </c>
      <c r="T172" t="s">
        <v>95</v>
      </c>
      <c r="U172">
        <v>55.776000000000003</v>
      </c>
      <c r="V172">
        <v>49.1</v>
      </c>
      <c r="W172">
        <v>45.377000000000002</v>
      </c>
      <c r="X172">
        <v>47.926000000000002</v>
      </c>
      <c r="Y172">
        <v>43.42</v>
      </c>
      <c r="Z172">
        <v>55.775700000000001</v>
      </c>
    </row>
    <row r="173" spans="2:26">
      <c r="B173" t="s">
        <v>60</v>
      </c>
      <c r="C173" t="s">
        <v>108</v>
      </c>
      <c r="D173" t="str">
        <f t="shared" si="16"/>
        <v>COM_BNDPRD</v>
      </c>
      <c r="E173" t="s">
        <v>71</v>
      </c>
      <c r="F173" s="8">
        <f t="shared" si="17"/>
        <v>37.058700000000002</v>
      </c>
      <c r="G173" s="8">
        <f t="shared" si="12"/>
        <v>15.684900000000001</v>
      </c>
      <c r="H173" s="8">
        <f t="shared" si="13"/>
        <v>28.321650000000002</v>
      </c>
      <c r="I173" s="8">
        <f t="shared" si="14"/>
        <v>33.936</v>
      </c>
      <c r="J173" s="8">
        <f t="shared" si="15"/>
        <v>24.9375</v>
      </c>
      <c r="L173">
        <v>35.293999999999997</v>
      </c>
      <c r="M173">
        <v>14.938000000000001</v>
      </c>
      <c r="N173">
        <v>26.972999999999999</v>
      </c>
      <c r="O173">
        <v>32.32</v>
      </c>
      <c r="P173">
        <v>23.75</v>
      </c>
      <c r="T173" t="s">
        <v>96</v>
      </c>
      <c r="U173">
        <v>35.293999999999997</v>
      </c>
      <c r="V173">
        <v>14.938000000000001</v>
      </c>
      <c r="W173">
        <v>26.972999999999999</v>
      </c>
      <c r="X173">
        <v>32.32</v>
      </c>
      <c r="Y173">
        <v>23.75</v>
      </c>
      <c r="Z173">
        <v>35.293500000000002</v>
      </c>
    </row>
    <row r="174" spans="2:26">
      <c r="B174" t="s">
        <v>60</v>
      </c>
      <c r="C174" t="s">
        <v>109</v>
      </c>
      <c r="D174" t="str">
        <f t="shared" si="16"/>
        <v>COM_BNDPRD</v>
      </c>
      <c r="E174" t="s">
        <v>71</v>
      </c>
      <c r="F174" s="8">
        <f t="shared" si="17"/>
        <v>19.212899999999998</v>
      </c>
      <c r="G174" s="8">
        <f t="shared" si="12"/>
        <v>19.212899999999998</v>
      </c>
      <c r="H174" s="8">
        <f t="shared" si="13"/>
        <v>8.8399500000000018</v>
      </c>
      <c r="I174" s="8">
        <f t="shared" si="14"/>
        <v>9.1770000000000014</v>
      </c>
      <c r="J174" s="8">
        <f t="shared" si="15"/>
        <v>4.0488</v>
      </c>
      <c r="L174">
        <v>16.600000000000001</v>
      </c>
      <c r="M174">
        <v>18.297999999999998</v>
      </c>
      <c r="N174">
        <v>8.4190000000000005</v>
      </c>
      <c r="O174">
        <v>8.74</v>
      </c>
      <c r="P174">
        <v>3.8559999999999999</v>
      </c>
      <c r="T174" t="s">
        <v>100</v>
      </c>
      <c r="U174">
        <v>16.600000000000001</v>
      </c>
      <c r="V174">
        <v>18.297999999999998</v>
      </c>
      <c r="W174">
        <v>8.4190000000000005</v>
      </c>
      <c r="X174">
        <v>8.74</v>
      </c>
      <c r="Y174">
        <v>3.8559999999999999</v>
      </c>
    </row>
    <row r="175" spans="2:26">
      <c r="B175" t="s">
        <v>61</v>
      </c>
      <c r="C175" t="s">
        <v>105</v>
      </c>
      <c r="D175" t="str">
        <f t="shared" si="16"/>
        <v>\I:</v>
      </c>
      <c r="E175" t="s">
        <v>71</v>
      </c>
      <c r="F175" s="8">
        <f t="shared" si="17"/>
        <v>6.6990945000000002</v>
      </c>
      <c r="G175" s="8">
        <f t="shared" si="12"/>
        <v>4.5969000000000007</v>
      </c>
      <c r="H175" s="8">
        <f t="shared" si="13"/>
        <v>3.9543000000000004</v>
      </c>
      <c r="I175" s="8">
        <f t="shared" si="14"/>
        <v>3.7296</v>
      </c>
      <c r="J175" s="8">
        <f t="shared" si="15"/>
        <v>3.0156000000000001</v>
      </c>
      <c r="L175">
        <v>5.2450000000000001</v>
      </c>
      <c r="M175">
        <v>4.3780000000000001</v>
      </c>
      <c r="N175">
        <v>3.766</v>
      </c>
      <c r="O175">
        <v>3.552</v>
      </c>
      <c r="P175">
        <v>2.8719999999999999</v>
      </c>
      <c r="S175" t="s">
        <v>61</v>
      </c>
      <c r="T175" t="s">
        <v>98</v>
      </c>
      <c r="U175">
        <v>5.2450000000000001</v>
      </c>
      <c r="V175">
        <v>4.3780000000000001</v>
      </c>
      <c r="W175">
        <v>3.766</v>
      </c>
      <c r="X175">
        <v>3.552</v>
      </c>
      <c r="Y175">
        <v>2.8719999999999999</v>
      </c>
      <c r="Z175">
        <v>6.38009</v>
      </c>
    </row>
    <row r="176" spans="2:26">
      <c r="B176" t="s">
        <v>61</v>
      </c>
      <c r="C176" t="s">
        <v>106</v>
      </c>
      <c r="D176" t="str">
        <f t="shared" si="16"/>
        <v>\I:</v>
      </c>
      <c r="E176" t="s">
        <v>71</v>
      </c>
      <c r="F176" s="8">
        <f t="shared" si="17"/>
        <v>357.26670000000001</v>
      </c>
      <c r="G176" s="8">
        <f t="shared" si="12"/>
        <v>339.23820000000001</v>
      </c>
      <c r="H176" s="8">
        <f t="shared" si="13"/>
        <v>328.39064999999999</v>
      </c>
      <c r="I176" s="8">
        <f t="shared" si="14"/>
        <v>337.21485000000001</v>
      </c>
      <c r="J176" s="8">
        <f t="shared" si="15"/>
        <v>336.0609</v>
      </c>
      <c r="L176">
        <v>340.25400000000002</v>
      </c>
      <c r="M176">
        <v>323.084</v>
      </c>
      <c r="N176">
        <v>312.75299999999999</v>
      </c>
      <c r="O176">
        <v>321.15699999999998</v>
      </c>
      <c r="P176">
        <v>320.05799999999999</v>
      </c>
      <c r="T176" t="s">
        <v>99</v>
      </c>
      <c r="U176">
        <v>340.25400000000002</v>
      </c>
      <c r="V176">
        <v>323.084</v>
      </c>
      <c r="W176">
        <v>312.75299999999999</v>
      </c>
      <c r="X176">
        <v>321.15699999999998</v>
      </c>
      <c r="Y176">
        <v>320.05799999999999</v>
      </c>
    </row>
    <row r="177" spans="2:26">
      <c r="B177" t="s">
        <v>61</v>
      </c>
      <c r="C177" t="s">
        <v>107</v>
      </c>
      <c r="D177" t="str">
        <f t="shared" si="16"/>
        <v>COM_BNDPRD</v>
      </c>
      <c r="E177" t="s">
        <v>71</v>
      </c>
      <c r="F177" s="8">
        <f t="shared" si="17"/>
        <v>1372.9904999999999</v>
      </c>
      <c r="G177" s="8">
        <f t="shared" si="12"/>
        <v>998.14575000000002</v>
      </c>
      <c r="H177" s="8">
        <f t="shared" si="13"/>
        <v>1173.9619500000001</v>
      </c>
      <c r="I177" s="8">
        <f t="shared" si="14"/>
        <v>1165.18815</v>
      </c>
      <c r="J177" s="8">
        <f t="shared" si="15"/>
        <v>946.10040000000004</v>
      </c>
      <c r="L177">
        <v>1262.29</v>
      </c>
      <c r="M177">
        <v>950.61500000000001</v>
      </c>
      <c r="N177">
        <v>1118.059</v>
      </c>
      <c r="O177">
        <v>1109.703</v>
      </c>
      <c r="P177">
        <v>901.048</v>
      </c>
      <c r="T177" t="s">
        <v>95</v>
      </c>
      <c r="U177">
        <v>1262.29</v>
      </c>
      <c r="V177">
        <v>950.61500000000001</v>
      </c>
      <c r="W177">
        <v>1118.059</v>
      </c>
      <c r="X177">
        <v>1109.703</v>
      </c>
      <c r="Y177">
        <v>901.048</v>
      </c>
      <c r="Z177">
        <v>1307.6099999999999</v>
      </c>
    </row>
    <row r="178" spans="2:26">
      <c r="B178" t="s">
        <v>61</v>
      </c>
      <c r="C178" t="s">
        <v>108</v>
      </c>
      <c r="D178" t="str">
        <f t="shared" si="16"/>
        <v>COM_BNDPRD</v>
      </c>
      <c r="E178" t="s">
        <v>71</v>
      </c>
      <c r="F178" s="8">
        <f t="shared" si="17"/>
        <v>349.7004</v>
      </c>
      <c r="G178" s="8">
        <f t="shared" si="12"/>
        <v>335.83409999999998</v>
      </c>
      <c r="H178" s="8">
        <f t="shared" si="13"/>
        <v>342.30735000000004</v>
      </c>
      <c r="I178" s="8">
        <f t="shared" si="14"/>
        <v>347.71800000000002</v>
      </c>
      <c r="J178" s="8">
        <f t="shared" si="15"/>
        <v>290.57069999999999</v>
      </c>
      <c r="L178">
        <v>333.048</v>
      </c>
      <c r="M178">
        <v>319.84199999999998</v>
      </c>
      <c r="N178">
        <v>326.00700000000001</v>
      </c>
      <c r="O178">
        <v>331.16</v>
      </c>
      <c r="P178">
        <v>276.73399999999998</v>
      </c>
      <c r="T178" t="s">
        <v>96</v>
      </c>
      <c r="U178">
        <v>333.048</v>
      </c>
      <c r="V178">
        <v>319.84199999999998</v>
      </c>
      <c r="W178">
        <v>326.00700000000001</v>
      </c>
      <c r="X178">
        <v>331.16</v>
      </c>
      <c r="Y178">
        <v>276.73399999999998</v>
      </c>
      <c r="Z178">
        <v>235.441</v>
      </c>
    </row>
    <row r="179" spans="2:26">
      <c r="B179" t="s">
        <v>61</v>
      </c>
      <c r="C179" t="s">
        <v>109</v>
      </c>
      <c r="D179" t="str">
        <f t="shared" si="16"/>
        <v>COM_BNDPRD</v>
      </c>
      <c r="E179" t="s">
        <v>71</v>
      </c>
      <c r="F179" s="8">
        <f t="shared" si="17"/>
        <v>0</v>
      </c>
      <c r="G179" s="8">
        <f t="shared" si="12"/>
        <v>0</v>
      </c>
      <c r="H179" s="8">
        <f t="shared" si="13"/>
        <v>0</v>
      </c>
      <c r="I179" s="8">
        <f t="shared" si="14"/>
        <v>0</v>
      </c>
      <c r="J179" s="8">
        <f t="shared" si="15"/>
        <v>0</v>
      </c>
      <c r="L179">
        <v>0</v>
      </c>
      <c r="M179">
        <v>0</v>
      </c>
      <c r="N179">
        <v>0</v>
      </c>
      <c r="O179">
        <v>0</v>
      </c>
      <c r="P179">
        <v>0</v>
      </c>
      <c r="T179" t="s">
        <v>100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2:26">
      <c r="B180" t="s">
        <v>116</v>
      </c>
      <c r="C180" t="s">
        <v>105</v>
      </c>
      <c r="D180" t="str">
        <f t="shared" si="16"/>
        <v>\I:</v>
      </c>
      <c r="E180" t="s">
        <v>71</v>
      </c>
      <c r="F180" s="8">
        <f t="shared" si="17"/>
        <v>0</v>
      </c>
      <c r="G180" s="8">
        <f t="shared" si="12"/>
        <v>0</v>
      </c>
      <c r="H180" s="8">
        <f t="shared" si="13"/>
        <v>0</v>
      </c>
      <c r="I180" s="8">
        <f t="shared" si="14"/>
        <v>0</v>
      </c>
      <c r="J180" s="8">
        <f t="shared" si="15"/>
        <v>0</v>
      </c>
      <c r="L180">
        <v>0</v>
      </c>
      <c r="M180">
        <v>0</v>
      </c>
      <c r="N180">
        <v>0</v>
      </c>
      <c r="O180">
        <v>0</v>
      </c>
      <c r="P180">
        <v>0</v>
      </c>
      <c r="S180" t="s">
        <v>116</v>
      </c>
      <c r="T180" t="s">
        <v>98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2:26">
      <c r="B181" t="s">
        <v>116</v>
      </c>
      <c r="C181" t="s">
        <v>106</v>
      </c>
      <c r="D181" t="str">
        <f t="shared" si="16"/>
        <v>\I:</v>
      </c>
      <c r="E181" t="s">
        <v>71</v>
      </c>
      <c r="F181" s="8">
        <f t="shared" si="17"/>
        <v>0</v>
      </c>
      <c r="G181" s="8">
        <f t="shared" si="12"/>
        <v>0</v>
      </c>
      <c r="H181" s="8">
        <f t="shared" si="13"/>
        <v>0</v>
      </c>
      <c r="I181" s="8">
        <f t="shared" si="14"/>
        <v>0</v>
      </c>
      <c r="J181" s="8">
        <f t="shared" si="15"/>
        <v>0</v>
      </c>
      <c r="L181">
        <v>0</v>
      </c>
      <c r="M181">
        <v>0</v>
      </c>
      <c r="N181">
        <v>0</v>
      </c>
      <c r="O181">
        <v>0</v>
      </c>
      <c r="P181">
        <v>0</v>
      </c>
      <c r="T181" t="s">
        <v>99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2:26">
      <c r="B182" t="s">
        <v>116</v>
      </c>
      <c r="C182" t="s">
        <v>107</v>
      </c>
      <c r="D182" t="str">
        <f t="shared" si="16"/>
        <v>COM_BNDPRD</v>
      </c>
      <c r="E182" t="s">
        <v>71</v>
      </c>
      <c r="F182" s="8">
        <f t="shared" si="17"/>
        <v>0</v>
      </c>
      <c r="G182" s="8">
        <f t="shared" si="12"/>
        <v>0</v>
      </c>
      <c r="H182" s="8">
        <f t="shared" si="13"/>
        <v>0</v>
      </c>
      <c r="I182" s="8">
        <f t="shared" si="14"/>
        <v>0</v>
      </c>
      <c r="J182" s="8">
        <f t="shared" si="15"/>
        <v>0</v>
      </c>
      <c r="L182">
        <v>0</v>
      </c>
      <c r="M182">
        <v>0</v>
      </c>
      <c r="N182">
        <v>0</v>
      </c>
      <c r="O182">
        <v>0</v>
      </c>
      <c r="P182">
        <v>0</v>
      </c>
      <c r="T182" t="s">
        <v>95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2:26">
      <c r="B183" t="s">
        <v>116</v>
      </c>
      <c r="C183" t="s">
        <v>108</v>
      </c>
      <c r="D183" t="str">
        <f t="shared" si="16"/>
        <v>COM_BNDPRD</v>
      </c>
      <c r="E183" t="s">
        <v>71</v>
      </c>
      <c r="F183" s="8">
        <f t="shared" si="17"/>
        <v>0</v>
      </c>
      <c r="G183" s="8">
        <f t="shared" si="12"/>
        <v>0</v>
      </c>
      <c r="H183" s="8">
        <f t="shared" si="13"/>
        <v>0</v>
      </c>
      <c r="I183" s="8">
        <f t="shared" si="14"/>
        <v>0</v>
      </c>
      <c r="J183" s="8">
        <f t="shared" si="15"/>
        <v>0</v>
      </c>
      <c r="L183">
        <v>0</v>
      </c>
      <c r="M183">
        <v>0</v>
      </c>
      <c r="N183">
        <v>0</v>
      </c>
      <c r="O183">
        <v>0</v>
      </c>
      <c r="P183">
        <v>0</v>
      </c>
      <c r="T183" t="s">
        <v>96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2:26">
      <c r="B184" t="s">
        <v>116</v>
      </c>
      <c r="C184" t="s">
        <v>109</v>
      </c>
      <c r="D184" t="str">
        <f t="shared" si="16"/>
        <v>COM_BNDPRD</v>
      </c>
      <c r="E184" t="s">
        <v>71</v>
      </c>
      <c r="F184" s="8">
        <f t="shared" si="17"/>
        <v>0</v>
      </c>
      <c r="G184" s="8">
        <f t="shared" si="12"/>
        <v>0</v>
      </c>
      <c r="H184" s="8">
        <f t="shared" si="13"/>
        <v>0</v>
      </c>
      <c r="I184" s="8">
        <f t="shared" si="14"/>
        <v>0</v>
      </c>
      <c r="J184" s="8">
        <f t="shared" si="15"/>
        <v>0</v>
      </c>
      <c r="L184">
        <v>0</v>
      </c>
      <c r="M184">
        <v>0</v>
      </c>
      <c r="N184">
        <v>0</v>
      </c>
      <c r="O184">
        <v>0</v>
      </c>
      <c r="P184">
        <v>0</v>
      </c>
      <c r="T184" t="s">
        <v>100</v>
      </c>
      <c r="U184">
        <v>0</v>
      </c>
      <c r="V184">
        <v>0</v>
      </c>
      <c r="W184">
        <v>0</v>
      </c>
      <c r="X184">
        <v>0</v>
      </c>
      <c r="Y184"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49"/>
  <sheetViews>
    <sheetView topLeftCell="E4" workbookViewId="0">
      <selection activeCell="S37" sqref="S37"/>
    </sheetView>
  </sheetViews>
  <sheetFormatPr defaultRowHeight="14.25"/>
  <cols>
    <col min="4" max="4" width="10.3984375" bestFit="1" customWidth="1"/>
    <col min="17" max="17" width="11" bestFit="1" customWidth="1"/>
    <col min="18" max="22" width="8" bestFit="1" customWidth="1"/>
  </cols>
  <sheetData>
    <row r="1" spans="2:33">
      <c r="I1" s="11">
        <v>1.05</v>
      </c>
      <c r="J1" s="11">
        <v>1.05</v>
      </c>
      <c r="K1" s="11">
        <v>1.05</v>
      </c>
      <c r="L1" s="11">
        <v>1.05</v>
      </c>
      <c r="M1" s="11">
        <v>1.05</v>
      </c>
      <c r="N1" s="9" t="s">
        <v>112</v>
      </c>
      <c r="O1" s="9"/>
    </row>
    <row r="4" spans="2:33">
      <c r="B4" t="s">
        <v>111</v>
      </c>
      <c r="P4" t="s">
        <v>115</v>
      </c>
      <c r="R4" t="s">
        <v>73</v>
      </c>
      <c r="Z4" t="s">
        <v>137</v>
      </c>
      <c r="AB4" t="s">
        <v>73</v>
      </c>
    </row>
    <row r="5" spans="2:33">
      <c r="B5" t="s">
        <v>104</v>
      </c>
      <c r="C5" t="s">
        <v>110</v>
      </c>
      <c r="D5" t="s">
        <v>117</v>
      </c>
      <c r="E5" t="s">
        <v>72</v>
      </c>
      <c r="F5" t="s">
        <v>6</v>
      </c>
      <c r="G5" t="s">
        <v>7</v>
      </c>
      <c r="H5" t="s">
        <v>123</v>
      </c>
      <c r="I5">
        <f>R5</f>
        <v>2010</v>
      </c>
      <c r="J5">
        <f>S5</f>
        <v>2011</v>
      </c>
      <c r="K5">
        <f>T5</f>
        <v>2012</v>
      </c>
      <c r="L5">
        <f>U5</f>
        <v>2013</v>
      </c>
      <c r="M5">
        <f>V5</f>
        <v>2014</v>
      </c>
      <c r="P5" t="s">
        <v>93</v>
      </c>
      <c r="Q5" t="s">
        <v>114</v>
      </c>
      <c r="R5">
        <v>2010</v>
      </c>
      <c r="S5">
        <v>2011</v>
      </c>
      <c r="T5">
        <v>2012</v>
      </c>
      <c r="U5">
        <v>2013</v>
      </c>
      <c r="V5">
        <v>2014</v>
      </c>
      <c r="Z5" t="s">
        <v>93</v>
      </c>
      <c r="AA5" t="s">
        <v>94</v>
      </c>
      <c r="AB5">
        <v>2010</v>
      </c>
      <c r="AC5">
        <v>2011</v>
      </c>
      <c r="AD5">
        <v>2012</v>
      </c>
      <c r="AE5">
        <v>2013</v>
      </c>
      <c r="AF5">
        <v>2014</v>
      </c>
      <c r="AG5" t="s">
        <v>136</v>
      </c>
    </row>
    <row r="6" spans="2:33">
      <c r="B6" t="str">
        <f>IF(P6="",J5,P6)</f>
        <v>AL</v>
      </c>
      <c r="C6" t="s">
        <v>118</v>
      </c>
      <c r="D6" t="s">
        <v>18</v>
      </c>
      <c r="E6" t="str">
        <f>VLOOKUP(Q6,$X$6:$Y$9,2,FALSE)</f>
        <v>AGR*</v>
      </c>
      <c r="F6" t="str">
        <f>IF(OR(E6="AGR*"),"\I:","FLO_BND")</f>
        <v>\I:</v>
      </c>
      <c r="G6" t="s">
        <v>71</v>
      </c>
      <c r="H6" t="s">
        <v>124</v>
      </c>
      <c r="I6" s="8">
        <f>MAX(R6,S6,0,AG6)*I$1</f>
        <v>0</v>
      </c>
      <c r="J6" s="8">
        <f t="shared" ref="J6:J69" si="0">MAX(S6,0)*J$1</f>
        <v>0</v>
      </c>
      <c r="K6" s="8">
        <f t="shared" ref="K6:K69" si="1">MAX(T6,0)*K$1</f>
        <v>0</v>
      </c>
      <c r="L6" s="8">
        <f t="shared" ref="L6:L69" si="2">MAX(U6,0)*L$1</f>
        <v>0</v>
      </c>
      <c r="M6" s="8">
        <f t="shared" ref="M6:M69" si="3">MAX(V6,0)*M$1</f>
        <v>0</v>
      </c>
      <c r="P6" t="s">
        <v>74</v>
      </c>
      <c r="Q6" t="s">
        <v>98</v>
      </c>
      <c r="R6">
        <v>0</v>
      </c>
      <c r="S6">
        <v>0</v>
      </c>
      <c r="T6">
        <v>0</v>
      </c>
      <c r="U6">
        <v>0</v>
      </c>
      <c r="V6">
        <v>0</v>
      </c>
      <c r="X6" t="s">
        <v>98</v>
      </c>
      <c r="Y6" t="s">
        <v>119</v>
      </c>
      <c r="Z6" t="s">
        <v>74</v>
      </c>
      <c r="AA6" t="s">
        <v>98</v>
      </c>
      <c r="AB6">
        <v>0</v>
      </c>
      <c r="AC6">
        <v>0</v>
      </c>
      <c r="AD6">
        <v>0</v>
      </c>
      <c r="AE6">
        <v>0</v>
      </c>
      <c r="AF6">
        <v>0</v>
      </c>
    </row>
    <row r="7" spans="2:33">
      <c r="B7" t="str">
        <f t="shared" ref="B7:B38" si="4">IF(P7="",B6,P7)</f>
        <v>AL</v>
      </c>
      <c r="C7" t="s">
        <v>118</v>
      </c>
      <c r="D7" t="s">
        <v>18</v>
      </c>
      <c r="E7" t="str">
        <f>VLOOKUP(Q7,$X$6:$Y$9,2,FALSE)</f>
        <v>IND*</v>
      </c>
      <c r="F7" t="str">
        <f>IF(OR(E7="AGR*"),"\I:","FLO_BND")</f>
        <v>FLO_BND</v>
      </c>
      <c r="G7" t="s">
        <v>71</v>
      </c>
      <c r="H7" t="s">
        <v>124</v>
      </c>
      <c r="I7" s="8">
        <f t="shared" ref="I7:I70" si="5">MAX(R7,S7,0,AG7)*I$1</f>
        <v>0</v>
      </c>
      <c r="J7" s="8">
        <f t="shared" si="0"/>
        <v>0</v>
      </c>
      <c r="K7" s="8">
        <f t="shared" si="1"/>
        <v>0</v>
      </c>
      <c r="L7" s="8">
        <f t="shared" si="2"/>
        <v>0</v>
      </c>
      <c r="M7" s="8">
        <f t="shared" si="3"/>
        <v>0</v>
      </c>
      <c r="Q7" t="s">
        <v>99</v>
      </c>
      <c r="R7" s="7">
        <f>AB7</f>
        <v>0</v>
      </c>
      <c r="S7" s="7">
        <f>AC7</f>
        <v>0</v>
      </c>
      <c r="T7" s="7">
        <f>AD7</f>
        <v>0</v>
      </c>
      <c r="U7" s="7">
        <f>AE7</f>
        <v>0</v>
      </c>
      <c r="V7" s="7">
        <f>AF7</f>
        <v>0</v>
      </c>
      <c r="X7" t="s">
        <v>99</v>
      </c>
      <c r="Y7" t="s">
        <v>120</v>
      </c>
      <c r="AA7" t="s">
        <v>99</v>
      </c>
      <c r="AB7">
        <v>0</v>
      </c>
      <c r="AC7">
        <v>0</v>
      </c>
      <c r="AD7">
        <v>0</v>
      </c>
      <c r="AE7">
        <v>0</v>
      </c>
      <c r="AF7">
        <v>0</v>
      </c>
    </row>
    <row r="8" spans="2:33">
      <c r="B8" t="str">
        <f t="shared" si="4"/>
        <v>AL</v>
      </c>
      <c r="C8" t="s">
        <v>118</v>
      </c>
      <c r="D8" t="s">
        <v>18</v>
      </c>
      <c r="E8" t="str">
        <f t="shared" ref="E8:E71" si="6">VLOOKUP(Q8,$X$6:$Y$9,2,FALSE)</f>
        <v>RSD*</v>
      </c>
      <c r="F8" t="str">
        <f t="shared" ref="F8:F71" si="7">IF(OR(E8="AGR*"),"\I:","FLO_BND")</f>
        <v>FLO_BND</v>
      </c>
      <c r="G8" t="s">
        <v>71</v>
      </c>
      <c r="H8" t="s">
        <v>124</v>
      </c>
      <c r="I8" s="8">
        <f t="shared" si="5"/>
        <v>0</v>
      </c>
      <c r="J8" s="8">
        <f t="shared" si="0"/>
        <v>0</v>
      </c>
      <c r="K8" s="8">
        <f t="shared" si="1"/>
        <v>0</v>
      </c>
      <c r="L8" s="8">
        <f t="shared" si="2"/>
        <v>0</v>
      </c>
      <c r="M8" s="8">
        <f t="shared" si="3"/>
        <v>0</v>
      </c>
      <c r="Q8" t="s">
        <v>95</v>
      </c>
      <c r="R8">
        <v>0</v>
      </c>
      <c r="S8">
        <v>0</v>
      </c>
      <c r="T8">
        <v>0</v>
      </c>
      <c r="U8">
        <v>0</v>
      </c>
      <c r="V8">
        <v>0</v>
      </c>
      <c r="X8" t="s">
        <v>95</v>
      </c>
      <c r="Y8" t="s">
        <v>121</v>
      </c>
      <c r="AA8" t="s">
        <v>95</v>
      </c>
      <c r="AB8">
        <v>0</v>
      </c>
      <c r="AC8">
        <v>0</v>
      </c>
      <c r="AD8">
        <v>0</v>
      </c>
      <c r="AE8">
        <v>0</v>
      </c>
      <c r="AF8">
        <v>0</v>
      </c>
    </row>
    <row r="9" spans="2:33">
      <c r="B9" t="str">
        <f t="shared" si="4"/>
        <v>AL</v>
      </c>
      <c r="C9" t="s">
        <v>118</v>
      </c>
      <c r="D9" t="s">
        <v>18</v>
      </c>
      <c r="E9" t="str">
        <f t="shared" si="6"/>
        <v>COM*</v>
      </c>
      <c r="F9" t="str">
        <f t="shared" si="7"/>
        <v>FLO_BND</v>
      </c>
      <c r="G9" t="s">
        <v>71</v>
      </c>
      <c r="H9" t="s">
        <v>124</v>
      </c>
      <c r="I9" s="8">
        <f t="shared" si="5"/>
        <v>0</v>
      </c>
      <c r="J9" s="8">
        <f t="shared" si="0"/>
        <v>0</v>
      </c>
      <c r="K9" s="8">
        <f t="shared" si="1"/>
        <v>0</v>
      </c>
      <c r="L9" s="8">
        <f t="shared" si="2"/>
        <v>0</v>
      </c>
      <c r="M9" s="8">
        <f t="shared" si="3"/>
        <v>0</v>
      </c>
      <c r="Q9" t="s">
        <v>96</v>
      </c>
      <c r="R9">
        <v>0</v>
      </c>
      <c r="S9">
        <v>0</v>
      </c>
      <c r="T9">
        <v>0</v>
      </c>
      <c r="U9">
        <v>0</v>
      </c>
      <c r="V9">
        <v>0</v>
      </c>
      <c r="X9" t="s">
        <v>96</v>
      </c>
      <c r="Y9" t="s">
        <v>122</v>
      </c>
      <c r="AA9" t="s">
        <v>96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3">
      <c r="B10" t="str">
        <f t="shared" si="4"/>
        <v>AT</v>
      </c>
      <c r="C10" t="s">
        <v>118</v>
      </c>
      <c r="D10" t="s">
        <v>18</v>
      </c>
      <c r="E10" t="str">
        <f t="shared" si="6"/>
        <v>AGR*</v>
      </c>
      <c r="F10" t="str">
        <f t="shared" si="7"/>
        <v>\I:</v>
      </c>
      <c r="G10" t="s">
        <v>71</v>
      </c>
      <c r="H10" t="s">
        <v>124</v>
      </c>
      <c r="I10" s="8">
        <f t="shared" si="5"/>
        <v>0.43574999999999997</v>
      </c>
      <c r="J10" s="8">
        <f t="shared" si="0"/>
        <v>0.42420000000000002</v>
      </c>
      <c r="K10" s="8">
        <f t="shared" si="1"/>
        <v>0.44519999999999998</v>
      </c>
      <c r="L10" s="8">
        <f t="shared" si="2"/>
        <v>0.44835000000000003</v>
      </c>
      <c r="M10" s="8">
        <f t="shared" si="3"/>
        <v>0.41265000000000002</v>
      </c>
      <c r="P10" t="s">
        <v>35</v>
      </c>
      <c r="Q10" t="s">
        <v>98</v>
      </c>
      <c r="R10">
        <v>0.41499999999999998</v>
      </c>
      <c r="S10">
        <v>0.40400000000000003</v>
      </c>
      <c r="T10">
        <v>0.42399999999999999</v>
      </c>
      <c r="U10">
        <v>0.42699999999999999</v>
      </c>
      <c r="V10">
        <v>0.39300000000000002</v>
      </c>
      <c r="Z10" t="s">
        <v>35</v>
      </c>
      <c r="AA10" t="s">
        <v>98</v>
      </c>
      <c r="AB10">
        <v>0.41499999999999998</v>
      </c>
      <c r="AC10">
        <v>0.40400000000000003</v>
      </c>
      <c r="AD10">
        <v>0.42399999999999999</v>
      </c>
      <c r="AE10">
        <v>0.42699999999999999</v>
      </c>
      <c r="AF10">
        <v>0.39300000000000002</v>
      </c>
      <c r="AG10">
        <v>0.41001300000000002</v>
      </c>
    </row>
    <row r="11" spans="2:33">
      <c r="B11" t="str">
        <f t="shared" si="4"/>
        <v>AT</v>
      </c>
      <c r="C11" t="s">
        <v>118</v>
      </c>
      <c r="D11" t="s">
        <v>18</v>
      </c>
      <c r="E11" t="str">
        <f t="shared" si="6"/>
        <v>IND*</v>
      </c>
      <c r="F11" t="str">
        <f t="shared" si="7"/>
        <v>FLO_BND</v>
      </c>
      <c r="G11" t="s">
        <v>71</v>
      </c>
      <c r="H11" t="s">
        <v>124</v>
      </c>
      <c r="I11" s="8">
        <f t="shared" si="5"/>
        <v>2.7131999999999996</v>
      </c>
      <c r="J11" s="8">
        <f t="shared" si="0"/>
        <v>2.7131999999999996</v>
      </c>
      <c r="K11" s="8">
        <f t="shared" si="1"/>
        <v>1.4857499999999992</v>
      </c>
      <c r="L11" s="8">
        <f t="shared" si="2"/>
        <v>0.96285000000000176</v>
      </c>
      <c r="M11" s="8">
        <f t="shared" si="3"/>
        <v>1.8207</v>
      </c>
      <c r="Q11" t="s">
        <v>99</v>
      </c>
      <c r="R11">
        <v>2.3380000000000001</v>
      </c>
      <c r="S11">
        <v>2.5839999999999996</v>
      </c>
      <c r="T11">
        <v>1.4149999999999991</v>
      </c>
      <c r="U11">
        <v>0.91700000000000159</v>
      </c>
      <c r="V11">
        <v>1.734</v>
      </c>
      <c r="AA11" t="s">
        <v>99</v>
      </c>
      <c r="AB11">
        <v>9.9640000000000004</v>
      </c>
      <c r="AC11">
        <v>10.199999999999999</v>
      </c>
      <c r="AD11">
        <v>10.914</v>
      </c>
      <c r="AE11">
        <v>11.537000000000001</v>
      </c>
      <c r="AF11">
        <v>11.157</v>
      </c>
    </row>
    <row r="12" spans="2:33">
      <c r="B12" t="str">
        <f t="shared" si="4"/>
        <v>AT</v>
      </c>
      <c r="C12" t="s">
        <v>118</v>
      </c>
      <c r="D12" t="s">
        <v>18</v>
      </c>
      <c r="E12" t="str">
        <f t="shared" si="6"/>
        <v>RSD*</v>
      </c>
      <c r="F12" t="str">
        <f t="shared" si="7"/>
        <v>FLO_BND</v>
      </c>
      <c r="G12" t="s">
        <v>71</v>
      </c>
      <c r="H12" t="s">
        <v>124</v>
      </c>
      <c r="I12" s="8">
        <f t="shared" si="5"/>
        <v>34.441050000000004</v>
      </c>
      <c r="J12" s="8">
        <f t="shared" si="0"/>
        <v>25.348050000000001</v>
      </c>
      <c r="K12" s="8">
        <f t="shared" si="1"/>
        <v>26.582850000000001</v>
      </c>
      <c r="L12" s="8">
        <f t="shared" si="2"/>
        <v>33.966449999999995</v>
      </c>
      <c r="M12" s="8">
        <f t="shared" si="3"/>
        <v>28.821450000000002</v>
      </c>
      <c r="Q12" t="s">
        <v>95</v>
      </c>
      <c r="R12">
        <v>24.548999999999999</v>
      </c>
      <c r="S12">
        <v>24.140999999999998</v>
      </c>
      <c r="T12">
        <v>25.317</v>
      </c>
      <c r="U12">
        <v>32.348999999999997</v>
      </c>
      <c r="V12">
        <v>27.449000000000002</v>
      </c>
      <c r="AA12" t="s">
        <v>95</v>
      </c>
      <c r="AB12">
        <v>24.548999999999999</v>
      </c>
      <c r="AC12">
        <v>24.140999999999998</v>
      </c>
      <c r="AD12">
        <v>25.317</v>
      </c>
      <c r="AE12">
        <v>32.348999999999997</v>
      </c>
      <c r="AF12">
        <v>27.449000000000002</v>
      </c>
      <c r="AG12">
        <v>32.801000000000002</v>
      </c>
    </row>
    <row r="13" spans="2:33">
      <c r="B13" t="str">
        <f t="shared" si="4"/>
        <v>AT</v>
      </c>
      <c r="C13" t="s">
        <v>118</v>
      </c>
      <c r="D13" t="s">
        <v>18</v>
      </c>
      <c r="E13" t="str">
        <f t="shared" si="6"/>
        <v>COM*</v>
      </c>
      <c r="F13" t="str">
        <f t="shared" si="7"/>
        <v>FLO_BND</v>
      </c>
      <c r="G13" t="s">
        <v>71</v>
      </c>
      <c r="H13" t="s">
        <v>124</v>
      </c>
      <c r="I13" s="8">
        <f t="shared" si="5"/>
        <v>44.308950000000003</v>
      </c>
      <c r="J13" s="8">
        <f t="shared" si="0"/>
        <v>40.024950000000004</v>
      </c>
      <c r="K13" s="8">
        <f t="shared" si="1"/>
        <v>42.579599999999999</v>
      </c>
      <c r="L13" s="8">
        <f t="shared" si="2"/>
        <v>37.356900000000003</v>
      </c>
      <c r="M13" s="8">
        <f t="shared" si="3"/>
        <v>35.6496</v>
      </c>
      <c r="Q13" t="s">
        <v>96</v>
      </c>
      <c r="R13">
        <v>42.198999999999998</v>
      </c>
      <c r="S13">
        <v>38.119</v>
      </c>
      <c r="T13">
        <v>40.552</v>
      </c>
      <c r="U13">
        <v>35.578000000000003</v>
      </c>
      <c r="V13">
        <v>33.951999999999998</v>
      </c>
      <c r="AA13" t="s">
        <v>96</v>
      </c>
      <c r="AB13">
        <v>42.198999999999998</v>
      </c>
      <c r="AC13">
        <v>38.119</v>
      </c>
      <c r="AD13">
        <v>40.552</v>
      </c>
      <c r="AE13">
        <v>35.578000000000003</v>
      </c>
      <c r="AF13">
        <v>33.951999999999998</v>
      </c>
      <c r="AG13">
        <v>29.262</v>
      </c>
    </row>
    <row r="14" spans="2:33">
      <c r="B14" t="str">
        <f t="shared" si="4"/>
        <v>BE</v>
      </c>
      <c r="C14" t="s">
        <v>118</v>
      </c>
      <c r="D14" t="s">
        <v>18</v>
      </c>
      <c r="E14" t="str">
        <f t="shared" si="6"/>
        <v>AGR*</v>
      </c>
      <c r="F14" t="str">
        <f t="shared" si="7"/>
        <v>\I:</v>
      </c>
      <c r="G14" t="s">
        <v>71</v>
      </c>
      <c r="H14" t="s">
        <v>124</v>
      </c>
      <c r="I14" s="8">
        <f t="shared" si="5"/>
        <v>0.2268</v>
      </c>
      <c r="J14" s="8">
        <f t="shared" si="0"/>
        <v>0.1827</v>
      </c>
      <c r="K14" s="8">
        <f t="shared" si="1"/>
        <v>7.350000000000001E-2</v>
      </c>
      <c r="L14" s="8">
        <f t="shared" si="2"/>
        <v>0.14385000000000001</v>
      </c>
      <c r="M14" s="8">
        <f t="shared" si="3"/>
        <v>5.5649999999999998E-2</v>
      </c>
      <c r="P14" t="s">
        <v>36</v>
      </c>
      <c r="Q14" t="s">
        <v>98</v>
      </c>
      <c r="R14">
        <v>0.216</v>
      </c>
      <c r="S14">
        <v>0.17399999999999999</v>
      </c>
      <c r="T14">
        <v>7.0000000000000007E-2</v>
      </c>
      <c r="U14">
        <v>0.13700000000000001</v>
      </c>
      <c r="V14">
        <v>5.2999999999999999E-2</v>
      </c>
      <c r="Z14" t="s">
        <v>36</v>
      </c>
      <c r="AA14" t="s">
        <v>98</v>
      </c>
      <c r="AB14">
        <v>0.216</v>
      </c>
      <c r="AC14">
        <v>0.17399999999999999</v>
      </c>
      <c r="AD14">
        <v>7.0000000000000007E-2</v>
      </c>
      <c r="AE14">
        <v>0.13700000000000001</v>
      </c>
      <c r="AF14">
        <v>5.2999999999999999E-2</v>
      </c>
      <c r="AG14">
        <v>0.216</v>
      </c>
    </row>
    <row r="15" spans="2:33">
      <c r="B15" t="str">
        <f t="shared" si="4"/>
        <v>BE</v>
      </c>
      <c r="C15" t="s">
        <v>118</v>
      </c>
      <c r="D15" t="s">
        <v>18</v>
      </c>
      <c r="E15" t="str">
        <f t="shared" si="6"/>
        <v>IND*</v>
      </c>
      <c r="F15" t="str">
        <f t="shared" si="7"/>
        <v>FLO_BND</v>
      </c>
      <c r="G15" t="s">
        <v>71</v>
      </c>
      <c r="H15" t="s">
        <v>124</v>
      </c>
      <c r="I15" s="8">
        <f t="shared" si="5"/>
        <v>24.033450000000002</v>
      </c>
      <c r="J15" s="8">
        <f t="shared" si="0"/>
        <v>22.894199999999998</v>
      </c>
      <c r="K15" s="8">
        <f t="shared" si="1"/>
        <v>21.088200000000001</v>
      </c>
      <c r="L15" s="8">
        <f t="shared" si="2"/>
        <v>21.325499999999998</v>
      </c>
      <c r="M15" s="8">
        <f t="shared" si="3"/>
        <v>18.226950000000002</v>
      </c>
      <c r="Q15" t="s">
        <v>99</v>
      </c>
      <c r="R15" s="7">
        <f>AB15</f>
        <v>22.888999999999999</v>
      </c>
      <c r="S15" s="7">
        <f>AC15</f>
        <v>21.803999999999998</v>
      </c>
      <c r="T15" s="7">
        <f>AD15</f>
        <v>20.084</v>
      </c>
      <c r="U15" s="7">
        <f>AE15</f>
        <v>20.309999999999999</v>
      </c>
      <c r="V15" s="7">
        <f>AF15</f>
        <v>17.359000000000002</v>
      </c>
      <c r="AA15" t="s">
        <v>99</v>
      </c>
      <c r="AB15">
        <v>22.888999999999999</v>
      </c>
      <c r="AC15">
        <v>21.803999999999998</v>
      </c>
      <c r="AD15">
        <v>20.084</v>
      </c>
      <c r="AE15">
        <v>20.309999999999999</v>
      </c>
      <c r="AF15">
        <v>17.359000000000002</v>
      </c>
    </row>
    <row r="16" spans="2:33">
      <c r="B16" t="str">
        <f t="shared" si="4"/>
        <v>BE</v>
      </c>
      <c r="C16" t="s">
        <v>118</v>
      </c>
      <c r="D16" t="s">
        <v>18</v>
      </c>
      <c r="E16" t="str">
        <f t="shared" si="6"/>
        <v>RSD*</v>
      </c>
      <c r="F16" t="str">
        <f t="shared" si="7"/>
        <v>FLO_BND</v>
      </c>
      <c r="G16" t="s">
        <v>71</v>
      </c>
      <c r="H16" t="s">
        <v>124</v>
      </c>
      <c r="I16" s="8">
        <f t="shared" si="5"/>
        <v>0.56805000000000005</v>
      </c>
      <c r="J16" s="8">
        <f t="shared" si="0"/>
        <v>0.56805000000000005</v>
      </c>
      <c r="K16" s="8">
        <f t="shared" si="1"/>
        <v>0.28770000000000001</v>
      </c>
      <c r="L16" s="8">
        <f t="shared" si="2"/>
        <v>0.1827</v>
      </c>
      <c r="M16" s="8">
        <f t="shared" si="3"/>
        <v>0.6835500000000001</v>
      </c>
      <c r="Q16" t="s">
        <v>95</v>
      </c>
      <c r="R16">
        <v>0.46600000000000003</v>
      </c>
      <c r="S16">
        <v>0.54100000000000004</v>
      </c>
      <c r="T16">
        <v>0.27400000000000002</v>
      </c>
      <c r="U16">
        <v>0.17399999999999999</v>
      </c>
      <c r="V16">
        <v>0.65100000000000002</v>
      </c>
      <c r="AA16" t="s">
        <v>95</v>
      </c>
      <c r="AB16">
        <v>0.46600000000000003</v>
      </c>
      <c r="AC16">
        <v>0.54100000000000004</v>
      </c>
      <c r="AD16">
        <v>0.27400000000000002</v>
      </c>
      <c r="AE16">
        <v>0.17399999999999999</v>
      </c>
      <c r="AF16">
        <v>0.65100000000000002</v>
      </c>
      <c r="AG16">
        <v>0.46599600000000002</v>
      </c>
    </row>
    <row r="17" spans="2:33">
      <c r="B17" t="str">
        <f t="shared" si="4"/>
        <v>BE</v>
      </c>
      <c r="C17" t="s">
        <v>118</v>
      </c>
      <c r="D17" t="s">
        <v>18</v>
      </c>
      <c r="E17" t="str">
        <f t="shared" si="6"/>
        <v>COM*</v>
      </c>
      <c r="F17" t="str">
        <f t="shared" si="7"/>
        <v>FLO_BND</v>
      </c>
      <c r="G17" t="s">
        <v>71</v>
      </c>
      <c r="H17" t="s">
        <v>124</v>
      </c>
      <c r="I17" s="8">
        <f t="shared" si="5"/>
        <v>4.6231605</v>
      </c>
      <c r="J17" s="8">
        <f t="shared" si="0"/>
        <v>3.9228000000000005</v>
      </c>
      <c r="K17" s="8">
        <f t="shared" si="1"/>
        <v>1.9677000000000002</v>
      </c>
      <c r="L17" s="8">
        <f t="shared" si="2"/>
        <v>2.7436500000000001</v>
      </c>
      <c r="M17" s="8">
        <f t="shared" si="3"/>
        <v>4.0708500000000001</v>
      </c>
      <c r="Q17" t="s">
        <v>96</v>
      </c>
      <c r="R17">
        <v>3.22</v>
      </c>
      <c r="S17">
        <v>3.7360000000000002</v>
      </c>
      <c r="T17">
        <v>1.8740000000000001</v>
      </c>
      <c r="U17">
        <v>2.613</v>
      </c>
      <c r="V17">
        <v>3.8769999999999998</v>
      </c>
      <c r="AA17" t="s">
        <v>96</v>
      </c>
      <c r="AB17">
        <v>3.22</v>
      </c>
      <c r="AC17">
        <v>3.7360000000000002</v>
      </c>
      <c r="AD17">
        <v>1.8740000000000001</v>
      </c>
      <c r="AE17">
        <v>2.613</v>
      </c>
      <c r="AF17">
        <v>3.8769999999999998</v>
      </c>
      <c r="AG17">
        <v>4.4030100000000001</v>
      </c>
    </row>
    <row r="18" spans="2:33">
      <c r="B18" t="str">
        <f t="shared" si="4"/>
        <v>BG</v>
      </c>
      <c r="C18" t="s">
        <v>118</v>
      </c>
      <c r="D18" t="s">
        <v>18</v>
      </c>
      <c r="E18" t="str">
        <f t="shared" si="6"/>
        <v>AGR*</v>
      </c>
      <c r="F18" t="str">
        <f t="shared" si="7"/>
        <v>\I:</v>
      </c>
      <c r="G18" t="s">
        <v>71</v>
      </c>
      <c r="H18" t="s">
        <v>124</v>
      </c>
      <c r="I18" s="8">
        <f t="shared" si="5"/>
        <v>0.43049999999999999</v>
      </c>
      <c r="J18" s="8">
        <f t="shared" si="0"/>
        <v>0.43049999999999999</v>
      </c>
      <c r="K18" s="8">
        <f t="shared" si="1"/>
        <v>0.46725000000000005</v>
      </c>
      <c r="L18" s="8">
        <f t="shared" si="2"/>
        <v>0.43259999999999998</v>
      </c>
      <c r="M18" s="8">
        <f t="shared" si="3"/>
        <v>0.41265000000000002</v>
      </c>
      <c r="P18" t="s">
        <v>37</v>
      </c>
      <c r="Q18" t="s">
        <v>98</v>
      </c>
      <c r="R18">
        <v>0.371</v>
      </c>
      <c r="S18">
        <v>0.41</v>
      </c>
      <c r="T18">
        <v>0.44500000000000001</v>
      </c>
      <c r="U18">
        <v>0.41199999999999998</v>
      </c>
      <c r="V18">
        <v>0.39300000000000002</v>
      </c>
      <c r="Z18" t="s">
        <v>37</v>
      </c>
      <c r="AA18" t="s">
        <v>98</v>
      </c>
      <c r="AB18">
        <v>0.371</v>
      </c>
      <c r="AC18">
        <v>0.41</v>
      </c>
      <c r="AD18">
        <v>0.44500000000000001</v>
      </c>
      <c r="AE18">
        <v>0.41199999999999998</v>
      </c>
      <c r="AF18">
        <v>0.39300000000000002</v>
      </c>
      <c r="AG18">
        <v>0.37098900000000001</v>
      </c>
    </row>
    <row r="19" spans="2:33">
      <c r="B19" t="str">
        <f t="shared" si="4"/>
        <v>BG</v>
      </c>
      <c r="C19" t="s">
        <v>118</v>
      </c>
      <c r="D19" t="s">
        <v>18</v>
      </c>
      <c r="E19" t="str">
        <f t="shared" si="6"/>
        <v>IND*</v>
      </c>
      <c r="F19" t="str">
        <f t="shared" si="7"/>
        <v>FLO_BND</v>
      </c>
      <c r="G19" t="s">
        <v>71</v>
      </c>
      <c r="H19" t="s">
        <v>124</v>
      </c>
      <c r="I19" s="8">
        <f t="shared" si="5"/>
        <v>22.9803</v>
      </c>
      <c r="J19" s="8">
        <f t="shared" si="0"/>
        <v>22.9803</v>
      </c>
      <c r="K19" s="8">
        <f t="shared" si="1"/>
        <v>22.908900000000003</v>
      </c>
      <c r="L19" s="8">
        <f t="shared" si="2"/>
        <v>20.9391</v>
      </c>
      <c r="M19" s="8">
        <f t="shared" si="3"/>
        <v>21.093450000000001</v>
      </c>
      <c r="Q19" t="s">
        <v>99</v>
      </c>
      <c r="R19" s="7">
        <f>AB19</f>
        <v>20.164999999999999</v>
      </c>
      <c r="S19" s="7">
        <f>AC19</f>
        <v>21.885999999999999</v>
      </c>
      <c r="T19" s="7">
        <f>AD19</f>
        <v>21.818000000000001</v>
      </c>
      <c r="U19" s="7">
        <f>AE19</f>
        <v>19.942</v>
      </c>
      <c r="V19" s="7">
        <f>AF19</f>
        <v>20.088999999999999</v>
      </c>
      <c r="AA19" t="s">
        <v>99</v>
      </c>
      <c r="AB19">
        <v>20.164999999999999</v>
      </c>
      <c r="AC19">
        <v>21.885999999999999</v>
      </c>
      <c r="AD19">
        <v>21.818000000000001</v>
      </c>
      <c r="AE19">
        <v>19.942</v>
      </c>
      <c r="AF19">
        <v>20.088999999999999</v>
      </c>
    </row>
    <row r="20" spans="2:33">
      <c r="B20" t="str">
        <f t="shared" si="4"/>
        <v>BG</v>
      </c>
      <c r="C20" t="s">
        <v>118</v>
      </c>
      <c r="D20" t="s">
        <v>18</v>
      </c>
      <c r="E20" t="str">
        <f t="shared" si="6"/>
        <v>RSD*</v>
      </c>
      <c r="F20" t="str">
        <f t="shared" si="7"/>
        <v>FLO_BND</v>
      </c>
      <c r="G20" t="s">
        <v>71</v>
      </c>
      <c r="H20" t="s">
        <v>124</v>
      </c>
      <c r="I20" s="8">
        <f t="shared" si="5"/>
        <v>15.79935</v>
      </c>
      <c r="J20" s="8">
        <f t="shared" si="0"/>
        <v>15.79935</v>
      </c>
      <c r="K20" s="8">
        <f t="shared" si="1"/>
        <v>15.12105</v>
      </c>
      <c r="L20" s="8">
        <f t="shared" si="2"/>
        <v>13.994400000000001</v>
      </c>
      <c r="M20" s="8">
        <f t="shared" si="3"/>
        <v>13.660500000000001</v>
      </c>
      <c r="Q20" t="s">
        <v>95</v>
      </c>
      <c r="R20">
        <v>14.84</v>
      </c>
      <c r="S20">
        <v>15.047000000000001</v>
      </c>
      <c r="T20">
        <v>14.401</v>
      </c>
      <c r="U20">
        <v>13.327999999999999</v>
      </c>
      <c r="V20">
        <v>13.01</v>
      </c>
      <c r="AA20" t="s">
        <v>95</v>
      </c>
      <c r="AB20">
        <v>14.84</v>
      </c>
      <c r="AC20">
        <v>15.047000000000001</v>
      </c>
      <c r="AD20">
        <v>14.401</v>
      </c>
      <c r="AE20">
        <v>13.327999999999999</v>
      </c>
      <c r="AF20">
        <v>13.01</v>
      </c>
      <c r="AG20">
        <v>14.84</v>
      </c>
    </row>
    <row r="21" spans="2:33">
      <c r="B21" t="str">
        <f t="shared" si="4"/>
        <v>BG</v>
      </c>
      <c r="C21" t="s">
        <v>118</v>
      </c>
      <c r="D21" t="s">
        <v>18</v>
      </c>
      <c r="E21" t="str">
        <f t="shared" si="6"/>
        <v>COM*</v>
      </c>
      <c r="F21" t="str">
        <f t="shared" si="7"/>
        <v>FLO_BND</v>
      </c>
      <c r="G21" t="s">
        <v>71</v>
      </c>
      <c r="H21" t="s">
        <v>124</v>
      </c>
      <c r="I21" s="8">
        <f t="shared" si="5"/>
        <v>6.5236499999999999</v>
      </c>
      <c r="J21" s="8">
        <f t="shared" si="0"/>
        <v>6.5236499999999999</v>
      </c>
      <c r="K21" s="8">
        <f t="shared" si="1"/>
        <v>4.8142500000000004</v>
      </c>
      <c r="L21" s="8">
        <f t="shared" si="2"/>
        <v>4.5160500000000008</v>
      </c>
      <c r="M21" s="8">
        <f t="shared" si="3"/>
        <v>4.4793000000000003</v>
      </c>
      <c r="Q21" t="s">
        <v>96</v>
      </c>
      <c r="R21">
        <v>4.8029999999999999</v>
      </c>
      <c r="S21">
        <v>6.2130000000000001</v>
      </c>
      <c r="T21">
        <v>4.585</v>
      </c>
      <c r="U21">
        <v>4.3010000000000002</v>
      </c>
      <c r="V21">
        <v>4.266</v>
      </c>
      <c r="AA21" t="s">
        <v>96</v>
      </c>
      <c r="AB21">
        <v>4.8029999999999999</v>
      </c>
      <c r="AC21">
        <v>6.2130000000000001</v>
      </c>
      <c r="AD21">
        <v>4.585</v>
      </c>
      <c r="AE21">
        <v>4.3010000000000002</v>
      </c>
      <c r="AF21">
        <v>4.266</v>
      </c>
      <c r="AG21">
        <v>4.8030099999999996</v>
      </c>
    </row>
    <row r="22" spans="2:33">
      <c r="B22" t="str">
        <f t="shared" si="4"/>
        <v>CY</v>
      </c>
      <c r="C22" t="s">
        <v>118</v>
      </c>
      <c r="D22" t="s">
        <v>18</v>
      </c>
      <c r="E22" t="str">
        <f t="shared" si="6"/>
        <v>AGR*</v>
      </c>
      <c r="F22" t="str">
        <f t="shared" si="7"/>
        <v>\I:</v>
      </c>
      <c r="G22" t="s">
        <v>71</v>
      </c>
      <c r="H22" t="s">
        <v>124</v>
      </c>
      <c r="I22" s="8">
        <f t="shared" si="5"/>
        <v>3.2550000000000003E-2</v>
      </c>
      <c r="J22" s="8">
        <f t="shared" si="0"/>
        <v>3.2550000000000003E-2</v>
      </c>
      <c r="K22" s="8">
        <f t="shared" si="1"/>
        <v>3.2550000000000003E-2</v>
      </c>
      <c r="L22" s="8">
        <f t="shared" si="2"/>
        <v>4.4100000000000007E-2</v>
      </c>
      <c r="M22" s="8">
        <f t="shared" si="3"/>
        <v>4.725E-2</v>
      </c>
      <c r="P22" t="s">
        <v>38</v>
      </c>
      <c r="Q22" t="s">
        <v>98</v>
      </c>
      <c r="R22">
        <v>5.0000000000000001E-3</v>
      </c>
      <c r="S22">
        <v>3.1E-2</v>
      </c>
      <c r="T22">
        <v>3.1E-2</v>
      </c>
      <c r="U22">
        <v>4.2000000000000003E-2</v>
      </c>
      <c r="V22">
        <v>4.4999999999999998E-2</v>
      </c>
      <c r="Z22" t="s">
        <v>38</v>
      </c>
      <c r="AA22" t="s">
        <v>98</v>
      </c>
      <c r="AB22">
        <v>5.0000000000000001E-3</v>
      </c>
      <c r="AC22">
        <v>3.1E-2</v>
      </c>
      <c r="AD22">
        <v>3.1E-2</v>
      </c>
      <c r="AE22">
        <v>4.2000000000000003E-2</v>
      </c>
      <c r="AF22">
        <v>4.4999999999999998E-2</v>
      </c>
    </row>
    <row r="23" spans="2:33">
      <c r="B23" t="str">
        <f t="shared" si="4"/>
        <v>CY</v>
      </c>
      <c r="C23" t="s">
        <v>118</v>
      </c>
      <c r="D23" t="s">
        <v>18</v>
      </c>
      <c r="E23" t="str">
        <f t="shared" si="6"/>
        <v>IND*</v>
      </c>
      <c r="F23" t="str">
        <f t="shared" si="7"/>
        <v>FLO_BND</v>
      </c>
      <c r="G23" t="s">
        <v>71</v>
      </c>
      <c r="H23" t="s">
        <v>124</v>
      </c>
      <c r="I23" s="8">
        <f t="shared" si="5"/>
        <v>0</v>
      </c>
      <c r="J23" s="8">
        <f t="shared" si="0"/>
        <v>0</v>
      </c>
      <c r="K23" s="8">
        <f t="shared" si="1"/>
        <v>0</v>
      </c>
      <c r="L23" s="8">
        <f t="shared" si="2"/>
        <v>0</v>
      </c>
      <c r="M23" s="8">
        <f t="shared" si="3"/>
        <v>0</v>
      </c>
      <c r="Q23" t="s">
        <v>99</v>
      </c>
      <c r="R23" s="7">
        <f>AB23</f>
        <v>0</v>
      </c>
      <c r="S23" s="7">
        <f>AC23</f>
        <v>0</v>
      </c>
      <c r="T23" s="7">
        <f>AD23</f>
        <v>0</v>
      </c>
      <c r="U23" s="7">
        <f>AE23</f>
        <v>0</v>
      </c>
      <c r="V23" s="7">
        <f>AF23</f>
        <v>0</v>
      </c>
      <c r="AA23" t="s">
        <v>99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2:33">
      <c r="B24" t="str">
        <f t="shared" si="4"/>
        <v>CY</v>
      </c>
      <c r="C24" t="s">
        <v>118</v>
      </c>
      <c r="D24" t="s">
        <v>18</v>
      </c>
      <c r="E24" t="str">
        <f t="shared" si="6"/>
        <v>RSD*</v>
      </c>
      <c r="F24" t="str">
        <f t="shared" si="7"/>
        <v>FLO_BND</v>
      </c>
      <c r="G24" t="s">
        <v>71</v>
      </c>
      <c r="H24" t="s">
        <v>124</v>
      </c>
      <c r="I24" s="8">
        <f t="shared" si="5"/>
        <v>0</v>
      </c>
      <c r="J24" s="8">
        <f t="shared" si="0"/>
        <v>0</v>
      </c>
      <c r="K24" s="8">
        <f t="shared" si="1"/>
        <v>0</v>
      </c>
      <c r="L24" s="8">
        <f t="shared" si="2"/>
        <v>0</v>
      </c>
      <c r="M24" s="8">
        <f t="shared" si="3"/>
        <v>0</v>
      </c>
      <c r="Q24" t="s">
        <v>95</v>
      </c>
      <c r="R24">
        <v>0</v>
      </c>
      <c r="S24">
        <v>0</v>
      </c>
      <c r="T24">
        <v>0</v>
      </c>
      <c r="U24">
        <v>0</v>
      </c>
      <c r="V24">
        <v>0</v>
      </c>
      <c r="AA24" t="s">
        <v>95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3">
      <c r="B25" t="str">
        <f t="shared" si="4"/>
        <v>CY</v>
      </c>
      <c r="C25" t="s">
        <v>118</v>
      </c>
      <c r="D25" t="s">
        <v>18</v>
      </c>
      <c r="E25" t="str">
        <f t="shared" si="6"/>
        <v>COM*</v>
      </c>
      <c r="F25" t="str">
        <f t="shared" si="7"/>
        <v>FLO_BND</v>
      </c>
      <c r="G25" t="s">
        <v>71</v>
      </c>
      <c r="H25" t="s">
        <v>124</v>
      </c>
      <c r="I25" s="8">
        <f t="shared" si="5"/>
        <v>0</v>
      </c>
      <c r="J25" s="8">
        <f t="shared" si="0"/>
        <v>0</v>
      </c>
      <c r="K25" s="8">
        <f t="shared" si="1"/>
        <v>0</v>
      </c>
      <c r="L25" s="8">
        <f t="shared" si="2"/>
        <v>0</v>
      </c>
      <c r="M25" s="8">
        <f t="shared" si="3"/>
        <v>0</v>
      </c>
      <c r="Q25" t="s">
        <v>96</v>
      </c>
      <c r="R25">
        <v>0</v>
      </c>
      <c r="S25">
        <v>0</v>
      </c>
      <c r="T25">
        <v>0</v>
      </c>
      <c r="U25">
        <v>0</v>
      </c>
      <c r="V25">
        <v>0</v>
      </c>
      <c r="AA25" t="s">
        <v>96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3">
      <c r="B26" t="str">
        <f t="shared" si="4"/>
        <v>CZ</v>
      </c>
      <c r="C26" t="s">
        <v>118</v>
      </c>
      <c r="D26" t="s">
        <v>18</v>
      </c>
      <c r="E26" t="str">
        <f t="shared" si="6"/>
        <v>AGR*</v>
      </c>
      <c r="F26" t="str">
        <f t="shared" si="7"/>
        <v>\I:</v>
      </c>
      <c r="G26" t="s">
        <v>71</v>
      </c>
      <c r="H26" t="s">
        <v>124</v>
      </c>
      <c r="I26" s="8">
        <f t="shared" si="5"/>
        <v>0.54915000000000003</v>
      </c>
      <c r="J26" s="8">
        <f t="shared" si="0"/>
        <v>0.54915000000000003</v>
      </c>
      <c r="K26" s="8">
        <f t="shared" si="1"/>
        <v>0.54810000000000003</v>
      </c>
      <c r="L26" s="8">
        <f t="shared" si="2"/>
        <v>0.54180000000000006</v>
      </c>
      <c r="M26" s="8">
        <f t="shared" si="3"/>
        <v>0.50924999999999998</v>
      </c>
      <c r="P26" t="s">
        <v>39</v>
      </c>
      <c r="Q26" t="s">
        <v>98</v>
      </c>
      <c r="R26">
        <v>0.51900000000000002</v>
      </c>
      <c r="S26">
        <v>0.52300000000000002</v>
      </c>
      <c r="T26">
        <v>0.52200000000000002</v>
      </c>
      <c r="U26">
        <v>0.51600000000000001</v>
      </c>
      <c r="V26">
        <v>0.48499999999999999</v>
      </c>
      <c r="Z26" t="s">
        <v>39</v>
      </c>
      <c r="AA26" t="s">
        <v>98</v>
      </c>
      <c r="AB26">
        <v>0.51900000000000002</v>
      </c>
      <c r="AC26">
        <v>0.52300000000000002</v>
      </c>
      <c r="AD26">
        <v>0.52200000000000002</v>
      </c>
      <c r="AE26">
        <v>0.51600000000000001</v>
      </c>
      <c r="AF26">
        <v>0.48499999999999999</v>
      </c>
      <c r="AG26">
        <v>0.51899499999999998</v>
      </c>
    </row>
    <row r="27" spans="2:33">
      <c r="B27" t="str">
        <f t="shared" si="4"/>
        <v>CZ</v>
      </c>
      <c r="C27" t="s">
        <v>118</v>
      </c>
      <c r="D27" t="s">
        <v>18</v>
      </c>
      <c r="E27" t="str">
        <f t="shared" si="6"/>
        <v>IND*</v>
      </c>
      <c r="F27" t="str">
        <f t="shared" si="7"/>
        <v>FLO_BND</v>
      </c>
      <c r="G27" t="s">
        <v>71</v>
      </c>
      <c r="H27" t="s">
        <v>124</v>
      </c>
      <c r="I27" s="8">
        <f t="shared" si="5"/>
        <v>27.199200000000001</v>
      </c>
      <c r="J27" s="8">
        <f t="shared" si="0"/>
        <v>27.199200000000001</v>
      </c>
      <c r="K27" s="8">
        <f t="shared" si="1"/>
        <v>28.243950000000002</v>
      </c>
      <c r="L27" s="8">
        <f t="shared" si="2"/>
        <v>24.712800000000001</v>
      </c>
      <c r="M27" s="8">
        <f t="shared" si="3"/>
        <v>27.515249999999998</v>
      </c>
      <c r="Q27" t="s">
        <v>99</v>
      </c>
      <c r="R27" s="7">
        <f>AB27</f>
        <v>25.184000000000001</v>
      </c>
      <c r="S27" s="7">
        <f>AC27</f>
        <v>25.904</v>
      </c>
      <c r="T27" s="7">
        <f>AD27</f>
        <v>26.899000000000001</v>
      </c>
      <c r="U27" s="7">
        <f>AE27</f>
        <v>23.536000000000001</v>
      </c>
      <c r="V27" s="7">
        <f>AF27</f>
        <v>26.204999999999998</v>
      </c>
      <c r="AA27" t="s">
        <v>99</v>
      </c>
      <c r="AB27">
        <v>25.184000000000001</v>
      </c>
      <c r="AC27">
        <v>25.904</v>
      </c>
      <c r="AD27">
        <v>26.899000000000001</v>
      </c>
      <c r="AE27">
        <v>23.536000000000001</v>
      </c>
      <c r="AF27">
        <v>26.204999999999998</v>
      </c>
    </row>
    <row r="28" spans="2:33">
      <c r="B28" t="str">
        <f t="shared" si="4"/>
        <v>CZ</v>
      </c>
      <c r="C28" t="s">
        <v>118</v>
      </c>
      <c r="D28" t="s">
        <v>18</v>
      </c>
      <c r="E28" t="str">
        <f t="shared" si="6"/>
        <v>RSD*</v>
      </c>
      <c r="F28" t="str">
        <f t="shared" si="7"/>
        <v>FLO_BND</v>
      </c>
      <c r="G28" t="s">
        <v>71</v>
      </c>
      <c r="H28" t="s">
        <v>124</v>
      </c>
      <c r="I28" s="8">
        <f t="shared" si="5"/>
        <v>52.673250000000003</v>
      </c>
      <c r="J28" s="8">
        <f t="shared" si="0"/>
        <v>45.5595</v>
      </c>
      <c r="K28" s="8">
        <f t="shared" si="1"/>
        <v>49.940100000000001</v>
      </c>
      <c r="L28" s="8">
        <f t="shared" si="2"/>
        <v>51.6327</v>
      </c>
      <c r="M28" s="8">
        <f t="shared" si="3"/>
        <v>48.086849999999998</v>
      </c>
      <c r="Q28" t="s">
        <v>95</v>
      </c>
      <c r="R28">
        <v>50.164999999999999</v>
      </c>
      <c r="S28">
        <v>43.39</v>
      </c>
      <c r="T28">
        <v>47.561999999999998</v>
      </c>
      <c r="U28">
        <v>49.173999999999999</v>
      </c>
      <c r="V28">
        <v>45.796999999999997</v>
      </c>
      <c r="AA28" t="s">
        <v>95</v>
      </c>
      <c r="AB28">
        <v>50.164999999999999</v>
      </c>
      <c r="AC28">
        <v>43.39</v>
      </c>
      <c r="AD28">
        <v>47.561999999999998</v>
      </c>
      <c r="AE28">
        <v>49.173999999999999</v>
      </c>
      <c r="AF28">
        <v>45.796999999999997</v>
      </c>
      <c r="AG28">
        <v>50.164999999999999</v>
      </c>
    </row>
    <row r="29" spans="2:33">
      <c r="B29" t="str">
        <f t="shared" si="4"/>
        <v>CZ</v>
      </c>
      <c r="C29" t="s">
        <v>118</v>
      </c>
      <c r="D29" t="s">
        <v>18</v>
      </c>
      <c r="E29" t="str">
        <f t="shared" si="6"/>
        <v>COM*</v>
      </c>
      <c r="F29" t="str">
        <f t="shared" si="7"/>
        <v>FLO_BND</v>
      </c>
      <c r="G29" t="s">
        <v>71</v>
      </c>
      <c r="H29" t="s">
        <v>124</v>
      </c>
      <c r="I29" s="8">
        <f t="shared" si="5"/>
        <v>19.218150000000001</v>
      </c>
      <c r="J29" s="8">
        <f t="shared" si="0"/>
        <v>18.985050000000001</v>
      </c>
      <c r="K29" s="8">
        <f t="shared" si="1"/>
        <v>19.146750000000001</v>
      </c>
      <c r="L29" s="8">
        <f t="shared" si="2"/>
        <v>19.107900000000001</v>
      </c>
      <c r="M29" s="8">
        <f t="shared" si="3"/>
        <v>19.034400000000002</v>
      </c>
      <c r="Q29" t="s">
        <v>96</v>
      </c>
      <c r="R29">
        <v>18.302</v>
      </c>
      <c r="S29">
        <v>18.081</v>
      </c>
      <c r="T29">
        <v>18.234999999999999</v>
      </c>
      <c r="U29">
        <v>18.198</v>
      </c>
      <c r="V29">
        <v>18.128</v>
      </c>
      <c r="AA29" t="s">
        <v>96</v>
      </c>
      <c r="AB29">
        <v>18.302</v>
      </c>
      <c r="AC29">
        <v>18.081</v>
      </c>
      <c r="AD29">
        <v>18.234999999999999</v>
      </c>
      <c r="AE29">
        <v>18.198</v>
      </c>
      <c r="AF29">
        <v>18.128</v>
      </c>
      <c r="AG29">
        <v>18.303000000000001</v>
      </c>
    </row>
    <row r="30" spans="2:33">
      <c r="B30" t="str">
        <f t="shared" si="4"/>
        <v>DE</v>
      </c>
      <c r="C30" t="s">
        <v>118</v>
      </c>
      <c r="D30" t="s">
        <v>18</v>
      </c>
      <c r="E30" t="str">
        <f t="shared" si="6"/>
        <v>AGR*</v>
      </c>
      <c r="F30" t="str">
        <f t="shared" si="7"/>
        <v>\I:</v>
      </c>
      <c r="G30" t="s">
        <v>71</v>
      </c>
      <c r="H30" t="s">
        <v>124</v>
      </c>
      <c r="I30" s="8">
        <f t="shared" si="5"/>
        <v>0</v>
      </c>
      <c r="J30" s="8">
        <f t="shared" si="0"/>
        <v>0</v>
      </c>
      <c r="K30" s="8">
        <f t="shared" si="1"/>
        <v>0</v>
      </c>
      <c r="L30" s="8">
        <f t="shared" si="2"/>
        <v>0</v>
      </c>
      <c r="M30" s="8">
        <f t="shared" si="3"/>
        <v>0</v>
      </c>
      <c r="P30" t="s">
        <v>40</v>
      </c>
      <c r="Q30" t="s">
        <v>98</v>
      </c>
      <c r="R30">
        <v>0</v>
      </c>
      <c r="S30">
        <v>0</v>
      </c>
      <c r="T30">
        <v>0</v>
      </c>
      <c r="U30">
        <v>0</v>
      </c>
      <c r="V30">
        <v>0</v>
      </c>
      <c r="Z30" t="s">
        <v>40</v>
      </c>
      <c r="AA30" t="s">
        <v>98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2:33">
      <c r="B31" t="str">
        <f t="shared" si="4"/>
        <v>DE</v>
      </c>
      <c r="C31" t="s">
        <v>118</v>
      </c>
      <c r="D31" t="s">
        <v>18</v>
      </c>
      <c r="E31" t="str">
        <f t="shared" si="6"/>
        <v>IND*</v>
      </c>
      <c r="F31" t="str">
        <f t="shared" si="7"/>
        <v>FLO_BND</v>
      </c>
      <c r="G31" t="s">
        <v>71</v>
      </c>
      <c r="H31" t="s">
        <v>124</v>
      </c>
      <c r="I31" s="8">
        <f t="shared" si="5"/>
        <v>177.97080000000003</v>
      </c>
      <c r="J31" s="8">
        <f t="shared" si="0"/>
        <v>177.97080000000003</v>
      </c>
      <c r="K31" s="8">
        <f t="shared" si="1"/>
        <v>197.74650000000003</v>
      </c>
      <c r="L31" s="8">
        <f t="shared" si="2"/>
        <v>199.06739999999999</v>
      </c>
      <c r="M31" s="8">
        <f t="shared" si="3"/>
        <v>182.91630000000001</v>
      </c>
      <c r="Q31" t="s">
        <v>99</v>
      </c>
      <c r="R31" s="7">
        <f>AB31</f>
        <v>146.02199999999999</v>
      </c>
      <c r="S31" s="7">
        <f>AC31</f>
        <v>169.49600000000001</v>
      </c>
      <c r="T31" s="7">
        <f>AD31</f>
        <v>188.33</v>
      </c>
      <c r="U31" s="7">
        <f>AE31</f>
        <v>189.58799999999999</v>
      </c>
      <c r="V31" s="7">
        <f>AF31</f>
        <v>174.20599999999999</v>
      </c>
      <c r="AA31" t="s">
        <v>99</v>
      </c>
      <c r="AB31">
        <v>146.02199999999999</v>
      </c>
      <c r="AC31">
        <v>169.49600000000001</v>
      </c>
      <c r="AD31">
        <v>188.33</v>
      </c>
      <c r="AE31">
        <v>189.58799999999999</v>
      </c>
      <c r="AF31">
        <v>174.20599999999999</v>
      </c>
    </row>
    <row r="32" spans="2:33">
      <c r="B32" t="str">
        <f t="shared" si="4"/>
        <v>DE</v>
      </c>
      <c r="C32" t="s">
        <v>118</v>
      </c>
      <c r="D32" t="s">
        <v>18</v>
      </c>
      <c r="E32" t="str">
        <f t="shared" si="6"/>
        <v>RSD*</v>
      </c>
      <c r="F32" t="str">
        <f t="shared" si="7"/>
        <v>FLO_BND</v>
      </c>
      <c r="G32" t="s">
        <v>71</v>
      </c>
      <c r="H32" t="s">
        <v>124</v>
      </c>
      <c r="I32" s="8">
        <f t="shared" si="5"/>
        <v>198.88679999999999</v>
      </c>
      <c r="J32" s="8">
        <f t="shared" si="0"/>
        <v>172.56435000000002</v>
      </c>
      <c r="K32" s="8">
        <f t="shared" si="1"/>
        <v>148.4196</v>
      </c>
      <c r="L32" s="8">
        <f t="shared" si="2"/>
        <v>193.71029999999999</v>
      </c>
      <c r="M32" s="8">
        <f t="shared" si="3"/>
        <v>161.00910000000002</v>
      </c>
      <c r="Q32" t="s">
        <v>95</v>
      </c>
      <c r="R32">
        <v>188.88399999999999</v>
      </c>
      <c r="S32">
        <v>164.34700000000001</v>
      </c>
      <c r="T32">
        <v>141.352</v>
      </c>
      <c r="U32">
        <v>184.48599999999999</v>
      </c>
      <c r="V32">
        <v>153.34200000000001</v>
      </c>
      <c r="AA32" t="s">
        <v>95</v>
      </c>
      <c r="AB32">
        <v>188.88399999999999</v>
      </c>
      <c r="AC32">
        <v>164.34700000000001</v>
      </c>
      <c r="AD32">
        <v>141.352</v>
      </c>
      <c r="AE32">
        <v>184.48599999999999</v>
      </c>
      <c r="AF32">
        <v>153.34200000000001</v>
      </c>
      <c r="AG32">
        <v>189.416</v>
      </c>
    </row>
    <row r="33" spans="2:33">
      <c r="B33" t="str">
        <f t="shared" si="4"/>
        <v>DE</v>
      </c>
      <c r="C33" t="s">
        <v>118</v>
      </c>
      <c r="D33" t="s">
        <v>18</v>
      </c>
      <c r="E33" t="str">
        <f t="shared" si="6"/>
        <v>COM*</v>
      </c>
      <c r="F33" t="str">
        <f t="shared" si="7"/>
        <v>FLO_BND</v>
      </c>
      <c r="G33" t="s">
        <v>71</v>
      </c>
      <c r="H33" t="s">
        <v>124</v>
      </c>
      <c r="I33" s="8">
        <f t="shared" si="5"/>
        <v>145.0659</v>
      </c>
      <c r="J33" s="8">
        <f t="shared" si="0"/>
        <v>90.655950000000004</v>
      </c>
      <c r="K33" s="8">
        <f t="shared" si="1"/>
        <v>104.43090000000001</v>
      </c>
      <c r="L33" s="8">
        <f t="shared" si="2"/>
        <v>63.783300000000004</v>
      </c>
      <c r="M33" s="8">
        <f>MAX(V33,0)*M$1</f>
        <v>58.325400000000002</v>
      </c>
      <c r="Q33" t="s">
        <v>96</v>
      </c>
      <c r="R33">
        <v>136.86099999999999</v>
      </c>
      <c r="S33">
        <v>86.338999999999999</v>
      </c>
      <c r="T33">
        <v>99.457999999999998</v>
      </c>
      <c r="U33">
        <v>60.746000000000002</v>
      </c>
      <c r="V33">
        <v>55.548000000000002</v>
      </c>
      <c r="AA33" t="s">
        <v>96</v>
      </c>
      <c r="AB33">
        <v>136.86099999999999</v>
      </c>
      <c r="AC33">
        <v>86.338999999999999</v>
      </c>
      <c r="AD33">
        <v>99.457999999999998</v>
      </c>
      <c r="AE33">
        <v>60.746000000000002</v>
      </c>
      <c r="AF33">
        <v>55.548000000000002</v>
      </c>
      <c r="AG33">
        <v>138.15799999999999</v>
      </c>
    </row>
    <row r="34" spans="2:33">
      <c r="B34" t="str">
        <f t="shared" si="4"/>
        <v>DK</v>
      </c>
      <c r="C34" t="s">
        <v>118</v>
      </c>
      <c r="D34" t="s">
        <v>18</v>
      </c>
      <c r="E34" t="str">
        <f t="shared" si="6"/>
        <v>AGR*</v>
      </c>
      <c r="F34" t="str">
        <f t="shared" si="7"/>
        <v>\I:</v>
      </c>
      <c r="G34" t="s">
        <v>71</v>
      </c>
      <c r="H34" t="s">
        <v>124</v>
      </c>
      <c r="I34" s="8">
        <f t="shared" si="5"/>
        <v>2.0842605000000001</v>
      </c>
      <c r="J34" s="8">
        <f t="shared" si="0"/>
        <v>1.66425</v>
      </c>
      <c r="K34" s="8">
        <f t="shared" si="1"/>
        <v>1.66425</v>
      </c>
      <c r="L34" s="8">
        <f t="shared" si="2"/>
        <v>1.66425</v>
      </c>
      <c r="M34" s="8">
        <f t="shared" si="3"/>
        <v>1.66425</v>
      </c>
      <c r="P34" t="s">
        <v>41</v>
      </c>
      <c r="Q34" t="s">
        <v>98</v>
      </c>
      <c r="R34">
        <v>1.9850000000000001</v>
      </c>
      <c r="S34">
        <v>1.585</v>
      </c>
      <c r="T34">
        <v>1.585</v>
      </c>
      <c r="U34">
        <v>1.585</v>
      </c>
      <c r="V34">
        <v>1.585</v>
      </c>
      <c r="Z34" t="s">
        <v>41</v>
      </c>
      <c r="AA34" t="s">
        <v>98</v>
      </c>
      <c r="AB34">
        <v>1.9850000000000001</v>
      </c>
      <c r="AC34">
        <v>1.585</v>
      </c>
      <c r="AD34">
        <v>1.585</v>
      </c>
      <c r="AE34">
        <v>1.585</v>
      </c>
      <c r="AF34">
        <v>1.585</v>
      </c>
      <c r="AG34">
        <v>1.9850099999999999</v>
      </c>
    </row>
    <row r="35" spans="2:33">
      <c r="B35" t="str">
        <f t="shared" si="4"/>
        <v>DK</v>
      </c>
      <c r="C35" t="s">
        <v>118</v>
      </c>
      <c r="D35" t="s">
        <v>18</v>
      </c>
      <c r="E35" t="str">
        <f t="shared" si="6"/>
        <v>IND*</v>
      </c>
      <c r="F35" t="str">
        <f t="shared" si="7"/>
        <v>FLO_BND</v>
      </c>
      <c r="G35" t="s">
        <v>71</v>
      </c>
      <c r="H35" t="s">
        <v>124</v>
      </c>
      <c r="I35" s="8">
        <f t="shared" si="5"/>
        <v>4.924500000000001</v>
      </c>
      <c r="J35" s="8">
        <f t="shared" si="0"/>
        <v>4.7166000000000006</v>
      </c>
      <c r="K35" s="8">
        <f t="shared" si="1"/>
        <v>5.2489499999999998</v>
      </c>
      <c r="L35" s="8">
        <f t="shared" si="2"/>
        <v>4.3637999999999995</v>
      </c>
      <c r="M35" s="8">
        <f t="shared" si="3"/>
        <v>3.4786500000000005</v>
      </c>
      <c r="Q35" t="s">
        <v>99</v>
      </c>
      <c r="R35" s="7">
        <f>AB35</f>
        <v>4.6900000000000004</v>
      </c>
      <c r="S35" s="7">
        <f>AC35</f>
        <v>4.492</v>
      </c>
      <c r="T35" s="7">
        <f>AD35</f>
        <v>4.9989999999999997</v>
      </c>
      <c r="U35" s="7">
        <f>AE35</f>
        <v>4.1559999999999997</v>
      </c>
      <c r="V35" s="7">
        <f>AF35</f>
        <v>3.3130000000000002</v>
      </c>
      <c r="AA35" t="s">
        <v>99</v>
      </c>
      <c r="AB35">
        <v>4.6900000000000004</v>
      </c>
      <c r="AC35">
        <v>4.492</v>
      </c>
      <c r="AD35">
        <v>4.9989999999999997</v>
      </c>
      <c r="AE35">
        <v>4.1559999999999997</v>
      </c>
      <c r="AF35">
        <v>3.3130000000000002</v>
      </c>
    </row>
    <row r="36" spans="2:33">
      <c r="B36" t="str">
        <f t="shared" si="4"/>
        <v>DK</v>
      </c>
      <c r="C36" t="s">
        <v>118</v>
      </c>
      <c r="D36" t="s">
        <v>18</v>
      </c>
      <c r="E36" t="str">
        <f t="shared" si="6"/>
        <v>RSD*</v>
      </c>
      <c r="F36" t="str">
        <f t="shared" si="7"/>
        <v>FLO_BND</v>
      </c>
      <c r="G36" t="s">
        <v>71</v>
      </c>
      <c r="H36" t="s">
        <v>124</v>
      </c>
      <c r="I36" s="8">
        <f t="shared" si="5"/>
        <v>80.46990000000001</v>
      </c>
      <c r="J36" s="8">
        <f t="shared" si="0"/>
        <v>70.859250000000003</v>
      </c>
      <c r="K36" s="8">
        <f t="shared" si="1"/>
        <v>72.502499999999998</v>
      </c>
      <c r="L36" s="8">
        <f t="shared" si="2"/>
        <v>72.464699999999993</v>
      </c>
      <c r="M36" s="8">
        <f t="shared" si="3"/>
        <v>65.15355000000001</v>
      </c>
      <c r="Q36" t="s">
        <v>95</v>
      </c>
      <c r="R36">
        <v>76.638000000000005</v>
      </c>
      <c r="S36">
        <v>67.484999999999999</v>
      </c>
      <c r="T36">
        <v>69.05</v>
      </c>
      <c r="U36">
        <v>69.013999999999996</v>
      </c>
      <c r="V36">
        <v>62.051000000000002</v>
      </c>
      <c r="AA36" t="s">
        <v>95</v>
      </c>
      <c r="AB36">
        <v>76.638000000000005</v>
      </c>
      <c r="AC36">
        <v>67.484999999999999</v>
      </c>
      <c r="AD36">
        <v>69.05</v>
      </c>
      <c r="AE36">
        <v>69.013999999999996</v>
      </c>
      <c r="AF36">
        <v>62.051000000000002</v>
      </c>
      <c r="AG36">
        <v>76.263000000000005</v>
      </c>
    </row>
    <row r="37" spans="2:33">
      <c r="B37" t="str">
        <f t="shared" si="4"/>
        <v>DK</v>
      </c>
      <c r="C37" t="s">
        <v>118</v>
      </c>
      <c r="D37" t="s">
        <v>18</v>
      </c>
      <c r="E37" t="str">
        <f t="shared" si="6"/>
        <v>COM*</v>
      </c>
      <c r="F37" t="str">
        <f t="shared" si="7"/>
        <v>FLO_BND</v>
      </c>
      <c r="G37" t="s">
        <v>71</v>
      </c>
      <c r="H37" t="s">
        <v>124</v>
      </c>
      <c r="I37" s="8">
        <f t="shared" si="5"/>
        <v>37.371600000000001</v>
      </c>
      <c r="J37" s="8">
        <f t="shared" si="0"/>
        <v>32.917500000000004</v>
      </c>
      <c r="K37" s="8">
        <f t="shared" si="1"/>
        <v>33.681900000000006</v>
      </c>
      <c r="L37" s="8">
        <f t="shared" si="2"/>
        <v>33.665100000000002</v>
      </c>
      <c r="M37" s="8">
        <f t="shared" si="3"/>
        <v>30.284099999999999</v>
      </c>
      <c r="Q37" t="s">
        <v>96</v>
      </c>
      <c r="R37">
        <v>35.591999999999999</v>
      </c>
      <c r="S37">
        <v>31.35</v>
      </c>
      <c r="T37">
        <v>32.078000000000003</v>
      </c>
      <c r="U37">
        <v>32.061999999999998</v>
      </c>
      <c r="V37">
        <v>28.841999999999999</v>
      </c>
      <c r="AA37" t="s">
        <v>96</v>
      </c>
      <c r="AB37">
        <v>35.591999999999999</v>
      </c>
      <c r="AC37">
        <v>31.35</v>
      </c>
      <c r="AD37">
        <v>32.078000000000003</v>
      </c>
      <c r="AE37">
        <v>32.061999999999998</v>
      </c>
      <c r="AF37">
        <v>28.841999999999999</v>
      </c>
      <c r="AG37">
        <v>35.253999999999998</v>
      </c>
    </row>
    <row r="38" spans="2:33">
      <c r="B38" t="str">
        <f t="shared" si="4"/>
        <v>EE</v>
      </c>
      <c r="C38" t="s">
        <v>118</v>
      </c>
      <c r="D38" t="s">
        <v>18</v>
      </c>
      <c r="E38" t="str">
        <f t="shared" si="6"/>
        <v>AGR*</v>
      </c>
      <c r="F38" t="str">
        <f t="shared" si="7"/>
        <v>\I:</v>
      </c>
      <c r="G38" t="s">
        <v>71</v>
      </c>
      <c r="H38" t="s">
        <v>124</v>
      </c>
      <c r="I38" s="8">
        <f t="shared" si="5"/>
        <v>9.5549999999999996E-2</v>
      </c>
      <c r="J38" s="8">
        <f t="shared" si="0"/>
        <v>9.5549999999999996E-2</v>
      </c>
      <c r="K38" s="8">
        <f t="shared" si="1"/>
        <v>7.1400000000000005E-2</v>
      </c>
      <c r="L38" s="8">
        <f t="shared" si="2"/>
        <v>4.6199999999999998E-2</v>
      </c>
      <c r="M38" s="8">
        <f t="shared" si="3"/>
        <v>5.2500000000000005E-2</v>
      </c>
      <c r="P38" t="s">
        <v>42</v>
      </c>
      <c r="Q38" t="s">
        <v>98</v>
      </c>
      <c r="R38">
        <v>7.0000000000000007E-2</v>
      </c>
      <c r="S38">
        <v>9.0999999999999998E-2</v>
      </c>
      <c r="T38">
        <v>6.8000000000000005E-2</v>
      </c>
      <c r="U38">
        <v>4.3999999999999997E-2</v>
      </c>
      <c r="V38">
        <v>0.05</v>
      </c>
      <c r="Z38" t="s">
        <v>42</v>
      </c>
      <c r="AA38" t="s">
        <v>98</v>
      </c>
      <c r="AB38">
        <v>7.0000000000000007E-2</v>
      </c>
      <c r="AC38">
        <v>9.0999999999999998E-2</v>
      </c>
      <c r="AD38">
        <v>6.8000000000000005E-2</v>
      </c>
      <c r="AE38">
        <v>4.3999999999999997E-2</v>
      </c>
      <c r="AF38">
        <v>0.05</v>
      </c>
      <c r="AG38">
        <v>7.0002499999999995E-2</v>
      </c>
    </row>
    <row r="39" spans="2:33">
      <c r="B39" t="str">
        <f t="shared" ref="B39:B70" si="8">IF(P39="",B38,P39)</f>
        <v>EE</v>
      </c>
      <c r="C39" t="s">
        <v>118</v>
      </c>
      <c r="D39" t="s">
        <v>18</v>
      </c>
      <c r="E39" t="str">
        <f t="shared" si="6"/>
        <v>IND*</v>
      </c>
      <c r="F39" t="str">
        <f t="shared" si="7"/>
        <v>FLO_BND</v>
      </c>
      <c r="G39" t="s">
        <v>71</v>
      </c>
      <c r="H39" t="s">
        <v>124</v>
      </c>
      <c r="I39" s="8">
        <f t="shared" si="5"/>
        <v>1.91415</v>
      </c>
      <c r="J39" s="8">
        <f t="shared" si="0"/>
        <v>1.6275000000000002</v>
      </c>
      <c r="K39" s="8">
        <f t="shared" si="1"/>
        <v>1.5750000000000002</v>
      </c>
      <c r="L39" s="8">
        <f t="shared" si="2"/>
        <v>1.4468999999999999</v>
      </c>
      <c r="M39" s="8">
        <f t="shared" si="3"/>
        <v>1.3986000000000001</v>
      </c>
      <c r="Q39" t="s">
        <v>99</v>
      </c>
      <c r="R39" s="7">
        <f>AB39</f>
        <v>1.823</v>
      </c>
      <c r="S39" s="7">
        <f>AC39</f>
        <v>1.55</v>
      </c>
      <c r="T39" s="7">
        <f>AD39</f>
        <v>1.5</v>
      </c>
      <c r="U39" s="7">
        <f>AE39</f>
        <v>1.3779999999999999</v>
      </c>
      <c r="V39" s="7">
        <f>AF39</f>
        <v>1.3320000000000001</v>
      </c>
      <c r="AA39" t="s">
        <v>99</v>
      </c>
      <c r="AB39">
        <v>1.823</v>
      </c>
      <c r="AC39">
        <v>1.55</v>
      </c>
      <c r="AD39">
        <v>1.5</v>
      </c>
      <c r="AE39">
        <v>1.3779999999999999</v>
      </c>
      <c r="AF39">
        <v>1.3320000000000001</v>
      </c>
    </row>
    <row r="40" spans="2:33">
      <c r="B40" t="str">
        <f t="shared" si="8"/>
        <v>EE</v>
      </c>
      <c r="C40" t="s">
        <v>118</v>
      </c>
      <c r="D40" t="s">
        <v>18</v>
      </c>
      <c r="E40" t="str">
        <f t="shared" si="6"/>
        <v>RSD*</v>
      </c>
      <c r="F40" t="str">
        <f t="shared" si="7"/>
        <v>FLO_BND</v>
      </c>
      <c r="G40" t="s">
        <v>71</v>
      </c>
      <c r="H40" t="s">
        <v>124</v>
      </c>
      <c r="I40" s="8">
        <f t="shared" si="5"/>
        <v>15.720600000000001</v>
      </c>
      <c r="J40" s="8">
        <f t="shared" si="0"/>
        <v>14.624400000000001</v>
      </c>
      <c r="K40" s="8">
        <f t="shared" si="1"/>
        <v>14.942550000000001</v>
      </c>
      <c r="L40" s="8">
        <f t="shared" si="2"/>
        <v>14.511000000000001</v>
      </c>
      <c r="M40" s="8">
        <f t="shared" si="3"/>
        <v>13.116600000000002</v>
      </c>
      <c r="Q40" t="s">
        <v>95</v>
      </c>
      <c r="R40">
        <v>14.972</v>
      </c>
      <c r="S40">
        <v>13.928000000000001</v>
      </c>
      <c r="T40">
        <v>14.231</v>
      </c>
      <c r="U40">
        <v>13.82</v>
      </c>
      <c r="V40">
        <v>12.492000000000001</v>
      </c>
      <c r="AA40" t="s">
        <v>95</v>
      </c>
      <c r="AB40">
        <v>14.972</v>
      </c>
      <c r="AC40">
        <v>13.928000000000001</v>
      </c>
      <c r="AD40">
        <v>14.231</v>
      </c>
      <c r="AE40">
        <v>13.82</v>
      </c>
      <c r="AF40">
        <v>12.492000000000001</v>
      </c>
      <c r="AG40">
        <v>14.972</v>
      </c>
    </row>
    <row r="41" spans="2:33">
      <c r="B41" t="str">
        <f t="shared" si="8"/>
        <v>EE</v>
      </c>
      <c r="C41" t="s">
        <v>118</v>
      </c>
      <c r="D41" t="s">
        <v>18</v>
      </c>
      <c r="E41" t="str">
        <f t="shared" si="6"/>
        <v>COM*</v>
      </c>
      <c r="F41" t="str">
        <f t="shared" si="7"/>
        <v>FLO_BND</v>
      </c>
      <c r="G41" t="s">
        <v>71</v>
      </c>
      <c r="H41" t="s">
        <v>124</v>
      </c>
      <c r="I41" s="8">
        <f t="shared" si="5"/>
        <v>5.6584605000000003</v>
      </c>
      <c r="J41" s="8">
        <f t="shared" si="0"/>
        <v>4.5244500000000007</v>
      </c>
      <c r="K41" s="8">
        <f t="shared" si="1"/>
        <v>4.9780499999999996</v>
      </c>
      <c r="L41" s="8">
        <f t="shared" si="2"/>
        <v>4.4834999999999994</v>
      </c>
      <c r="M41" s="8">
        <f t="shared" si="3"/>
        <v>4.7291999999999996</v>
      </c>
      <c r="Q41" t="s">
        <v>96</v>
      </c>
      <c r="R41">
        <v>5.3890000000000002</v>
      </c>
      <c r="S41">
        <v>4.3090000000000002</v>
      </c>
      <c r="T41">
        <v>4.7409999999999997</v>
      </c>
      <c r="U41">
        <v>4.2699999999999996</v>
      </c>
      <c r="V41">
        <v>4.5039999999999996</v>
      </c>
      <c r="AA41" t="s">
        <v>96</v>
      </c>
      <c r="AB41">
        <v>5.3890000000000002</v>
      </c>
      <c r="AC41">
        <v>4.3090000000000002</v>
      </c>
      <c r="AD41">
        <v>4.7409999999999997</v>
      </c>
      <c r="AE41">
        <v>4.2699999999999996</v>
      </c>
      <c r="AF41">
        <v>4.5039999999999996</v>
      </c>
      <c r="AG41">
        <v>5.3890099999999999</v>
      </c>
    </row>
    <row r="42" spans="2:33">
      <c r="B42" t="str">
        <f t="shared" si="8"/>
        <v>EL</v>
      </c>
      <c r="C42" t="s">
        <v>118</v>
      </c>
      <c r="D42" t="s">
        <v>18</v>
      </c>
      <c r="E42" t="str">
        <f t="shared" si="6"/>
        <v>AGR*</v>
      </c>
      <c r="F42" t="str">
        <f t="shared" si="7"/>
        <v>\I:</v>
      </c>
      <c r="G42" t="s">
        <v>71</v>
      </c>
      <c r="H42" t="s">
        <v>124</v>
      </c>
      <c r="I42" s="8">
        <f t="shared" si="5"/>
        <v>0</v>
      </c>
      <c r="J42" s="8">
        <f t="shared" si="0"/>
        <v>0</v>
      </c>
      <c r="K42" s="8">
        <f t="shared" si="1"/>
        <v>0</v>
      </c>
      <c r="L42" s="8">
        <f t="shared" si="2"/>
        <v>0</v>
      </c>
      <c r="M42" s="8">
        <f t="shared" si="3"/>
        <v>0</v>
      </c>
      <c r="P42" t="s">
        <v>43</v>
      </c>
      <c r="Q42" t="s">
        <v>98</v>
      </c>
      <c r="R42">
        <v>0</v>
      </c>
      <c r="S42">
        <v>0</v>
      </c>
      <c r="T42">
        <v>0</v>
      </c>
      <c r="U42">
        <v>0</v>
      </c>
      <c r="V42">
        <v>0</v>
      </c>
      <c r="Z42" t="s">
        <v>43</v>
      </c>
      <c r="AA42" t="s">
        <v>98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2:33">
      <c r="B43" t="str">
        <f t="shared" si="8"/>
        <v>EL</v>
      </c>
      <c r="C43" t="s">
        <v>118</v>
      </c>
      <c r="D43" t="s">
        <v>18</v>
      </c>
      <c r="E43" t="str">
        <f t="shared" si="6"/>
        <v>IND*</v>
      </c>
      <c r="F43" t="str">
        <f t="shared" si="7"/>
        <v>FLO_BND</v>
      </c>
      <c r="G43" t="s">
        <v>71</v>
      </c>
      <c r="H43" t="s">
        <v>124</v>
      </c>
      <c r="I43" s="8">
        <f t="shared" si="5"/>
        <v>0</v>
      </c>
      <c r="J43" s="8">
        <f t="shared" si="0"/>
        <v>0</v>
      </c>
      <c r="K43" s="8">
        <f t="shared" si="1"/>
        <v>0</v>
      </c>
      <c r="L43" s="8">
        <f t="shared" si="2"/>
        <v>0</v>
      </c>
      <c r="M43" s="8">
        <f t="shared" si="3"/>
        <v>0</v>
      </c>
      <c r="Q43" t="s">
        <v>99</v>
      </c>
      <c r="R43" s="7">
        <f>AB43</f>
        <v>0</v>
      </c>
      <c r="S43" s="7">
        <f>AC43</f>
        <v>0</v>
      </c>
      <c r="T43" s="7">
        <f>AD43</f>
        <v>0</v>
      </c>
      <c r="U43" s="7">
        <f>AE43</f>
        <v>0</v>
      </c>
      <c r="V43" s="7">
        <f>AF43</f>
        <v>0</v>
      </c>
      <c r="AA43" t="s">
        <v>99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2:33">
      <c r="B44" t="str">
        <f t="shared" si="8"/>
        <v>EL</v>
      </c>
      <c r="C44" t="s">
        <v>118</v>
      </c>
      <c r="D44" t="s">
        <v>18</v>
      </c>
      <c r="E44" t="str">
        <f t="shared" si="6"/>
        <v>RSD*</v>
      </c>
      <c r="F44" t="str">
        <f t="shared" si="7"/>
        <v>FLO_BND</v>
      </c>
      <c r="G44" t="s">
        <v>71</v>
      </c>
      <c r="H44" t="s">
        <v>124</v>
      </c>
      <c r="I44" s="8">
        <f t="shared" si="5"/>
        <v>2.3687999999999998</v>
      </c>
      <c r="J44" s="8">
        <f t="shared" si="0"/>
        <v>2.3687999999999998</v>
      </c>
      <c r="K44" s="8">
        <f t="shared" si="1"/>
        <v>1.9813500000000002</v>
      </c>
      <c r="L44" s="8">
        <f t="shared" si="2"/>
        <v>1.8249</v>
      </c>
      <c r="M44" s="8">
        <f t="shared" si="3"/>
        <v>2.17665</v>
      </c>
      <c r="Q44" t="s">
        <v>95</v>
      </c>
      <c r="R44">
        <v>1.9410000000000001</v>
      </c>
      <c r="S44">
        <v>2.2559999999999998</v>
      </c>
      <c r="T44">
        <v>1.887</v>
      </c>
      <c r="U44">
        <v>1.738</v>
      </c>
      <c r="V44">
        <v>2.073</v>
      </c>
      <c r="AA44" t="s">
        <v>95</v>
      </c>
      <c r="AB44">
        <v>1.9410000000000001</v>
      </c>
      <c r="AC44">
        <v>2.2559999999999998</v>
      </c>
      <c r="AD44">
        <v>1.887</v>
      </c>
      <c r="AE44">
        <v>1.738</v>
      </c>
      <c r="AF44">
        <v>2.073</v>
      </c>
      <c r="AG44">
        <v>1.9410000000000001</v>
      </c>
    </row>
    <row r="45" spans="2:33">
      <c r="B45" t="str">
        <f t="shared" si="8"/>
        <v>EL</v>
      </c>
      <c r="C45" t="s">
        <v>118</v>
      </c>
      <c r="D45" t="s">
        <v>18</v>
      </c>
      <c r="E45" t="str">
        <f t="shared" si="6"/>
        <v>COM*</v>
      </c>
      <c r="F45" t="str">
        <f t="shared" si="7"/>
        <v>FLO_BND</v>
      </c>
      <c r="G45" t="s">
        <v>71</v>
      </c>
      <c r="H45" t="s">
        <v>124</v>
      </c>
      <c r="I45" s="8">
        <f t="shared" si="5"/>
        <v>0</v>
      </c>
      <c r="J45" s="8">
        <f t="shared" si="0"/>
        <v>0</v>
      </c>
      <c r="K45" s="8">
        <f t="shared" si="1"/>
        <v>2.1000000000000003E-3</v>
      </c>
      <c r="L45" s="8">
        <f t="shared" si="2"/>
        <v>0</v>
      </c>
      <c r="M45" s="8">
        <f t="shared" si="3"/>
        <v>0</v>
      </c>
      <c r="Q45" t="s">
        <v>96</v>
      </c>
      <c r="R45">
        <v>0</v>
      </c>
      <c r="S45">
        <v>0</v>
      </c>
      <c r="T45">
        <v>2E-3</v>
      </c>
      <c r="U45">
        <v>0</v>
      </c>
      <c r="V45">
        <v>0</v>
      </c>
      <c r="AA45" t="s">
        <v>96</v>
      </c>
      <c r="AB45">
        <v>0</v>
      </c>
      <c r="AC45">
        <v>0</v>
      </c>
      <c r="AD45">
        <v>2E-3</v>
      </c>
      <c r="AE45">
        <v>0</v>
      </c>
      <c r="AF45">
        <v>0</v>
      </c>
    </row>
    <row r="46" spans="2:33">
      <c r="B46" t="str">
        <f t="shared" si="8"/>
        <v>ES</v>
      </c>
      <c r="C46" t="s">
        <v>118</v>
      </c>
      <c r="D46" t="s">
        <v>18</v>
      </c>
      <c r="E46" t="str">
        <f t="shared" si="6"/>
        <v>AGR*</v>
      </c>
      <c r="F46" t="str">
        <f t="shared" si="7"/>
        <v>\I:</v>
      </c>
      <c r="G46" t="s">
        <v>71</v>
      </c>
      <c r="H46" t="s">
        <v>124</v>
      </c>
      <c r="I46" s="8">
        <f t="shared" si="5"/>
        <v>0</v>
      </c>
      <c r="J46" s="8">
        <f t="shared" si="0"/>
        <v>0</v>
      </c>
      <c r="K46" s="8">
        <f t="shared" si="1"/>
        <v>0</v>
      </c>
      <c r="L46" s="8">
        <f t="shared" si="2"/>
        <v>0</v>
      </c>
      <c r="M46" s="8">
        <f t="shared" si="3"/>
        <v>0</v>
      </c>
      <c r="P46" t="s">
        <v>44</v>
      </c>
      <c r="Q46" t="s">
        <v>98</v>
      </c>
      <c r="R46">
        <v>0</v>
      </c>
      <c r="S46">
        <v>0</v>
      </c>
      <c r="T46">
        <v>0</v>
      </c>
      <c r="U46">
        <v>0</v>
      </c>
      <c r="V46">
        <v>0</v>
      </c>
      <c r="Z46" t="s">
        <v>44</v>
      </c>
      <c r="AA46" t="s">
        <v>98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2:33">
      <c r="B47" t="str">
        <f t="shared" si="8"/>
        <v>ES</v>
      </c>
      <c r="C47" t="s">
        <v>118</v>
      </c>
      <c r="D47" t="s">
        <v>18</v>
      </c>
      <c r="E47" t="str">
        <f t="shared" si="6"/>
        <v>IND*</v>
      </c>
      <c r="F47" t="str">
        <f t="shared" si="7"/>
        <v>FLO_BND</v>
      </c>
      <c r="G47" t="s">
        <v>71</v>
      </c>
      <c r="H47" t="s">
        <v>124</v>
      </c>
      <c r="I47" s="8">
        <f t="shared" si="5"/>
        <v>0</v>
      </c>
      <c r="J47" s="8">
        <f t="shared" si="0"/>
        <v>0</v>
      </c>
      <c r="K47" s="8">
        <f t="shared" si="1"/>
        <v>0</v>
      </c>
      <c r="L47" s="8">
        <f t="shared" si="2"/>
        <v>0</v>
      </c>
      <c r="M47" s="8">
        <f t="shared" si="3"/>
        <v>0</v>
      </c>
      <c r="Q47" t="s">
        <v>99</v>
      </c>
      <c r="R47" s="7">
        <f>AB47</f>
        <v>0</v>
      </c>
      <c r="S47" s="7">
        <f>AC47</f>
        <v>0</v>
      </c>
      <c r="T47" s="7">
        <f>AD47</f>
        <v>0</v>
      </c>
      <c r="U47" s="7">
        <f>AE47</f>
        <v>0</v>
      </c>
      <c r="V47" s="7">
        <f>AF47</f>
        <v>0</v>
      </c>
      <c r="AA47" t="s">
        <v>99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2:33">
      <c r="B48" t="str">
        <f t="shared" si="8"/>
        <v>ES</v>
      </c>
      <c r="C48" t="s">
        <v>118</v>
      </c>
      <c r="D48" t="s">
        <v>18</v>
      </c>
      <c r="E48" t="str">
        <f t="shared" si="6"/>
        <v>RSD*</v>
      </c>
      <c r="F48" t="str">
        <f t="shared" si="7"/>
        <v>FLO_BND</v>
      </c>
      <c r="G48" t="s">
        <v>71</v>
      </c>
      <c r="H48" t="s">
        <v>124</v>
      </c>
      <c r="I48" s="8">
        <f t="shared" si="5"/>
        <v>0</v>
      </c>
      <c r="J48" s="8">
        <f t="shared" si="0"/>
        <v>0</v>
      </c>
      <c r="K48" s="8">
        <f t="shared" si="1"/>
        <v>0</v>
      </c>
      <c r="L48" s="8">
        <f t="shared" si="2"/>
        <v>0</v>
      </c>
      <c r="M48" s="8">
        <f t="shared" si="3"/>
        <v>0</v>
      </c>
      <c r="Q48" t="s">
        <v>95</v>
      </c>
      <c r="R48">
        <v>0</v>
      </c>
      <c r="S48">
        <v>0</v>
      </c>
      <c r="T48">
        <v>0</v>
      </c>
      <c r="U48">
        <v>0</v>
      </c>
      <c r="V48">
        <v>0</v>
      </c>
      <c r="AA48" t="s">
        <v>95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2:33">
      <c r="B49" t="str">
        <f t="shared" si="8"/>
        <v>ES</v>
      </c>
      <c r="C49" t="s">
        <v>118</v>
      </c>
      <c r="D49" t="s">
        <v>18</v>
      </c>
      <c r="E49" t="str">
        <f t="shared" si="6"/>
        <v>COM*</v>
      </c>
      <c r="F49" t="str">
        <f t="shared" si="7"/>
        <v>FLO_BND</v>
      </c>
      <c r="G49" t="s">
        <v>71</v>
      </c>
      <c r="H49" t="s">
        <v>124</v>
      </c>
      <c r="I49" s="8">
        <f t="shared" si="5"/>
        <v>0</v>
      </c>
      <c r="J49" s="8">
        <f t="shared" si="0"/>
        <v>0</v>
      </c>
      <c r="K49" s="8">
        <f t="shared" si="1"/>
        <v>0</v>
      </c>
      <c r="L49" s="8">
        <f t="shared" si="2"/>
        <v>0</v>
      </c>
      <c r="M49" s="8">
        <f t="shared" si="3"/>
        <v>0</v>
      </c>
      <c r="Q49" t="s">
        <v>96</v>
      </c>
      <c r="R49">
        <v>0</v>
      </c>
      <c r="S49">
        <v>0</v>
      </c>
      <c r="T49">
        <v>0</v>
      </c>
      <c r="U49">
        <v>0</v>
      </c>
      <c r="V49">
        <v>0</v>
      </c>
      <c r="AA49" t="s">
        <v>96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2:33">
      <c r="B50" t="str">
        <f t="shared" si="8"/>
        <v>FI</v>
      </c>
      <c r="C50" t="s">
        <v>118</v>
      </c>
      <c r="D50" t="s">
        <v>18</v>
      </c>
      <c r="E50" t="str">
        <f t="shared" si="6"/>
        <v>AGR*</v>
      </c>
      <c r="F50" t="str">
        <f t="shared" si="7"/>
        <v>\I:</v>
      </c>
      <c r="G50" t="s">
        <v>71</v>
      </c>
      <c r="H50" t="s">
        <v>124</v>
      </c>
      <c r="I50" s="8">
        <f t="shared" si="5"/>
        <v>0.5838000000000001</v>
      </c>
      <c r="J50" s="8">
        <f t="shared" si="0"/>
        <v>0.5838000000000001</v>
      </c>
      <c r="K50" s="8">
        <f t="shared" si="1"/>
        <v>0.56595000000000006</v>
      </c>
      <c r="L50" s="8">
        <f t="shared" si="2"/>
        <v>0.52500000000000002</v>
      </c>
      <c r="M50" s="8">
        <f t="shared" si="3"/>
        <v>0.55020000000000002</v>
      </c>
      <c r="P50" t="s">
        <v>45</v>
      </c>
      <c r="Q50" t="s">
        <v>98</v>
      </c>
      <c r="R50">
        <v>0.55600000000000005</v>
      </c>
      <c r="S50">
        <v>0.55600000000000005</v>
      </c>
      <c r="T50">
        <v>0.53900000000000003</v>
      </c>
      <c r="U50">
        <v>0.5</v>
      </c>
      <c r="V50">
        <v>0.52400000000000002</v>
      </c>
      <c r="Z50" t="s">
        <v>45</v>
      </c>
      <c r="AA50" t="s">
        <v>98</v>
      </c>
      <c r="AB50">
        <v>0.55600000000000005</v>
      </c>
      <c r="AC50">
        <v>0.55600000000000005</v>
      </c>
      <c r="AD50">
        <v>0.53900000000000003</v>
      </c>
      <c r="AE50">
        <v>0.5</v>
      </c>
      <c r="AF50">
        <v>0.52400000000000002</v>
      </c>
    </row>
    <row r="51" spans="2:33">
      <c r="B51" t="str">
        <f t="shared" si="8"/>
        <v>FI</v>
      </c>
      <c r="C51" t="s">
        <v>118</v>
      </c>
      <c r="D51" t="s">
        <v>18</v>
      </c>
      <c r="E51" t="str">
        <f t="shared" si="6"/>
        <v>IND*</v>
      </c>
      <c r="F51" t="str">
        <f t="shared" si="7"/>
        <v>FLO_BND</v>
      </c>
      <c r="G51" t="s">
        <v>71</v>
      </c>
      <c r="H51" t="s">
        <v>124</v>
      </c>
      <c r="I51" s="8">
        <f t="shared" si="5"/>
        <v>70.049700000000001</v>
      </c>
      <c r="J51" s="8">
        <f t="shared" si="0"/>
        <v>65.023350000000008</v>
      </c>
      <c r="K51" s="8">
        <f t="shared" si="1"/>
        <v>64.411200000000008</v>
      </c>
      <c r="L51" s="8">
        <f t="shared" si="2"/>
        <v>61.201350000000005</v>
      </c>
      <c r="M51" s="8">
        <f t="shared" si="3"/>
        <v>54.831000000000003</v>
      </c>
      <c r="Q51" t="s">
        <v>99</v>
      </c>
      <c r="R51" s="7">
        <f>AB51</f>
        <v>66.713999999999999</v>
      </c>
      <c r="S51" s="7">
        <f>AC51</f>
        <v>61.927</v>
      </c>
      <c r="T51" s="7">
        <f>AD51</f>
        <v>61.344000000000001</v>
      </c>
      <c r="U51" s="7">
        <f>AE51</f>
        <v>58.286999999999999</v>
      </c>
      <c r="V51" s="7">
        <f>AF51</f>
        <v>52.22</v>
      </c>
      <c r="AA51" t="s">
        <v>99</v>
      </c>
      <c r="AB51">
        <v>66.713999999999999</v>
      </c>
      <c r="AC51">
        <v>61.927</v>
      </c>
      <c r="AD51">
        <v>61.344000000000001</v>
      </c>
      <c r="AE51">
        <v>58.286999999999999</v>
      </c>
      <c r="AF51">
        <v>52.22</v>
      </c>
    </row>
    <row r="52" spans="2:33">
      <c r="B52" t="str">
        <f t="shared" si="8"/>
        <v>FI</v>
      </c>
      <c r="C52" t="s">
        <v>118</v>
      </c>
      <c r="D52" t="s">
        <v>18</v>
      </c>
      <c r="E52" t="str">
        <f t="shared" si="6"/>
        <v>RSD*</v>
      </c>
      <c r="F52" t="str">
        <f t="shared" si="7"/>
        <v>FLO_BND</v>
      </c>
      <c r="G52" t="s">
        <v>71</v>
      </c>
      <c r="H52" t="s">
        <v>124</v>
      </c>
      <c r="I52" s="8">
        <f t="shared" si="5"/>
        <v>76.526100000000014</v>
      </c>
      <c r="J52" s="8">
        <f t="shared" si="0"/>
        <v>66.372600000000006</v>
      </c>
      <c r="K52" s="8">
        <f t="shared" si="1"/>
        <v>72.99915</v>
      </c>
      <c r="L52" s="8">
        <f t="shared" si="2"/>
        <v>70.26285</v>
      </c>
      <c r="M52" s="8">
        <f t="shared" si="3"/>
        <v>68.758200000000002</v>
      </c>
      <c r="Q52" t="s">
        <v>95</v>
      </c>
      <c r="R52">
        <v>72.882000000000005</v>
      </c>
      <c r="S52">
        <v>63.212000000000003</v>
      </c>
      <c r="T52">
        <v>69.522999999999996</v>
      </c>
      <c r="U52">
        <v>66.917000000000002</v>
      </c>
      <c r="V52">
        <v>65.483999999999995</v>
      </c>
      <c r="AA52" t="s">
        <v>95</v>
      </c>
      <c r="AB52">
        <v>72.882000000000005</v>
      </c>
      <c r="AC52">
        <v>63.212000000000003</v>
      </c>
      <c r="AD52">
        <v>69.522999999999996</v>
      </c>
      <c r="AE52">
        <v>66.917000000000002</v>
      </c>
      <c r="AF52">
        <v>65.483999999999995</v>
      </c>
      <c r="AG52">
        <v>70.930999999999997</v>
      </c>
    </row>
    <row r="53" spans="2:33">
      <c r="B53" t="str">
        <f t="shared" si="8"/>
        <v>FI</v>
      </c>
      <c r="C53" t="s">
        <v>118</v>
      </c>
      <c r="D53" t="s">
        <v>18</v>
      </c>
      <c r="E53" t="str">
        <f t="shared" si="6"/>
        <v>COM*</v>
      </c>
      <c r="F53" t="str">
        <f t="shared" si="7"/>
        <v>FLO_BND</v>
      </c>
      <c r="G53" t="s">
        <v>71</v>
      </c>
      <c r="H53" t="s">
        <v>124</v>
      </c>
      <c r="I53" s="8">
        <f t="shared" si="5"/>
        <v>49.366799999999998</v>
      </c>
      <c r="J53" s="8">
        <f t="shared" si="0"/>
        <v>43.352399999999996</v>
      </c>
      <c r="K53" s="8">
        <f t="shared" si="1"/>
        <v>46.665149999999997</v>
      </c>
      <c r="L53" s="8">
        <f t="shared" si="2"/>
        <v>44.461200000000005</v>
      </c>
      <c r="M53" s="8">
        <f t="shared" si="3"/>
        <v>44.387700000000002</v>
      </c>
      <c r="Q53" t="s">
        <v>96</v>
      </c>
      <c r="R53">
        <v>47.015999999999998</v>
      </c>
      <c r="S53">
        <v>41.287999999999997</v>
      </c>
      <c r="T53">
        <v>44.442999999999998</v>
      </c>
      <c r="U53">
        <v>42.344000000000001</v>
      </c>
      <c r="V53">
        <v>42.274000000000001</v>
      </c>
      <c r="AA53" t="s">
        <v>96</v>
      </c>
      <c r="AB53">
        <v>47.015999999999998</v>
      </c>
      <c r="AC53">
        <v>41.287999999999997</v>
      </c>
      <c r="AD53">
        <v>44.442999999999998</v>
      </c>
      <c r="AE53">
        <v>42.344000000000001</v>
      </c>
      <c r="AF53">
        <v>42.274000000000001</v>
      </c>
      <c r="AG53">
        <v>46.177</v>
      </c>
    </row>
    <row r="54" spans="2:33">
      <c r="B54" t="str">
        <f t="shared" si="8"/>
        <v>FR</v>
      </c>
      <c r="C54" t="s">
        <v>118</v>
      </c>
      <c r="D54" t="s">
        <v>18</v>
      </c>
      <c r="E54" t="str">
        <f t="shared" si="6"/>
        <v>AGR*</v>
      </c>
      <c r="F54" t="str">
        <f t="shared" si="7"/>
        <v>\I:</v>
      </c>
      <c r="G54" t="s">
        <v>71</v>
      </c>
      <c r="H54" t="s">
        <v>124</v>
      </c>
      <c r="I54" s="8">
        <f t="shared" si="5"/>
        <v>0</v>
      </c>
      <c r="J54" s="8">
        <f t="shared" si="0"/>
        <v>0</v>
      </c>
      <c r="K54" s="8">
        <f t="shared" si="1"/>
        <v>0</v>
      </c>
      <c r="L54" s="8">
        <f t="shared" si="2"/>
        <v>0</v>
      </c>
      <c r="M54" s="8">
        <f t="shared" si="3"/>
        <v>0</v>
      </c>
      <c r="P54" t="s">
        <v>46</v>
      </c>
      <c r="Q54" t="s">
        <v>98</v>
      </c>
      <c r="R54">
        <v>0</v>
      </c>
      <c r="S54">
        <v>0</v>
      </c>
      <c r="T54">
        <v>0</v>
      </c>
      <c r="U54">
        <v>0</v>
      </c>
      <c r="V54">
        <v>0</v>
      </c>
      <c r="Z54" t="s">
        <v>46</v>
      </c>
      <c r="AA54" t="s">
        <v>98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2:33">
      <c r="B55" t="str">
        <f t="shared" si="8"/>
        <v>FR</v>
      </c>
      <c r="C55" t="s">
        <v>118</v>
      </c>
      <c r="D55" t="s">
        <v>18</v>
      </c>
      <c r="E55" t="str">
        <f t="shared" si="6"/>
        <v>IND*</v>
      </c>
      <c r="F55" t="str">
        <f t="shared" si="7"/>
        <v>FLO_BND</v>
      </c>
      <c r="G55" t="s">
        <v>71</v>
      </c>
      <c r="H55" t="s">
        <v>124</v>
      </c>
      <c r="I55" s="8">
        <f t="shared" si="5"/>
        <v>8.4262500000000014</v>
      </c>
      <c r="J55" s="8">
        <f t="shared" si="0"/>
        <v>8.4262500000000014</v>
      </c>
      <c r="K55" s="8">
        <f t="shared" si="1"/>
        <v>7.3153499999999996</v>
      </c>
      <c r="L55" s="8">
        <f t="shared" si="2"/>
        <v>0</v>
      </c>
      <c r="M55" s="8">
        <f t="shared" si="3"/>
        <v>0</v>
      </c>
      <c r="Q55" t="s">
        <v>99</v>
      </c>
      <c r="R55" s="7">
        <f>AB55</f>
        <v>0</v>
      </c>
      <c r="S55" s="7">
        <f>AC55</f>
        <v>8.0250000000000004</v>
      </c>
      <c r="T55" s="7">
        <f>AD55</f>
        <v>6.9669999999999996</v>
      </c>
      <c r="U55" s="7">
        <f>AE55</f>
        <v>0</v>
      </c>
      <c r="V55" s="7">
        <f>AF55</f>
        <v>0</v>
      </c>
      <c r="AA55" t="s">
        <v>99</v>
      </c>
      <c r="AB55">
        <v>0</v>
      </c>
      <c r="AC55">
        <v>8.0250000000000004</v>
      </c>
      <c r="AD55">
        <v>6.9669999999999996</v>
      </c>
      <c r="AE55">
        <v>0</v>
      </c>
      <c r="AF55">
        <v>0</v>
      </c>
    </row>
    <row r="56" spans="2:33">
      <c r="B56" t="str">
        <f t="shared" si="8"/>
        <v>FR</v>
      </c>
      <c r="C56" t="s">
        <v>118</v>
      </c>
      <c r="D56" t="s">
        <v>18</v>
      </c>
      <c r="E56" t="str">
        <f t="shared" si="6"/>
        <v>RSD*</v>
      </c>
      <c r="F56" t="str">
        <f t="shared" si="7"/>
        <v>FLO_BND</v>
      </c>
      <c r="G56" t="s">
        <v>71</v>
      </c>
      <c r="H56" t="s">
        <v>124</v>
      </c>
      <c r="I56" s="8">
        <f t="shared" si="5"/>
        <v>104.89279500000001</v>
      </c>
      <c r="J56" s="8">
        <f t="shared" si="0"/>
        <v>67.410000000000011</v>
      </c>
      <c r="K56" s="8">
        <f t="shared" si="1"/>
        <v>54.111750000000001</v>
      </c>
      <c r="L56" s="8">
        <f t="shared" si="2"/>
        <v>54.143250000000002</v>
      </c>
      <c r="M56" s="8">
        <f t="shared" si="3"/>
        <v>51.337650000000004</v>
      </c>
      <c r="Q56" t="s">
        <v>95</v>
      </c>
      <c r="R56">
        <v>0</v>
      </c>
      <c r="S56">
        <v>64.2</v>
      </c>
      <c r="T56">
        <v>51.534999999999997</v>
      </c>
      <c r="U56">
        <v>51.564999999999998</v>
      </c>
      <c r="V56">
        <v>48.893000000000001</v>
      </c>
      <c r="AA56" t="s">
        <v>95</v>
      </c>
      <c r="AB56">
        <v>0</v>
      </c>
      <c r="AC56">
        <v>64.2</v>
      </c>
      <c r="AD56">
        <v>51.534999999999997</v>
      </c>
      <c r="AE56">
        <v>51.564999999999998</v>
      </c>
      <c r="AF56">
        <v>48.893000000000001</v>
      </c>
      <c r="AG56">
        <v>99.897900000000007</v>
      </c>
    </row>
    <row r="57" spans="2:33">
      <c r="B57" t="str">
        <f t="shared" si="8"/>
        <v>FR</v>
      </c>
      <c r="C57" t="s">
        <v>118</v>
      </c>
      <c r="D57" t="s">
        <v>18</v>
      </c>
      <c r="E57" t="str">
        <f t="shared" si="6"/>
        <v>COM*</v>
      </c>
      <c r="F57" t="str">
        <f t="shared" si="7"/>
        <v>FLO_BND</v>
      </c>
      <c r="G57" t="s">
        <v>71</v>
      </c>
      <c r="H57" t="s">
        <v>124</v>
      </c>
      <c r="I57" s="8">
        <f t="shared" si="5"/>
        <v>55.729905000000002</v>
      </c>
      <c r="J57" s="8">
        <f t="shared" si="0"/>
        <v>40.727399999999996</v>
      </c>
      <c r="K57" s="8">
        <f t="shared" si="1"/>
        <v>32.131050000000002</v>
      </c>
      <c r="L57" s="8">
        <f t="shared" si="2"/>
        <v>32.149950000000004</v>
      </c>
      <c r="M57" s="8">
        <f t="shared" si="3"/>
        <v>30.483600000000003</v>
      </c>
      <c r="Q57" t="s">
        <v>96</v>
      </c>
      <c r="R57">
        <v>0</v>
      </c>
      <c r="S57">
        <v>38.787999999999997</v>
      </c>
      <c r="T57">
        <v>30.600999999999999</v>
      </c>
      <c r="U57">
        <v>30.619</v>
      </c>
      <c r="V57">
        <v>29.032</v>
      </c>
      <c r="AA57" t="s">
        <v>96</v>
      </c>
      <c r="AB57">
        <v>0</v>
      </c>
      <c r="AC57">
        <v>38.787999999999997</v>
      </c>
      <c r="AD57">
        <v>30.600999999999999</v>
      </c>
      <c r="AE57">
        <v>30.619</v>
      </c>
      <c r="AF57">
        <v>29.032</v>
      </c>
      <c r="AG57">
        <v>53.076099999999997</v>
      </c>
    </row>
    <row r="58" spans="2:33">
      <c r="B58" t="str">
        <f t="shared" si="8"/>
        <v>HR</v>
      </c>
      <c r="C58" t="s">
        <v>118</v>
      </c>
      <c r="D58" t="s">
        <v>18</v>
      </c>
      <c r="E58" t="str">
        <f t="shared" si="6"/>
        <v>AGR*</v>
      </c>
      <c r="F58" t="str">
        <f t="shared" si="7"/>
        <v>\I:</v>
      </c>
      <c r="G58" t="s">
        <v>71</v>
      </c>
      <c r="H58" t="s">
        <v>124</v>
      </c>
      <c r="I58" s="8">
        <f t="shared" si="5"/>
        <v>5.1450000000000003E-2</v>
      </c>
      <c r="J58" s="8">
        <f t="shared" si="0"/>
        <v>4.5149999999999996E-2</v>
      </c>
      <c r="K58" s="8">
        <f t="shared" si="1"/>
        <v>9.9750000000000005E-2</v>
      </c>
      <c r="L58" s="8">
        <f t="shared" si="2"/>
        <v>0.1953</v>
      </c>
      <c r="M58" s="8">
        <f t="shared" si="3"/>
        <v>0.2331</v>
      </c>
      <c r="P58" t="s">
        <v>47</v>
      </c>
      <c r="Q58" t="s">
        <v>98</v>
      </c>
      <c r="R58">
        <v>4.9000000000000002E-2</v>
      </c>
      <c r="S58">
        <v>4.2999999999999997E-2</v>
      </c>
      <c r="T58">
        <v>9.5000000000000001E-2</v>
      </c>
      <c r="U58">
        <v>0.186</v>
      </c>
      <c r="V58">
        <v>0.222</v>
      </c>
      <c r="Z58" t="s">
        <v>47</v>
      </c>
      <c r="AA58" t="s">
        <v>98</v>
      </c>
      <c r="AB58">
        <v>4.9000000000000002E-2</v>
      </c>
      <c r="AC58">
        <v>4.2999999999999997E-2</v>
      </c>
      <c r="AD58">
        <v>9.5000000000000001E-2</v>
      </c>
      <c r="AE58">
        <v>0.186</v>
      </c>
      <c r="AF58">
        <v>0.222</v>
      </c>
      <c r="AG58">
        <v>4.8986000000000002E-2</v>
      </c>
    </row>
    <row r="59" spans="2:33">
      <c r="B59" t="str">
        <f t="shared" si="8"/>
        <v>HR</v>
      </c>
      <c r="C59" t="s">
        <v>118</v>
      </c>
      <c r="D59" t="s">
        <v>18</v>
      </c>
      <c r="E59" t="str">
        <f t="shared" si="6"/>
        <v>IND*</v>
      </c>
      <c r="F59" t="str">
        <f t="shared" si="7"/>
        <v>FLO_BND</v>
      </c>
      <c r="G59" t="s">
        <v>71</v>
      </c>
      <c r="H59" t="s">
        <v>124</v>
      </c>
      <c r="I59" s="8">
        <f t="shared" si="5"/>
        <v>2.0926500000000003</v>
      </c>
      <c r="J59" s="8">
        <f t="shared" si="0"/>
        <v>2.0926500000000003</v>
      </c>
      <c r="K59" s="8">
        <f t="shared" si="1"/>
        <v>2.2144500000000003</v>
      </c>
      <c r="L59" s="8">
        <f t="shared" si="2"/>
        <v>2.2522500000000001</v>
      </c>
      <c r="M59" s="8">
        <f t="shared" si="3"/>
        <v>1.8543000000000001</v>
      </c>
      <c r="Q59" t="s">
        <v>99</v>
      </c>
      <c r="R59" s="7">
        <f>AB59</f>
        <v>1.8919999999999999</v>
      </c>
      <c r="S59" s="7">
        <f>AC59</f>
        <v>1.9930000000000001</v>
      </c>
      <c r="T59" s="7">
        <f>AD59</f>
        <v>2.109</v>
      </c>
      <c r="U59" s="7">
        <f>AE59</f>
        <v>2.145</v>
      </c>
      <c r="V59" s="7">
        <f>AF59</f>
        <v>1.766</v>
      </c>
      <c r="AA59" t="s">
        <v>99</v>
      </c>
      <c r="AB59">
        <v>1.8919999999999999</v>
      </c>
      <c r="AC59">
        <v>1.9930000000000001</v>
      </c>
      <c r="AD59">
        <v>2.109</v>
      </c>
      <c r="AE59">
        <v>2.145</v>
      </c>
      <c r="AF59">
        <v>1.766</v>
      </c>
    </row>
    <row r="60" spans="2:33">
      <c r="B60" t="str">
        <f t="shared" si="8"/>
        <v>HR</v>
      </c>
      <c r="C60" t="s">
        <v>118</v>
      </c>
      <c r="D60" t="s">
        <v>18</v>
      </c>
      <c r="E60" t="str">
        <f t="shared" si="6"/>
        <v>RSD*</v>
      </c>
      <c r="F60" t="str">
        <f t="shared" si="7"/>
        <v>FLO_BND</v>
      </c>
      <c r="G60" t="s">
        <v>71</v>
      </c>
      <c r="H60" t="s">
        <v>124</v>
      </c>
      <c r="I60" s="8">
        <f t="shared" si="5"/>
        <v>6.7662000000000004</v>
      </c>
      <c r="J60" s="8">
        <f t="shared" si="0"/>
        <v>6.4417499999999999</v>
      </c>
      <c r="K60" s="8">
        <f t="shared" si="1"/>
        <v>6.0564</v>
      </c>
      <c r="L60" s="8">
        <f t="shared" si="2"/>
        <v>6.0731999999999999</v>
      </c>
      <c r="M60" s="8">
        <f t="shared" si="3"/>
        <v>5.0263499999999999</v>
      </c>
      <c r="Q60" t="s">
        <v>95</v>
      </c>
      <c r="R60">
        <v>6.444</v>
      </c>
      <c r="S60">
        <v>6.1349999999999998</v>
      </c>
      <c r="T60">
        <v>5.7679999999999998</v>
      </c>
      <c r="U60">
        <v>5.7839999999999998</v>
      </c>
      <c r="V60">
        <v>4.7869999999999999</v>
      </c>
      <c r="AA60" t="s">
        <v>95</v>
      </c>
      <c r="AB60">
        <v>6.444</v>
      </c>
      <c r="AC60">
        <v>6.1349999999999998</v>
      </c>
      <c r="AD60">
        <v>5.7679999999999998</v>
      </c>
      <c r="AE60">
        <v>5.7839999999999998</v>
      </c>
      <c r="AF60">
        <v>4.7869999999999999</v>
      </c>
      <c r="AG60">
        <v>6.4439900000000003</v>
      </c>
    </row>
    <row r="61" spans="2:33">
      <c r="B61" t="str">
        <f t="shared" si="8"/>
        <v>HR</v>
      </c>
      <c r="C61" t="s">
        <v>118</v>
      </c>
      <c r="D61" t="s">
        <v>18</v>
      </c>
      <c r="E61" t="str">
        <f t="shared" si="6"/>
        <v>COM*</v>
      </c>
      <c r="F61" t="str">
        <f t="shared" si="7"/>
        <v>FLO_BND</v>
      </c>
      <c r="G61" t="s">
        <v>71</v>
      </c>
      <c r="H61" t="s">
        <v>124</v>
      </c>
      <c r="I61" s="8">
        <f t="shared" si="5"/>
        <v>1.9866210000000002</v>
      </c>
      <c r="J61" s="8">
        <f t="shared" si="0"/>
        <v>1.8952500000000001</v>
      </c>
      <c r="K61" s="8">
        <f t="shared" si="1"/>
        <v>1.6936500000000001</v>
      </c>
      <c r="L61" s="8">
        <f t="shared" si="2"/>
        <v>1.6411500000000001</v>
      </c>
      <c r="M61" s="8">
        <f t="shared" si="3"/>
        <v>1.3713000000000002</v>
      </c>
      <c r="Q61" t="s">
        <v>96</v>
      </c>
      <c r="R61">
        <v>1.8919999999999999</v>
      </c>
      <c r="S61">
        <v>1.8049999999999999</v>
      </c>
      <c r="T61">
        <v>1.613</v>
      </c>
      <c r="U61">
        <v>1.5629999999999999</v>
      </c>
      <c r="V61">
        <v>1.306</v>
      </c>
      <c r="AA61" t="s">
        <v>96</v>
      </c>
      <c r="AB61">
        <v>1.8919999999999999</v>
      </c>
      <c r="AC61">
        <v>1.8049999999999999</v>
      </c>
      <c r="AD61">
        <v>1.613</v>
      </c>
      <c r="AE61">
        <v>1.5629999999999999</v>
      </c>
      <c r="AF61">
        <v>1.306</v>
      </c>
      <c r="AG61">
        <v>1.89202</v>
      </c>
    </row>
    <row r="62" spans="2:33">
      <c r="B62" t="str">
        <f t="shared" si="8"/>
        <v>HU</v>
      </c>
      <c r="C62" t="s">
        <v>118</v>
      </c>
      <c r="D62" t="s">
        <v>18</v>
      </c>
      <c r="E62" t="str">
        <f t="shared" si="6"/>
        <v>AGR*</v>
      </c>
      <c r="F62" t="str">
        <f t="shared" si="7"/>
        <v>\I:</v>
      </c>
      <c r="G62" t="s">
        <v>71</v>
      </c>
      <c r="H62" t="s">
        <v>124</v>
      </c>
      <c r="I62" s="8">
        <f t="shared" si="5"/>
        <v>9.4517009999999999E-3</v>
      </c>
      <c r="J62" s="8">
        <f t="shared" si="0"/>
        <v>8.4000000000000012E-3</v>
      </c>
      <c r="K62" s="8">
        <f t="shared" si="1"/>
        <v>1.4700000000000001E-2</v>
      </c>
      <c r="L62" s="8">
        <f t="shared" si="2"/>
        <v>9.4500000000000001E-3</v>
      </c>
      <c r="M62" s="8">
        <f t="shared" si="3"/>
        <v>1.3650000000000001E-2</v>
      </c>
      <c r="P62" t="s">
        <v>48</v>
      </c>
      <c r="Q62" t="s">
        <v>98</v>
      </c>
      <c r="R62">
        <v>8.9999999999999993E-3</v>
      </c>
      <c r="S62">
        <v>8.0000000000000002E-3</v>
      </c>
      <c r="T62">
        <v>1.4E-2</v>
      </c>
      <c r="U62">
        <v>8.9999999999999993E-3</v>
      </c>
      <c r="V62">
        <v>1.2999999999999999E-2</v>
      </c>
      <c r="Z62" t="s">
        <v>48</v>
      </c>
      <c r="AA62" t="s">
        <v>98</v>
      </c>
      <c r="AB62">
        <v>8.9999999999999993E-3</v>
      </c>
      <c r="AC62">
        <v>8.0000000000000002E-3</v>
      </c>
      <c r="AD62">
        <v>1.4E-2</v>
      </c>
      <c r="AE62">
        <v>8.9999999999999993E-3</v>
      </c>
      <c r="AF62">
        <v>1.2999999999999999E-2</v>
      </c>
      <c r="AG62">
        <v>9.0016200000000001E-3</v>
      </c>
    </row>
    <row r="63" spans="2:33">
      <c r="B63" t="str">
        <f t="shared" si="8"/>
        <v>HU</v>
      </c>
      <c r="C63" t="s">
        <v>118</v>
      </c>
      <c r="D63" t="s">
        <v>18</v>
      </c>
      <c r="E63" t="str">
        <f t="shared" si="6"/>
        <v>IND*</v>
      </c>
      <c r="F63" t="str">
        <f t="shared" si="7"/>
        <v>FLO_BND</v>
      </c>
      <c r="G63" t="s">
        <v>71</v>
      </c>
      <c r="H63" t="s">
        <v>124</v>
      </c>
      <c r="I63" s="8">
        <f t="shared" si="5"/>
        <v>13.212150000000001</v>
      </c>
      <c r="J63" s="8">
        <f t="shared" si="0"/>
        <v>12.26505</v>
      </c>
      <c r="K63" s="8">
        <f t="shared" si="1"/>
        <v>13.51665</v>
      </c>
      <c r="L63" s="8">
        <f t="shared" si="2"/>
        <v>16.64565</v>
      </c>
      <c r="M63" s="8">
        <f t="shared" si="3"/>
        <v>15.0465</v>
      </c>
      <c r="Q63" t="s">
        <v>99</v>
      </c>
      <c r="R63" s="7">
        <f>AB63</f>
        <v>12.583</v>
      </c>
      <c r="S63" s="7">
        <f>AC63</f>
        <v>11.680999999999999</v>
      </c>
      <c r="T63" s="7">
        <f>AD63</f>
        <v>12.872999999999999</v>
      </c>
      <c r="U63" s="7">
        <f>AE63</f>
        <v>15.853</v>
      </c>
      <c r="V63" s="7">
        <f>AF63</f>
        <v>14.33</v>
      </c>
      <c r="AA63" t="s">
        <v>99</v>
      </c>
      <c r="AB63">
        <v>12.583</v>
      </c>
      <c r="AC63">
        <v>11.680999999999999</v>
      </c>
      <c r="AD63">
        <v>12.872999999999999</v>
      </c>
      <c r="AE63">
        <v>15.853</v>
      </c>
      <c r="AF63">
        <v>14.33</v>
      </c>
    </row>
    <row r="64" spans="2:33">
      <c r="B64" t="str">
        <f t="shared" si="8"/>
        <v>HU</v>
      </c>
      <c r="C64" t="s">
        <v>118</v>
      </c>
      <c r="D64" t="s">
        <v>18</v>
      </c>
      <c r="E64" t="str">
        <f t="shared" si="6"/>
        <v>RSD*</v>
      </c>
      <c r="F64" t="str">
        <f t="shared" si="7"/>
        <v>FLO_BND</v>
      </c>
      <c r="G64" t="s">
        <v>71</v>
      </c>
      <c r="H64" t="s">
        <v>124</v>
      </c>
      <c r="I64" s="8">
        <f t="shared" si="5"/>
        <v>25.04355</v>
      </c>
      <c r="J64" s="8">
        <f t="shared" si="0"/>
        <v>23.245950000000001</v>
      </c>
      <c r="K64" s="8">
        <f t="shared" si="1"/>
        <v>23.621850000000002</v>
      </c>
      <c r="L64" s="8">
        <f t="shared" si="2"/>
        <v>23.00235</v>
      </c>
      <c r="M64" s="8">
        <f t="shared" si="3"/>
        <v>18.93675</v>
      </c>
      <c r="Q64" t="s">
        <v>95</v>
      </c>
      <c r="R64">
        <v>23.850999999999999</v>
      </c>
      <c r="S64">
        <v>22.138999999999999</v>
      </c>
      <c r="T64">
        <v>22.497</v>
      </c>
      <c r="U64">
        <v>21.907</v>
      </c>
      <c r="V64">
        <v>18.035</v>
      </c>
      <c r="AA64" t="s">
        <v>95</v>
      </c>
      <c r="AB64">
        <v>23.850999999999999</v>
      </c>
      <c r="AC64">
        <v>22.138999999999999</v>
      </c>
      <c r="AD64">
        <v>22.497</v>
      </c>
      <c r="AE64">
        <v>21.907</v>
      </c>
      <c r="AF64">
        <v>18.035</v>
      </c>
      <c r="AG64">
        <v>23.850999999999999</v>
      </c>
    </row>
    <row r="65" spans="2:33">
      <c r="B65" t="str">
        <f t="shared" si="8"/>
        <v>HU</v>
      </c>
      <c r="C65" t="s">
        <v>118</v>
      </c>
      <c r="D65" t="s">
        <v>18</v>
      </c>
      <c r="E65" t="str">
        <f t="shared" si="6"/>
        <v>COM*</v>
      </c>
      <c r="F65" t="str">
        <f t="shared" si="7"/>
        <v>FLO_BND</v>
      </c>
      <c r="G65" t="s">
        <v>71</v>
      </c>
      <c r="H65" t="s">
        <v>124</v>
      </c>
      <c r="I65" s="8">
        <f t="shared" si="5"/>
        <v>9.6411000000000016</v>
      </c>
      <c r="J65" s="8">
        <f t="shared" si="0"/>
        <v>8.9491499999999995</v>
      </c>
      <c r="K65" s="8">
        <f t="shared" si="1"/>
        <v>6.3955500000000001</v>
      </c>
      <c r="L65" s="8">
        <f t="shared" si="2"/>
        <v>6.1235999999999997</v>
      </c>
      <c r="M65" s="8">
        <f t="shared" si="3"/>
        <v>5.7550499999999998</v>
      </c>
      <c r="Q65" t="s">
        <v>96</v>
      </c>
      <c r="R65">
        <v>9.1820000000000004</v>
      </c>
      <c r="S65">
        <v>8.5229999999999997</v>
      </c>
      <c r="T65">
        <v>6.0910000000000002</v>
      </c>
      <c r="U65">
        <v>5.8319999999999999</v>
      </c>
      <c r="V65">
        <v>5.4809999999999999</v>
      </c>
      <c r="AA65" t="s">
        <v>96</v>
      </c>
      <c r="AB65">
        <v>9.1820000000000004</v>
      </c>
      <c r="AC65">
        <v>8.5229999999999997</v>
      </c>
      <c r="AD65">
        <v>6.0910000000000002</v>
      </c>
      <c r="AE65">
        <v>5.8319999999999999</v>
      </c>
      <c r="AF65">
        <v>5.4809999999999999</v>
      </c>
      <c r="AG65">
        <v>9.1819900000000008</v>
      </c>
    </row>
    <row r="66" spans="2:33">
      <c r="B66" t="str">
        <f t="shared" si="8"/>
        <v>IE</v>
      </c>
      <c r="C66" t="s">
        <v>118</v>
      </c>
      <c r="D66" t="s">
        <v>18</v>
      </c>
      <c r="E66" t="str">
        <f t="shared" si="6"/>
        <v>AGR*</v>
      </c>
      <c r="F66" t="str">
        <f t="shared" si="7"/>
        <v>\I:</v>
      </c>
      <c r="G66" t="s">
        <v>71</v>
      </c>
      <c r="H66" t="s">
        <v>124</v>
      </c>
      <c r="I66" s="8">
        <f t="shared" si="5"/>
        <v>0</v>
      </c>
      <c r="J66" s="8">
        <f t="shared" si="0"/>
        <v>0</v>
      </c>
      <c r="K66" s="8">
        <f t="shared" si="1"/>
        <v>0</v>
      </c>
      <c r="L66" s="8">
        <f t="shared" si="2"/>
        <v>0</v>
      </c>
      <c r="M66" s="8">
        <f t="shared" si="3"/>
        <v>0</v>
      </c>
      <c r="P66" t="s">
        <v>49</v>
      </c>
      <c r="Q66" t="s">
        <v>98</v>
      </c>
      <c r="R66">
        <v>0</v>
      </c>
      <c r="S66">
        <v>0</v>
      </c>
      <c r="T66">
        <v>0</v>
      </c>
      <c r="U66">
        <v>0</v>
      </c>
      <c r="V66">
        <v>0</v>
      </c>
      <c r="Z66" t="s">
        <v>49</v>
      </c>
      <c r="AA66" t="s">
        <v>98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2:33">
      <c r="B67" t="str">
        <f t="shared" si="8"/>
        <v>IE</v>
      </c>
      <c r="C67" t="s">
        <v>118</v>
      </c>
      <c r="D67" t="s">
        <v>18</v>
      </c>
      <c r="E67" t="str">
        <f t="shared" si="6"/>
        <v>IND*</v>
      </c>
      <c r="F67" t="str">
        <f t="shared" si="7"/>
        <v>FLO_BND</v>
      </c>
      <c r="G67" t="s">
        <v>71</v>
      </c>
      <c r="H67" t="s">
        <v>124</v>
      </c>
      <c r="I67" s="8">
        <f t="shared" si="5"/>
        <v>0</v>
      </c>
      <c r="J67" s="8">
        <f t="shared" si="0"/>
        <v>0</v>
      </c>
      <c r="K67" s="8">
        <f t="shared" si="1"/>
        <v>0</v>
      </c>
      <c r="L67" s="8">
        <f t="shared" si="2"/>
        <v>0</v>
      </c>
      <c r="M67" s="8">
        <f t="shared" si="3"/>
        <v>0</v>
      </c>
      <c r="Q67" t="s">
        <v>99</v>
      </c>
      <c r="R67" s="7">
        <f>AB67</f>
        <v>0</v>
      </c>
      <c r="S67" s="7">
        <f>AC67</f>
        <v>0</v>
      </c>
      <c r="T67" s="7">
        <f>AD67</f>
        <v>0</v>
      </c>
      <c r="U67" s="7">
        <f>AE67</f>
        <v>0</v>
      </c>
      <c r="V67" s="7">
        <f>AF67</f>
        <v>0</v>
      </c>
      <c r="AA67" t="s">
        <v>99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2:33">
      <c r="B68" t="str">
        <f t="shared" si="8"/>
        <v>IE</v>
      </c>
      <c r="C68" t="s">
        <v>118</v>
      </c>
      <c r="D68" t="s">
        <v>18</v>
      </c>
      <c r="E68" t="str">
        <f t="shared" si="6"/>
        <v>RSD*</v>
      </c>
      <c r="F68" t="str">
        <f t="shared" si="7"/>
        <v>FLO_BND</v>
      </c>
      <c r="G68" t="s">
        <v>71</v>
      </c>
      <c r="H68" t="s">
        <v>124</v>
      </c>
      <c r="I68" s="8">
        <f t="shared" si="5"/>
        <v>0</v>
      </c>
      <c r="J68" s="8">
        <f t="shared" si="0"/>
        <v>0</v>
      </c>
      <c r="K68" s="8">
        <f t="shared" si="1"/>
        <v>0</v>
      </c>
      <c r="L68" s="8">
        <f t="shared" si="2"/>
        <v>0</v>
      </c>
      <c r="M68" s="8">
        <f t="shared" si="3"/>
        <v>0</v>
      </c>
      <c r="Q68" t="s">
        <v>95</v>
      </c>
      <c r="R68">
        <v>0</v>
      </c>
      <c r="S68">
        <v>0</v>
      </c>
      <c r="T68">
        <v>0</v>
      </c>
      <c r="U68">
        <v>0</v>
      </c>
      <c r="V68">
        <v>0</v>
      </c>
      <c r="AA68" t="s">
        <v>95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2:33">
      <c r="B69" t="str">
        <f t="shared" si="8"/>
        <v>IE</v>
      </c>
      <c r="C69" t="s">
        <v>118</v>
      </c>
      <c r="D69" t="s">
        <v>18</v>
      </c>
      <c r="E69" t="str">
        <f t="shared" si="6"/>
        <v>COM*</v>
      </c>
      <c r="F69" t="str">
        <f t="shared" si="7"/>
        <v>FLO_BND</v>
      </c>
      <c r="G69" t="s">
        <v>71</v>
      </c>
      <c r="H69" t="s">
        <v>124</v>
      </c>
      <c r="I69" s="8">
        <f t="shared" si="5"/>
        <v>0</v>
      </c>
      <c r="J69" s="8">
        <f t="shared" si="0"/>
        <v>0</v>
      </c>
      <c r="K69" s="8">
        <f t="shared" si="1"/>
        <v>0</v>
      </c>
      <c r="L69" s="8">
        <f t="shared" si="2"/>
        <v>0</v>
      </c>
      <c r="M69" s="8">
        <f t="shared" si="3"/>
        <v>0</v>
      </c>
      <c r="Q69" t="s">
        <v>96</v>
      </c>
      <c r="R69">
        <v>0</v>
      </c>
      <c r="S69">
        <v>0</v>
      </c>
      <c r="T69">
        <v>0</v>
      </c>
      <c r="U69">
        <v>0</v>
      </c>
      <c r="V69">
        <v>0</v>
      </c>
      <c r="AA69" t="s">
        <v>96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2:33">
      <c r="B70" t="str">
        <f t="shared" si="8"/>
        <v>IS</v>
      </c>
      <c r="C70" t="s">
        <v>118</v>
      </c>
      <c r="D70" t="s">
        <v>18</v>
      </c>
      <c r="E70" t="str">
        <f t="shared" si="6"/>
        <v>AGR*</v>
      </c>
      <c r="F70" t="str">
        <f t="shared" si="7"/>
        <v>\I:</v>
      </c>
      <c r="G70" t="s">
        <v>71</v>
      </c>
      <c r="H70" t="s">
        <v>124</v>
      </c>
      <c r="I70" s="8">
        <f t="shared" si="5"/>
        <v>0.3528</v>
      </c>
      <c r="J70" s="8">
        <f t="shared" ref="J70:J133" si="9">MAX(S70,0)*J$1</f>
        <v>0.3528</v>
      </c>
      <c r="K70" s="8">
        <f t="shared" ref="K70:K133" si="10">MAX(T70,0)*K$1</f>
        <v>0.39480000000000004</v>
      </c>
      <c r="L70" s="8">
        <f t="shared" ref="L70:L133" si="11">MAX(U70,0)*L$1</f>
        <v>0.41265000000000002</v>
      </c>
      <c r="M70" s="8">
        <f t="shared" ref="M70:M133" si="12">MAX(V70,0)*M$1</f>
        <v>2.7300000000000004</v>
      </c>
      <c r="P70" t="s">
        <v>75</v>
      </c>
      <c r="Q70" t="s">
        <v>98</v>
      </c>
      <c r="R70">
        <v>0.33599999999999997</v>
      </c>
      <c r="S70">
        <v>0.33599999999999997</v>
      </c>
      <c r="T70">
        <v>0.376</v>
      </c>
      <c r="U70">
        <v>0.39300000000000002</v>
      </c>
      <c r="V70">
        <v>2.6</v>
      </c>
      <c r="Z70" t="s">
        <v>75</v>
      </c>
      <c r="AA70" t="s">
        <v>98</v>
      </c>
      <c r="AB70">
        <v>0.33599999999999997</v>
      </c>
      <c r="AC70">
        <v>0.33599999999999997</v>
      </c>
      <c r="AD70">
        <v>0.376</v>
      </c>
      <c r="AE70">
        <v>0.39300000000000002</v>
      </c>
      <c r="AF70">
        <v>2.6</v>
      </c>
    </row>
    <row r="71" spans="2:33">
      <c r="B71" t="str">
        <f t="shared" ref="B71:B102" si="13">IF(P71="",B70,P71)</f>
        <v>IS</v>
      </c>
      <c r="C71" t="s">
        <v>118</v>
      </c>
      <c r="D71" t="s">
        <v>18</v>
      </c>
      <c r="E71" t="str">
        <f t="shared" si="6"/>
        <v>IND*</v>
      </c>
      <c r="F71" t="str">
        <f t="shared" si="7"/>
        <v>FLO_BND</v>
      </c>
      <c r="G71" t="s">
        <v>71</v>
      </c>
      <c r="H71" t="s">
        <v>124</v>
      </c>
      <c r="I71" s="8">
        <f t="shared" ref="I71:I134" si="14">MAX(R71,S71,0,AG71)*I$1</f>
        <v>0</v>
      </c>
      <c r="J71" s="8">
        <f t="shared" si="9"/>
        <v>0</v>
      </c>
      <c r="K71" s="8">
        <f t="shared" si="10"/>
        <v>0</v>
      </c>
      <c r="L71" s="8">
        <f t="shared" si="11"/>
        <v>0</v>
      </c>
      <c r="M71" s="8">
        <f t="shared" si="12"/>
        <v>0.95760000000000012</v>
      </c>
      <c r="Q71" t="s">
        <v>99</v>
      </c>
      <c r="R71" s="7">
        <f>AB71</f>
        <v>0</v>
      </c>
      <c r="S71" s="7">
        <f>AC71</f>
        <v>0</v>
      </c>
      <c r="T71" s="7">
        <f>AD71</f>
        <v>0</v>
      </c>
      <c r="U71" s="7">
        <f>AE71</f>
        <v>0</v>
      </c>
      <c r="V71" s="7">
        <f>AF71</f>
        <v>0.91200000000000003</v>
      </c>
      <c r="AA71" t="s">
        <v>99</v>
      </c>
      <c r="AB71">
        <v>0</v>
      </c>
      <c r="AC71">
        <v>0</v>
      </c>
      <c r="AD71">
        <v>0</v>
      </c>
      <c r="AE71">
        <v>0</v>
      </c>
      <c r="AF71">
        <v>0.91200000000000003</v>
      </c>
    </row>
    <row r="72" spans="2:33">
      <c r="B72" t="str">
        <f t="shared" si="13"/>
        <v>IS</v>
      </c>
      <c r="C72" t="s">
        <v>118</v>
      </c>
      <c r="D72" t="s">
        <v>18</v>
      </c>
      <c r="E72" t="str">
        <f t="shared" ref="E72:E135" si="15">VLOOKUP(Q72,$X$6:$Y$9,2,FALSE)</f>
        <v>RSD*</v>
      </c>
      <c r="F72" t="str">
        <f t="shared" ref="F72:F135" si="16">IF(OR(E72="AGR*"),"\I:","FLO_BND")</f>
        <v>FLO_BND</v>
      </c>
      <c r="G72" t="s">
        <v>71</v>
      </c>
      <c r="H72" t="s">
        <v>124</v>
      </c>
      <c r="I72" s="8">
        <f t="shared" si="14"/>
        <v>11.7453</v>
      </c>
      <c r="J72" s="8">
        <f t="shared" si="9"/>
        <v>11.71275</v>
      </c>
      <c r="K72" s="8">
        <f t="shared" si="10"/>
        <v>13.0893</v>
      </c>
      <c r="L72" s="8">
        <f t="shared" si="11"/>
        <v>13.7088</v>
      </c>
      <c r="M72" s="8">
        <f t="shared" si="12"/>
        <v>21.404250000000001</v>
      </c>
      <c r="Q72" t="s">
        <v>95</v>
      </c>
      <c r="R72">
        <v>11.186</v>
      </c>
      <c r="S72">
        <v>11.154999999999999</v>
      </c>
      <c r="T72">
        <v>12.465999999999999</v>
      </c>
      <c r="U72">
        <v>13.055999999999999</v>
      </c>
      <c r="V72">
        <v>20.385000000000002</v>
      </c>
      <c r="AA72" t="s">
        <v>95</v>
      </c>
      <c r="AB72">
        <v>11.186</v>
      </c>
      <c r="AC72">
        <v>11.154999999999999</v>
      </c>
      <c r="AD72">
        <v>12.465999999999999</v>
      </c>
      <c r="AE72">
        <v>13.055999999999999</v>
      </c>
      <c r="AF72">
        <v>20.385000000000002</v>
      </c>
    </row>
    <row r="73" spans="2:33">
      <c r="B73" t="str">
        <f t="shared" si="13"/>
        <v>IS</v>
      </c>
      <c r="C73" t="s">
        <v>118</v>
      </c>
      <c r="D73" t="s">
        <v>18</v>
      </c>
      <c r="E73" t="str">
        <f t="shared" si="15"/>
        <v>COM*</v>
      </c>
      <c r="F73" t="str">
        <f t="shared" si="16"/>
        <v>FLO_BND</v>
      </c>
      <c r="G73" t="s">
        <v>71</v>
      </c>
      <c r="H73" t="s">
        <v>124</v>
      </c>
      <c r="I73" s="8">
        <f t="shared" si="14"/>
        <v>7.7153999999999998</v>
      </c>
      <c r="J73" s="8">
        <f t="shared" si="9"/>
        <v>7.6944000000000008</v>
      </c>
      <c r="K73" s="8">
        <f t="shared" si="10"/>
        <v>8.5984499999999997</v>
      </c>
      <c r="L73" s="8">
        <f t="shared" si="11"/>
        <v>9.0058500000000006</v>
      </c>
      <c r="M73" s="8">
        <f t="shared" si="12"/>
        <v>3.6445500000000002</v>
      </c>
      <c r="Q73" t="s">
        <v>96</v>
      </c>
      <c r="R73">
        <v>7.3479999999999999</v>
      </c>
      <c r="S73">
        <v>7.3280000000000003</v>
      </c>
      <c r="T73">
        <v>8.1890000000000001</v>
      </c>
      <c r="U73">
        <v>8.577</v>
      </c>
      <c r="V73">
        <v>3.4710000000000001</v>
      </c>
      <c r="AA73" t="s">
        <v>96</v>
      </c>
      <c r="AB73">
        <v>7.3479999999999999</v>
      </c>
      <c r="AC73">
        <v>7.3280000000000003</v>
      </c>
      <c r="AD73">
        <v>8.1890000000000001</v>
      </c>
      <c r="AE73">
        <v>8.577</v>
      </c>
      <c r="AF73">
        <v>3.4710000000000001</v>
      </c>
    </row>
    <row r="74" spans="2:33">
      <c r="B74" t="str">
        <f t="shared" si="13"/>
        <v>IT</v>
      </c>
      <c r="C74" t="s">
        <v>118</v>
      </c>
      <c r="D74" t="s">
        <v>18</v>
      </c>
      <c r="E74" t="str">
        <f t="shared" si="15"/>
        <v>AGR*</v>
      </c>
      <c r="F74" t="str">
        <f t="shared" si="16"/>
        <v>\I:</v>
      </c>
      <c r="G74" t="s">
        <v>71</v>
      </c>
      <c r="H74" t="s">
        <v>124</v>
      </c>
      <c r="I74" s="8">
        <f t="shared" si="14"/>
        <v>0.41160000000000002</v>
      </c>
      <c r="J74" s="8">
        <f t="shared" si="9"/>
        <v>0.41160000000000002</v>
      </c>
      <c r="K74" s="8">
        <f t="shared" si="10"/>
        <v>0.67935000000000001</v>
      </c>
      <c r="L74" s="8">
        <f t="shared" si="11"/>
        <v>0.89249999999999996</v>
      </c>
      <c r="M74" s="8">
        <f t="shared" si="12"/>
        <v>0.98804999999999998</v>
      </c>
      <c r="P74" t="s">
        <v>50</v>
      </c>
      <c r="Q74" t="s">
        <v>98</v>
      </c>
      <c r="R74">
        <v>5.5E-2</v>
      </c>
      <c r="S74">
        <v>0.39200000000000002</v>
      </c>
      <c r="T74">
        <v>0.64700000000000002</v>
      </c>
      <c r="U74">
        <v>0.85</v>
      </c>
      <c r="V74">
        <v>0.94099999999999995</v>
      </c>
      <c r="Z74" t="s">
        <v>50</v>
      </c>
      <c r="AA74" t="s">
        <v>98</v>
      </c>
      <c r="AB74">
        <v>5.5E-2</v>
      </c>
      <c r="AC74">
        <v>0.39200000000000002</v>
      </c>
      <c r="AD74">
        <v>0.64700000000000002</v>
      </c>
      <c r="AE74">
        <v>0.85</v>
      </c>
      <c r="AF74">
        <v>0.94099999999999995</v>
      </c>
      <c r="AG74">
        <v>5.5014100000000003E-2</v>
      </c>
    </row>
    <row r="75" spans="2:33">
      <c r="B75" t="str">
        <f t="shared" si="13"/>
        <v>IT</v>
      </c>
      <c r="C75" t="s">
        <v>118</v>
      </c>
      <c r="D75" t="s">
        <v>18</v>
      </c>
      <c r="E75" t="str">
        <f t="shared" si="15"/>
        <v>IND*</v>
      </c>
      <c r="F75" t="str">
        <f t="shared" si="16"/>
        <v>FLO_BND</v>
      </c>
      <c r="G75" t="s">
        <v>71</v>
      </c>
      <c r="H75" t="s">
        <v>124</v>
      </c>
      <c r="I75" s="8">
        <f t="shared" si="14"/>
        <v>137.57310000000001</v>
      </c>
      <c r="J75" s="8">
        <f t="shared" si="9"/>
        <v>107.4843</v>
      </c>
      <c r="K75" s="8">
        <f t="shared" si="10"/>
        <v>113.55435000000001</v>
      </c>
      <c r="L75" s="8">
        <f t="shared" si="11"/>
        <v>112.54950000000001</v>
      </c>
      <c r="M75" s="8">
        <f t="shared" si="12"/>
        <v>115.5819</v>
      </c>
      <c r="Q75" t="s">
        <v>99</v>
      </c>
      <c r="R75" s="7">
        <f>AB75</f>
        <v>131.02199999999999</v>
      </c>
      <c r="S75" s="7">
        <f>AC75</f>
        <v>102.366</v>
      </c>
      <c r="T75" s="7">
        <f>AD75</f>
        <v>108.14700000000001</v>
      </c>
      <c r="U75" s="7">
        <f>AE75</f>
        <v>107.19</v>
      </c>
      <c r="V75" s="7">
        <f>AF75</f>
        <v>110.078</v>
      </c>
      <c r="AA75" t="s">
        <v>99</v>
      </c>
      <c r="AB75">
        <v>131.02199999999999</v>
      </c>
      <c r="AC75">
        <v>102.366</v>
      </c>
      <c r="AD75">
        <v>108.14700000000001</v>
      </c>
      <c r="AE75">
        <v>107.19</v>
      </c>
      <c r="AF75">
        <v>110.078</v>
      </c>
    </row>
    <row r="76" spans="2:33">
      <c r="B76" t="str">
        <f t="shared" si="13"/>
        <v>IT</v>
      </c>
      <c r="C76" t="s">
        <v>118</v>
      </c>
      <c r="D76" t="s">
        <v>18</v>
      </c>
      <c r="E76" t="str">
        <f t="shared" si="15"/>
        <v>RSD*</v>
      </c>
      <c r="F76" t="str">
        <f t="shared" si="16"/>
        <v>FLO_BND</v>
      </c>
      <c r="G76" t="s">
        <v>71</v>
      </c>
      <c r="H76" t="s">
        <v>124</v>
      </c>
      <c r="I76" s="8">
        <f t="shared" si="14"/>
        <v>24.9543</v>
      </c>
      <c r="J76" s="8">
        <f t="shared" si="9"/>
        <v>24.9543</v>
      </c>
      <c r="K76" s="8">
        <f t="shared" si="10"/>
        <v>30.523500000000002</v>
      </c>
      <c r="L76" s="8">
        <f t="shared" si="11"/>
        <v>40.906950000000002</v>
      </c>
      <c r="M76" s="8">
        <f t="shared" si="12"/>
        <v>35.977200000000003</v>
      </c>
      <c r="Q76" t="s">
        <v>95</v>
      </c>
      <c r="R76">
        <v>5.133</v>
      </c>
      <c r="S76">
        <v>23.765999999999998</v>
      </c>
      <c r="T76">
        <v>29.07</v>
      </c>
      <c r="U76">
        <v>38.959000000000003</v>
      </c>
      <c r="V76">
        <v>34.264000000000003</v>
      </c>
      <c r="AA76" t="s">
        <v>95</v>
      </c>
      <c r="AB76">
        <v>5.133</v>
      </c>
      <c r="AC76">
        <v>23.765999999999998</v>
      </c>
      <c r="AD76">
        <v>29.07</v>
      </c>
      <c r="AE76">
        <v>38.959000000000003</v>
      </c>
      <c r="AF76">
        <v>34.264000000000003</v>
      </c>
      <c r="AG76">
        <v>5.1329900000000004</v>
      </c>
    </row>
    <row r="77" spans="2:33">
      <c r="B77" t="str">
        <f t="shared" si="13"/>
        <v>IT</v>
      </c>
      <c r="C77" t="s">
        <v>118</v>
      </c>
      <c r="D77" t="s">
        <v>18</v>
      </c>
      <c r="E77" t="str">
        <f t="shared" si="15"/>
        <v>COM*</v>
      </c>
      <c r="F77" t="str">
        <f t="shared" si="16"/>
        <v>FLO_BND</v>
      </c>
      <c r="G77" t="s">
        <v>71</v>
      </c>
      <c r="H77" t="s">
        <v>124</v>
      </c>
      <c r="I77" s="8">
        <f t="shared" si="14"/>
        <v>6.1151999999999997</v>
      </c>
      <c r="J77" s="8">
        <f t="shared" si="9"/>
        <v>6.1151999999999997</v>
      </c>
      <c r="K77" s="8">
        <f t="shared" si="10"/>
        <v>4.6147499999999999</v>
      </c>
      <c r="L77" s="8">
        <f t="shared" si="11"/>
        <v>6.7662000000000004</v>
      </c>
      <c r="M77" s="8">
        <f t="shared" si="12"/>
        <v>11.7033</v>
      </c>
      <c r="Q77" t="s">
        <v>96</v>
      </c>
      <c r="R77">
        <v>2.0649999999999999</v>
      </c>
      <c r="S77">
        <v>5.8239999999999998</v>
      </c>
      <c r="T77">
        <v>4.3949999999999996</v>
      </c>
      <c r="U77">
        <v>6.444</v>
      </c>
      <c r="V77">
        <v>11.146000000000001</v>
      </c>
      <c r="AA77" t="s">
        <v>96</v>
      </c>
      <c r="AB77">
        <v>2.0649999999999999</v>
      </c>
      <c r="AC77">
        <v>5.8239999999999998</v>
      </c>
      <c r="AD77">
        <v>4.3949999999999996</v>
      </c>
      <c r="AE77">
        <v>6.444</v>
      </c>
      <c r="AF77">
        <v>11.146000000000001</v>
      </c>
      <c r="AG77">
        <v>3.2929900000000001</v>
      </c>
    </row>
    <row r="78" spans="2:33">
      <c r="B78" t="str">
        <f t="shared" si="13"/>
        <v>LT</v>
      </c>
      <c r="C78" t="s">
        <v>118</v>
      </c>
      <c r="D78" t="s">
        <v>18</v>
      </c>
      <c r="E78" t="str">
        <f t="shared" si="15"/>
        <v>AGR*</v>
      </c>
      <c r="F78" t="str">
        <f t="shared" si="16"/>
        <v>\I:</v>
      </c>
      <c r="G78" t="s">
        <v>71</v>
      </c>
      <c r="H78" t="s">
        <v>124</v>
      </c>
      <c r="I78" s="8">
        <f t="shared" si="14"/>
        <v>0.35385000000000005</v>
      </c>
      <c r="J78" s="8">
        <f t="shared" si="9"/>
        <v>0.28560000000000002</v>
      </c>
      <c r="K78" s="8">
        <f t="shared" si="10"/>
        <v>0.23730000000000001</v>
      </c>
      <c r="L78" s="8">
        <f t="shared" si="11"/>
        <v>0.22365000000000002</v>
      </c>
      <c r="M78" s="8">
        <f t="shared" si="12"/>
        <v>0.19109999999999999</v>
      </c>
      <c r="P78" t="s">
        <v>51</v>
      </c>
      <c r="Q78" t="s">
        <v>98</v>
      </c>
      <c r="R78">
        <v>0.33700000000000002</v>
      </c>
      <c r="S78">
        <v>0.27200000000000002</v>
      </c>
      <c r="T78">
        <v>0.22600000000000001</v>
      </c>
      <c r="U78">
        <v>0.21299999999999999</v>
      </c>
      <c r="V78">
        <v>0.182</v>
      </c>
      <c r="Z78" t="s">
        <v>51</v>
      </c>
      <c r="AA78" t="s">
        <v>98</v>
      </c>
      <c r="AB78">
        <v>0.33700000000000002</v>
      </c>
      <c r="AC78">
        <v>0.27200000000000002</v>
      </c>
      <c r="AD78">
        <v>0.22600000000000001</v>
      </c>
      <c r="AE78">
        <v>0.21299999999999999</v>
      </c>
      <c r="AF78">
        <v>0.182</v>
      </c>
      <c r="AG78">
        <v>0.33699499999999999</v>
      </c>
    </row>
    <row r="79" spans="2:33">
      <c r="B79" t="str">
        <f t="shared" si="13"/>
        <v>LT</v>
      </c>
      <c r="C79" t="s">
        <v>118</v>
      </c>
      <c r="D79" t="s">
        <v>18</v>
      </c>
      <c r="E79" t="str">
        <f t="shared" si="15"/>
        <v>IND*</v>
      </c>
      <c r="F79" t="str">
        <f t="shared" si="16"/>
        <v>FLO_BND</v>
      </c>
      <c r="G79" t="s">
        <v>71</v>
      </c>
      <c r="H79" t="s">
        <v>124</v>
      </c>
      <c r="I79" s="8">
        <f t="shared" si="14"/>
        <v>9.0740999999999996</v>
      </c>
      <c r="J79" s="8">
        <f t="shared" si="9"/>
        <v>9.0740999999999996</v>
      </c>
      <c r="K79" s="8">
        <f t="shared" si="10"/>
        <v>9.3366000000000007</v>
      </c>
      <c r="L79" s="8">
        <f t="shared" si="11"/>
        <v>9.0877499999999998</v>
      </c>
      <c r="M79" s="8">
        <f t="shared" si="12"/>
        <v>9.9130500000000019</v>
      </c>
      <c r="Q79" t="s">
        <v>99</v>
      </c>
      <c r="R79" s="7">
        <f>AB79</f>
        <v>7.5679999999999996</v>
      </c>
      <c r="S79" s="7">
        <f>AC79</f>
        <v>8.6419999999999995</v>
      </c>
      <c r="T79" s="7">
        <f>AD79</f>
        <v>8.8919999999999995</v>
      </c>
      <c r="U79" s="7">
        <f>AE79</f>
        <v>8.6549999999999994</v>
      </c>
      <c r="V79" s="7">
        <f>AF79</f>
        <v>9.4410000000000007</v>
      </c>
      <c r="AA79" t="s">
        <v>99</v>
      </c>
      <c r="AB79">
        <v>7.5679999999999996</v>
      </c>
      <c r="AC79">
        <v>8.6419999999999995</v>
      </c>
      <c r="AD79">
        <v>8.8919999999999995</v>
      </c>
      <c r="AE79">
        <v>8.6549999999999994</v>
      </c>
      <c r="AF79">
        <v>9.4410000000000007</v>
      </c>
    </row>
    <row r="80" spans="2:33">
      <c r="B80" t="str">
        <f t="shared" si="13"/>
        <v>LT</v>
      </c>
      <c r="C80" t="s">
        <v>118</v>
      </c>
      <c r="D80" t="s">
        <v>18</v>
      </c>
      <c r="E80" t="str">
        <f t="shared" si="15"/>
        <v>RSD*</v>
      </c>
      <c r="F80" t="str">
        <f t="shared" si="16"/>
        <v>FLO_BND</v>
      </c>
      <c r="G80" t="s">
        <v>71</v>
      </c>
      <c r="H80" t="s">
        <v>124</v>
      </c>
      <c r="I80" s="8">
        <f t="shared" si="14"/>
        <v>23.183999999999997</v>
      </c>
      <c r="J80" s="8">
        <f t="shared" si="9"/>
        <v>21.346499999999999</v>
      </c>
      <c r="K80" s="8">
        <f t="shared" si="10"/>
        <v>21.432600000000001</v>
      </c>
      <c r="L80" s="8">
        <f t="shared" si="11"/>
        <v>20.42775</v>
      </c>
      <c r="M80" s="8">
        <f t="shared" si="12"/>
        <v>19.3431</v>
      </c>
      <c r="Q80" t="s">
        <v>95</v>
      </c>
      <c r="R80">
        <v>22.08</v>
      </c>
      <c r="S80">
        <v>20.329999999999998</v>
      </c>
      <c r="T80">
        <v>20.411999999999999</v>
      </c>
      <c r="U80">
        <v>19.454999999999998</v>
      </c>
      <c r="V80">
        <v>18.422000000000001</v>
      </c>
      <c r="AA80" t="s">
        <v>95</v>
      </c>
      <c r="AB80">
        <v>22.08</v>
      </c>
      <c r="AC80">
        <v>20.329999999999998</v>
      </c>
      <c r="AD80">
        <v>20.411999999999999</v>
      </c>
      <c r="AE80">
        <v>19.454999999999998</v>
      </c>
      <c r="AF80">
        <v>18.422000000000001</v>
      </c>
      <c r="AG80">
        <v>22.08</v>
      </c>
    </row>
    <row r="81" spans="2:33">
      <c r="B81" t="str">
        <f t="shared" si="13"/>
        <v>LT</v>
      </c>
      <c r="C81" t="s">
        <v>118</v>
      </c>
      <c r="D81" t="s">
        <v>18</v>
      </c>
      <c r="E81" t="str">
        <f t="shared" si="15"/>
        <v>COM*</v>
      </c>
      <c r="F81" t="str">
        <f t="shared" si="16"/>
        <v>FLO_BND</v>
      </c>
      <c r="G81" t="s">
        <v>71</v>
      </c>
      <c r="H81" t="s">
        <v>124</v>
      </c>
      <c r="I81" s="8">
        <f t="shared" si="14"/>
        <v>9.0268499999999996</v>
      </c>
      <c r="J81" s="8">
        <f t="shared" si="9"/>
        <v>7.5012000000000008</v>
      </c>
      <c r="K81" s="8">
        <f t="shared" si="10"/>
        <v>8.7737999999999996</v>
      </c>
      <c r="L81" s="8">
        <f t="shared" si="11"/>
        <v>7.52325</v>
      </c>
      <c r="M81" s="8">
        <f t="shared" si="12"/>
        <v>7.4550000000000001</v>
      </c>
      <c r="Q81" t="s">
        <v>96</v>
      </c>
      <c r="R81">
        <v>8.5969999999999995</v>
      </c>
      <c r="S81">
        <v>7.1440000000000001</v>
      </c>
      <c r="T81">
        <v>8.3559999999999999</v>
      </c>
      <c r="U81">
        <v>7.165</v>
      </c>
      <c r="V81">
        <v>7.1</v>
      </c>
      <c r="AA81" t="s">
        <v>96</v>
      </c>
      <c r="AB81">
        <v>8.5969999999999995</v>
      </c>
      <c r="AC81">
        <v>7.1440000000000001</v>
      </c>
      <c r="AD81">
        <v>8.3559999999999999</v>
      </c>
      <c r="AE81">
        <v>7.165</v>
      </c>
      <c r="AF81">
        <v>7.1</v>
      </c>
      <c r="AG81">
        <v>8.5969899999999999</v>
      </c>
    </row>
    <row r="82" spans="2:33">
      <c r="B82" t="str">
        <f t="shared" si="13"/>
        <v>LU</v>
      </c>
      <c r="C82" t="s">
        <v>118</v>
      </c>
      <c r="D82" t="s">
        <v>18</v>
      </c>
      <c r="E82" t="str">
        <f t="shared" si="15"/>
        <v>AGR*</v>
      </c>
      <c r="F82" t="str">
        <f t="shared" si="16"/>
        <v>\I:</v>
      </c>
      <c r="G82" t="s">
        <v>71</v>
      </c>
      <c r="H82" t="s">
        <v>124</v>
      </c>
      <c r="I82" s="8">
        <f t="shared" si="14"/>
        <v>0</v>
      </c>
      <c r="J82" s="8">
        <f t="shared" si="9"/>
        <v>0</v>
      </c>
      <c r="K82" s="8">
        <f t="shared" si="10"/>
        <v>0</v>
      </c>
      <c r="L82" s="8">
        <f t="shared" si="11"/>
        <v>0</v>
      </c>
      <c r="M82" s="8">
        <f t="shared" si="12"/>
        <v>0</v>
      </c>
      <c r="P82" t="s">
        <v>52</v>
      </c>
      <c r="Q82" t="s">
        <v>98</v>
      </c>
      <c r="R82">
        <v>0</v>
      </c>
      <c r="S82">
        <v>0</v>
      </c>
      <c r="T82">
        <v>0</v>
      </c>
      <c r="U82">
        <v>0</v>
      </c>
      <c r="V82">
        <v>0</v>
      </c>
      <c r="Z82" t="s">
        <v>52</v>
      </c>
      <c r="AA82" t="s">
        <v>98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2:33">
      <c r="B83" t="str">
        <f t="shared" si="13"/>
        <v>LU</v>
      </c>
      <c r="C83" t="s">
        <v>118</v>
      </c>
      <c r="D83" t="s">
        <v>18</v>
      </c>
      <c r="E83" t="str">
        <f t="shared" si="15"/>
        <v>IND*</v>
      </c>
      <c r="F83" t="str">
        <f t="shared" si="16"/>
        <v>FLO_BND</v>
      </c>
      <c r="G83" t="s">
        <v>71</v>
      </c>
      <c r="H83" t="s">
        <v>124</v>
      </c>
      <c r="I83" s="8">
        <f t="shared" si="14"/>
        <v>0.62370000000000003</v>
      </c>
      <c r="J83" s="8">
        <f t="shared" si="9"/>
        <v>0.62370000000000003</v>
      </c>
      <c r="K83" s="8">
        <f t="shared" si="10"/>
        <v>0.50609999999999999</v>
      </c>
      <c r="L83" s="8">
        <f t="shared" si="11"/>
        <v>0.53760000000000008</v>
      </c>
      <c r="M83" s="8">
        <f t="shared" si="12"/>
        <v>0.59429999999999994</v>
      </c>
      <c r="Q83" t="s">
        <v>99</v>
      </c>
      <c r="R83" s="7">
        <f>AB83</f>
        <v>0.54700000000000004</v>
      </c>
      <c r="S83" s="7">
        <f>AC83</f>
        <v>0.59399999999999997</v>
      </c>
      <c r="T83" s="7">
        <f>AD83</f>
        <v>0.48199999999999998</v>
      </c>
      <c r="U83" s="7">
        <f>AE83</f>
        <v>0.51200000000000001</v>
      </c>
      <c r="V83" s="7">
        <f>AF83</f>
        <v>0.56599999999999995</v>
      </c>
      <c r="AA83" t="s">
        <v>99</v>
      </c>
      <c r="AB83">
        <v>0.54700000000000004</v>
      </c>
      <c r="AC83">
        <v>0.59399999999999997</v>
      </c>
      <c r="AD83">
        <v>0.48199999999999998</v>
      </c>
      <c r="AE83">
        <v>0.51200000000000001</v>
      </c>
      <c r="AF83">
        <v>0.56599999999999995</v>
      </c>
    </row>
    <row r="84" spans="2:33">
      <c r="B84" t="str">
        <f t="shared" si="13"/>
        <v>LU</v>
      </c>
      <c r="C84" t="s">
        <v>118</v>
      </c>
      <c r="D84" t="s">
        <v>18</v>
      </c>
      <c r="E84" t="str">
        <f t="shared" si="15"/>
        <v>RSD*</v>
      </c>
      <c r="F84" t="str">
        <f t="shared" si="16"/>
        <v>FLO_BND</v>
      </c>
      <c r="G84" t="s">
        <v>71</v>
      </c>
      <c r="H84" t="s">
        <v>124</v>
      </c>
      <c r="I84" s="8">
        <f t="shared" si="14"/>
        <v>0</v>
      </c>
      <c r="J84" s="8">
        <f t="shared" si="9"/>
        <v>0</v>
      </c>
      <c r="K84" s="8">
        <f t="shared" si="10"/>
        <v>0</v>
      </c>
      <c r="L84" s="8">
        <f t="shared" si="11"/>
        <v>0</v>
      </c>
      <c r="M84" s="8">
        <f t="shared" si="12"/>
        <v>0</v>
      </c>
      <c r="Q84" t="s">
        <v>95</v>
      </c>
      <c r="R84">
        <v>0</v>
      </c>
      <c r="S84">
        <v>0</v>
      </c>
      <c r="T84">
        <v>0</v>
      </c>
      <c r="U84">
        <v>0</v>
      </c>
      <c r="V84">
        <v>0</v>
      </c>
      <c r="AA84" t="s">
        <v>95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2:33">
      <c r="B85" t="str">
        <f t="shared" si="13"/>
        <v>LU</v>
      </c>
      <c r="C85" t="s">
        <v>118</v>
      </c>
      <c r="D85" t="s">
        <v>18</v>
      </c>
      <c r="E85" t="str">
        <f t="shared" si="15"/>
        <v>COM*</v>
      </c>
      <c r="F85" t="str">
        <f t="shared" si="16"/>
        <v>FLO_BND</v>
      </c>
      <c r="G85" t="s">
        <v>71</v>
      </c>
      <c r="H85" t="s">
        <v>124</v>
      </c>
      <c r="I85" s="8">
        <f t="shared" si="14"/>
        <v>2.6922000000000001</v>
      </c>
      <c r="J85" s="8">
        <f t="shared" si="9"/>
        <v>2.6880000000000002</v>
      </c>
      <c r="K85" s="8">
        <f t="shared" si="10"/>
        <v>2.7237</v>
      </c>
      <c r="L85" s="8">
        <f t="shared" si="11"/>
        <v>2.8707000000000003</v>
      </c>
      <c r="M85" s="8">
        <f t="shared" si="12"/>
        <v>3.1710000000000003</v>
      </c>
      <c r="Q85" t="s">
        <v>96</v>
      </c>
      <c r="R85">
        <v>2.5640000000000001</v>
      </c>
      <c r="S85">
        <v>2.56</v>
      </c>
      <c r="T85">
        <v>2.5939999999999999</v>
      </c>
      <c r="U85">
        <v>2.734</v>
      </c>
      <c r="V85">
        <v>3.02</v>
      </c>
      <c r="AA85" t="s">
        <v>96</v>
      </c>
      <c r="AB85">
        <v>2.5640000000000001</v>
      </c>
      <c r="AC85">
        <v>2.56</v>
      </c>
      <c r="AD85">
        <v>2.5939999999999999</v>
      </c>
      <c r="AE85">
        <v>2.734</v>
      </c>
      <c r="AF85">
        <v>3.02</v>
      </c>
      <c r="AG85">
        <v>1.179</v>
      </c>
    </row>
    <row r="86" spans="2:33">
      <c r="B86" t="str">
        <f t="shared" si="13"/>
        <v>LV</v>
      </c>
      <c r="C86" t="s">
        <v>118</v>
      </c>
      <c r="D86" t="s">
        <v>18</v>
      </c>
      <c r="E86" t="str">
        <f t="shared" si="15"/>
        <v>AGR*</v>
      </c>
      <c r="F86" t="str">
        <f t="shared" si="16"/>
        <v>\I:</v>
      </c>
      <c r="G86" t="s">
        <v>71</v>
      </c>
      <c r="H86" t="s">
        <v>124</v>
      </c>
      <c r="I86" s="8">
        <f t="shared" si="14"/>
        <v>0.36330000000000001</v>
      </c>
      <c r="J86" s="8">
        <f t="shared" si="9"/>
        <v>0.3024</v>
      </c>
      <c r="K86" s="8">
        <f t="shared" si="10"/>
        <v>0.27930000000000005</v>
      </c>
      <c r="L86" s="8">
        <f t="shared" si="11"/>
        <v>0.24570000000000003</v>
      </c>
      <c r="M86" s="8">
        <f t="shared" si="12"/>
        <v>0.29085000000000005</v>
      </c>
      <c r="P86" t="s">
        <v>53</v>
      </c>
      <c r="Q86" t="s">
        <v>98</v>
      </c>
      <c r="R86">
        <v>0.34599999999999997</v>
      </c>
      <c r="S86">
        <v>0.28799999999999998</v>
      </c>
      <c r="T86">
        <v>0.26600000000000001</v>
      </c>
      <c r="U86">
        <v>0.23400000000000001</v>
      </c>
      <c r="V86">
        <v>0.27700000000000002</v>
      </c>
      <c r="Z86" t="s">
        <v>53</v>
      </c>
      <c r="AA86" t="s">
        <v>98</v>
      </c>
      <c r="AB86">
        <v>0.34599999999999997</v>
      </c>
      <c r="AC86">
        <v>0.28799999999999998</v>
      </c>
      <c r="AD86">
        <v>0.26600000000000001</v>
      </c>
      <c r="AE86">
        <v>0.23400000000000001</v>
      </c>
      <c r="AF86">
        <v>0.27700000000000002</v>
      </c>
      <c r="AG86">
        <v>0.345997</v>
      </c>
    </row>
    <row r="87" spans="2:33">
      <c r="B87" t="str">
        <f t="shared" si="13"/>
        <v>LV</v>
      </c>
      <c r="C87" t="s">
        <v>118</v>
      </c>
      <c r="D87" t="s">
        <v>18</v>
      </c>
      <c r="E87" t="str">
        <f t="shared" si="15"/>
        <v>IND*</v>
      </c>
      <c r="F87" t="str">
        <f t="shared" si="16"/>
        <v>FLO_BND</v>
      </c>
      <c r="G87" t="s">
        <v>71</v>
      </c>
      <c r="H87" t="s">
        <v>124</v>
      </c>
      <c r="I87" s="8">
        <f t="shared" si="14"/>
        <v>0.40635000000000004</v>
      </c>
      <c r="J87" s="8">
        <f t="shared" si="9"/>
        <v>0.28140000000000004</v>
      </c>
      <c r="K87" s="8">
        <f t="shared" si="10"/>
        <v>0.27195000000000003</v>
      </c>
      <c r="L87" s="8">
        <f t="shared" si="11"/>
        <v>0.50295000000000001</v>
      </c>
      <c r="M87" s="8">
        <f t="shared" si="12"/>
        <v>0.93450000000000011</v>
      </c>
      <c r="Q87" t="s">
        <v>99</v>
      </c>
      <c r="R87" s="7">
        <f>AB87</f>
        <v>0.38700000000000001</v>
      </c>
      <c r="S87" s="7">
        <f>AC87</f>
        <v>0.26800000000000002</v>
      </c>
      <c r="T87" s="7">
        <f>AD87</f>
        <v>0.25900000000000001</v>
      </c>
      <c r="U87" s="7">
        <f>AE87</f>
        <v>0.47899999999999998</v>
      </c>
      <c r="V87" s="7">
        <f>AF87</f>
        <v>0.89</v>
      </c>
      <c r="AA87" t="s">
        <v>99</v>
      </c>
      <c r="AB87">
        <v>0.38700000000000001</v>
      </c>
      <c r="AC87">
        <v>0.26800000000000002</v>
      </c>
      <c r="AD87">
        <v>0.25900000000000001</v>
      </c>
      <c r="AE87">
        <v>0.47899999999999998</v>
      </c>
      <c r="AF87">
        <v>0.89</v>
      </c>
    </row>
    <row r="88" spans="2:33">
      <c r="B88" t="str">
        <f t="shared" si="13"/>
        <v>LV</v>
      </c>
      <c r="C88" t="s">
        <v>118</v>
      </c>
      <c r="D88" t="s">
        <v>18</v>
      </c>
      <c r="E88" t="str">
        <f t="shared" si="15"/>
        <v>RSD*</v>
      </c>
      <c r="F88" t="str">
        <f t="shared" si="16"/>
        <v>FLO_BND</v>
      </c>
      <c r="G88" t="s">
        <v>71</v>
      </c>
      <c r="H88" t="s">
        <v>124</v>
      </c>
      <c r="I88" s="8">
        <f t="shared" si="14"/>
        <v>18.5031</v>
      </c>
      <c r="J88" s="8">
        <f t="shared" si="9"/>
        <v>16.136400000000002</v>
      </c>
      <c r="K88" s="8">
        <f t="shared" si="10"/>
        <v>16.92285</v>
      </c>
      <c r="L88" s="8">
        <f t="shared" si="11"/>
        <v>16.18995</v>
      </c>
      <c r="M88" s="8">
        <f t="shared" si="12"/>
        <v>15.415049999999999</v>
      </c>
      <c r="Q88" t="s">
        <v>95</v>
      </c>
      <c r="R88">
        <v>17.622</v>
      </c>
      <c r="S88">
        <v>15.368</v>
      </c>
      <c r="T88">
        <v>16.117000000000001</v>
      </c>
      <c r="U88">
        <v>15.419</v>
      </c>
      <c r="V88">
        <v>14.680999999999999</v>
      </c>
      <c r="AA88" t="s">
        <v>95</v>
      </c>
      <c r="AB88">
        <v>17.622</v>
      </c>
      <c r="AC88">
        <v>15.368</v>
      </c>
      <c r="AD88">
        <v>16.117000000000001</v>
      </c>
      <c r="AE88">
        <v>15.419</v>
      </c>
      <c r="AF88">
        <v>14.680999999999999</v>
      </c>
      <c r="AG88">
        <v>17.039000000000001</v>
      </c>
    </row>
    <row r="89" spans="2:33">
      <c r="B89" t="str">
        <f t="shared" si="13"/>
        <v>LV</v>
      </c>
      <c r="C89" t="s">
        <v>118</v>
      </c>
      <c r="D89" t="s">
        <v>18</v>
      </c>
      <c r="E89" t="str">
        <f t="shared" si="15"/>
        <v>COM*</v>
      </c>
      <c r="F89" t="str">
        <f t="shared" si="16"/>
        <v>FLO_BND</v>
      </c>
      <c r="G89" t="s">
        <v>71</v>
      </c>
      <c r="H89" t="s">
        <v>124</v>
      </c>
      <c r="I89" s="8">
        <f t="shared" si="14"/>
        <v>6.7998104999999995</v>
      </c>
      <c r="J89" s="8">
        <f t="shared" si="9"/>
        <v>5.2164000000000001</v>
      </c>
      <c r="K89" s="8">
        <f t="shared" si="10"/>
        <v>6.0322500000000003</v>
      </c>
      <c r="L89" s="8">
        <f t="shared" si="11"/>
        <v>5.8401000000000005</v>
      </c>
      <c r="M89" s="8">
        <f t="shared" si="12"/>
        <v>5.5513500000000002</v>
      </c>
      <c r="Q89" t="s">
        <v>96</v>
      </c>
      <c r="R89">
        <v>5.7130000000000001</v>
      </c>
      <c r="S89">
        <v>4.968</v>
      </c>
      <c r="T89">
        <v>5.7450000000000001</v>
      </c>
      <c r="U89">
        <v>5.5620000000000003</v>
      </c>
      <c r="V89">
        <v>5.2869999999999999</v>
      </c>
      <c r="AA89" t="s">
        <v>96</v>
      </c>
      <c r="AB89">
        <v>5.7130000000000001</v>
      </c>
      <c r="AC89">
        <v>4.968</v>
      </c>
      <c r="AD89">
        <v>5.7450000000000001</v>
      </c>
      <c r="AE89">
        <v>5.5620000000000003</v>
      </c>
      <c r="AF89">
        <v>5.2869999999999999</v>
      </c>
      <c r="AG89">
        <v>6.4760099999999996</v>
      </c>
    </row>
    <row r="90" spans="2:33">
      <c r="B90" t="str">
        <f t="shared" si="13"/>
        <v>MD</v>
      </c>
      <c r="C90" t="s">
        <v>118</v>
      </c>
      <c r="D90" t="s">
        <v>18</v>
      </c>
      <c r="E90" t="str">
        <f t="shared" si="15"/>
        <v>AGR*</v>
      </c>
      <c r="F90" t="str">
        <f t="shared" si="16"/>
        <v>\I:</v>
      </c>
      <c r="G90" t="s">
        <v>71</v>
      </c>
      <c r="H90" t="s">
        <v>124</v>
      </c>
      <c r="I90" s="8">
        <f t="shared" si="14"/>
        <v>4.5149999999999996E-2</v>
      </c>
      <c r="J90" s="8">
        <f t="shared" si="9"/>
        <v>4.5149999999999996E-2</v>
      </c>
      <c r="K90" s="8">
        <f t="shared" si="10"/>
        <v>4.5149999999999996E-2</v>
      </c>
      <c r="L90" s="8">
        <f t="shared" si="11"/>
        <v>3.9899999999999998E-2</v>
      </c>
      <c r="M90" s="8">
        <f t="shared" si="12"/>
        <v>5.04E-2</v>
      </c>
      <c r="P90" t="s">
        <v>76</v>
      </c>
      <c r="Q90" t="s">
        <v>98</v>
      </c>
      <c r="R90">
        <v>3.5000000000000003E-2</v>
      </c>
      <c r="S90">
        <v>4.2999999999999997E-2</v>
      </c>
      <c r="T90">
        <v>4.2999999999999997E-2</v>
      </c>
      <c r="U90">
        <v>3.7999999999999999E-2</v>
      </c>
      <c r="V90">
        <v>4.8000000000000001E-2</v>
      </c>
      <c r="Z90" t="s">
        <v>76</v>
      </c>
      <c r="AA90" t="s">
        <v>98</v>
      </c>
      <c r="AB90">
        <v>3.5000000000000003E-2</v>
      </c>
      <c r="AC90">
        <v>4.2999999999999997E-2</v>
      </c>
      <c r="AD90">
        <v>4.2999999999999997E-2</v>
      </c>
      <c r="AE90">
        <v>3.7999999999999999E-2</v>
      </c>
      <c r="AF90">
        <v>4.8000000000000001E-2</v>
      </c>
    </row>
    <row r="91" spans="2:33">
      <c r="B91" t="str">
        <f t="shared" si="13"/>
        <v>MD</v>
      </c>
      <c r="C91" t="s">
        <v>118</v>
      </c>
      <c r="D91" t="s">
        <v>18</v>
      </c>
      <c r="E91" t="str">
        <f t="shared" si="15"/>
        <v>IND*</v>
      </c>
      <c r="F91" t="str">
        <f t="shared" si="16"/>
        <v>FLO_BND</v>
      </c>
      <c r="G91" t="s">
        <v>71</v>
      </c>
      <c r="H91" t="s">
        <v>124</v>
      </c>
      <c r="I91" s="8">
        <f t="shared" si="14"/>
        <v>2.3184000000000005</v>
      </c>
      <c r="J91" s="8">
        <f t="shared" si="9"/>
        <v>2.1346500000000002</v>
      </c>
      <c r="K91" s="8">
        <f t="shared" si="10"/>
        <v>1.9372500000000001</v>
      </c>
      <c r="L91" s="8">
        <f t="shared" si="11"/>
        <v>2.2270500000000002</v>
      </c>
      <c r="M91" s="8">
        <f t="shared" si="12"/>
        <v>2.5378499999999997</v>
      </c>
      <c r="Q91" t="s">
        <v>99</v>
      </c>
      <c r="R91" s="7">
        <f>AB91</f>
        <v>2.2080000000000002</v>
      </c>
      <c r="S91" s="7">
        <f>AC91</f>
        <v>2.0329999999999999</v>
      </c>
      <c r="T91" s="7">
        <f>AD91</f>
        <v>1.845</v>
      </c>
      <c r="U91" s="7">
        <f>AE91</f>
        <v>2.121</v>
      </c>
      <c r="V91" s="7">
        <f>AF91</f>
        <v>2.4169999999999998</v>
      </c>
      <c r="AA91" t="s">
        <v>99</v>
      </c>
      <c r="AB91">
        <v>2.2080000000000002</v>
      </c>
      <c r="AC91">
        <v>2.0329999999999999</v>
      </c>
      <c r="AD91">
        <v>1.845</v>
      </c>
      <c r="AE91">
        <v>2.121</v>
      </c>
      <c r="AF91">
        <v>2.4169999999999998</v>
      </c>
    </row>
    <row r="92" spans="2:33">
      <c r="B92" t="str">
        <f t="shared" si="13"/>
        <v>MD</v>
      </c>
      <c r="C92" t="s">
        <v>118</v>
      </c>
      <c r="D92" t="s">
        <v>18</v>
      </c>
      <c r="E92" t="str">
        <f t="shared" si="15"/>
        <v>RSD*</v>
      </c>
      <c r="F92" t="str">
        <f t="shared" si="16"/>
        <v>FLO_BND</v>
      </c>
      <c r="G92" t="s">
        <v>71</v>
      </c>
      <c r="H92" t="s">
        <v>124</v>
      </c>
      <c r="I92" s="8">
        <f t="shared" si="14"/>
        <v>5.8254000000000001</v>
      </c>
      <c r="J92" s="8">
        <f t="shared" si="9"/>
        <v>5.6469000000000005</v>
      </c>
      <c r="K92" s="8">
        <f t="shared" si="10"/>
        <v>5.2038000000000002</v>
      </c>
      <c r="L92" s="8">
        <f t="shared" si="11"/>
        <v>4.7838000000000003</v>
      </c>
      <c r="M92" s="8">
        <f t="shared" si="12"/>
        <v>4.6945500000000004</v>
      </c>
      <c r="Q92" t="s">
        <v>95</v>
      </c>
      <c r="R92">
        <v>5.548</v>
      </c>
      <c r="S92">
        <v>5.3780000000000001</v>
      </c>
      <c r="T92">
        <v>4.9560000000000004</v>
      </c>
      <c r="U92">
        <v>4.556</v>
      </c>
      <c r="V92">
        <v>4.4710000000000001</v>
      </c>
      <c r="AA92" t="s">
        <v>95</v>
      </c>
      <c r="AB92">
        <v>5.548</v>
      </c>
      <c r="AC92">
        <v>5.3780000000000001</v>
      </c>
      <c r="AD92">
        <v>4.9560000000000004</v>
      </c>
      <c r="AE92">
        <v>4.556</v>
      </c>
      <c r="AF92">
        <v>4.4710000000000001</v>
      </c>
    </row>
    <row r="93" spans="2:33">
      <c r="B93" t="str">
        <f t="shared" si="13"/>
        <v>MD</v>
      </c>
      <c r="C93" t="s">
        <v>118</v>
      </c>
      <c r="D93" t="s">
        <v>18</v>
      </c>
      <c r="E93" t="str">
        <f t="shared" si="15"/>
        <v>COM*</v>
      </c>
      <c r="F93" t="str">
        <f t="shared" si="16"/>
        <v>FLO_BND</v>
      </c>
      <c r="G93" t="s">
        <v>71</v>
      </c>
      <c r="H93" t="s">
        <v>124</v>
      </c>
      <c r="I93" s="8">
        <f t="shared" si="14"/>
        <v>2.3572500000000001</v>
      </c>
      <c r="J93" s="8">
        <f t="shared" si="9"/>
        <v>2.3572500000000001</v>
      </c>
      <c r="K93" s="8">
        <f t="shared" si="10"/>
        <v>2.3897999999999997</v>
      </c>
      <c r="L93" s="8">
        <f t="shared" si="11"/>
        <v>2.3404500000000001</v>
      </c>
      <c r="M93" s="8">
        <f t="shared" si="12"/>
        <v>1.9435500000000001</v>
      </c>
      <c r="Q93" t="s">
        <v>96</v>
      </c>
      <c r="R93">
        <v>2.2280000000000002</v>
      </c>
      <c r="S93">
        <v>2.2450000000000001</v>
      </c>
      <c r="T93">
        <v>2.2759999999999998</v>
      </c>
      <c r="U93">
        <v>2.2290000000000001</v>
      </c>
      <c r="V93">
        <v>1.851</v>
      </c>
      <c r="AA93" t="s">
        <v>96</v>
      </c>
      <c r="AB93">
        <v>2.2280000000000002</v>
      </c>
      <c r="AC93">
        <v>2.2450000000000001</v>
      </c>
      <c r="AD93">
        <v>2.2759999999999998</v>
      </c>
      <c r="AE93">
        <v>2.2290000000000001</v>
      </c>
      <c r="AF93">
        <v>1.851</v>
      </c>
    </row>
    <row r="94" spans="2:33">
      <c r="B94" t="str">
        <f t="shared" si="13"/>
        <v>ME</v>
      </c>
      <c r="C94" t="s">
        <v>118</v>
      </c>
      <c r="D94" t="s">
        <v>18</v>
      </c>
      <c r="E94" t="str">
        <f t="shared" si="15"/>
        <v>AGR*</v>
      </c>
      <c r="F94" t="str">
        <f t="shared" si="16"/>
        <v>\I:</v>
      </c>
      <c r="G94" t="s">
        <v>71</v>
      </c>
      <c r="H94" t="s">
        <v>124</v>
      </c>
      <c r="I94" s="8">
        <f t="shared" si="14"/>
        <v>0</v>
      </c>
      <c r="J94" s="8">
        <f t="shared" si="9"/>
        <v>0</v>
      </c>
      <c r="K94" s="8">
        <f t="shared" si="10"/>
        <v>0</v>
      </c>
      <c r="L94" s="8">
        <f t="shared" si="11"/>
        <v>0</v>
      </c>
      <c r="M94" s="8">
        <f t="shared" si="12"/>
        <v>0</v>
      </c>
      <c r="P94" t="s">
        <v>77</v>
      </c>
      <c r="Q94" t="s">
        <v>98</v>
      </c>
      <c r="R94">
        <v>0</v>
      </c>
      <c r="S94">
        <v>0</v>
      </c>
      <c r="T94">
        <v>0</v>
      </c>
      <c r="U94">
        <v>0</v>
      </c>
      <c r="V94">
        <v>0</v>
      </c>
      <c r="Z94" t="s">
        <v>77</v>
      </c>
      <c r="AA94" t="s">
        <v>98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2:33">
      <c r="B95" t="str">
        <f t="shared" si="13"/>
        <v>ME</v>
      </c>
      <c r="C95" t="s">
        <v>118</v>
      </c>
      <c r="D95" t="s">
        <v>18</v>
      </c>
      <c r="E95" t="str">
        <f t="shared" si="15"/>
        <v>IND*</v>
      </c>
      <c r="F95" t="str">
        <f t="shared" si="16"/>
        <v>FLO_BND</v>
      </c>
      <c r="G95" t="s">
        <v>71</v>
      </c>
      <c r="H95" t="s">
        <v>124</v>
      </c>
      <c r="I95" s="8">
        <f t="shared" si="14"/>
        <v>0</v>
      </c>
      <c r="J95" s="8">
        <f t="shared" si="9"/>
        <v>0</v>
      </c>
      <c r="K95" s="8">
        <f t="shared" si="10"/>
        <v>0</v>
      </c>
      <c r="L95" s="8">
        <f t="shared" si="11"/>
        <v>0</v>
      </c>
      <c r="M95" s="8">
        <f t="shared" si="12"/>
        <v>0</v>
      </c>
      <c r="Q95" t="s">
        <v>99</v>
      </c>
      <c r="R95" s="7">
        <f>AB95</f>
        <v>0</v>
      </c>
      <c r="S95" s="7">
        <f>AC95</f>
        <v>0</v>
      </c>
      <c r="T95" s="7">
        <f>AD95</f>
        <v>0</v>
      </c>
      <c r="U95" s="7">
        <f>AE95</f>
        <v>0</v>
      </c>
      <c r="V95" s="7">
        <f>AF95</f>
        <v>0</v>
      </c>
      <c r="AA95" t="s">
        <v>99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2:33">
      <c r="B96" t="str">
        <f t="shared" si="13"/>
        <v>ME</v>
      </c>
      <c r="C96" t="s">
        <v>118</v>
      </c>
      <c r="D96" t="s">
        <v>18</v>
      </c>
      <c r="E96" t="str">
        <f t="shared" si="15"/>
        <v>RSD*</v>
      </c>
      <c r="F96" t="str">
        <f t="shared" si="16"/>
        <v>FLO_BND</v>
      </c>
      <c r="G96" t="s">
        <v>71</v>
      </c>
      <c r="H96" t="s">
        <v>124</v>
      </c>
      <c r="I96" s="8">
        <f t="shared" si="14"/>
        <v>0</v>
      </c>
      <c r="J96" s="8">
        <f t="shared" si="9"/>
        <v>0</v>
      </c>
      <c r="K96" s="8">
        <f t="shared" si="10"/>
        <v>0</v>
      </c>
      <c r="L96" s="8">
        <f t="shared" si="11"/>
        <v>0</v>
      </c>
      <c r="M96" s="8">
        <f t="shared" si="12"/>
        <v>0</v>
      </c>
      <c r="Q96" t="s">
        <v>95</v>
      </c>
      <c r="R96">
        <v>0</v>
      </c>
      <c r="S96">
        <v>0</v>
      </c>
      <c r="T96">
        <v>0</v>
      </c>
      <c r="U96">
        <v>0</v>
      </c>
      <c r="V96">
        <v>0</v>
      </c>
      <c r="AA96" t="s">
        <v>95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2:33">
      <c r="B97" t="str">
        <f t="shared" si="13"/>
        <v>ME</v>
      </c>
      <c r="C97" t="s">
        <v>118</v>
      </c>
      <c r="D97" t="s">
        <v>18</v>
      </c>
      <c r="E97" t="str">
        <f t="shared" si="15"/>
        <v>COM*</v>
      </c>
      <c r="F97" t="str">
        <f t="shared" si="16"/>
        <v>FLO_BND</v>
      </c>
      <c r="G97" t="s">
        <v>71</v>
      </c>
      <c r="H97" t="s">
        <v>124</v>
      </c>
      <c r="I97" s="8">
        <f t="shared" si="14"/>
        <v>0</v>
      </c>
      <c r="J97" s="8">
        <f t="shared" si="9"/>
        <v>0</v>
      </c>
      <c r="K97" s="8">
        <f t="shared" si="10"/>
        <v>0</v>
      </c>
      <c r="L97" s="8">
        <f t="shared" si="11"/>
        <v>0</v>
      </c>
      <c r="M97" s="8">
        <f t="shared" si="12"/>
        <v>0</v>
      </c>
      <c r="Q97" t="s">
        <v>96</v>
      </c>
      <c r="R97">
        <v>0</v>
      </c>
      <c r="S97">
        <v>0</v>
      </c>
      <c r="T97">
        <v>0</v>
      </c>
      <c r="U97">
        <v>0</v>
      </c>
      <c r="V97">
        <v>0</v>
      </c>
      <c r="AA97" t="s">
        <v>96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2:33">
      <c r="B98" t="str">
        <f t="shared" si="13"/>
        <v>MK</v>
      </c>
      <c r="C98" t="s">
        <v>118</v>
      </c>
      <c r="D98" t="s">
        <v>18</v>
      </c>
      <c r="E98" t="str">
        <f t="shared" si="15"/>
        <v>AGR*</v>
      </c>
      <c r="F98" t="str">
        <f t="shared" si="16"/>
        <v>\I:</v>
      </c>
      <c r="G98" t="s">
        <v>71</v>
      </c>
      <c r="H98" t="s">
        <v>124</v>
      </c>
      <c r="I98" s="8">
        <f t="shared" si="14"/>
        <v>0</v>
      </c>
      <c r="J98" s="8">
        <f t="shared" si="9"/>
        <v>0</v>
      </c>
      <c r="K98" s="8">
        <f t="shared" si="10"/>
        <v>0</v>
      </c>
      <c r="L98" s="8">
        <f t="shared" si="11"/>
        <v>0</v>
      </c>
      <c r="M98" s="8">
        <f t="shared" si="12"/>
        <v>0</v>
      </c>
      <c r="P98" t="s">
        <v>78</v>
      </c>
      <c r="Q98" t="s">
        <v>98</v>
      </c>
      <c r="R98">
        <v>0</v>
      </c>
      <c r="S98">
        <v>0</v>
      </c>
      <c r="T98">
        <v>0</v>
      </c>
      <c r="U98">
        <v>0</v>
      </c>
      <c r="V98">
        <v>0</v>
      </c>
      <c r="Z98" t="s">
        <v>78</v>
      </c>
      <c r="AA98" t="s">
        <v>98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2:33">
      <c r="B99" t="str">
        <f t="shared" si="13"/>
        <v>MK</v>
      </c>
      <c r="C99" t="s">
        <v>118</v>
      </c>
      <c r="D99" t="s">
        <v>18</v>
      </c>
      <c r="E99" t="str">
        <f t="shared" si="15"/>
        <v>IND*</v>
      </c>
      <c r="F99" t="str">
        <f t="shared" si="16"/>
        <v>FLO_BND</v>
      </c>
      <c r="G99" t="s">
        <v>71</v>
      </c>
      <c r="H99" t="s">
        <v>124</v>
      </c>
      <c r="I99" s="8">
        <f t="shared" si="14"/>
        <v>0.3276</v>
      </c>
      <c r="J99" s="8">
        <f t="shared" si="9"/>
        <v>0.14909999999999998</v>
      </c>
      <c r="K99" s="8">
        <f t="shared" si="10"/>
        <v>0.13020000000000001</v>
      </c>
      <c r="L99" s="8">
        <f t="shared" si="11"/>
        <v>0.14804999999999999</v>
      </c>
      <c r="M99" s="8">
        <f t="shared" si="12"/>
        <v>0.12495000000000001</v>
      </c>
      <c r="Q99" t="s">
        <v>99</v>
      </c>
      <c r="R99" s="7">
        <f>AB99</f>
        <v>0.312</v>
      </c>
      <c r="S99" s="7">
        <f>AC99</f>
        <v>0.14199999999999999</v>
      </c>
      <c r="T99" s="7">
        <f>AD99</f>
        <v>0.124</v>
      </c>
      <c r="U99" s="7">
        <f>AE99</f>
        <v>0.14099999999999999</v>
      </c>
      <c r="V99" s="7">
        <f>AF99</f>
        <v>0.11899999999999999</v>
      </c>
      <c r="AA99" t="s">
        <v>99</v>
      </c>
      <c r="AB99">
        <v>0.312</v>
      </c>
      <c r="AC99">
        <v>0.14199999999999999</v>
      </c>
      <c r="AD99">
        <v>0.124</v>
      </c>
      <c r="AE99">
        <v>0.14099999999999999</v>
      </c>
      <c r="AF99">
        <v>0.11899999999999999</v>
      </c>
    </row>
    <row r="100" spans="2:33">
      <c r="B100" t="str">
        <f t="shared" si="13"/>
        <v>MK</v>
      </c>
      <c r="C100" t="s">
        <v>118</v>
      </c>
      <c r="D100" t="s">
        <v>18</v>
      </c>
      <c r="E100" t="str">
        <f t="shared" si="15"/>
        <v>RSD*</v>
      </c>
      <c r="F100" t="str">
        <f t="shared" si="16"/>
        <v>FLO_BND</v>
      </c>
      <c r="G100" t="s">
        <v>71</v>
      </c>
      <c r="H100" t="s">
        <v>124</v>
      </c>
      <c r="I100" s="8">
        <f t="shared" si="14"/>
        <v>1.6369499999999999</v>
      </c>
      <c r="J100" s="8">
        <f t="shared" si="9"/>
        <v>1.6369499999999999</v>
      </c>
      <c r="K100" s="8">
        <f t="shared" si="10"/>
        <v>1.5025500000000001</v>
      </c>
      <c r="L100" s="8">
        <f t="shared" si="11"/>
        <v>1.2421500000000001</v>
      </c>
      <c r="M100" s="8">
        <f t="shared" si="12"/>
        <v>1.1980500000000001</v>
      </c>
      <c r="Q100" t="s">
        <v>95</v>
      </c>
      <c r="R100">
        <v>1.423</v>
      </c>
      <c r="S100">
        <v>1.5589999999999999</v>
      </c>
      <c r="T100">
        <v>1.431</v>
      </c>
      <c r="U100">
        <v>1.1830000000000001</v>
      </c>
      <c r="V100">
        <v>1.141</v>
      </c>
      <c r="AA100" t="s">
        <v>95</v>
      </c>
      <c r="AB100">
        <v>1.423</v>
      </c>
      <c r="AC100">
        <v>1.5589999999999999</v>
      </c>
      <c r="AD100">
        <v>1.431</v>
      </c>
      <c r="AE100">
        <v>1.1830000000000001</v>
      </c>
      <c r="AF100">
        <v>1.141</v>
      </c>
    </row>
    <row r="101" spans="2:33">
      <c r="B101" t="str">
        <f t="shared" si="13"/>
        <v>MK</v>
      </c>
      <c r="C101" t="s">
        <v>118</v>
      </c>
      <c r="D101" t="s">
        <v>18</v>
      </c>
      <c r="E101" t="str">
        <f t="shared" si="15"/>
        <v>COM*</v>
      </c>
      <c r="F101" t="str">
        <f t="shared" si="16"/>
        <v>FLO_BND</v>
      </c>
      <c r="G101" t="s">
        <v>71</v>
      </c>
      <c r="H101" t="s">
        <v>124</v>
      </c>
      <c r="I101" s="8">
        <f t="shared" si="14"/>
        <v>0.71295000000000008</v>
      </c>
      <c r="J101" s="8">
        <f t="shared" si="9"/>
        <v>0.71295000000000008</v>
      </c>
      <c r="K101" s="8">
        <f t="shared" si="10"/>
        <v>0.64575000000000005</v>
      </c>
      <c r="L101" s="8">
        <f t="shared" si="11"/>
        <v>0.52395000000000003</v>
      </c>
      <c r="M101" s="8">
        <f t="shared" si="12"/>
        <v>0.4536</v>
      </c>
      <c r="Q101" t="s">
        <v>96</v>
      </c>
      <c r="R101">
        <v>0.54500000000000004</v>
      </c>
      <c r="S101">
        <v>0.67900000000000005</v>
      </c>
      <c r="T101">
        <v>0.61499999999999999</v>
      </c>
      <c r="U101">
        <v>0.499</v>
      </c>
      <c r="V101">
        <v>0.432</v>
      </c>
      <c r="AA101" t="s">
        <v>96</v>
      </c>
      <c r="AB101">
        <v>0.54500000000000004</v>
      </c>
      <c r="AC101">
        <v>0.67900000000000005</v>
      </c>
      <c r="AD101">
        <v>0.61499999999999999</v>
      </c>
      <c r="AE101">
        <v>0.499</v>
      </c>
      <c r="AF101">
        <v>0.432</v>
      </c>
    </row>
    <row r="102" spans="2:33">
      <c r="B102" t="str">
        <f t="shared" si="13"/>
        <v>MT</v>
      </c>
      <c r="C102" t="s">
        <v>118</v>
      </c>
      <c r="D102" t="s">
        <v>18</v>
      </c>
      <c r="E102" t="str">
        <f t="shared" si="15"/>
        <v>AGR*</v>
      </c>
      <c r="F102" t="str">
        <f t="shared" si="16"/>
        <v>\I:</v>
      </c>
      <c r="G102" t="s">
        <v>71</v>
      </c>
      <c r="H102" t="s">
        <v>124</v>
      </c>
      <c r="I102" s="8">
        <f t="shared" si="14"/>
        <v>0</v>
      </c>
      <c r="J102" s="8">
        <f t="shared" si="9"/>
        <v>0</v>
      </c>
      <c r="K102" s="8">
        <f t="shared" si="10"/>
        <v>0</v>
      </c>
      <c r="L102" s="8">
        <f t="shared" si="11"/>
        <v>0</v>
      </c>
      <c r="M102" s="8">
        <f t="shared" si="12"/>
        <v>0</v>
      </c>
      <c r="P102" t="s">
        <v>69</v>
      </c>
      <c r="Q102" t="s">
        <v>98</v>
      </c>
      <c r="R102">
        <v>0</v>
      </c>
      <c r="S102">
        <v>0</v>
      </c>
      <c r="T102">
        <v>0</v>
      </c>
      <c r="U102">
        <v>0</v>
      </c>
      <c r="V102">
        <v>0</v>
      </c>
      <c r="Z102" t="s">
        <v>69</v>
      </c>
      <c r="AA102" t="s">
        <v>98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2:33">
      <c r="B103" t="str">
        <f t="shared" ref="B103:B134" si="17">IF(P103="",B102,P103)</f>
        <v>MT</v>
      </c>
      <c r="C103" t="s">
        <v>118</v>
      </c>
      <c r="D103" t="s">
        <v>18</v>
      </c>
      <c r="E103" t="str">
        <f t="shared" si="15"/>
        <v>IND*</v>
      </c>
      <c r="F103" t="str">
        <f t="shared" si="16"/>
        <v>FLO_BND</v>
      </c>
      <c r="G103" t="s">
        <v>71</v>
      </c>
      <c r="H103" t="s">
        <v>124</v>
      </c>
      <c r="I103" s="8">
        <f t="shared" si="14"/>
        <v>0</v>
      </c>
      <c r="J103" s="8">
        <f t="shared" si="9"/>
        <v>0</v>
      </c>
      <c r="K103" s="8">
        <f t="shared" si="10"/>
        <v>0</v>
      </c>
      <c r="L103" s="8">
        <f t="shared" si="11"/>
        <v>0</v>
      </c>
      <c r="M103" s="8">
        <f t="shared" si="12"/>
        <v>0</v>
      </c>
      <c r="Q103" t="s">
        <v>99</v>
      </c>
      <c r="R103" s="7">
        <f>AB103</f>
        <v>0</v>
      </c>
      <c r="S103" s="7">
        <f>AC103</f>
        <v>0</v>
      </c>
      <c r="T103" s="7">
        <f>AD103</f>
        <v>0</v>
      </c>
      <c r="U103" s="7">
        <f>AE103</f>
        <v>0</v>
      </c>
      <c r="V103" s="7">
        <f>AF103</f>
        <v>0</v>
      </c>
      <c r="AA103" t="s">
        <v>99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2:33">
      <c r="B104" t="str">
        <f t="shared" si="17"/>
        <v>MT</v>
      </c>
      <c r="C104" t="s">
        <v>118</v>
      </c>
      <c r="D104" t="s">
        <v>18</v>
      </c>
      <c r="E104" t="str">
        <f t="shared" si="15"/>
        <v>RSD*</v>
      </c>
      <c r="F104" t="str">
        <f t="shared" si="16"/>
        <v>FLO_BND</v>
      </c>
      <c r="G104" t="s">
        <v>71</v>
      </c>
      <c r="H104" t="s">
        <v>124</v>
      </c>
      <c r="I104" s="8">
        <f t="shared" si="14"/>
        <v>0</v>
      </c>
      <c r="J104" s="8">
        <f t="shared" si="9"/>
        <v>0</v>
      </c>
      <c r="K104" s="8">
        <f t="shared" si="10"/>
        <v>0</v>
      </c>
      <c r="L104" s="8">
        <f t="shared" si="11"/>
        <v>0</v>
      </c>
      <c r="M104" s="8">
        <f t="shared" si="12"/>
        <v>0</v>
      </c>
      <c r="Q104" t="s">
        <v>95</v>
      </c>
      <c r="R104">
        <v>0</v>
      </c>
      <c r="S104">
        <v>0</v>
      </c>
      <c r="T104">
        <v>0</v>
      </c>
      <c r="U104">
        <v>0</v>
      </c>
      <c r="V104">
        <v>0</v>
      </c>
      <c r="AA104" t="s">
        <v>95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2:33">
      <c r="B105" t="str">
        <f t="shared" si="17"/>
        <v>MT</v>
      </c>
      <c r="C105" t="s">
        <v>118</v>
      </c>
      <c r="D105" t="s">
        <v>18</v>
      </c>
      <c r="E105" t="str">
        <f t="shared" si="15"/>
        <v>COM*</v>
      </c>
      <c r="F105" t="str">
        <f t="shared" si="16"/>
        <v>FLO_BND</v>
      </c>
      <c r="G105" t="s">
        <v>71</v>
      </c>
      <c r="H105" t="s">
        <v>124</v>
      </c>
      <c r="I105" s="8">
        <f t="shared" si="14"/>
        <v>5.2500000000000003E-3</v>
      </c>
      <c r="J105" s="8">
        <f t="shared" si="9"/>
        <v>5.2500000000000003E-3</v>
      </c>
      <c r="K105" s="8">
        <f t="shared" si="10"/>
        <v>8.4000000000000012E-3</v>
      </c>
      <c r="L105" s="8">
        <f t="shared" si="11"/>
        <v>1.0500000000000002E-3</v>
      </c>
      <c r="M105" s="8">
        <f t="shared" si="12"/>
        <v>1.0500000000000002E-3</v>
      </c>
      <c r="Q105" t="s">
        <v>96</v>
      </c>
      <c r="R105">
        <v>0</v>
      </c>
      <c r="S105">
        <v>5.0000000000000001E-3</v>
      </c>
      <c r="T105">
        <v>8.0000000000000002E-3</v>
      </c>
      <c r="U105">
        <v>1E-3</v>
      </c>
      <c r="V105">
        <v>1E-3</v>
      </c>
      <c r="AA105" t="s">
        <v>96</v>
      </c>
      <c r="AB105">
        <v>0</v>
      </c>
      <c r="AC105">
        <v>5.0000000000000001E-3</v>
      </c>
      <c r="AD105">
        <v>8.0000000000000002E-3</v>
      </c>
      <c r="AE105">
        <v>1E-3</v>
      </c>
      <c r="AF105">
        <v>1E-3</v>
      </c>
    </row>
    <row r="106" spans="2:33">
      <c r="B106" t="str">
        <f t="shared" si="17"/>
        <v>NL</v>
      </c>
      <c r="C106" t="s">
        <v>118</v>
      </c>
      <c r="D106" t="s">
        <v>18</v>
      </c>
      <c r="E106" t="str">
        <f t="shared" si="15"/>
        <v>AGR*</v>
      </c>
      <c r="F106" t="str">
        <f t="shared" si="16"/>
        <v>\I:</v>
      </c>
      <c r="G106" t="s">
        <v>71</v>
      </c>
      <c r="H106" t="s">
        <v>124</v>
      </c>
      <c r="I106" s="8">
        <f t="shared" si="14"/>
        <v>5.8800105</v>
      </c>
      <c r="J106" s="8">
        <f t="shared" si="9"/>
        <v>5.09145</v>
      </c>
      <c r="K106" s="8">
        <f t="shared" si="10"/>
        <v>4.7145000000000001</v>
      </c>
      <c r="L106" s="8">
        <f t="shared" si="11"/>
        <v>4.3952999999999998</v>
      </c>
      <c r="M106" s="8">
        <f t="shared" si="12"/>
        <v>4.3952999999999998</v>
      </c>
      <c r="P106" t="s">
        <v>54</v>
      </c>
      <c r="Q106" t="s">
        <v>98</v>
      </c>
      <c r="R106">
        <v>5.49</v>
      </c>
      <c r="S106">
        <v>4.8490000000000002</v>
      </c>
      <c r="T106">
        <v>4.49</v>
      </c>
      <c r="U106">
        <v>4.1859999999999999</v>
      </c>
      <c r="V106">
        <v>4.1859999999999999</v>
      </c>
      <c r="Z106" t="s">
        <v>54</v>
      </c>
      <c r="AA106" t="s">
        <v>98</v>
      </c>
      <c r="AB106">
        <v>5.49</v>
      </c>
      <c r="AC106">
        <v>4.8490000000000002</v>
      </c>
      <c r="AD106">
        <v>4.49</v>
      </c>
      <c r="AE106">
        <v>4.1859999999999999</v>
      </c>
      <c r="AF106">
        <v>4.1859999999999999</v>
      </c>
      <c r="AG106">
        <v>5.6000100000000002</v>
      </c>
    </row>
    <row r="107" spans="2:33">
      <c r="B107" t="str">
        <f t="shared" si="17"/>
        <v>NL</v>
      </c>
      <c r="C107" t="s">
        <v>118</v>
      </c>
      <c r="D107" t="s">
        <v>18</v>
      </c>
      <c r="E107" t="str">
        <f t="shared" si="15"/>
        <v>IND*</v>
      </c>
      <c r="F107" t="str">
        <f t="shared" si="16"/>
        <v>FLO_BND</v>
      </c>
      <c r="G107" t="s">
        <v>71</v>
      </c>
      <c r="H107" t="s">
        <v>124</v>
      </c>
      <c r="I107" s="8">
        <f t="shared" si="14"/>
        <v>99.880200000000002</v>
      </c>
      <c r="J107" s="8">
        <f t="shared" si="9"/>
        <v>97.022100000000009</v>
      </c>
      <c r="K107" s="8">
        <f t="shared" si="10"/>
        <v>93.546599999999998</v>
      </c>
      <c r="L107" s="8">
        <f t="shared" si="11"/>
        <v>93.137100000000004</v>
      </c>
      <c r="M107" s="8">
        <f t="shared" si="12"/>
        <v>92.242499999999993</v>
      </c>
      <c r="Q107" t="s">
        <v>99</v>
      </c>
      <c r="R107" s="7">
        <f>AB107</f>
        <v>95.123999999999995</v>
      </c>
      <c r="S107" s="7">
        <f>AC107</f>
        <v>92.402000000000001</v>
      </c>
      <c r="T107" s="7">
        <f>AD107</f>
        <v>89.091999999999999</v>
      </c>
      <c r="U107" s="7">
        <f>AE107</f>
        <v>88.701999999999998</v>
      </c>
      <c r="V107" s="7">
        <f>AF107</f>
        <v>87.85</v>
      </c>
      <c r="AA107" t="s">
        <v>99</v>
      </c>
      <c r="AB107">
        <v>95.123999999999995</v>
      </c>
      <c r="AC107">
        <v>92.402000000000001</v>
      </c>
      <c r="AD107">
        <v>89.091999999999999</v>
      </c>
      <c r="AE107">
        <v>88.701999999999998</v>
      </c>
      <c r="AF107">
        <v>87.85</v>
      </c>
    </row>
    <row r="108" spans="2:33">
      <c r="B108" t="str">
        <f t="shared" si="17"/>
        <v>NL</v>
      </c>
      <c r="C108" t="s">
        <v>118</v>
      </c>
      <c r="D108" t="s">
        <v>18</v>
      </c>
      <c r="E108" t="str">
        <f t="shared" si="15"/>
        <v>RSD*</v>
      </c>
      <c r="F108" t="str">
        <f t="shared" si="16"/>
        <v>FLO_BND</v>
      </c>
      <c r="G108" t="s">
        <v>71</v>
      </c>
      <c r="H108" t="s">
        <v>124</v>
      </c>
      <c r="I108" s="8">
        <f t="shared" si="14"/>
        <v>14.0364</v>
      </c>
      <c r="J108" s="8">
        <f t="shared" si="9"/>
        <v>10.979850000000001</v>
      </c>
      <c r="K108" s="8">
        <f t="shared" si="10"/>
        <v>12.71025</v>
      </c>
      <c r="L108" s="8">
        <f t="shared" si="11"/>
        <v>14.305200000000001</v>
      </c>
      <c r="M108" s="8">
        <f t="shared" si="12"/>
        <v>11.463899999999999</v>
      </c>
      <c r="Q108" t="s">
        <v>95</v>
      </c>
      <c r="R108">
        <v>12.173</v>
      </c>
      <c r="S108">
        <v>10.457000000000001</v>
      </c>
      <c r="T108">
        <v>12.105</v>
      </c>
      <c r="U108">
        <v>13.624000000000001</v>
      </c>
      <c r="V108">
        <v>10.917999999999999</v>
      </c>
      <c r="AA108" t="s">
        <v>95</v>
      </c>
      <c r="AB108">
        <v>12.173</v>
      </c>
      <c r="AC108">
        <v>10.457000000000001</v>
      </c>
      <c r="AD108">
        <v>12.105</v>
      </c>
      <c r="AE108">
        <v>13.624000000000001</v>
      </c>
      <c r="AF108">
        <v>10.917999999999999</v>
      </c>
      <c r="AG108">
        <v>13.368</v>
      </c>
    </row>
    <row r="109" spans="2:33">
      <c r="B109" t="str">
        <f t="shared" si="17"/>
        <v>NL</v>
      </c>
      <c r="C109" t="s">
        <v>118</v>
      </c>
      <c r="D109" t="s">
        <v>18</v>
      </c>
      <c r="E109" t="str">
        <f t="shared" si="15"/>
        <v>COM*</v>
      </c>
      <c r="F109" t="str">
        <f t="shared" si="16"/>
        <v>FLO_BND</v>
      </c>
      <c r="G109" t="s">
        <v>71</v>
      </c>
      <c r="H109" t="s">
        <v>124</v>
      </c>
      <c r="I109" s="8">
        <f t="shared" si="14"/>
        <v>23.926349999999999</v>
      </c>
      <c r="J109" s="8">
        <f t="shared" si="9"/>
        <v>12.189450000000001</v>
      </c>
      <c r="K109" s="8">
        <f t="shared" si="10"/>
        <v>7.2156000000000002</v>
      </c>
      <c r="L109" s="8">
        <f t="shared" si="11"/>
        <v>6.5646000000000004</v>
      </c>
      <c r="M109" s="8">
        <f t="shared" si="12"/>
        <v>6.4480500000000003</v>
      </c>
      <c r="Q109" t="s">
        <v>96</v>
      </c>
      <c r="R109">
        <v>12.82</v>
      </c>
      <c r="S109">
        <v>11.609</v>
      </c>
      <c r="T109">
        <v>6.8719999999999999</v>
      </c>
      <c r="U109">
        <v>6.2519999999999998</v>
      </c>
      <c r="V109">
        <v>6.141</v>
      </c>
      <c r="AA109" t="s">
        <v>96</v>
      </c>
      <c r="AB109">
        <v>12.82</v>
      </c>
      <c r="AC109">
        <v>11.609</v>
      </c>
      <c r="AD109">
        <v>6.8719999999999999</v>
      </c>
      <c r="AE109">
        <v>6.2519999999999998</v>
      </c>
      <c r="AF109">
        <v>6.141</v>
      </c>
      <c r="AG109">
        <v>22.786999999999999</v>
      </c>
    </row>
    <row r="110" spans="2:33">
      <c r="B110" t="str">
        <f t="shared" si="17"/>
        <v>NO</v>
      </c>
      <c r="C110" t="s">
        <v>118</v>
      </c>
      <c r="D110" t="s">
        <v>18</v>
      </c>
      <c r="E110" t="str">
        <f t="shared" si="15"/>
        <v>AGR*</v>
      </c>
      <c r="F110" t="str">
        <f t="shared" si="16"/>
        <v>\I:</v>
      </c>
      <c r="G110" t="s">
        <v>71</v>
      </c>
      <c r="H110" t="s">
        <v>124</v>
      </c>
      <c r="I110" s="8">
        <f t="shared" si="14"/>
        <v>1.4700000000000001E-2</v>
      </c>
      <c r="J110" s="8">
        <f t="shared" si="9"/>
        <v>1.4700000000000001E-2</v>
      </c>
      <c r="K110" s="8">
        <f t="shared" si="10"/>
        <v>1.9949999999999999E-2</v>
      </c>
      <c r="L110" s="8">
        <f t="shared" si="11"/>
        <v>1.6800000000000002E-2</v>
      </c>
      <c r="M110" s="8">
        <f t="shared" si="12"/>
        <v>1.4700000000000001E-2</v>
      </c>
      <c r="P110" t="s">
        <v>79</v>
      </c>
      <c r="Q110" t="s">
        <v>98</v>
      </c>
      <c r="R110">
        <v>8.9999999999999993E-3</v>
      </c>
      <c r="S110">
        <v>1.4E-2</v>
      </c>
      <c r="T110">
        <v>1.9E-2</v>
      </c>
      <c r="U110">
        <v>1.6E-2</v>
      </c>
      <c r="V110">
        <v>1.4E-2</v>
      </c>
      <c r="Z110" t="s">
        <v>79</v>
      </c>
      <c r="AA110" t="s">
        <v>98</v>
      </c>
      <c r="AB110">
        <v>8.9999999999999993E-3</v>
      </c>
      <c r="AC110">
        <v>1.4E-2</v>
      </c>
      <c r="AD110">
        <v>1.9E-2</v>
      </c>
      <c r="AE110">
        <v>1.6E-2</v>
      </c>
      <c r="AF110">
        <v>1.4E-2</v>
      </c>
    </row>
    <row r="111" spans="2:33">
      <c r="B111" t="str">
        <f t="shared" si="17"/>
        <v>NO</v>
      </c>
      <c r="C111" t="s">
        <v>118</v>
      </c>
      <c r="D111" t="s">
        <v>18</v>
      </c>
      <c r="E111" t="str">
        <f t="shared" si="15"/>
        <v>IND*</v>
      </c>
      <c r="F111" t="str">
        <f t="shared" si="16"/>
        <v>FLO_BND</v>
      </c>
      <c r="G111" t="s">
        <v>71</v>
      </c>
      <c r="H111" t="s">
        <v>124</v>
      </c>
      <c r="I111" s="8">
        <f t="shared" si="14"/>
        <v>1.7451000000000001</v>
      </c>
      <c r="J111" s="8">
        <f t="shared" si="9"/>
        <v>1.4815500000000001</v>
      </c>
      <c r="K111" s="8">
        <f t="shared" si="10"/>
        <v>1.7419500000000001</v>
      </c>
      <c r="L111" s="8">
        <f t="shared" si="11"/>
        <v>2.0664000000000002</v>
      </c>
      <c r="M111" s="8">
        <f t="shared" si="12"/>
        <v>2.2197</v>
      </c>
      <c r="Q111" t="s">
        <v>99</v>
      </c>
      <c r="R111" s="7">
        <f>AB111</f>
        <v>1.6619999999999999</v>
      </c>
      <c r="S111" s="7">
        <f>AC111</f>
        <v>1.411</v>
      </c>
      <c r="T111" s="7">
        <f>AD111</f>
        <v>1.659</v>
      </c>
      <c r="U111" s="7">
        <f>AE111</f>
        <v>1.968</v>
      </c>
      <c r="V111" s="7">
        <f>AF111</f>
        <v>2.1139999999999999</v>
      </c>
      <c r="AA111" t="s">
        <v>99</v>
      </c>
      <c r="AB111">
        <v>1.6619999999999999</v>
      </c>
      <c r="AC111">
        <v>1.411</v>
      </c>
      <c r="AD111">
        <v>1.659</v>
      </c>
      <c r="AE111">
        <v>1.968</v>
      </c>
      <c r="AF111">
        <v>2.1139999999999999</v>
      </c>
    </row>
    <row r="112" spans="2:33">
      <c r="B112" t="str">
        <f t="shared" si="17"/>
        <v>NO</v>
      </c>
      <c r="C112" t="s">
        <v>118</v>
      </c>
      <c r="D112" t="s">
        <v>18</v>
      </c>
      <c r="E112" t="str">
        <f t="shared" si="15"/>
        <v>RSD*</v>
      </c>
      <c r="F112" t="str">
        <f t="shared" si="16"/>
        <v>FLO_BND</v>
      </c>
      <c r="G112" t="s">
        <v>71</v>
      </c>
      <c r="H112" t="s">
        <v>124</v>
      </c>
      <c r="I112" s="8">
        <f t="shared" si="14"/>
        <v>4.0971000000000002</v>
      </c>
      <c r="J112" s="8">
        <f t="shared" si="9"/>
        <v>2.9777999999999998</v>
      </c>
      <c r="K112" s="8">
        <f t="shared" si="10"/>
        <v>3.59205</v>
      </c>
      <c r="L112" s="8">
        <f t="shared" si="11"/>
        <v>4.09185</v>
      </c>
      <c r="M112" s="8">
        <f t="shared" si="12"/>
        <v>3.7789500000000005</v>
      </c>
      <c r="Q112" t="s">
        <v>95</v>
      </c>
      <c r="R112">
        <v>3.9020000000000001</v>
      </c>
      <c r="S112">
        <v>2.8359999999999999</v>
      </c>
      <c r="T112">
        <v>3.4209999999999998</v>
      </c>
      <c r="U112">
        <v>3.8969999999999998</v>
      </c>
      <c r="V112">
        <v>3.5990000000000002</v>
      </c>
      <c r="AA112" t="s">
        <v>95</v>
      </c>
      <c r="AB112">
        <v>3.9020000000000001</v>
      </c>
      <c r="AC112">
        <v>2.8359999999999999</v>
      </c>
      <c r="AD112">
        <v>3.4209999999999998</v>
      </c>
      <c r="AE112">
        <v>3.8969999999999998</v>
      </c>
      <c r="AF112">
        <v>3.5990000000000002</v>
      </c>
    </row>
    <row r="113" spans="2:33">
      <c r="B113" t="str">
        <f t="shared" si="17"/>
        <v>NO</v>
      </c>
      <c r="C113" t="s">
        <v>118</v>
      </c>
      <c r="D113" t="s">
        <v>18</v>
      </c>
      <c r="E113" t="str">
        <f t="shared" si="15"/>
        <v>COM*</v>
      </c>
      <c r="F113" t="str">
        <f t="shared" si="16"/>
        <v>FLO_BND</v>
      </c>
      <c r="G113" t="s">
        <v>71</v>
      </c>
      <c r="H113" t="s">
        <v>124</v>
      </c>
      <c r="I113" s="8">
        <f t="shared" si="14"/>
        <v>11.0334</v>
      </c>
      <c r="J113" s="8">
        <f t="shared" si="9"/>
        <v>10.2774</v>
      </c>
      <c r="K113" s="8">
        <f t="shared" si="10"/>
        <v>11.260200000000001</v>
      </c>
      <c r="L113" s="8">
        <f t="shared" si="11"/>
        <v>12.32385</v>
      </c>
      <c r="M113" s="8">
        <f t="shared" si="12"/>
        <v>11.660250000000001</v>
      </c>
      <c r="Q113" t="s">
        <v>96</v>
      </c>
      <c r="R113">
        <v>10.507999999999999</v>
      </c>
      <c r="S113">
        <v>9.7880000000000003</v>
      </c>
      <c r="T113">
        <v>10.724</v>
      </c>
      <c r="U113">
        <v>11.737</v>
      </c>
      <c r="V113">
        <v>11.105</v>
      </c>
      <c r="AA113" t="s">
        <v>96</v>
      </c>
      <c r="AB113">
        <v>10.507999999999999</v>
      </c>
      <c r="AC113">
        <v>9.7880000000000003</v>
      </c>
      <c r="AD113">
        <v>10.724</v>
      </c>
      <c r="AE113">
        <v>11.737</v>
      </c>
      <c r="AF113">
        <v>11.105</v>
      </c>
    </row>
    <row r="114" spans="2:33">
      <c r="B114" t="str">
        <f t="shared" si="17"/>
        <v>PL</v>
      </c>
      <c r="C114" t="s">
        <v>118</v>
      </c>
      <c r="D114" t="s">
        <v>18</v>
      </c>
      <c r="E114" t="str">
        <f t="shared" si="15"/>
        <v>AGR*</v>
      </c>
      <c r="F114" t="str">
        <f t="shared" si="16"/>
        <v>\I:</v>
      </c>
      <c r="G114" t="s">
        <v>71</v>
      </c>
      <c r="H114" t="s">
        <v>124</v>
      </c>
      <c r="I114" s="8">
        <f t="shared" si="14"/>
        <v>1.1550000000000002</v>
      </c>
      <c r="J114" s="8">
        <f t="shared" si="9"/>
        <v>1.05</v>
      </c>
      <c r="K114" s="8">
        <f t="shared" si="10"/>
        <v>1.05</v>
      </c>
      <c r="L114" s="8">
        <f t="shared" si="11"/>
        <v>1.05</v>
      </c>
      <c r="M114" s="8">
        <f t="shared" si="12"/>
        <v>0.94500000000000006</v>
      </c>
      <c r="P114" t="s">
        <v>55</v>
      </c>
      <c r="Q114" t="s">
        <v>98</v>
      </c>
      <c r="R114">
        <v>1.1000000000000001</v>
      </c>
      <c r="S114">
        <v>1</v>
      </c>
      <c r="T114">
        <v>1</v>
      </c>
      <c r="U114">
        <v>1</v>
      </c>
      <c r="V114">
        <v>0.9</v>
      </c>
      <c r="Z114" t="s">
        <v>55</v>
      </c>
      <c r="AA114" t="s">
        <v>98</v>
      </c>
      <c r="AB114">
        <v>1.1000000000000001</v>
      </c>
      <c r="AC114">
        <v>1</v>
      </c>
      <c r="AD114">
        <v>1</v>
      </c>
      <c r="AE114">
        <v>1</v>
      </c>
      <c r="AF114">
        <v>0.9</v>
      </c>
      <c r="AG114">
        <v>1.1000000000000001</v>
      </c>
    </row>
    <row r="115" spans="2:33">
      <c r="B115" t="str">
        <f t="shared" si="17"/>
        <v>PL</v>
      </c>
      <c r="C115" t="s">
        <v>118</v>
      </c>
      <c r="D115" t="s">
        <v>18</v>
      </c>
      <c r="E115" t="str">
        <f t="shared" si="15"/>
        <v>IND*</v>
      </c>
      <c r="F115" t="str">
        <f t="shared" si="16"/>
        <v>FLO_BND</v>
      </c>
      <c r="G115" t="s">
        <v>71</v>
      </c>
      <c r="H115" t="s">
        <v>124</v>
      </c>
      <c r="I115" s="8">
        <f t="shared" si="14"/>
        <v>29.74755</v>
      </c>
      <c r="J115" s="8">
        <f t="shared" si="9"/>
        <v>26.57865</v>
      </c>
      <c r="K115" s="8">
        <f t="shared" si="10"/>
        <v>27.953100000000003</v>
      </c>
      <c r="L115" s="8">
        <f t="shared" si="11"/>
        <v>27.536250000000003</v>
      </c>
      <c r="M115" s="8">
        <f t="shared" si="12"/>
        <v>24.889200000000002</v>
      </c>
      <c r="Q115" t="s">
        <v>99</v>
      </c>
      <c r="R115" s="7">
        <f>AB115</f>
        <v>28.331</v>
      </c>
      <c r="S115" s="7">
        <f>AC115</f>
        <v>25.312999999999999</v>
      </c>
      <c r="T115" s="7">
        <f>AD115</f>
        <v>26.622</v>
      </c>
      <c r="U115" s="7">
        <f>AE115</f>
        <v>26.225000000000001</v>
      </c>
      <c r="V115" s="7">
        <f>AF115</f>
        <v>23.704000000000001</v>
      </c>
      <c r="AA115" t="s">
        <v>99</v>
      </c>
      <c r="AB115">
        <v>28.331</v>
      </c>
      <c r="AC115">
        <v>25.312999999999999</v>
      </c>
      <c r="AD115">
        <v>26.622</v>
      </c>
      <c r="AE115">
        <v>26.225000000000001</v>
      </c>
      <c r="AF115">
        <v>23.704000000000001</v>
      </c>
    </row>
    <row r="116" spans="2:33">
      <c r="B116" t="str">
        <f t="shared" si="17"/>
        <v>PL</v>
      </c>
      <c r="C116" t="s">
        <v>118</v>
      </c>
      <c r="D116" t="s">
        <v>18</v>
      </c>
      <c r="E116" t="str">
        <f t="shared" si="15"/>
        <v>RSD*</v>
      </c>
      <c r="F116" t="str">
        <f t="shared" si="16"/>
        <v>FLO_BND</v>
      </c>
      <c r="G116" t="s">
        <v>71</v>
      </c>
      <c r="H116" t="s">
        <v>124</v>
      </c>
      <c r="I116" s="8">
        <f t="shared" si="14"/>
        <v>204.75</v>
      </c>
      <c r="J116" s="8">
        <f t="shared" si="9"/>
        <v>183.75</v>
      </c>
      <c r="K116" s="8">
        <f t="shared" si="10"/>
        <v>189</v>
      </c>
      <c r="L116" s="8">
        <f t="shared" si="11"/>
        <v>184.8</v>
      </c>
      <c r="M116" s="8">
        <f t="shared" si="12"/>
        <v>171.15</v>
      </c>
      <c r="Q116" t="s">
        <v>95</v>
      </c>
      <c r="R116">
        <v>195</v>
      </c>
      <c r="S116">
        <v>175</v>
      </c>
      <c r="T116">
        <v>180</v>
      </c>
      <c r="U116">
        <v>176</v>
      </c>
      <c r="V116">
        <v>163</v>
      </c>
      <c r="AA116" t="s">
        <v>95</v>
      </c>
      <c r="AB116">
        <v>195</v>
      </c>
      <c r="AC116">
        <v>175</v>
      </c>
      <c r="AD116">
        <v>180</v>
      </c>
      <c r="AE116">
        <v>176</v>
      </c>
      <c r="AF116">
        <v>163</v>
      </c>
      <c r="AG116">
        <v>195</v>
      </c>
    </row>
    <row r="117" spans="2:33">
      <c r="B117" t="str">
        <f t="shared" si="17"/>
        <v>PL</v>
      </c>
      <c r="C117" t="s">
        <v>118</v>
      </c>
      <c r="D117" t="s">
        <v>18</v>
      </c>
      <c r="E117" t="str">
        <f t="shared" si="15"/>
        <v>COM*</v>
      </c>
      <c r="F117" t="str">
        <f t="shared" si="16"/>
        <v>FLO_BND</v>
      </c>
      <c r="G117" t="s">
        <v>71</v>
      </c>
      <c r="H117" t="s">
        <v>124</v>
      </c>
      <c r="I117" s="8">
        <f t="shared" si="14"/>
        <v>52.158749999999998</v>
      </c>
      <c r="J117" s="8">
        <f t="shared" si="9"/>
        <v>44.489550000000001</v>
      </c>
      <c r="K117" s="8">
        <f t="shared" si="10"/>
        <v>45.054450000000003</v>
      </c>
      <c r="L117" s="8">
        <f t="shared" si="11"/>
        <v>48.35145</v>
      </c>
      <c r="M117" s="8">
        <f t="shared" si="12"/>
        <v>42.458849999999998</v>
      </c>
      <c r="Q117" t="s">
        <v>96</v>
      </c>
      <c r="R117">
        <v>49.674999999999997</v>
      </c>
      <c r="S117">
        <v>42.371000000000002</v>
      </c>
      <c r="T117">
        <v>42.908999999999999</v>
      </c>
      <c r="U117">
        <v>46.048999999999999</v>
      </c>
      <c r="V117">
        <v>40.436999999999998</v>
      </c>
      <c r="AA117" t="s">
        <v>96</v>
      </c>
      <c r="AB117">
        <v>49.674999999999997</v>
      </c>
      <c r="AC117">
        <v>42.371000000000002</v>
      </c>
      <c r="AD117">
        <v>42.908999999999999</v>
      </c>
      <c r="AE117">
        <v>46.048999999999999</v>
      </c>
      <c r="AF117">
        <v>40.436999999999998</v>
      </c>
      <c r="AG117">
        <v>36.774999999999999</v>
      </c>
    </row>
    <row r="118" spans="2:33">
      <c r="B118" t="str">
        <f t="shared" si="17"/>
        <v>PT</v>
      </c>
      <c r="C118" t="s">
        <v>118</v>
      </c>
      <c r="D118" t="s">
        <v>18</v>
      </c>
      <c r="E118" t="str">
        <f t="shared" si="15"/>
        <v>AGR*</v>
      </c>
      <c r="F118" t="str">
        <f t="shared" si="16"/>
        <v>\I:</v>
      </c>
      <c r="G118" t="s">
        <v>71</v>
      </c>
      <c r="H118" t="s">
        <v>124</v>
      </c>
      <c r="I118" s="8">
        <f t="shared" si="14"/>
        <v>1.8902520000000003E-2</v>
      </c>
      <c r="J118" s="8">
        <f t="shared" si="9"/>
        <v>1.89E-2</v>
      </c>
      <c r="K118" s="8">
        <f t="shared" si="10"/>
        <v>1.89E-2</v>
      </c>
      <c r="L118" s="8">
        <f t="shared" si="11"/>
        <v>1.0500000000000001E-2</v>
      </c>
      <c r="M118" s="8">
        <f t="shared" si="12"/>
        <v>0</v>
      </c>
      <c r="P118" t="s">
        <v>56</v>
      </c>
      <c r="Q118" t="s">
        <v>98</v>
      </c>
      <c r="R118">
        <v>1.7999999999999999E-2</v>
      </c>
      <c r="S118">
        <v>1.7999999999999999E-2</v>
      </c>
      <c r="T118">
        <v>1.7999999999999999E-2</v>
      </c>
      <c r="U118">
        <v>0.01</v>
      </c>
      <c r="V118">
        <v>0</v>
      </c>
      <c r="Z118" t="s">
        <v>56</v>
      </c>
      <c r="AA118" t="s">
        <v>98</v>
      </c>
      <c r="AB118">
        <v>1.7999999999999999E-2</v>
      </c>
      <c r="AC118">
        <v>1.7999999999999999E-2</v>
      </c>
      <c r="AD118">
        <v>1.7999999999999999E-2</v>
      </c>
      <c r="AE118">
        <v>0.01</v>
      </c>
      <c r="AF118">
        <v>0</v>
      </c>
      <c r="AG118">
        <v>1.8002400000000002E-2</v>
      </c>
    </row>
    <row r="119" spans="2:33">
      <c r="B119" t="str">
        <f t="shared" si="17"/>
        <v>PT</v>
      </c>
      <c r="C119" t="s">
        <v>118</v>
      </c>
      <c r="D119" t="s">
        <v>18</v>
      </c>
      <c r="E119" t="str">
        <f t="shared" si="15"/>
        <v>IND*</v>
      </c>
      <c r="F119" t="str">
        <f t="shared" si="16"/>
        <v>FLO_BND</v>
      </c>
      <c r="G119" t="s">
        <v>71</v>
      </c>
      <c r="H119" t="s">
        <v>124</v>
      </c>
      <c r="I119" s="8">
        <f t="shared" si="14"/>
        <v>13.994400000000001</v>
      </c>
      <c r="J119" s="8">
        <f t="shared" si="9"/>
        <v>13.874700000000001</v>
      </c>
      <c r="K119" s="8">
        <f t="shared" si="10"/>
        <v>14.00385</v>
      </c>
      <c r="L119" s="8">
        <f t="shared" si="11"/>
        <v>14.26005</v>
      </c>
      <c r="M119" s="8">
        <f t="shared" si="12"/>
        <v>10.6953</v>
      </c>
      <c r="Q119" t="s">
        <v>99</v>
      </c>
      <c r="R119" s="7">
        <f>AB119</f>
        <v>13.327999999999999</v>
      </c>
      <c r="S119" s="7">
        <f>AC119</f>
        <v>13.214</v>
      </c>
      <c r="T119" s="7">
        <f>AD119</f>
        <v>13.337</v>
      </c>
      <c r="U119" s="7">
        <f>AE119</f>
        <v>13.581</v>
      </c>
      <c r="V119" s="7">
        <f>AF119</f>
        <v>10.186</v>
      </c>
      <c r="AA119" t="s">
        <v>99</v>
      </c>
      <c r="AB119">
        <v>13.327999999999999</v>
      </c>
      <c r="AC119">
        <v>13.214</v>
      </c>
      <c r="AD119">
        <v>13.337</v>
      </c>
      <c r="AE119">
        <v>13.581</v>
      </c>
      <c r="AF119">
        <v>10.186</v>
      </c>
    </row>
    <row r="120" spans="2:33">
      <c r="B120" t="str">
        <f t="shared" si="17"/>
        <v>PT</v>
      </c>
      <c r="C120" t="s">
        <v>118</v>
      </c>
      <c r="D120" t="s">
        <v>18</v>
      </c>
      <c r="E120" t="str">
        <f t="shared" si="15"/>
        <v>RSD*</v>
      </c>
      <c r="F120" t="str">
        <f t="shared" si="16"/>
        <v>FLO_BND</v>
      </c>
      <c r="G120" t="s">
        <v>71</v>
      </c>
      <c r="H120" t="s">
        <v>124</v>
      </c>
      <c r="I120" s="8">
        <f t="shared" si="14"/>
        <v>0.31290105000000001</v>
      </c>
      <c r="J120" s="8">
        <f t="shared" si="9"/>
        <v>0.26145000000000002</v>
      </c>
      <c r="K120" s="8">
        <f t="shared" si="10"/>
        <v>0.30030000000000001</v>
      </c>
      <c r="L120" s="8">
        <f t="shared" si="11"/>
        <v>0.29085000000000005</v>
      </c>
      <c r="M120" s="8">
        <f t="shared" si="12"/>
        <v>0.23520000000000002</v>
      </c>
      <c r="Q120" t="s">
        <v>95</v>
      </c>
      <c r="R120">
        <v>0.29799999999999999</v>
      </c>
      <c r="S120">
        <v>0.249</v>
      </c>
      <c r="T120">
        <v>0.28599999999999998</v>
      </c>
      <c r="U120">
        <v>0.27700000000000002</v>
      </c>
      <c r="V120">
        <v>0.224</v>
      </c>
      <c r="AA120" t="s">
        <v>95</v>
      </c>
      <c r="AB120">
        <v>0.29799999999999999</v>
      </c>
      <c r="AC120">
        <v>0.249</v>
      </c>
      <c r="AD120">
        <v>0.28599999999999998</v>
      </c>
      <c r="AE120">
        <v>0.27700000000000002</v>
      </c>
      <c r="AF120">
        <v>0.224</v>
      </c>
      <c r="AG120">
        <v>0.29800100000000002</v>
      </c>
    </row>
    <row r="121" spans="2:33">
      <c r="B121" t="str">
        <f t="shared" si="17"/>
        <v>PT</v>
      </c>
      <c r="C121" t="s">
        <v>118</v>
      </c>
      <c r="D121" t="s">
        <v>18</v>
      </c>
      <c r="E121" t="str">
        <f t="shared" si="15"/>
        <v>COM*</v>
      </c>
      <c r="F121" t="str">
        <f t="shared" si="16"/>
        <v>FLO_BND</v>
      </c>
      <c r="G121" t="s">
        <v>71</v>
      </c>
      <c r="H121" t="s">
        <v>124</v>
      </c>
      <c r="I121" s="8">
        <f t="shared" si="14"/>
        <v>0.5292</v>
      </c>
      <c r="J121" s="8">
        <f t="shared" si="9"/>
        <v>0.5292</v>
      </c>
      <c r="K121" s="8">
        <f t="shared" si="10"/>
        <v>0.84840000000000004</v>
      </c>
      <c r="L121" s="8">
        <f t="shared" si="11"/>
        <v>0.91034999999999999</v>
      </c>
      <c r="M121" s="8">
        <f t="shared" si="12"/>
        <v>0.93765000000000009</v>
      </c>
      <c r="Q121" t="s">
        <v>96</v>
      </c>
      <c r="R121">
        <v>0.498</v>
      </c>
      <c r="S121">
        <v>0.504</v>
      </c>
      <c r="T121">
        <v>0.80800000000000005</v>
      </c>
      <c r="U121">
        <v>0.86699999999999999</v>
      </c>
      <c r="V121">
        <v>0.89300000000000002</v>
      </c>
      <c r="AA121" t="s">
        <v>96</v>
      </c>
      <c r="AB121">
        <v>0.498</v>
      </c>
      <c r="AC121">
        <v>0.504</v>
      </c>
      <c r="AD121">
        <v>0.80800000000000005</v>
      </c>
      <c r="AE121">
        <v>0.86699999999999999</v>
      </c>
      <c r="AF121">
        <v>0.89300000000000002</v>
      </c>
      <c r="AG121">
        <v>0.49799399999999999</v>
      </c>
    </row>
    <row r="122" spans="2:33">
      <c r="B122" t="str">
        <f t="shared" si="17"/>
        <v>RO</v>
      </c>
      <c r="C122" t="s">
        <v>118</v>
      </c>
      <c r="D122" t="s">
        <v>18</v>
      </c>
      <c r="E122" t="str">
        <f t="shared" si="15"/>
        <v>AGR*</v>
      </c>
      <c r="F122" t="str">
        <f t="shared" si="16"/>
        <v>\I:</v>
      </c>
      <c r="G122" t="s">
        <v>71</v>
      </c>
      <c r="H122" t="s">
        <v>124</v>
      </c>
      <c r="I122" s="8">
        <f t="shared" si="14"/>
        <v>1.0542</v>
      </c>
      <c r="J122" s="8">
        <f t="shared" si="9"/>
        <v>1.0542</v>
      </c>
      <c r="K122" s="8">
        <f t="shared" si="10"/>
        <v>1.3335000000000001</v>
      </c>
      <c r="L122" s="8">
        <f t="shared" si="11"/>
        <v>1.1864999999999999</v>
      </c>
      <c r="M122" s="8">
        <f t="shared" si="12"/>
        <v>0.91770000000000007</v>
      </c>
      <c r="P122" t="s">
        <v>57</v>
      </c>
      <c r="Q122" t="s">
        <v>98</v>
      </c>
      <c r="R122">
        <v>0.755</v>
      </c>
      <c r="S122">
        <v>1.004</v>
      </c>
      <c r="T122">
        <v>1.27</v>
      </c>
      <c r="U122">
        <v>1.1299999999999999</v>
      </c>
      <c r="V122">
        <v>0.874</v>
      </c>
      <c r="Z122" t="s">
        <v>57</v>
      </c>
      <c r="AA122" t="s">
        <v>98</v>
      </c>
      <c r="AB122">
        <v>0.755</v>
      </c>
      <c r="AC122">
        <v>1.004</v>
      </c>
      <c r="AD122">
        <v>1.27</v>
      </c>
      <c r="AE122">
        <v>1.1299999999999999</v>
      </c>
      <c r="AF122">
        <v>0.874</v>
      </c>
      <c r="AG122">
        <v>0.75500599999999995</v>
      </c>
    </row>
    <row r="123" spans="2:33">
      <c r="B123" t="str">
        <f t="shared" si="17"/>
        <v>RO</v>
      </c>
      <c r="C123" t="s">
        <v>118</v>
      </c>
      <c r="D123" t="s">
        <v>18</v>
      </c>
      <c r="E123" t="str">
        <f t="shared" si="15"/>
        <v>IND*</v>
      </c>
      <c r="F123" t="str">
        <f t="shared" si="16"/>
        <v>FLO_BND</v>
      </c>
      <c r="G123" t="s">
        <v>71</v>
      </c>
      <c r="H123" t="s">
        <v>124</v>
      </c>
      <c r="I123" s="8">
        <f t="shared" si="14"/>
        <v>12.81</v>
      </c>
      <c r="J123" s="8">
        <f t="shared" si="9"/>
        <v>12.81</v>
      </c>
      <c r="K123" s="8">
        <f t="shared" si="10"/>
        <v>12.2514</v>
      </c>
      <c r="L123" s="8">
        <f t="shared" si="11"/>
        <v>11.371500000000001</v>
      </c>
      <c r="M123" s="8">
        <f t="shared" si="12"/>
        <v>11.591999999999999</v>
      </c>
      <c r="Q123" t="s">
        <v>99</v>
      </c>
      <c r="R123" s="7">
        <f>AB123</f>
        <v>11.834</v>
      </c>
      <c r="S123" s="7">
        <f>AC123</f>
        <v>12.2</v>
      </c>
      <c r="T123" s="7">
        <f>AD123</f>
        <v>11.667999999999999</v>
      </c>
      <c r="U123" s="7">
        <f>AE123</f>
        <v>10.83</v>
      </c>
      <c r="V123" s="7">
        <f>AF123</f>
        <v>11.04</v>
      </c>
      <c r="AA123" t="s">
        <v>99</v>
      </c>
      <c r="AB123">
        <v>11.834</v>
      </c>
      <c r="AC123">
        <v>12.2</v>
      </c>
      <c r="AD123">
        <v>11.667999999999999</v>
      </c>
      <c r="AE123">
        <v>10.83</v>
      </c>
      <c r="AF123">
        <v>11.04</v>
      </c>
    </row>
    <row r="124" spans="2:33">
      <c r="B124" t="str">
        <f t="shared" si="17"/>
        <v>RO</v>
      </c>
      <c r="C124" t="s">
        <v>118</v>
      </c>
      <c r="D124" t="s">
        <v>18</v>
      </c>
      <c r="E124" t="str">
        <f t="shared" si="15"/>
        <v>RSD*</v>
      </c>
      <c r="F124" t="str">
        <f t="shared" si="16"/>
        <v>FLO_BND</v>
      </c>
      <c r="G124" t="s">
        <v>71</v>
      </c>
      <c r="H124" t="s">
        <v>124</v>
      </c>
      <c r="I124" s="8">
        <f t="shared" si="14"/>
        <v>49.886550000000007</v>
      </c>
      <c r="J124" s="8">
        <f t="shared" si="9"/>
        <v>49.261800000000001</v>
      </c>
      <c r="K124" s="8">
        <f t="shared" si="10"/>
        <v>42.183749999999996</v>
      </c>
      <c r="L124" s="8">
        <f t="shared" si="11"/>
        <v>39.788699999999999</v>
      </c>
      <c r="M124" s="8">
        <f t="shared" si="12"/>
        <v>35.129850000000005</v>
      </c>
      <c r="Q124" t="s">
        <v>95</v>
      </c>
      <c r="R124">
        <v>47.511000000000003</v>
      </c>
      <c r="S124">
        <v>46.915999999999997</v>
      </c>
      <c r="T124">
        <v>40.174999999999997</v>
      </c>
      <c r="U124">
        <v>37.893999999999998</v>
      </c>
      <c r="V124">
        <v>33.457000000000001</v>
      </c>
      <c r="AA124" t="s">
        <v>95</v>
      </c>
      <c r="AB124">
        <v>47.511000000000003</v>
      </c>
      <c r="AC124">
        <v>46.915999999999997</v>
      </c>
      <c r="AD124">
        <v>40.174999999999997</v>
      </c>
      <c r="AE124">
        <v>37.893999999999998</v>
      </c>
      <c r="AF124">
        <v>33.457000000000001</v>
      </c>
      <c r="AG124">
        <v>47.511000000000003</v>
      </c>
    </row>
    <row r="125" spans="2:33">
      <c r="B125" t="str">
        <f t="shared" si="17"/>
        <v>RO</v>
      </c>
      <c r="C125" t="s">
        <v>118</v>
      </c>
      <c r="D125" t="s">
        <v>18</v>
      </c>
      <c r="E125" t="str">
        <f t="shared" si="15"/>
        <v>COM*</v>
      </c>
      <c r="F125" t="str">
        <f t="shared" si="16"/>
        <v>FLO_BND</v>
      </c>
      <c r="G125" t="s">
        <v>71</v>
      </c>
      <c r="H125" t="s">
        <v>124</v>
      </c>
      <c r="I125" s="8">
        <f t="shared" si="14"/>
        <v>9.8973000000000013</v>
      </c>
      <c r="J125" s="8">
        <f t="shared" si="9"/>
        <v>9.8973000000000013</v>
      </c>
      <c r="K125" s="8">
        <f t="shared" si="10"/>
        <v>10.29945</v>
      </c>
      <c r="L125" s="8">
        <f t="shared" si="11"/>
        <v>9.8101500000000001</v>
      </c>
      <c r="M125" s="8">
        <f t="shared" si="12"/>
        <v>8.1479999999999997</v>
      </c>
      <c r="Q125" t="s">
        <v>96</v>
      </c>
      <c r="R125">
        <v>8.9629999999999992</v>
      </c>
      <c r="S125">
        <v>9.4260000000000002</v>
      </c>
      <c r="T125">
        <v>9.8089999999999993</v>
      </c>
      <c r="U125">
        <v>9.343</v>
      </c>
      <c r="V125">
        <v>7.76</v>
      </c>
      <c r="AA125" t="s">
        <v>96</v>
      </c>
      <c r="AB125">
        <v>8.9629999999999992</v>
      </c>
      <c r="AC125">
        <v>9.4260000000000002</v>
      </c>
      <c r="AD125">
        <v>9.8089999999999993</v>
      </c>
      <c r="AE125">
        <v>9.343</v>
      </c>
      <c r="AF125">
        <v>7.76</v>
      </c>
      <c r="AG125">
        <v>8.9630100000000006</v>
      </c>
    </row>
    <row r="126" spans="2:33">
      <c r="B126" t="str">
        <f t="shared" si="17"/>
        <v>RS</v>
      </c>
      <c r="C126" t="s">
        <v>118</v>
      </c>
      <c r="D126" t="s">
        <v>18</v>
      </c>
      <c r="E126" t="str">
        <f t="shared" si="15"/>
        <v>AGR*</v>
      </c>
      <c r="F126" t="str">
        <f t="shared" si="16"/>
        <v>\I:</v>
      </c>
      <c r="G126" t="s">
        <v>71</v>
      </c>
      <c r="H126" t="s">
        <v>124</v>
      </c>
      <c r="I126" s="8">
        <f t="shared" si="14"/>
        <v>0</v>
      </c>
      <c r="J126" s="8">
        <f t="shared" si="9"/>
        <v>0</v>
      </c>
      <c r="K126" s="8">
        <f t="shared" si="10"/>
        <v>0</v>
      </c>
      <c r="L126" s="8">
        <f t="shared" si="11"/>
        <v>0</v>
      </c>
      <c r="M126" s="8">
        <f t="shared" si="12"/>
        <v>0</v>
      </c>
      <c r="P126" t="s">
        <v>80</v>
      </c>
      <c r="Q126" t="s">
        <v>98</v>
      </c>
      <c r="R126">
        <v>0</v>
      </c>
      <c r="S126">
        <v>0</v>
      </c>
      <c r="T126">
        <v>0</v>
      </c>
      <c r="U126">
        <v>0</v>
      </c>
      <c r="V126">
        <v>0</v>
      </c>
      <c r="Z126" t="s">
        <v>80</v>
      </c>
      <c r="AA126" t="s">
        <v>98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2:33">
      <c r="B127" t="str">
        <f t="shared" si="17"/>
        <v>RS</v>
      </c>
      <c r="C127" t="s">
        <v>118</v>
      </c>
      <c r="D127" t="s">
        <v>18</v>
      </c>
      <c r="E127" t="str">
        <f t="shared" si="15"/>
        <v>IND*</v>
      </c>
      <c r="F127" t="str">
        <f t="shared" si="16"/>
        <v>FLO_BND</v>
      </c>
      <c r="G127" t="s">
        <v>71</v>
      </c>
      <c r="H127" t="s">
        <v>124</v>
      </c>
      <c r="I127" s="8">
        <f t="shared" si="14"/>
        <v>16.438800000000001</v>
      </c>
      <c r="J127" s="8">
        <f t="shared" si="9"/>
        <v>16.438800000000001</v>
      </c>
      <c r="K127" s="8">
        <f t="shared" si="10"/>
        <v>10.872750000000002</v>
      </c>
      <c r="L127" s="8">
        <f t="shared" si="11"/>
        <v>11.823</v>
      </c>
      <c r="M127" s="8">
        <f t="shared" si="12"/>
        <v>8.5050000000000008</v>
      </c>
      <c r="Q127" t="s">
        <v>99</v>
      </c>
      <c r="R127" s="7">
        <f>AB127</f>
        <v>14.473000000000001</v>
      </c>
      <c r="S127" s="7">
        <f>AC127</f>
        <v>15.656000000000001</v>
      </c>
      <c r="T127" s="7">
        <f>AD127</f>
        <v>10.355</v>
      </c>
      <c r="U127" s="7">
        <f>AE127</f>
        <v>11.26</v>
      </c>
      <c r="V127" s="7">
        <f>AF127</f>
        <v>8.1</v>
      </c>
      <c r="AA127" t="s">
        <v>99</v>
      </c>
      <c r="AB127">
        <v>14.473000000000001</v>
      </c>
      <c r="AC127">
        <v>15.656000000000001</v>
      </c>
      <c r="AD127">
        <v>10.355</v>
      </c>
      <c r="AE127">
        <v>11.26</v>
      </c>
      <c r="AF127">
        <v>8.1</v>
      </c>
    </row>
    <row r="128" spans="2:33">
      <c r="B128" t="str">
        <f t="shared" si="17"/>
        <v>RS</v>
      </c>
      <c r="C128" t="s">
        <v>118</v>
      </c>
      <c r="D128" t="s">
        <v>18</v>
      </c>
      <c r="E128" t="str">
        <f t="shared" si="15"/>
        <v>RSD*</v>
      </c>
      <c r="F128" t="str">
        <f t="shared" si="16"/>
        <v>FLO_BND</v>
      </c>
      <c r="G128" t="s">
        <v>71</v>
      </c>
      <c r="H128" t="s">
        <v>124</v>
      </c>
      <c r="I128" s="8">
        <f t="shared" si="14"/>
        <v>18.88635</v>
      </c>
      <c r="J128" s="8">
        <f t="shared" si="9"/>
        <v>18.88635</v>
      </c>
      <c r="K128" s="8">
        <f t="shared" si="10"/>
        <v>17.762850000000004</v>
      </c>
      <c r="L128" s="8">
        <f t="shared" si="11"/>
        <v>16.554300000000001</v>
      </c>
      <c r="M128" s="8">
        <f t="shared" si="12"/>
        <v>15.740550000000001</v>
      </c>
      <c r="Q128" t="s">
        <v>95</v>
      </c>
      <c r="R128">
        <v>15.946999999999999</v>
      </c>
      <c r="S128">
        <v>17.986999999999998</v>
      </c>
      <c r="T128">
        <v>16.917000000000002</v>
      </c>
      <c r="U128">
        <v>15.766</v>
      </c>
      <c r="V128">
        <v>14.991</v>
      </c>
      <c r="AA128" t="s">
        <v>95</v>
      </c>
      <c r="AB128">
        <v>15.946999999999999</v>
      </c>
      <c r="AC128">
        <v>17.986999999999998</v>
      </c>
      <c r="AD128">
        <v>16.917000000000002</v>
      </c>
      <c r="AE128">
        <v>15.766</v>
      </c>
      <c r="AF128">
        <v>14.991</v>
      </c>
    </row>
    <row r="129" spans="2:33">
      <c r="B129" t="str">
        <f t="shared" si="17"/>
        <v>RS</v>
      </c>
      <c r="C129" t="s">
        <v>118</v>
      </c>
      <c r="D129" t="s">
        <v>18</v>
      </c>
      <c r="E129" t="str">
        <f t="shared" si="15"/>
        <v>COM*</v>
      </c>
      <c r="F129" t="str">
        <f t="shared" si="16"/>
        <v>FLO_BND</v>
      </c>
      <c r="G129" t="s">
        <v>71</v>
      </c>
      <c r="H129" t="s">
        <v>124</v>
      </c>
      <c r="I129" s="8">
        <f t="shared" si="14"/>
        <v>4.0299000000000005</v>
      </c>
      <c r="J129" s="8">
        <f t="shared" si="9"/>
        <v>3.5332500000000002</v>
      </c>
      <c r="K129" s="8">
        <f t="shared" si="10"/>
        <v>3.4314</v>
      </c>
      <c r="L129" s="8">
        <f t="shared" si="11"/>
        <v>3.1710000000000003</v>
      </c>
      <c r="M129" s="8">
        <f t="shared" si="12"/>
        <v>3.0439500000000002</v>
      </c>
      <c r="Q129" t="s">
        <v>96</v>
      </c>
      <c r="R129">
        <v>3.8380000000000001</v>
      </c>
      <c r="S129">
        <v>3.3650000000000002</v>
      </c>
      <c r="T129">
        <v>3.2679999999999998</v>
      </c>
      <c r="U129">
        <v>3.02</v>
      </c>
      <c r="V129">
        <v>2.899</v>
      </c>
      <c r="AA129" t="s">
        <v>96</v>
      </c>
      <c r="AB129">
        <v>3.8380000000000001</v>
      </c>
      <c r="AC129">
        <v>3.3650000000000002</v>
      </c>
      <c r="AD129">
        <v>3.2679999999999998</v>
      </c>
      <c r="AE129">
        <v>3.02</v>
      </c>
      <c r="AF129">
        <v>2.899</v>
      </c>
    </row>
    <row r="130" spans="2:33">
      <c r="B130" t="str">
        <f t="shared" si="17"/>
        <v>SE</v>
      </c>
      <c r="C130" t="s">
        <v>118</v>
      </c>
      <c r="D130" t="s">
        <v>18</v>
      </c>
      <c r="E130" t="str">
        <f t="shared" si="15"/>
        <v>AGR*</v>
      </c>
      <c r="F130" t="str">
        <f t="shared" si="16"/>
        <v>\I:</v>
      </c>
      <c r="G130" t="s">
        <v>71</v>
      </c>
      <c r="H130" t="s">
        <v>124</v>
      </c>
      <c r="I130" s="8">
        <f t="shared" si="14"/>
        <v>0.315</v>
      </c>
      <c r="J130" s="8">
        <f t="shared" si="9"/>
        <v>0.315</v>
      </c>
      <c r="K130" s="8">
        <f t="shared" si="10"/>
        <v>0.315</v>
      </c>
      <c r="L130" s="8">
        <f t="shared" si="11"/>
        <v>0.315</v>
      </c>
      <c r="M130" s="8">
        <f t="shared" si="12"/>
        <v>0.315</v>
      </c>
      <c r="P130" t="s">
        <v>58</v>
      </c>
      <c r="Q130" t="s">
        <v>98</v>
      </c>
      <c r="R130">
        <v>0.3</v>
      </c>
      <c r="S130">
        <v>0.3</v>
      </c>
      <c r="T130">
        <v>0.3</v>
      </c>
      <c r="U130">
        <v>0.3</v>
      </c>
      <c r="V130">
        <v>0.3</v>
      </c>
      <c r="Z130" t="s">
        <v>58</v>
      </c>
      <c r="AA130" t="s">
        <v>98</v>
      </c>
      <c r="AB130">
        <v>0.3</v>
      </c>
      <c r="AC130">
        <v>0.3</v>
      </c>
      <c r="AD130">
        <v>0.3</v>
      </c>
      <c r="AE130">
        <v>0.3</v>
      </c>
      <c r="AF130">
        <v>0.3</v>
      </c>
      <c r="AG130">
        <v>0.29998399999999997</v>
      </c>
    </row>
    <row r="131" spans="2:33">
      <c r="B131" t="str">
        <f t="shared" si="17"/>
        <v>SE</v>
      </c>
      <c r="C131" t="s">
        <v>118</v>
      </c>
      <c r="D131" t="s">
        <v>18</v>
      </c>
      <c r="E131" t="str">
        <f t="shared" si="15"/>
        <v>IND*</v>
      </c>
      <c r="F131" t="str">
        <f t="shared" si="16"/>
        <v>FLO_BND</v>
      </c>
      <c r="G131" t="s">
        <v>71</v>
      </c>
      <c r="H131" t="s">
        <v>124</v>
      </c>
      <c r="I131" s="8">
        <f t="shared" si="14"/>
        <v>19.735800000000001</v>
      </c>
      <c r="J131" s="8">
        <f t="shared" si="9"/>
        <v>16.69605</v>
      </c>
      <c r="K131" s="8">
        <f t="shared" si="10"/>
        <v>17.894100000000002</v>
      </c>
      <c r="L131" s="8">
        <f t="shared" si="11"/>
        <v>20.1432</v>
      </c>
      <c r="M131" s="8">
        <f t="shared" si="12"/>
        <v>19.580400000000001</v>
      </c>
      <c r="Q131" t="s">
        <v>99</v>
      </c>
      <c r="R131" s="7">
        <f>AB131</f>
        <v>18.795999999999999</v>
      </c>
      <c r="S131" s="7">
        <f>AC131</f>
        <v>15.901</v>
      </c>
      <c r="T131" s="7">
        <f>AD131</f>
        <v>17.042000000000002</v>
      </c>
      <c r="U131" s="7">
        <f>AE131</f>
        <v>19.184000000000001</v>
      </c>
      <c r="V131" s="7">
        <f>AF131</f>
        <v>18.648</v>
      </c>
      <c r="AA131" t="s">
        <v>99</v>
      </c>
      <c r="AB131">
        <v>18.795999999999999</v>
      </c>
      <c r="AC131">
        <v>15.901</v>
      </c>
      <c r="AD131">
        <v>17.042000000000002</v>
      </c>
      <c r="AE131">
        <v>19.184000000000001</v>
      </c>
      <c r="AF131">
        <v>18.648</v>
      </c>
    </row>
    <row r="132" spans="2:33">
      <c r="B132" t="str">
        <f t="shared" si="17"/>
        <v>SE</v>
      </c>
      <c r="C132" t="s">
        <v>118</v>
      </c>
      <c r="D132" t="s">
        <v>18</v>
      </c>
      <c r="E132" t="str">
        <f t="shared" si="15"/>
        <v>RSD*</v>
      </c>
      <c r="F132" t="str">
        <f t="shared" si="16"/>
        <v>FLO_BND</v>
      </c>
      <c r="G132" t="s">
        <v>71</v>
      </c>
      <c r="H132" t="s">
        <v>124</v>
      </c>
      <c r="I132" s="8">
        <f t="shared" si="14"/>
        <v>142.15845000000002</v>
      </c>
      <c r="J132" s="8">
        <f t="shared" si="9"/>
        <v>110.10405000000002</v>
      </c>
      <c r="K132" s="8">
        <f t="shared" si="10"/>
        <v>120.19244999999999</v>
      </c>
      <c r="L132" s="8">
        <f t="shared" si="11"/>
        <v>116.22765</v>
      </c>
      <c r="M132" s="8">
        <f t="shared" si="12"/>
        <v>107.6019</v>
      </c>
      <c r="Q132" t="s">
        <v>95</v>
      </c>
      <c r="R132">
        <v>135.38900000000001</v>
      </c>
      <c r="S132">
        <v>104.861</v>
      </c>
      <c r="T132">
        <v>114.46899999999999</v>
      </c>
      <c r="U132">
        <v>110.693</v>
      </c>
      <c r="V132">
        <v>102.47799999999999</v>
      </c>
      <c r="AA132" t="s">
        <v>95</v>
      </c>
      <c r="AB132">
        <v>135.38900000000001</v>
      </c>
      <c r="AC132">
        <v>104.861</v>
      </c>
      <c r="AD132">
        <v>114.46899999999999</v>
      </c>
      <c r="AE132">
        <v>110.693</v>
      </c>
      <c r="AF132">
        <v>102.47799999999999</v>
      </c>
      <c r="AG132">
        <v>135.38900000000001</v>
      </c>
    </row>
    <row r="133" spans="2:33">
      <c r="B133" t="str">
        <f t="shared" si="17"/>
        <v>SE</v>
      </c>
      <c r="C133" t="s">
        <v>118</v>
      </c>
      <c r="D133" t="s">
        <v>18</v>
      </c>
      <c r="E133" t="str">
        <f t="shared" si="15"/>
        <v>COM*</v>
      </c>
      <c r="F133" t="str">
        <f t="shared" si="16"/>
        <v>FLO_BND</v>
      </c>
      <c r="G133" t="s">
        <v>71</v>
      </c>
      <c r="H133" t="s">
        <v>124</v>
      </c>
      <c r="I133" s="8">
        <f t="shared" si="14"/>
        <v>63.815850000000005</v>
      </c>
      <c r="J133" s="8">
        <f t="shared" si="9"/>
        <v>54.650400000000005</v>
      </c>
      <c r="K133" s="8">
        <f t="shared" si="10"/>
        <v>59.382750000000001</v>
      </c>
      <c r="L133" s="8">
        <f t="shared" si="11"/>
        <v>59.208450000000006</v>
      </c>
      <c r="M133" s="8">
        <f t="shared" si="12"/>
        <v>56.002800000000001</v>
      </c>
      <c r="Q133" t="s">
        <v>96</v>
      </c>
      <c r="R133">
        <v>60.777000000000001</v>
      </c>
      <c r="S133">
        <v>52.048000000000002</v>
      </c>
      <c r="T133">
        <v>56.555</v>
      </c>
      <c r="U133">
        <v>56.389000000000003</v>
      </c>
      <c r="V133">
        <v>53.335999999999999</v>
      </c>
      <c r="AA133" t="s">
        <v>96</v>
      </c>
      <c r="AB133">
        <v>60.777000000000001</v>
      </c>
      <c r="AC133">
        <v>52.048000000000002</v>
      </c>
      <c r="AD133">
        <v>56.555</v>
      </c>
      <c r="AE133">
        <v>56.389000000000003</v>
      </c>
      <c r="AF133">
        <v>53.335999999999999</v>
      </c>
      <c r="AG133">
        <v>60.777000000000001</v>
      </c>
    </row>
    <row r="134" spans="2:33">
      <c r="B134" t="str">
        <f t="shared" si="17"/>
        <v>SI</v>
      </c>
      <c r="C134" t="s">
        <v>118</v>
      </c>
      <c r="D134" t="s">
        <v>18</v>
      </c>
      <c r="E134" t="str">
        <f t="shared" si="15"/>
        <v>AGR*</v>
      </c>
      <c r="F134" t="str">
        <f t="shared" si="16"/>
        <v>\I:</v>
      </c>
      <c r="G134" t="s">
        <v>71</v>
      </c>
      <c r="H134" t="s">
        <v>124</v>
      </c>
      <c r="I134" s="8">
        <f t="shared" si="14"/>
        <v>0</v>
      </c>
      <c r="J134" s="8">
        <f t="shared" ref="J134:J149" si="18">MAX(S134,0)*J$1</f>
        <v>0</v>
      </c>
      <c r="K134" s="8">
        <f t="shared" ref="K134:K149" si="19">MAX(T134,0)*K$1</f>
        <v>0</v>
      </c>
      <c r="L134" s="8">
        <f t="shared" ref="L134:L149" si="20">MAX(U134,0)*L$1</f>
        <v>0</v>
      </c>
      <c r="M134" s="8">
        <f t="shared" ref="M134:M149" si="21">MAX(V134,0)*M$1</f>
        <v>0</v>
      </c>
      <c r="P134" t="s">
        <v>59</v>
      </c>
      <c r="Q134" t="s">
        <v>98</v>
      </c>
      <c r="R134">
        <v>0</v>
      </c>
      <c r="S134">
        <v>0</v>
      </c>
      <c r="T134">
        <v>0</v>
      </c>
      <c r="U134">
        <v>0</v>
      </c>
      <c r="V134">
        <v>0</v>
      </c>
      <c r="Z134" t="s">
        <v>59</v>
      </c>
      <c r="AA134" t="s">
        <v>98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2:33">
      <c r="B135" t="str">
        <f t="shared" ref="B135:B145" si="22">IF(P135="",B134,P135)</f>
        <v>SI</v>
      </c>
      <c r="C135" t="s">
        <v>118</v>
      </c>
      <c r="D135" t="s">
        <v>18</v>
      </c>
      <c r="E135" t="str">
        <f t="shared" si="15"/>
        <v>IND*</v>
      </c>
      <c r="F135" t="str">
        <f t="shared" si="16"/>
        <v>FLO_BND</v>
      </c>
      <c r="G135" t="s">
        <v>71</v>
      </c>
      <c r="H135" t="s">
        <v>124</v>
      </c>
      <c r="I135" s="8">
        <f t="shared" ref="I135:I149" si="23">MAX(R135,S135,0,AG135)*I$1</f>
        <v>2.5641000000000003</v>
      </c>
      <c r="J135" s="8">
        <f t="shared" si="18"/>
        <v>2.5641000000000003</v>
      </c>
      <c r="K135" s="8">
        <f t="shared" si="19"/>
        <v>2.4045000000000001</v>
      </c>
      <c r="L135" s="8">
        <f t="shared" si="20"/>
        <v>2.2806000000000002</v>
      </c>
      <c r="M135" s="8">
        <f t="shared" si="21"/>
        <v>2.1346500000000002</v>
      </c>
      <c r="Q135" t="s">
        <v>99</v>
      </c>
      <c r="R135" s="7">
        <f>AB135</f>
        <v>2.2490000000000001</v>
      </c>
      <c r="S135" s="7">
        <f>AC135</f>
        <v>2.4420000000000002</v>
      </c>
      <c r="T135" s="7">
        <f>AD135</f>
        <v>2.29</v>
      </c>
      <c r="U135" s="7">
        <f>AE135</f>
        <v>2.1720000000000002</v>
      </c>
      <c r="V135" s="7">
        <f>AF135</f>
        <v>2.0329999999999999</v>
      </c>
      <c r="AA135" t="s">
        <v>99</v>
      </c>
      <c r="AB135">
        <v>2.2490000000000001</v>
      </c>
      <c r="AC135">
        <v>2.4420000000000002</v>
      </c>
      <c r="AD135">
        <v>2.29</v>
      </c>
      <c r="AE135">
        <v>2.1720000000000002</v>
      </c>
      <c r="AF135">
        <v>2.0329999999999999</v>
      </c>
    </row>
    <row r="136" spans="2:33">
      <c r="B136" t="str">
        <f t="shared" si="22"/>
        <v>SI</v>
      </c>
      <c r="C136" t="s">
        <v>118</v>
      </c>
      <c r="D136" t="s">
        <v>18</v>
      </c>
      <c r="E136" t="str">
        <f t="shared" ref="E136:E149" si="24">VLOOKUP(Q136,$X$6:$Y$9,2,FALSE)</f>
        <v>RSD*</v>
      </c>
      <c r="F136" t="str">
        <f t="shared" ref="F136:F149" si="25">IF(OR(E136="AGR*"),"\I:","FLO_BND")</f>
        <v>FLO_BND</v>
      </c>
      <c r="G136" t="s">
        <v>71</v>
      </c>
      <c r="H136" t="s">
        <v>124</v>
      </c>
      <c r="I136" s="8">
        <f t="shared" si="23"/>
        <v>4.4572500000000002</v>
      </c>
      <c r="J136" s="8">
        <f t="shared" si="18"/>
        <v>3.9291</v>
      </c>
      <c r="K136" s="8">
        <f t="shared" si="19"/>
        <v>3.6046499999999999</v>
      </c>
      <c r="L136" s="8">
        <f t="shared" si="20"/>
        <v>3.5805000000000002</v>
      </c>
      <c r="M136" s="8">
        <f t="shared" si="21"/>
        <v>2.9379</v>
      </c>
      <c r="Q136" t="s">
        <v>95</v>
      </c>
      <c r="R136">
        <v>4.2450000000000001</v>
      </c>
      <c r="S136">
        <v>3.742</v>
      </c>
      <c r="T136">
        <v>3.4329999999999998</v>
      </c>
      <c r="U136">
        <v>3.41</v>
      </c>
      <c r="V136">
        <v>2.798</v>
      </c>
      <c r="AA136" t="s">
        <v>95</v>
      </c>
      <c r="AB136">
        <v>4.2450000000000001</v>
      </c>
      <c r="AC136">
        <v>3.742</v>
      </c>
      <c r="AD136">
        <v>3.4329999999999998</v>
      </c>
      <c r="AE136">
        <v>3.41</v>
      </c>
      <c r="AF136">
        <v>2.798</v>
      </c>
      <c r="AG136">
        <v>4.2450000000000001</v>
      </c>
    </row>
    <row r="137" spans="2:33">
      <c r="B137" t="str">
        <f t="shared" si="22"/>
        <v>SI</v>
      </c>
      <c r="C137" t="s">
        <v>118</v>
      </c>
      <c r="D137" t="s">
        <v>18</v>
      </c>
      <c r="E137" t="str">
        <f t="shared" si="24"/>
        <v>COM*</v>
      </c>
      <c r="F137" t="str">
        <f t="shared" si="25"/>
        <v>FLO_BND</v>
      </c>
      <c r="G137" t="s">
        <v>71</v>
      </c>
      <c r="H137" t="s">
        <v>124</v>
      </c>
      <c r="I137" s="8">
        <f t="shared" si="23"/>
        <v>1.8816000000000002</v>
      </c>
      <c r="J137" s="8">
        <f t="shared" si="18"/>
        <v>1.8816000000000002</v>
      </c>
      <c r="K137" s="8">
        <f t="shared" si="19"/>
        <v>2.0170500000000002</v>
      </c>
      <c r="L137" s="8">
        <f t="shared" si="20"/>
        <v>2.1829500000000004</v>
      </c>
      <c r="M137" s="8">
        <f t="shared" si="21"/>
        <v>1.6947000000000001</v>
      </c>
      <c r="Q137" t="s">
        <v>96</v>
      </c>
      <c r="R137">
        <v>1.536</v>
      </c>
      <c r="S137">
        <v>1.792</v>
      </c>
      <c r="T137">
        <v>1.921</v>
      </c>
      <c r="U137">
        <v>2.0790000000000002</v>
      </c>
      <c r="V137">
        <v>1.6140000000000001</v>
      </c>
      <c r="AA137" t="s">
        <v>96</v>
      </c>
      <c r="AB137">
        <v>1.536</v>
      </c>
      <c r="AC137">
        <v>1.792</v>
      </c>
      <c r="AD137">
        <v>1.921</v>
      </c>
      <c r="AE137">
        <v>2.0790000000000002</v>
      </c>
      <c r="AF137">
        <v>1.6140000000000001</v>
      </c>
      <c r="AG137">
        <v>1.56</v>
      </c>
    </row>
    <row r="138" spans="2:33">
      <c r="B138" t="str">
        <f t="shared" si="22"/>
        <v>SK</v>
      </c>
      <c r="C138" t="s">
        <v>118</v>
      </c>
      <c r="D138" t="s">
        <v>18</v>
      </c>
      <c r="E138" t="str">
        <f t="shared" si="24"/>
        <v>AGR*</v>
      </c>
      <c r="F138" t="str">
        <f t="shared" si="25"/>
        <v>\I:</v>
      </c>
      <c r="G138" t="s">
        <v>71</v>
      </c>
      <c r="H138" t="s">
        <v>124</v>
      </c>
      <c r="I138" s="8">
        <f t="shared" si="23"/>
        <v>0.14911575000000002</v>
      </c>
      <c r="J138" s="8">
        <f t="shared" si="18"/>
        <v>0.14804999999999999</v>
      </c>
      <c r="K138" s="8">
        <f t="shared" si="19"/>
        <v>4.6199999999999998E-2</v>
      </c>
      <c r="L138" s="8">
        <f t="shared" si="20"/>
        <v>3.9899999999999998E-2</v>
      </c>
      <c r="M138" s="8">
        <f t="shared" si="21"/>
        <v>3.6750000000000005E-2</v>
      </c>
      <c r="P138" t="s">
        <v>60</v>
      </c>
      <c r="Q138" t="s">
        <v>98</v>
      </c>
      <c r="R138">
        <v>0.14199999999999999</v>
      </c>
      <c r="S138">
        <v>0.14099999999999999</v>
      </c>
      <c r="T138">
        <v>4.3999999999999997E-2</v>
      </c>
      <c r="U138">
        <v>3.7999999999999999E-2</v>
      </c>
      <c r="V138">
        <v>3.5000000000000003E-2</v>
      </c>
      <c r="Z138" t="s">
        <v>60</v>
      </c>
      <c r="AA138" t="s">
        <v>98</v>
      </c>
      <c r="AB138">
        <v>0.14199999999999999</v>
      </c>
      <c r="AC138">
        <v>0.14099999999999999</v>
      </c>
      <c r="AD138">
        <v>4.3999999999999997E-2</v>
      </c>
      <c r="AE138">
        <v>3.7999999999999999E-2</v>
      </c>
      <c r="AF138">
        <v>3.5000000000000003E-2</v>
      </c>
      <c r="AG138">
        <v>0.142015</v>
      </c>
    </row>
    <row r="139" spans="2:33">
      <c r="B139" t="str">
        <f t="shared" si="22"/>
        <v>SK</v>
      </c>
      <c r="C139" t="s">
        <v>118</v>
      </c>
      <c r="D139" t="s">
        <v>18</v>
      </c>
      <c r="E139" t="str">
        <f t="shared" si="24"/>
        <v>IND*</v>
      </c>
      <c r="F139" t="str">
        <f t="shared" si="25"/>
        <v>FLO_BND</v>
      </c>
      <c r="G139" t="s">
        <v>71</v>
      </c>
      <c r="H139" t="s">
        <v>124</v>
      </c>
      <c r="I139" s="8">
        <f t="shared" si="23"/>
        <v>4.6819499999999996</v>
      </c>
      <c r="J139" s="8">
        <f t="shared" si="18"/>
        <v>4.6357499999999998</v>
      </c>
      <c r="K139" s="8">
        <f t="shared" si="19"/>
        <v>6.8943000000000003</v>
      </c>
      <c r="L139" s="8">
        <f t="shared" si="20"/>
        <v>6.4176000000000002</v>
      </c>
      <c r="M139" s="8">
        <f t="shared" si="21"/>
        <v>5.3770500000000006</v>
      </c>
      <c r="Q139" t="s">
        <v>99</v>
      </c>
      <c r="R139" s="7">
        <f>AB139</f>
        <v>4.4589999999999996</v>
      </c>
      <c r="S139" s="7">
        <f>AC139</f>
        <v>4.415</v>
      </c>
      <c r="T139" s="7">
        <f>AD139</f>
        <v>6.5659999999999998</v>
      </c>
      <c r="U139" s="7">
        <f>AE139</f>
        <v>6.1120000000000001</v>
      </c>
      <c r="V139" s="7">
        <f>AF139</f>
        <v>5.1210000000000004</v>
      </c>
      <c r="AA139" t="s">
        <v>99</v>
      </c>
      <c r="AB139">
        <v>4.4589999999999996</v>
      </c>
      <c r="AC139">
        <v>4.415</v>
      </c>
      <c r="AD139">
        <v>6.5659999999999998</v>
      </c>
      <c r="AE139">
        <v>6.1120000000000001</v>
      </c>
      <c r="AF139">
        <v>5.1210000000000004</v>
      </c>
    </row>
    <row r="140" spans="2:33">
      <c r="B140" t="str">
        <f t="shared" si="22"/>
        <v>SK</v>
      </c>
      <c r="C140" t="s">
        <v>118</v>
      </c>
      <c r="D140" t="s">
        <v>18</v>
      </c>
      <c r="E140" t="str">
        <f t="shared" si="24"/>
        <v>RSD*</v>
      </c>
      <c r="F140" t="str">
        <f t="shared" si="25"/>
        <v>FLO_BND</v>
      </c>
      <c r="G140" t="s">
        <v>71</v>
      </c>
      <c r="H140" t="s">
        <v>124</v>
      </c>
      <c r="I140" s="8">
        <f t="shared" si="23"/>
        <v>21.591149999999999</v>
      </c>
      <c r="J140" s="8">
        <f t="shared" si="18"/>
        <v>20.128500000000003</v>
      </c>
      <c r="K140" s="8">
        <f t="shared" si="19"/>
        <v>21.185850000000002</v>
      </c>
      <c r="L140" s="8">
        <f t="shared" si="20"/>
        <v>21.947100000000002</v>
      </c>
      <c r="M140" s="8">
        <f t="shared" si="21"/>
        <v>18.801300000000001</v>
      </c>
      <c r="Q140" t="s">
        <v>95</v>
      </c>
      <c r="R140">
        <v>20.562999999999999</v>
      </c>
      <c r="S140">
        <v>19.170000000000002</v>
      </c>
      <c r="T140">
        <v>20.177</v>
      </c>
      <c r="U140">
        <v>20.902000000000001</v>
      </c>
      <c r="V140">
        <v>17.905999999999999</v>
      </c>
      <c r="AA140" t="s">
        <v>95</v>
      </c>
      <c r="AB140">
        <v>20.562999999999999</v>
      </c>
      <c r="AC140">
        <v>19.170000000000002</v>
      </c>
      <c r="AD140">
        <v>20.177</v>
      </c>
      <c r="AE140">
        <v>20.902000000000001</v>
      </c>
      <c r="AF140">
        <v>17.905999999999999</v>
      </c>
      <c r="AG140">
        <v>20.562999999999999</v>
      </c>
    </row>
    <row r="141" spans="2:33">
      <c r="B141" t="str">
        <f t="shared" si="22"/>
        <v>SK</v>
      </c>
      <c r="C141" t="s">
        <v>118</v>
      </c>
      <c r="D141" t="s">
        <v>18</v>
      </c>
      <c r="E141" t="str">
        <f t="shared" si="24"/>
        <v>COM*</v>
      </c>
      <c r="F141" t="str">
        <f t="shared" si="25"/>
        <v>FLO_BND</v>
      </c>
      <c r="G141" t="s">
        <v>71</v>
      </c>
      <c r="H141" t="s">
        <v>124</v>
      </c>
      <c r="I141" s="8">
        <f t="shared" si="23"/>
        <v>11.00925</v>
      </c>
      <c r="J141" s="8">
        <f t="shared" si="18"/>
        <v>8.8273500000000009</v>
      </c>
      <c r="K141" s="8">
        <f t="shared" si="19"/>
        <v>5.4138000000000002</v>
      </c>
      <c r="L141" s="8">
        <f t="shared" si="20"/>
        <v>4.2430500000000002</v>
      </c>
      <c r="M141" s="8">
        <f t="shared" si="21"/>
        <v>2.5872000000000002</v>
      </c>
      <c r="Q141" t="s">
        <v>96</v>
      </c>
      <c r="R141">
        <v>10.484999999999999</v>
      </c>
      <c r="S141">
        <v>8.407</v>
      </c>
      <c r="T141">
        <v>5.1559999999999997</v>
      </c>
      <c r="U141">
        <v>4.0410000000000004</v>
      </c>
      <c r="V141">
        <v>2.464</v>
      </c>
      <c r="AA141" t="s">
        <v>96</v>
      </c>
      <c r="AB141">
        <v>10.484999999999999</v>
      </c>
      <c r="AC141">
        <v>8.407</v>
      </c>
      <c r="AD141">
        <v>5.1559999999999997</v>
      </c>
      <c r="AE141">
        <v>4.0410000000000004</v>
      </c>
      <c r="AF141">
        <v>2.464</v>
      </c>
      <c r="AG141">
        <v>10.484999999999999</v>
      </c>
    </row>
    <row r="142" spans="2:33">
      <c r="B142" t="str">
        <f t="shared" si="22"/>
        <v>UK</v>
      </c>
      <c r="C142" t="s">
        <v>118</v>
      </c>
      <c r="D142" t="s">
        <v>18</v>
      </c>
      <c r="E142" t="str">
        <f t="shared" si="24"/>
        <v>AGR*</v>
      </c>
      <c r="F142" t="str">
        <f t="shared" si="25"/>
        <v>\I:</v>
      </c>
      <c r="G142" t="s">
        <v>71</v>
      </c>
      <c r="H142" t="s">
        <v>124</v>
      </c>
      <c r="I142" s="8">
        <f t="shared" si="23"/>
        <v>0</v>
      </c>
      <c r="J142" s="8">
        <f t="shared" si="18"/>
        <v>0</v>
      </c>
      <c r="K142" s="8">
        <f t="shared" si="19"/>
        <v>0</v>
      </c>
      <c r="L142" s="8">
        <f t="shared" si="20"/>
        <v>0</v>
      </c>
      <c r="M142" s="8">
        <f t="shared" si="21"/>
        <v>0</v>
      </c>
      <c r="P142" t="s">
        <v>61</v>
      </c>
      <c r="Q142" t="s">
        <v>98</v>
      </c>
      <c r="R142">
        <v>0</v>
      </c>
      <c r="S142">
        <v>0</v>
      </c>
      <c r="T142">
        <v>0</v>
      </c>
      <c r="U142">
        <v>0</v>
      </c>
      <c r="V142">
        <v>0</v>
      </c>
      <c r="Z142" t="s">
        <v>61</v>
      </c>
      <c r="AA142" t="s">
        <v>98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2:33">
      <c r="B143" t="str">
        <f t="shared" si="22"/>
        <v>UK</v>
      </c>
      <c r="C143" t="s">
        <v>118</v>
      </c>
      <c r="D143" t="s">
        <v>18</v>
      </c>
      <c r="E143" t="str">
        <f t="shared" si="24"/>
        <v>IND*</v>
      </c>
      <c r="F143" t="str">
        <f t="shared" si="25"/>
        <v>FLO_BND</v>
      </c>
      <c r="G143" t="s">
        <v>71</v>
      </c>
      <c r="H143" t="s">
        <v>124</v>
      </c>
      <c r="I143" s="8">
        <f t="shared" si="23"/>
        <v>36.143099999999997</v>
      </c>
      <c r="J143" s="8">
        <f t="shared" si="18"/>
        <v>33.821550000000002</v>
      </c>
      <c r="K143" s="8">
        <f t="shared" si="19"/>
        <v>33.666150000000002</v>
      </c>
      <c r="L143" s="8">
        <f t="shared" si="20"/>
        <v>40.482750000000003</v>
      </c>
      <c r="M143" s="8">
        <f t="shared" si="21"/>
        <v>39.371850000000002</v>
      </c>
      <c r="Q143" t="s">
        <v>99</v>
      </c>
      <c r="R143" s="7">
        <f>AB143</f>
        <v>34.421999999999997</v>
      </c>
      <c r="S143" s="7">
        <f>AC143</f>
        <v>32.210999999999999</v>
      </c>
      <c r="T143" s="7">
        <f>AD143</f>
        <v>32.063000000000002</v>
      </c>
      <c r="U143" s="7">
        <f>AE143</f>
        <v>38.555</v>
      </c>
      <c r="V143" s="7">
        <f>AF143</f>
        <v>37.497</v>
      </c>
      <c r="AA143" t="s">
        <v>99</v>
      </c>
      <c r="AB143">
        <v>34.421999999999997</v>
      </c>
      <c r="AC143">
        <v>32.210999999999999</v>
      </c>
      <c r="AD143">
        <v>32.063000000000002</v>
      </c>
      <c r="AE143">
        <v>38.555</v>
      </c>
      <c r="AF143">
        <v>37.497</v>
      </c>
    </row>
    <row r="144" spans="2:33">
      <c r="B144" t="str">
        <f t="shared" si="22"/>
        <v>UK</v>
      </c>
      <c r="C144" t="s">
        <v>118</v>
      </c>
      <c r="D144" t="s">
        <v>18</v>
      </c>
      <c r="E144" t="str">
        <f t="shared" si="24"/>
        <v>RSD*</v>
      </c>
      <c r="F144" t="str">
        <f t="shared" si="25"/>
        <v>FLO_BND</v>
      </c>
      <c r="G144" t="s">
        <v>71</v>
      </c>
      <c r="H144" t="s">
        <v>124</v>
      </c>
      <c r="I144" s="8">
        <f t="shared" si="23"/>
        <v>2.2827000000000002</v>
      </c>
      <c r="J144" s="8">
        <f t="shared" si="18"/>
        <v>2.2827000000000002</v>
      </c>
      <c r="K144" s="8">
        <f t="shared" si="19"/>
        <v>2.2827000000000002</v>
      </c>
      <c r="L144" s="8">
        <f t="shared" si="20"/>
        <v>2.2827000000000002</v>
      </c>
      <c r="M144" s="8">
        <f t="shared" si="21"/>
        <v>2.2827000000000002</v>
      </c>
      <c r="Q144" t="s">
        <v>95</v>
      </c>
      <c r="R144">
        <v>2.1739999999999999</v>
      </c>
      <c r="S144">
        <v>2.1739999999999999</v>
      </c>
      <c r="T144">
        <v>2.1739999999999999</v>
      </c>
      <c r="U144">
        <v>2.1739999999999999</v>
      </c>
      <c r="V144">
        <v>2.1739999999999999</v>
      </c>
      <c r="AA144" t="s">
        <v>95</v>
      </c>
      <c r="AB144">
        <v>2.1739999999999999</v>
      </c>
      <c r="AC144">
        <v>2.1739999999999999</v>
      </c>
      <c r="AD144">
        <v>2.1739999999999999</v>
      </c>
      <c r="AE144">
        <v>2.1739999999999999</v>
      </c>
      <c r="AF144">
        <v>2.1739999999999999</v>
      </c>
      <c r="AG144">
        <v>2.1739999999999999</v>
      </c>
    </row>
    <row r="145" spans="2:33">
      <c r="B145" t="str">
        <f t="shared" si="22"/>
        <v>UK</v>
      </c>
      <c r="C145" t="s">
        <v>118</v>
      </c>
      <c r="D145" t="s">
        <v>18</v>
      </c>
      <c r="E145" t="str">
        <f t="shared" si="24"/>
        <v>COM*</v>
      </c>
      <c r="F145" t="str">
        <f t="shared" si="25"/>
        <v>FLO_BND</v>
      </c>
      <c r="G145" t="s">
        <v>71</v>
      </c>
      <c r="H145" t="s">
        <v>124</v>
      </c>
      <c r="I145" s="8">
        <f t="shared" si="23"/>
        <v>17.262</v>
      </c>
      <c r="J145" s="8">
        <f t="shared" si="18"/>
        <v>16.915500000000002</v>
      </c>
      <c r="K145" s="8">
        <f t="shared" si="19"/>
        <v>17.937149999999999</v>
      </c>
      <c r="L145" s="8">
        <f t="shared" si="20"/>
        <v>17.544450000000001</v>
      </c>
      <c r="M145" s="8">
        <f t="shared" si="21"/>
        <v>17.226299999999998</v>
      </c>
      <c r="Q145" t="s">
        <v>96</v>
      </c>
      <c r="R145">
        <v>16.425000000000001</v>
      </c>
      <c r="S145">
        <v>16.11</v>
      </c>
      <c r="T145">
        <v>17.082999999999998</v>
      </c>
      <c r="U145">
        <v>16.709</v>
      </c>
      <c r="V145">
        <v>16.405999999999999</v>
      </c>
      <c r="AA145" t="s">
        <v>96</v>
      </c>
      <c r="AB145">
        <v>16.425000000000001</v>
      </c>
      <c r="AC145">
        <v>16.11</v>
      </c>
      <c r="AD145">
        <v>17.082999999999998</v>
      </c>
      <c r="AE145">
        <v>16.709</v>
      </c>
      <c r="AF145">
        <v>16.405999999999999</v>
      </c>
      <c r="AG145">
        <v>16.440000000000001</v>
      </c>
    </row>
    <row r="146" spans="2:33">
      <c r="B146" t="s">
        <v>116</v>
      </c>
      <c r="C146" t="s">
        <v>118</v>
      </c>
      <c r="D146" t="s">
        <v>18</v>
      </c>
      <c r="E146" t="str">
        <f t="shared" si="24"/>
        <v>AGR*</v>
      </c>
      <c r="F146" t="str">
        <f t="shared" si="25"/>
        <v>\I:</v>
      </c>
      <c r="G146" t="s">
        <v>71</v>
      </c>
      <c r="H146" t="s">
        <v>124</v>
      </c>
      <c r="I146" s="8">
        <f t="shared" si="23"/>
        <v>0</v>
      </c>
      <c r="J146" s="8">
        <f t="shared" si="18"/>
        <v>0</v>
      </c>
      <c r="K146" s="8">
        <f t="shared" si="19"/>
        <v>0</v>
      </c>
      <c r="L146" s="8">
        <f t="shared" si="20"/>
        <v>0</v>
      </c>
      <c r="M146" s="8">
        <f t="shared" si="21"/>
        <v>0</v>
      </c>
      <c r="P146" t="s">
        <v>116</v>
      </c>
      <c r="Q146" t="s">
        <v>98</v>
      </c>
      <c r="R146">
        <v>0</v>
      </c>
      <c r="S146">
        <v>0</v>
      </c>
      <c r="T146">
        <v>0</v>
      </c>
      <c r="U146">
        <v>0</v>
      </c>
      <c r="V146">
        <v>0</v>
      </c>
      <c r="Z146" t="s">
        <v>116</v>
      </c>
      <c r="AA146" t="s">
        <v>98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2:33">
      <c r="B147" t="str">
        <f>IF(P147="",B146,P147)</f>
        <v>KS</v>
      </c>
      <c r="C147" t="s">
        <v>118</v>
      </c>
      <c r="D147" t="s">
        <v>18</v>
      </c>
      <c r="E147" t="str">
        <f t="shared" si="24"/>
        <v>IND*</v>
      </c>
      <c r="F147" t="str">
        <f t="shared" si="25"/>
        <v>FLO_BND</v>
      </c>
      <c r="G147" t="s">
        <v>71</v>
      </c>
      <c r="H147" t="s">
        <v>124</v>
      </c>
      <c r="I147" s="8">
        <f t="shared" si="23"/>
        <v>0</v>
      </c>
      <c r="J147" s="8">
        <f t="shared" si="18"/>
        <v>0</v>
      </c>
      <c r="K147" s="8">
        <f t="shared" si="19"/>
        <v>0</v>
      </c>
      <c r="L147" s="8">
        <f t="shared" si="20"/>
        <v>0</v>
      </c>
      <c r="M147" s="8">
        <f t="shared" si="21"/>
        <v>0</v>
      </c>
      <c r="Q147" t="s">
        <v>99</v>
      </c>
      <c r="R147" s="7">
        <f>AB147</f>
        <v>0</v>
      </c>
      <c r="S147" s="7">
        <f>AC147</f>
        <v>0</v>
      </c>
      <c r="T147" s="7">
        <f>AD147</f>
        <v>0</v>
      </c>
      <c r="U147" s="7">
        <f>AE147</f>
        <v>0</v>
      </c>
      <c r="V147" s="7">
        <f>AF147</f>
        <v>0</v>
      </c>
      <c r="AA147" t="s">
        <v>99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2:33">
      <c r="B148" t="str">
        <f>IF(P148="",B147,P148)</f>
        <v>KS</v>
      </c>
      <c r="C148" t="s">
        <v>118</v>
      </c>
      <c r="D148" t="s">
        <v>18</v>
      </c>
      <c r="E148" t="str">
        <f t="shared" si="24"/>
        <v>RSD*</v>
      </c>
      <c r="F148" t="str">
        <f t="shared" si="25"/>
        <v>FLO_BND</v>
      </c>
      <c r="G148" t="s">
        <v>71</v>
      </c>
      <c r="H148" t="s">
        <v>124</v>
      </c>
      <c r="I148" s="8">
        <f t="shared" si="23"/>
        <v>0.15329999999999999</v>
      </c>
      <c r="J148" s="8">
        <f t="shared" si="18"/>
        <v>8.7150000000000005E-2</v>
      </c>
      <c r="K148" s="8">
        <f t="shared" si="19"/>
        <v>9.870000000000001E-2</v>
      </c>
      <c r="L148" s="8">
        <f t="shared" si="20"/>
        <v>0.10500000000000001</v>
      </c>
      <c r="M148" s="8">
        <f t="shared" si="21"/>
        <v>0.11655</v>
      </c>
      <c r="Q148" t="s">
        <v>95</v>
      </c>
      <c r="R148">
        <v>0.14599999999999999</v>
      </c>
      <c r="S148">
        <v>8.3000000000000004E-2</v>
      </c>
      <c r="T148">
        <v>9.4E-2</v>
      </c>
      <c r="U148">
        <v>0.1</v>
      </c>
      <c r="V148">
        <v>0.111</v>
      </c>
      <c r="AA148" t="s">
        <v>95</v>
      </c>
      <c r="AB148">
        <v>0.14599999999999999</v>
      </c>
      <c r="AC148">
        <v>8.3000000000000004E-2</v>
      </c>
      <c r="AD148">
        <v>9.4E-2</v>
      </c>
      <c r="AE148">
        <v>0.1</v>
      </c>
      <c r="AF148">
        <v>0.111</v>
      </c>
    </row>
    <row r="149" spans="2:33">
      <c r="B149" t="str">
        <f>IF(P149="",B148,P149)</f>
        <v>KS</v>
      </c>
      <c r="C149" t="s">
        <v>118</v>
      </c>
      <c r="D149" t="s">
        <v>18</v>
      </c>
      <c r="E149" t="str">
        <f t="shared" si="24"/>
        <v>COM*</v>
      </c>
      <c r="F149" t="str">
        <f t="shared" si="25"/>
        <v>FLO_BND</v>
      </c>
      <c r="G149" t="s">
        <v>71</v>
      </c>
      <c r="H149" t="s">
        <v>124</v>
      </c>
      <c r="I149" s="8">
        <f t="shared" si="23"/>
        <v>8.295000000000001E-2</v>
      </c>
      <c r="J149" s="8">
        <f t="shared" si="18"/>
        <v>4.725E-2</v>
      </c>
      <c r="K149" s="8">
        <f t="shared" si="19"/>
        <v>5.2500000000000005E-2</v>
      </c>
      <c r="L149" s="8">
        <f t="shared" si="20"/>
        <v>5.67E-2</v>
      </c>
      <c r="M149" s="8">
        <f t="shared" si="21"/>
        <v>6.3E-2</v>
      </c>
      <c r="Q149" t="s">
        <v>96</v>
      </c>
      <c r="R149">
        <v>7.9000000000000001E-2</v>
      </c>
      <c r="S149">
        <v>4.4999999999999998E-2</v>
      </c>
      <c r="T149">
        <v>0.05</v>
      </c>
      <c r="U149">
        <v>5.3999999999999999E-2</v>
      </c>
      <c r="V149">
        <v>0.06</v>
      </c>
      <c r="AA149" t="s">
        <v>96</v>
      </c>
      <c r="AB149">
        <v>7.9000000000000001E-2</v>
      </c>
      <c r="AC149">
        <v>4.4999999999999998E-2</v>
      </c>
      <c r="AD149">
        <v>0.05</v>
      </c>
      <c r="AE149">
        <v>5.3999999999999999E-2</v>
      </c>
      <c r="AF149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7"/>
  <sheetViews>
    <sheetView workbookViewId="0">
      <selection activeCell="E17" sqref="E17"/>
    </sheetView>
  </sheetViews>
  <sheetFormatPr defaultRowHeight="14.25"/>
  <cols>
    <col min="1" max="1" width="26.86328125" customWidth="1"/>
    <col min="2" max="2" width="29.1328125" bestFit="1" customWidth="1"/>
    <col min="3" max="3" width="7.59765625" bestFit="1" customWidth="1"/>
    <col min="4" max="4" width="6.59765625" customWidth="1"/>
    <col min="5" max="6" width="7.59765625" bestFit="1" customWidth="1"/>
    <col min="7" max="7" width="6.59765625" customWidth="1"/>
    <col min="8" max="8" width="8.59765625" customWidth="1"/>
    <col min="9" max="10" width="14.59765625" customWidth="1"/>
    <col min="11" max="26" width="29" bestFit="1" customWidth="1"/>
  </cols>
  <sheetData>
    <row r="2" spans="1:8">
      <c r="A2" s="36" t="s">
        <v>92</v>
      </c>
      <c r="B2" s="37">
        <v>4000</v>
      </c>
    </row>
    <row r="3" spans="1:8">
      <c r="A3" s="36" t="s">
        <v>113</v>
      </c>
      <c r="B3" s="38" t="s">
        <v>103</v>
      </c>
    </row>
    <row r="4" spans="1:8">
      <c r="A4" s="36" t="s">
        <v>114</v>
      </c>
      <c r="B4" s="38" t="s">
        <v>103</v>
      </c>
    </row>
    <row r="6" spans="1:8">
      <c r="A6" s="19" t="s">
        <v>137</v>
      </c>
      <c r="B6" s="15"/>
      <c r="C6" s="19" t="s">
        <v>73</v>
      </c>
      <c r="D6" s="15"/>
      <c r="E6" s="15"/>
      <c r="F6" s="15"/>
      <c r="G6" s="15"/>
      <c r="H6" s="16"/>
    </row>
    <row r="7" spans="1:8">
      <c r="A7" s="19" t="s">
        <v>93</v>
      </c>
      <c r="B7" s="19" t="s">
        <v>94</v>
      </c>
      <c r="C7" s="14">
        <v>2010</v>
      </c>
      <c r="D7" s="22">
        <v>2011</v>
      </c>
      <c r="E7" s="22">
        <v>2012</v>
      </c>
      <c r="F7" s="22">
        <v>2013</v>
      </c>
      <c r="G7" s="22">
        <v>2014</v>
      </c>
      <c r="H7" s="21" t="s">
        <v>136</v>
      </c>
    </row>
    <row r="8" spans="1:8">
      <c r="A8" s="14" t="s">
        <v>74</v>
      </c>
      <c r="B8" s="14" t="s">
        <v>98</v>
      </c>
      <c r="C8" s="23">
        <v>0</v>
      </c>
      <c r="D8" s="24">
        <v>0</v>
      </c>
      <c r="E8" s="24">
        <v>0</v>
      </c>
      <c r="F8" s="24">
        <v>0</v>
      </c>
      <c r="G8" s="24">
        <v>0</v>
      </c>
      <c r="H8" s="26"/>
    </row>
    <row r="9" spans="1:8">
      <c r="A9" s="17"/>
      <c r="B9" s="20" t="s">
        <v>99</v>
      </c>
      <c r="C9" s="25">
        <v>0.03</v>
      </c>
      <c r="D9" s="8">
        <v>0</v>
      </c>
      <c r="E9" s="8">
        <v>0.14000000000000001</v>
      </c>
      <c r="F9" s="8">
        <v>0.23400000000000001</v>
      </c>
      <c r="G9" s="8">
        <v>0.28599999999999998</v>
      </c>
      <c r="H9" s="27"/>
    </row>
    <row r="10" spans="1:8">
      <c r="A10" s="17"/>
      <c r="B10" s="20" t="s">
        <v>95</v>
      </c>
      <c r="C10" s="25">
        <v>0</v>
      </c>
      <c r="D10" s="8">
        <v>0</v>
      </c>
      <c r="E10" s="8">
        <v>0</v>
      </c>
      <c r="F10" s="8">
        <v>0</v>
      </c>
      <c r="G10" s="8">
        <v>0</v>
      </c>
      <c r="H10" s="27"/>
    </row>
    <row r="11" spans="1:8">
      <c r="A11" s="17"/>
      <c r="B11" s="20" t="s">
        <v>96</v>
      </c>
      <c r="C11" s="25">
        <v>0</v>
      </c>
      <c r="D11" s="8">
        <v>6.5000000000000002E-2</v>
      </c>
      <c r="E11" s="8">
        <v>0</v>
      </c>
      <c r="F11" s="8">
        <v>0</v>
      </c>
      <c r="G11" s="8">
        <v>0</v>
      </c>
      <c r="H11" s="27"/>
    </row>
    <row r="12" spans="1:8">
      <c r="A12" s="17"/>
      <c r="B12" s="20" t="s">
        <v>100</v>
      </c>
      <c r="C12" s="25">
        <v>0</v>
      </c>
      <c r="D12" s="8">
        <v>0</v>
      </c>
      <c r="E12" s="8">
        <v>0</v>
      </c>
      <c r="F12" s="8">
        <v>0</v>
      </c>
      <c r="G12" s="8">
        <v>0</v>
      </c>
      <c r="H12" s="27"/>
    </row>
    <row r="13" spans="1:8">
      <c r="A13" s="14" t="s">
        <v>35</v>
      </c>
      <c r="B13" s="14" t="s">
        <v>98</v>
      </c>
      <c r="C13" s="23">
        <v>0.64500000000000002</v>
      </c>
      <c r="D13" s="24">
        <v>0.56699999999999995</v>
      </c>
      <c r="E13" s="24">
        <v>0.58399999999999996</v>
      </c>
      <c r="F13" s="24">
        <v>0.59299999999999997</v>
      </c>
      <c r="G13" s="24">
        <v>0.54100000000000004</v>
      </c>
      <c r="H13" s="26">
        <v>0.63631000000000004</v>
      </c>
    </row>
    <row r="14" spans="1:8">
      <c r="A14" s="17"/>
      <c r="B14" s="20" t="s">
        <v>99</v>
      </c>
      <c r="C14" s="25">
        <v>128.05000000000001</v>
      </c>
      <c r="D14" s="8">
        <v>131.054</v>
      </c>
      <c r="E14" s="8">
        <v>130.73099999999999</v>
      </c>
      <c r="F14" s="8">
        <v>129.97999999999999</v>
      </c>
      <c r="G14" s="8">
        <v>125.86199999999999</v>
      </c>
      <c r="H14" s="27"/>
    </row>
    <row r="15" spans="1:8">
      <c r="A15" s="17"/>
      <c r="B15" s="20" t="s">
        <v>95</v>
      </c>
      <c r="C15" s="25">
        <v>49.503</v>
      </c>
      <c r="D15" s="8">
        <v>43.448999999999998</v>
      </c>
      <c r="E15" s="8">
        <v>44.764000000000003</v>
      </c>
      <c r="F15" s="8">
        <v>50.311</v>
      </c>
      <c r="G15" s="8">
        <v>41.898000000000003</v>
      </c>
      <c r="H15" s="27">
        <v>56.119500000000002</v>
      </c>
    </row>
    <row r="16" spans="1:8">
      <c r="A16" s="17"/>
      <c r="B16" s="20" t="s">
        <v>96</v>
      </c>
      <c r="C16" s="25">
        <v>31.073</v>
      </c>
      <c r="D16" s="8">
        <v>26.428999999999998</v>
      </c>
      <c r="E16" s="8">
        <v>24.085999999999999</v>
      </c>
      <c r="F16" s="8">
        <v>24.356999999999999</v>
      </c>
      <c r="G16" s="8">
        <v>22.036999999999999</v>
      </c>
      <c r="H16" s="27">
        <v>26.0307</v>
      </c>
    </row>
    <row r="17" spans="1:8">
      <c r="A17" s="17"/>
      <c r="B17" s="20" t="s">
        <v>100</v>
      </c>
      <c r="C17" s="25">
        <v>6.173</v>
      </c>
      <c r="D17" s="8">
        <v>7.65</v>
      </c>
      <c r="E17" s="8">
        <v>7.6379999999999999</v>
      </c>
      <c r="F17" s="8">
        <v>11.605</v>
      </c>
      <c r="G17" s="8">
        <v>9.7810000000000006</v>
      </c>
      <c r="H17" s="27"/>
    </row>
    <row r="18" spans="1:8">
      <c r="A18" s="14" t="s">
        <v>36</v>
      </c>
      <c r="B18" s="14" t="s">
        <v>98</v>
      </c>
      <c r="C18" s="23">
        <v>12.326000000000001</v>
      </c>
      <c r="D18" s="24">
        <v>7.742</v>
      </c>
      <c r="E18" s="24">
        <v>8.5909999999999993</v>
      </c>
      <c r="F18" s="24">
        <v>9.4700000000000006</v>
      </c>
      <c r="G18" s="24">
        <v>7.94</v>
      </c>
      <c r="H18" s="26">
        <v>12.3264</v>
      </c>
    </row>
    <row r="19" spans="1:8">
      <c r="A19" s="17"/>
      <c r="B19" s="20" t="s">
        <v>99</v>
      </c>
      <c r="C19" s="25">
        <v>211.595</v>
      </c>
      <c r="D19" s="8">
        <v>168.02699999999999</v>
      </c>
      <c r="E19" s="8">
        <v>171.16399999999999</v>
      </c>
      <c r="F19" s="8">
        <v>170.78299999999999</v>
      </c>
      <c r="G19" s="8">
        <v>159.41800000000001</v>
      </c>
      <c r="H19" s="27"/>
    </row>
    <row r="20" spans="1:8">
      <c r="A20" s="17"/>
      <c r="B20" s="20" t="s">
        <v>95</v>
      </c>
      <c r="C20" s="25">
        <v>160.178</v>
      </c>
      <c r="D20" s="8">
        <v>130.358</v>
      </c>
      <c r="E20" s="8">
        <v>141.834</v>
      </c>
      <c r="F20" s="8">
        <v>155.922</v>
      </c>
      <c r="G20" s="8">
        <v>120.889</v>
      </c>
      <c r="H20" s="27">
        <v>160.178</v>
      </c>
    </row>
    <row r="21" spans="1:8">
      <c r="A21" s="17"/>
      <c r="B21" s="20" t="s">
        <v>96</v>
      </c>
      <c r="C21" s="25">
        <v>81.781999999999996</v>
      </c>
      <c r="D21" s="8">
        <v>65.415999999999997</v>
      </c>
      <c r="E21" s="8">
        <v>70.988</v>
      </c>
      <c r="F21" s="8">
        <v>80.805000000000007</v>
      </c>
      <c r="G21" s="8">
        <v>63.451000000000001</v>
      </c>
      <c r="H21" s="27">
        <v>83.582999999999998</v>
      </c>
    </row>
    <row r="22" spans="1:8">
      <c r="A22" s="17"/>
      <c r="B22" s="20" t="s">
        <v>100</v>
      </c>
      <c r="C22" s="25">
        <v>0</v>
      </c>
      <c r="D22" s="8">
        <v>2.802</v>
      </c>
      <c r="E22" s="8">
        <v>1.917</v>
      </c>
      <c r="F22" s="8">
        <v>1.9379999999999999</v>
      </c>
      <c r="G22" s="8">
        <v>1.974</v>
      </c>
      <c r="H22" s="27"/>
    </row>
    <row r="23" spans="1:8">
      <c r="A23" s="14" t="s">
        <v>37</v>
      </c>
      <c r="B23" s="14" t="s">
        <v>98</v>
      </c>
      <c r="C23" s="23">
        <v>1.026</v>
      </c>
      <c r="D23" s="24">
        <v>1.1539999999999999</v>
      </c>
      <c r="E23" s="24">
        <v>0.94399999999999995</v>
      </c>
      <c r="F23" s="24">
        <v>0.85699999999999998</v>
      </c>
      <c r="G23" s="24">
        <v>0.89</v>
      </c>
      <c r="H23" s="26">
        <v>1.026</v>
      </c>
    </row>
    <row r="24" spans="1:8">
      <c r="A24" s="17"/>
      <c r="B24" s="20" t="s">
        <v>99</v>
      </c>
      <c r="C24" s="25">
        <v>29.2</v>
      </c>
      <c r="D24" s="8">
        <v>35.308999999999997</v>
      </c>
      <c r="E24" s="8">
        <v>31.663</v>
      </c>
      <c r="F24" s="8">
        <v>31.818000000000001</v>
      </c>
      <c r="G24" s="8">
        <v>32.764000000000003</v>
      </c>
      <c r="H24" s="27"/>
    </row>
    <row r="25" spans="1:8">
      <c r="A25" s="17"/>
      <c r="B25" s="20" t="s">
        <v>95</v>
      </c>
      <c r="C25" s="25">
        <v>2.0659999999999998</v>
      </c>
      <c r="D25" s="8">
        <v>2.343</v>
      </c>
      <c r="E25" s="8">
        <v>2.2370000000000001</v>
      </c>
      <c r="F25" s="8">
        <v>1.8819999999999999</v>
      </c>
      <c r="G25" s="8">
        <v>1.8919999999999999</v>
      </c>
      <c r="H25" s="27">
        <v>2.0655100000000002</v>
      </c>
    </row>
    <row r="26" spans="1:8">
      <c r="A26" s="17"/>
      <c r="B26" s="20" t="s">
        <v>96</v>
      </c>
      <c r="C26" s="25">
        <v>3.355</v>
      </c>
      <c r="D26" s="8">
        <v>3.4569999999999999</v>
      </c>
      <c r="E26" s="8">
        <v>3.419</v>
      </c>
      <c r="F26" s="8">
        <v>3.2650000000000001</v>
      </c>
      <c r="G26" s="8">
        <v>3.4820000000000002</v>
      </c>
      <c r="H26" s="27">
        <v>3.3552</v>
      </c>
    </row>
    <row r="27" spans="1:8">
      <c r="A27" s="17"/>
      <c r="B27" s="20" t="s">
        <v>100</v>
      </c>
      <c r="C27" s="25">
        <v>8.6560000000000006</v>
      </c>
      <c r="D27" s="8">
        <v>11.071</v>
      </c>
      <c r="E27" s="8">
        <v>11.231999999999999</v>
      </c>
      <c r="F27" s="8">
        <v>10.919</v>
      </c>
      <c r="G27" s="8">
        <v>11.21</v>
      </c>
      <c r="H27" s="27"/>
    </row>
    <row r="28" spans="1:8">
      <c r="A28" s="14" t="s">
        <v>38</v>
      </c>
      <c r="B28" s="14" t="s">
        <v>98</v>
      </c>
      <c r="C28" s="23">
        <v>0</v>
      </c>
      <c r="D28" s="24">
        <v>0</v>
      </c>
      <c r="E28" s="24">
        <v>0</v>
      </c>
      <c r="F28" s="24">
        <v>0</v>
      </c>
      <c r="G28" s="24">
        <v>0</v>
      </c>
      <c r="H28" s="26"/>
    </row>
    <row r="29" spans="1:8">
      <c r="A29" s="17"/>
      <c r="B29" s="20" t="s">
        <v>99</v>
      </c>
      <c r="C29" s="25">
        <v>0</v>
      </c>
      <c r="D29" s="8">
        <v>0</v>
      </c>
      <c r="E29" s="8">
        <v>0</v>
      </c>
      <c r="F29" s="8">
        <v>0</v>
      </c>
      <c r="G29" s="8">
        <v>0</v>
      </c>
      <c r="H29" s="27"/>
    </row>
    <row r="30" spans="1:8">
      <c r="A30" s="17"/>
      <c r="B30" s="20" t="s">
        <v>95</v>
      </c>
      <c r="C30" s="25">
        <v>0</v>
      </c>
      <c r="D30" s="8">
        <v>0</v>
      </c>
      <c r="E30" s="8">
        <v>0</v>
      </c>
      <c r="F30" s="8">
        <v>0</v>
      </c>
      <c r="G30" s="8">
        <v>0</v>
      </c>
      <c r="H30" s="27"/>
    </row>
    <row r="31" spans="1:8">
      <c r="A31" s="17"/>
      <c r="B31" s="20" t="s">
        <v>96</v>
      </c>
      <c r="C31" s="25">
        <v>0</v>
      </c>
      <c r="D31" s="8">
        <v>0</v>
      </c>
      <c r="E31" s="8">
        <v>0</v>
      </c>
      <c r="F31" s="8">
        <v>0</v>
      </c>
      <c r="G31" s="8">
        <v>0</v>
      </c>
      <c r="H31" s="27"/>
    </row>
    <row r="32" spans="1:8">
      <c r="A32" s="17"/>
      <c r="B32" s="20" t="s">
        <v>100</v>
      </c>
      <c r="C32" s="25">
        <v>0</v>
      </c>
      <c r="D32" s="8">
        <v>0</v>
      </c>
      <c r="E32" s="8">
        <v>0</v>
      </c>
      <c r="F32" s="8">
        <v>0</v>
      </c>
      <c r="G32" s="8">
        <v>0</v>
      </c>
      <c r="H32" s="27"/>
    </row>
    <row r="33" spans="1:8">
      <c r="A33" s="14" t="s">
        <v>39</v>
      </c>
      <c r="B33" s="14" t="s">
        <v>98</v>
      </c>
      <c r="C33" s="23">
        <v>2.6749999999999998</v>
      </c>
      <c r="D33" s="24">
        <v>2.54</v>
      </c>
      <c r="E33" s="24">
        <v>2.1150000000000002</v>
      </c>
      <c r="F33" s="24">
        <v>2.6819999999999999</v>
      </c>
      <c r="G33" s="24">
        <v>2.3689999999999998</v>
      </c>
      <c r="H33" s="26">
        <v>2.67482</v>
      </c>
    </row>
    <row r="34" spans="1:8">
      <c r="A34" s="17"/>
      <c r="B34" s="20" t="s">
        <v>99</v>
      </c>
      <c r="C34" s="25">
        <v>113.432</v>
      </c>
      <c r="D34" s="8">
        <v>106.756</v>
      </c>
      <c r="E34" s="8">
        <v>101.878</v>
      </c>
      <c r="F34" s="8">
        <v>104.68899999999999</v>
      </c>
      <c r="G34" s="8">
        <v>108.9</v>
      </c>
      <c r="H34" s="27"/>
    </row>
    <row r="35" spans="1:8">
      <c r="A35" s="17"/>
      <c r="B35" s="20" t="s">
        <v>95</v>
      </c>
      <c r="C35" s="25">
        <v>99.745000000000005</v>
      </c>
      <c r="D35" s="8">
        <v>83.837000000000003</v>
      </c>
      <c r="E35" s="8">
        <v>84.712999999999994</v>
      </c>
      <c r="F35" s="8">
        <v>84.99</v>
      </c>
      <c r="G35" s="8">
        <v>68.873000000000005</v>
      </c>
      <c r="H35" s="27">
        <v>99.745199999999997</v>
      </c>
    </row>
    <row r="36" spans="1:8">
      <c r="A36" s="17"/>
      <c r="B36" s="20" t="s">
        <v>96</v>
      </c>
      <c r="C36" s="25">
        <v>57.707999999999998</v>
      </c>
      <c r="D36" s="8">
        <v>54</v>
      </c>
      <c r="E36" s="8">
        <v>49.744999999999997</v>
      </c>
      <c r="F36" s="8">
        <v>50.664000000000001</v>
      </c>
      <c r="G36" s="8">
        <v>41.35</v>
      </c>
      <c r="H36" s="27">
        <v>61.335000000000001</v>
      </c>
    </row>
    <row r="37" spans="1:8">
      <c r="A37" s="17"/>
      <c r="B37" s="20" t="s">
        <v>100</v>
      </c>
      <c r="C37" s="25">
        <v>3.0990000000000002</v>
      </c>
      <c r="D37" s="8">
        <v>3.0569999999999999</v>
      </c>
      <c r="E37" s="8">
        <v>2.137</v>
      </c>
      <c r="F37" s="8">
        <v>2.234</v>
      </c>
      <c r="G37" s="8">
        <v>2.5409999999999999</v>
      </c>
      <c r="H37" s="27"/>
    </row>
    <row r="38" spans="1:8">
      <c r="A38" s="14" t="s">
        <v>40</v>
      </c>
      <c r="B38" s="14" t="s">
        <v>98</v>
      </c>
      <c r="C38" s="23">
        <v>0</v>
      </c>
      <c r="D38" s="24">
        <v>0</v>
      </c>
      <c r="E38" s="24">
        <v>0</v>
      </c>
      <c r="F38" s="24">
        <v>0</v>
      </c>
      <c r="G38" s="24">
        <v>0</v>
      </c>
      <c r="H38" s="26"/>
    </row>
    <row r="39" spans="1:8">
      <c r="A39" s="17"/>
      <c r="B39" s="20" t="s">
        <v>99</v>
      </c>
      <c r="C39" s="25">
        <v>924.02499999999998</v>
      </c>
      <c r="D39" s="8">
        <v>902.36900000000003</v>
      </c>
      <c r="E39" s="8">
        <v>904.31</v>
      </c>
      <c r="F39" s="8">
        <v>901.55100000000004</v>
      </c>
      <c r="G39" s="8">
        <v>881.13699999999994</v>
      </c>
      <c r="H39" s="27"/>
    </row>
    <row r="40" spans="1:8">
      <c r="A40" s="17"/>
      <c r="B40" s="20" t="s">
        <v>95</v>
      </c>
      <c r="C40" s="25">
        <v>1000.926</v>
      </c>
      <c r="D40" s="8">
        <v>827.22699999999998</v>
      </c>
      <c r="E40" s="8">
        <v>905.13400000000001</v>
      </c>
      <c r="F40" s="8">
        <v>942.41499999999996</v>
      </c>
      <c r="G40" s="8">
        <v>766.10500000000002</v>
      </c>
      <c r="H40" s="27">
        <v>961.94399999999996</v>
      </c>
    </row>
    <row r="41" spans="1:8">
      <c r="A41" s="17"/>
      <c r="B41" s="20" t="s">
        <v>96</v>
      </c>
      <c r="C41" s="25">
        <v>416.71499999999997</v>
      </c>
      <c r="D41" s="8">
        <v>375.20499999999998</v>
      </c>
      <c r="E41" s="8">
        <v>382.483</v>
      </c>
      <c r="F41" s="8">
        <v>447.85300000000001</v>
      </c>
      <c r="G41" s="8">
        <v>417.41199999999998</v>
      </c>
      <c r="H41" s="27">
        <v>365.99200000000002</v>
      </c>
    </row>
    <row r="42" spans="1:8">
      <c r="A42" s="17"/>
      <c r="B42" s="20" t="s">
        <v>100</v>
      </c>
      <c r="C42" s="25">
        <v>20.971</v>
      </c>
      <c r="D42" s="8">
        <v>20.244</v>
      </c>
      <c r="E42" s="8">
        <v>19.792000000000002</v>
      </c>
      <c r="F42" s="8">
        <v>18.978999999999999</v>
      </c>
      <c r="G42" s="8">
        <v>18.788</v>
      </c>
      <c r="H42" s="27"/>
    </row>
    <row r="43" spans="1:8">
      <c r="A43" s="14" t="s">
        <v>41</v>
      </c>
      <c r="B43" s="14" t="s">
        <v>98</v>
      </c>
      <c r="C43" s="23">
        <v>1.7549999999999999</v>
      </c>
      <c r="D43" s="24">
        <v>1.627</v>
      </c>
      <c r="E43" s="24">
        <v>1.587</v>
      </c>
      <c r="F43" s="24">
        <v>1.51</v>
      </c>
      <c r="G43" s="24">
        <v>1.417</v>
      </c>
      <c r="H43" s="26">
        <v>1.91249</v>
      </c>
    </row>
    <row r="44" spans="1:8">
      <c r="A44" s="17"/>
      <c r="B44" s="20" t="s">
        <v>99</v>
      </c>
      <c r="C44" s="25">
        <v>29.858000000000001</v>
      </c>
      <c r="D44" s="8">
        <v>29.878</v>
      </c>
      <c r="E44" s="8">
        <v>28.609000000000002</v>
      </c>
      <c r="F44" s="8">
        <v>28.324999999999999</v>
      </c>
      <c r="G44" s="8">
        <v>28.626999999999999</v>
      </c>
      <c r="H44" s="27"/>
    </row>
    <row r="45" spans="1:8">
      <c r="A45" s="17"/>
      <c r="B45" s="20" t="s">
        <v>95</v>
      </c>
      <c r="C45" s="25">
        <v>31.452000000000002</v>
      </c>
      <c r="D45" s="8">
        <v>27.186</v>
      </c>
      <c r="E45" s="8">
        <v>27.209</v>
      </c>
      <c r="F45" s="8">
        <v>27.382000000000001</v>
      </c>
      <c r="G45" s="8">
        <v>23.852</v>
      </c>
      <c r="H45" s="27">
        <v>31.4361</v>
      </c>
    </row>
    <row r="46" spans="1:8">
      <c r="A46" s="17"/>
      <c r="B46" s="20" t="s">
        <v>96</v>
      </c>
      <c r="C46" s="25">
        <v>9.5269999999999992</v>
      </c>
      <c r="D46" s="8">
        <v>7.444</v>
      </c>
      <c r="E46" s="8">
        <v>8.3070000000000004</v>
      </c>
      <c r="F46" s="8">
        <v>8.5909999999999993</v>
      </c>
      <c r="G46" s="8">
        <v>6.3490000000000002</v>
      </c>
      <c r="H46" s="27">
        <v>11.8773</v>
      </c>
    </row>
    <row r="47" spans="1:8">
      <c r="A47" s="17"/>
      <c r="B47" s="20" t="s">
        <v>100</v>
      </c>
      <c r="C47" s="25">
        <v>0</v>
      </c>
      <c r="D47" s="8">
        <v>0</v>
      </c>
      <c r="E47" s="8">
        <v>0</v>
      </c>
      <c r="F47" s="8">
        <v>0</v>
      </c>
      <c r="G47" s="8">
        <v>0</v>
      </c>
      <c r="H47" s="27"/>
    </row>
    <row r="48" spans="1:8">
      <c r="A48" s="14" t="s">
        <v>42</v>
      </c>
      <c r="B48" s="14" t="s">
        <v>98</v>
      </c>
      <c r="C48" s="23">
        <v>0.34200000000000003</v>
      </c>
      <c r="D48" s="24">
        <v>0.29199999999999998</v>
      </c>
      <c r="E48" s="24">
        <v>0.34599999999999997</v>
      </c>
      <c r="F48" s="24">
        <v>0.30399999999999999</v>
      </c>
      <c r="G48" s="24">
        <v>0.22800000000000001</v>
      </c>
      <c r="H48" s="26">
        <v>0.34201599999999999</v>
      </c>
    </row>
    <row r="49" spans="1:8">
      <c r="A49" s="17"/>
      <c r="B49" s="20" t="s">
        <v>99</v>
      </c>
      <c r="C49" s="25">
        <v>4.7830000000000004</v>
      </c>
      <c r="D49" s="8">
        <v>4.7569999999999997</v>
      </c>
      <c r="E49" s="8">
        <v>4.9889999999999999</v>
      </c>
      <c r="F49" s="8">
        <v>6.1260000000000003</v>
      </c>
      <c r="G49" s="8">
        <v>4.0940000000000003</v>
      </c>
      <c r="H49" s="27"/>
    </row>
    <row r="50" spans="1:8">
      <c r="A50" s="17"/>
      <c r="B50" s="20" t="s">
        <v>95</v>
      </c>
      <c r="C50" s="25">
        <v>2.2989999999999999</v>
      </c>
      <c r="D50" s="8">
        <v>2.1640000000000001</v>
      </c>
      <c r="E50" s="8">
        <v>2.3170000000000002</v>
      </c>
      <c r="F50" s="8">
        <v>2.1890000000000001</v>
      </c>
      <c r="G50" s="8">
        <v>2.1859999999999999</v>
      </c>
      <c r="H50" s="27">
        <v>2.2986</v>
      </c>
    </row>
    <row r="51" spans="1:8">
      <c r="A51" s="17"/>
      <c r="B51" s="20" t="s">
        <v>96</v>
      </c>
      <c r="C51" s="25">
        <v>1.244</v>
      </c>
      <c r="D51" s="8">
        <v>1.298</v>
      </c>
      <c r="E51" s="8">
        <v>1.46</v>
      </c>
      <c r="F51" s="8">
        <v>1.8140000000000001</v>
      </c>
      <c r="G51" s="8">
        <v>2.798</v>
      </c>
      <c r="H51" s="27">
        <v>1.2464999999999999</v>
      </c>
    </row>
    <row r="52" spans="1:8">
      <c r="A52" s="17"/>
      <c r="B52" s="20" t="s">
        <v>100</v>
      </c>
      <c r="C52" s="25">
        <v>2E-3</v>
      </c>
      <c r="D52" s="8">
        <v>1.0999999999999999E-2</v>
      </c>
      <c r="E52" s="8">
        <v>2.1999999999999999E-2</v>
      </c>
      <c r="F52" s="8">
        <v>3.5999999999999997E-2</v>
      </c>
      <c r="G52" s="8">
        <v>6.6000000000000003E-2</v>
      </c>
      <c r="H52" s="27"/>
    </row>
    <row r="53" spans="1:8">
      <c r="A53" s="14" t="s">
        <v>43</v>
      </c>
      <c r="B53" s="14" t="s">
        <v>98</v>
      </c>
      <c r="C53" s="23">
        <v>0</v>
      </c>
      <c r="D53" s="24">
        <v>0</v>
      </c>
      <c r="E53" s="24">
        <v>0</v>
      </c>
      <c r="F53" s="24">
        <v>0</v>
      </c>
      <c r="G53" s="24">
        <v>8.0000000000000002E-3</v>
      </c>
      <c r="H53" s="26"/>
    </row>
    <row r="54" spans="1:8">
      <c r="A54" s="17"/>
      <c r="B54" s="20" t="s">
        <v>99</v>
      </c>
      <c r="C54" s="25">
        <v>15.638999999999999</v>
      </c>
      <c r="D54" s="8">
        <v>23.242000000000001</v>
      </c>
      <c r="E54" s="8">
        <v>21.285</v>
      </c>
      <c r="F54" s="8">
        <v>22.484999999999999</v>
      </c>
      <c r="G54" s="8">
        <v>19.417000000000002</v>
      </c>
      <c r="H54" s="27"/>
    </row>
    <row r="55" spans="1:8">
      <c r="A55" s="17"/>
      <c r="B55" s="20" t="s">
        <v>95</v>
      </c>
      <c r="C55" s="25">
        <v>10.66</v>
      </c>
      <c r="D55" s="8">
        <v>14.57</v>
      </c>
      <c r="E55" s="8">
        <v>12.992000000000001</v>
      </c>
      <c r="F55" s="8">
        <v>9.7319999999999993</v>
      </c>
      <c r="G55" s="8">
        <v>9.6959999999999997</v>
      </c>
      <c r="H55" s="27">
        <v>10.660500000000001</v>
      </c>
    </row>
    <row r="56" spans="1:8">
      <c r="A56" s="17"/>
      <c r="B56" s="20" t="s">
        <v>96</v>
      </c>
      <c r="C56" s="25">
        <v>5.8179999999999996</v>
      </c>
      <c r="D56" s="8">
        <v>6.899</v>
      </c>
      <c r="E56" s="8">
        <v>5.7770000000000001</v>
      </c>
      <c r="F56" s="8">
        <v>5.2190000000000003</v>
      </c>
      <c r="G56" s="8">
        <v>5.2460000000000004</v>
      </c>
      <c r="H56" s="27">
        <v>5.8175999999999997</v>
      </c>
    </row>
    <row r="57" spans="1:8">
      <c r="A57" s="17"/>
      <c r="B57" s="20" t="s">
        <v>100</v>
      </c>
      <c r="C57" s="25">
        <v>0.60599999999999998</v>
      </c>
      <c r="D57" s="8">
        <v>0.626</v>
      </c>
      <c r="E57" s="8">
        <v>0.61599999999999999</v>
      </c>
      <c r="F57" s="8">
        <v>0.56200000000000006</v>
      </c>
      <c r="G57" s="8">
        <v>0.57599999999999996</v>
      </c>
      <c r="H57" s="27"/>
    </row>
    <row r="58" spans="1:8">
      <c r="A58" s="14" t="s">
        <v>44</v>
      </c>
      <c r="B58" s="14" t="s">
        <v>98</v>
      </c>
      <c r="C58" s="23">
        <v>5.7460000000000004</v>
      </c>
      <c r="D58" s="24">
        <v>19.530999999999999</v>
      </c>
      <c r="E58" s="24">
        <v>26.452000000000002</v>
      </c>
      <c r="F58" s="24">
        <v>27.111999999999998</v>
      </c>
      <c r="G58" s="24">
        <v>26.27</v>
      </c>
      <c r="H58" s="26">
        <v>4.2128899999999998</v>
      </c>
    </row>
    <row r="59" spans="1:8">
      <c r="A59" s="17"/>
      <c r="B59" s="20" t="s">
        <v>99</v>
      </c>
      <c r="C59" s="25">
        <v>336.25200000000001</v>
      </c>
      <c r="D59" s="8">
        <v>335.14800000000002</v>
      </c>
      <c r="E59" s="8">
        <v>365.00799999999998</v>
      </c>
      <c r="F59" s="8">
        <v>389.14800000000002</v>
      </c>
      <c r="G59" s="8">
        <v>375.91399999999999</v>
      </c>
      <c r="H59" s="27"/>
    </row>
    <row r="60" spans="1:8">
      <c r="A60" s="17"/>
      <c r="B60" s="20" t="s">
        <v>95</v>
      </c>
      <c r="C60" s="25">
        <v>178.267</v>
      </c>
      <c r="D60" s="8">
        <v>142.857</v>
      </c>
      <c r="E60" s="8">
        <v>146.93700000000001</v>
      </c>
      <c r="F60" s="8">
        <v>133.708</v>
      </c>
      <c r="G60" s="8">
        <v>129.55199999999999</v>
      </c>
      <c r="H60" s="27">
        <v>195.73</v>
      </c>
    </row>
    <row r="61" spans="1:8">
      <c r="A61" s="17"/>
      <c r="B61" s="20" t="s">
        <v>96</v>
      </c>
      <c r="C61" s="25">
        <v>44.573</v>
      </c>
      <c r="D61" s="8">
        <v>73.504999999999995</v>
      </c>
      <c r="E61" s="8">
        <v>67.728999999999999</v>
      </c>
      <c r="F61" s="8">
        <v>62.686999999999998</v>
      </c>
      <c r="G61" s="8">
        <v>60.728000000000002</v>
      </c>
      <c r="H61" s="27">
        <v>49.126800000000003</v>
      </c>
    </row>
    <row r="62" spans="1:8">
      <c r="A62" s="17"/>
      <c r="B62" s="20" t="s">
        <v>100</v>
      </c>
      <c r="C62" s="25">
        <v>3.927</v>
      </c>
      <c r="D62" s="8">
        <v>3.4860000000000002</v>
      </c>
      <c r="E62" s="8">
        <v>5.1660000000000004</v>
      </c>
      <c r="F62" s="8">
        <v>5.0069999999999997</v>
      </c>
      <c r="G62" s="8">
        <v>3.5390000000000001</v>
      </c>
      <c r="H62" s="27"/>
    </row>
    <row r="63" spans="1:8">
      <c r="A63" s="14" t="s">
        <v>45</v>
      </c>
      <c r="B63" s="14" t="s">
        <v>98</v>
      </c>
      <c r="C63" s="23">
        <v>0.25</v>
      </c>
      <c r="D63" s="24">
        <v>0.16400000000000001</v>
      </c>
      <c r="E63" s="24">
        <v>0.105</v>
      </c>
      <c r="F63" s="24">
        <v>7.1999999999999995E-2</v>
      </c>
      <c r="G63" s="24">
        <v>0.05</v>
      </c>
      <c r="H63" s="26">
        <v>0.44819700000000001</v>
      </c>
    </row>
    <row r="64" spans="1:8">
      <c r="A64" s="17"/>
      <c r="B64" s="20" t="s">
        <v>99</v>
      </c>
      <c r="C64" s="25">
        <v>39.100999999999999</v>
      </c>
      <c r="D64" s="8">
        <v>37.368000000000002</v>
      </c>
      <c r="E64" s="8">
        <v>34.526000000000003</v>
      </c>
      <c r="F64" s="8">
        <v>35.094000000000001</v>
      </c>
      <c r="G64" s="8">
        <v>33.155000000000001</v>
      </c>
      <c r="H64" s="27"/>
    </row>
    <row r="65" spans="1:8">
      <c r="A65" s="17"/>
      <c r="B65" s="20" t="s">
        <v>95</v>
      </c>
      <c r="C65" s="25">
        <v>1.9279999999999999</v>
      </c>
      <c r="D65" s="8">
        <v>1.2949999999999999</v>
      </c>
      <c r="E65" s="8">
        <v>1.395</v>
      </c>
      <c r="F65" s="8">
        <v>1.2330000000000001</v>
      </c>
      <c r="G65" s="8">
        <v>1.2</v>
      </c>
      <c r="H65" s="27">
        <v>2.0061100000000001</v>
      </c>
    </row>
    <row r="66" spans="1:8">
      <c r="A66" s="17"/>
      <c r="B66" s="20" t="s">
        <v>96</v>
      </c>
      <c r="C66" s="25">
        <v>1.28</v>
      </c>
      <c r="D66" s="8">
        <v>1.552</v>
      </c>
      <c r="E66" s="8">
        <v>1.4039999999999999</v>
      </c>
      <c r="F66" s="8">
        <v>1.4550000000000001</v>
      </c>
      <c r="G66" s="8">
        <v>1.2250000000000001</v>
      </c>
      <c r="H66" s="27">
        <v>1.1996899999999999</v>
      </c>
    </row>
    <row r="67" spans="1:8">
      <c r="A67" s="17"/>
      <c r="B67" s="20" t="s">
        <v>100</v>
      </c>
      <c r="C67" s="25">
        <v>0.61199999999999999</v>
      </c>
      <c r="D67" s="8">
        <v>0.46800000000000003</v>
      </c>
      <c r="E67" s="8">
        <v>0.497</v>
      </c>
      <c r="F67" s="8">
        <v>0.38900000000000001</v>
      </c>
      <c r="G67" s="8">
        <v>0.40400000000000003</v>
      </c>
      <c r="H67" s="27"/>
    </row>
    <row r="68" spans="1:8">
      <c r="A68" s="14" t="s">
        <v>46</v>
      </c>
      <c r="B68" s="14" t="s">
        <v>98</v>
      </c>
      <c r="C68" s="23">
        <v>8.6109999999999989</v>
      </c>
      <c r="D68" s="24">
        <v>7.7190000000000003</v>
      </c>
      <c r="E68" s="24">
        <v>9.6180000000000003</v>
      </c>
      <c r="F68" s="24">
        <v>8.4480000000000004</v>
      </c>
      <c r="G68" s="24">
        <v>7.1580000000000004</v>
      </c>
      <c r="H68" s="26">
        <v>8.6112000000000002</v>
      </c>
    </row>
    <row r="69" spans="1:8">
      <c r="A69" s="17"/>
      <c r="B69" s="20" t="s">
        <v>99</v>
      </c>
      <c r="C69" s="25">
        <v>412.70699999999999</v>
      </c>
      <c r="D69" s="8">
        <v>388.88400000000001</v>
      </c>
      <c r="E69" s="8">
        <v>431.30200000000002</v>
      </c>
      <c r="F69" s="8">
        <v>526.80600000000004</v>
      </c>
      <c r="G69" s="8">
        <v>451.76499999999999</v>
      </c>
      <c r="H69" s="27"/>
    </row>
    <row r="70" spans="1:8">
      <c r="A70" s="17"/>
      <c r="B70" s="20" t="s">
        <v>95</v>
      </c>
      <c r="C70" s="25">
        <v>580.74699999999996</v>
      </c>
      <c r="D70" s="8">
        <v>472.20800000000003</v>
      </c>
      <c r="E70" s="8">
        <v>535.202</v>
      </c>
      <c r="F70" s="8">
        <v>532.69200000000001</v>
      </c>
      <c r="G70" s="8">
        <v>451.32499999999999</v>
      </c>
      <c r="H70" s="27">
        <v>630.89200000000005</v>
      </c>
    </row>
    <row r="71" spans="1:8">
      <c r="A71" s="17"/>
      <c r="B71" s="20" t="s">
        <v>96</v>
      </c>
      <c r="C71" s="25">
        <v>280.142</v>
      </c>
      <c r="D71" s="8">
        <v>235.119</v>
      </c>
      <c r="E71" s="8">
        <v>283.20999999999998</v>
      </c>
      <c r="F71" s="8">
        <v>302.012</v>
      </c>
      <c r="G71" s="8">
        <v>255.881</v>
      </c>
      <c r="H71" s="27">
        <v>293.91899999999998</v>
      </c>
    </row>
    <row r="72" spans="1:8">
      <c r="A72" s="17"/>
      <c r="B72" s="20" t="s">
        <v>100</v>
      </c>
      <c r="C72" s="25">
        <v>2.0510000000000002</v>
      </c>
      <c r="D72" s="8">
        <v>2.069</v>
      </c>
      <c r="E72" s="8">
        <v>3.69</v>
      </c>
      <c r="F72" s="8">
        <v>4.5679999999999996</v>
      </c>
      <c r="G72" s="8">
        <v>3.87</v>
      </c>
      <c r="H72" s="27"/>
    </row>
    <row r="73" spans="1:8">
      <c r="A73" s="14" t="s">
        <v>47</v>
      </c>
      <c r="B73" s="14" t="s">
        <v>98</v>
      </c>
      <c r="C73" s="23">
        <v>0.755</v>
      </c>
      <c r="D73" s="24">
        <v>0.73099999999999998</v>
      </c>
      <c r="E73" s="24">
        <v>0.70399999999999996</v>
      </c>
      <c r="F73" s="24">
        <v>0.71399999999999997</v>
      </c>
      <c r="G73" s="24">
        <v>0.751</v>
      </c>
      <c r="H73" s="26">
        <v>0.75509400000000004</v>
      </c>
    </row>
    <row r="74" spans="1:8">
      <c r="A74" s="17"/>
      <c r="B74" s="20" t="s">
        <v>99</v>
      </c>
      <c r="C74" s="25">
        <v>21.42</v>
      </c>
      <c r="D74" s="8">
        <v>20.114000000000001</v>
      </c>
      <c r="E74" s="8">
        <v>16.32</v>
      </c>
      <c r="F74" s="8">
        <v>14.692</v>
      </c>
      <c r="G74" s="8">
        <v>14.733000000000001</v>
      </c>
      <c r="H74" s="27"/>
    </row>
    <row r="75" spans="1:8">
      <c r="A75" s="17"/>
      <c r="B75" s="20" t="s">
        <v>95</v>
      </c>
      <c r="C75" s="25">
        <v>25.042000000000002</v>
      </c>
      <c r="D75" s="8">
        <v>22.873000000000001</v>
      </c>
      <c r="E75" s="8">
        <v>21.49</v>
      </c>
      <c r="F75" s="8">
        <v>20.483000000000001</v>
      </c>
      <c r="G75" s="8">
        <v>18.152000000000001</v>
      </c>
      <c r="H75" s="27">
        <v>25.0425</v>
      </c>
    </row>
    <row r="76" spans="1:8">
      <c r="A76" s="17"/>
      <c r="B76" s="20" t="s">
        <v>96</v>
      </c>
      <c r="C76" s="25">
        <v>6.601</v>
      </c>
      <c r="D76" s="8">
        <v>5.9429999999999996</v>
      </c>
      <c r="E76" s="8">
        <v>5.54</v>
      </c>
      <c r="F76" s="8">
        <v>5.7</v>
      </c>
      <c r="G76" s="8">
        <v>5.548</v>
      </c>
      <c r="H76" s="27">
        <v>6.6006200000000002</v>
      </c>
    </row>
    <row r="77" spans="1:8">
      <c r="A77" s="17"/>
      <c r="B77" s="20" t="s">
        <v>100</v>
      </c>
      <c r="C77" s="25">
        <v>8.7999999999999995E-2</v>
      </c>
      <c r="D77" s="8">
        <v>2.7E-2</v>
      </c>
      <c r="E77" s="8">
        <v>3.4000000000000002E-2</v>
      </c>
      <c r="F77" s="8">
        <v>6.5000000000000002E-2</v>
      </c>
      <c r="G77" s="8">
        <v>0.13500000000000001</v>
      </c>
      <c r="H77" s="27"/>
    </row>
    <row r="78" spans="1:8">
      <c r="A78" s="14" t="s">
        <v>48</v>
      </c>
      <c r="B78" s="14" t="s">
        <v>98</v>
      </c>
      <c r="C78" s="23">
        <v>5.1680000000000001</v>
      </c>
      <c r="D78" s="24">
        <v>5.2</v>
      </c>
      <c r="E78" s="24">
        <v>3.96</v>
      </c>
      <c r="F78" s="24">
        <v>4.4349999999999996</v>
      </c>
      <c r="G78" s="24">
        <v>6.1290000000000004</v>
      </c>
      <c r="H78" s="26">
        <v>5.1678100000000002</v>
      </c>
    </row>
    <row r="79" spans="1:8">
      <c r="A79" s="17"/>
      <c r="B79" s="20" t="s">
        <v>99</v>
      </c>
      <c r="C79" s="25">
        <v>48.314</v>
      </c>
      <c r="D79" s="8">
        <v>48.146000000000001</v>
      </c>
      <c r="E79" s="8">
        <v>40.085000000000001</v>
      </c>
      <c r="F79" s="8">
        <v>57.115000000000002</v>
      </c>
      <c r="G79" s="8">
        <v>58.139000000000003</v>
      </c>
      <c r="H79" s="27"/>
    </row>
    <row r="80" spans="1:8">
      <c r="A80" s="17"/>
      <c r="B80" s="20" t="s">
        <v>95</v>
      </c>
      <c r="C80" s="25">
        <v>136.47999999999999</v>
      </c>
      <c r="D80" s="8">
        <v>124.196</v>
      </c>
      <c r="E80" s="8">
        <v>113.212</v>
      </c>
      <c r="F80" s="8">
        <v>105.217</v>
      </c>
      <c r="G80" s="8">
        <v>97.162000000000006</v>
      </c>
      <c r="H80" s="27">
        <v>135.58000000000001</v>
      </c>
    </row>
    <row r="81" spans="1:8">
      <c r="A81" s="17"/>
      <c r="B81" s="20" t="s">
        <v>96</v>
      </c>
      <c r="C81" s="25">
        <v>71.811000000000007</v>
      </c>
      <c r="D81" s="8">
        <v>72.257000000000005</v>
      </c>
      <c r="E81" s="8">
        <v>58.075000000000003</v>
      </c>
      <c r="F81" s="8">
        <v>58.945999999999998</v>
      </c>
      <c r="G81" s="8">
        <v>52.045000000000002</v>
      </c>
      <c r="H81" s="27">
        <v>71.811000000000007</v>
      </c>
    </row>
    <row r="82" spans="1:8">
      <c r="A82" s="17"/>
      <c r="B82" s="20" t="s">
        <v>100</v>
      </c>
      <c r="C82" s="25">
        <v>1.1890000000000001</v>
      </c>
      <c r="D82" s="8">
        <v>2.1219999999999999</v>
      </c>
      <c r="E82" s="8">
        <v>2.42</v>
      </c>
      <c r="F82" s="8">
        <v>1.3939999999999999</v>
      </c>
      <c r="G82" s="8">
        <v>1.653</v>
      </c>
      <c r="H82" s="27"/>
    </row>
    <row r="83" spans="1:8">
      <c r="A83" s="14" t="s">
        <v>49</v>
      </c>
      <c r="B83" s="14" t="s">
        <v>98</v>
      </c>
      <c r="C83" s="23">
        <v>0</v>
      </c>
      <c r="D83" s="24">
        <v>0</v>
      </c>
      <c r="E83" s="24">
        <v>0</v>
      </c>
      <c r="F83" s="24">
        <v>0</v>
      </c>
      <c r="G83" s="24">
        <v>0</v>
      </c>
      <c r="H83" s="26"/>
    </row>
    <row r="84" spans="1:8">
      <c r="A84" s="17"/>
      <c r="B84" s="20" t="s">
        <v>99</v>
      </c>
      <c r="C84" s="25">
        <v>18.632999999999999</v>
      </c>
      <c r="D84" s="8">
        <v>23.971</v>
      </c>
      <c r="E84" s="8">
        <v>26.143000000000001</v>
      </c>
      <c r="F84" s="8">
        <v>25.928999999999998</v>
      </c>
      <c r="G84" s="8">
        <v>28.600999999999999</v>
      </c>
      <c r="H84" s="27"/>
    </row>
    <row r="85" spans="1:8">
      <c r="A85" s="17"/>
      <c r="B85" s="20" t="s">
        <v>95</v>
      </c>
      <c r="C85" s="25">
        <v>29.655000000000001</v>
      </c>
      <c r="D85" s="8">
        <v>23.786000000000001</v>
      </c>
      <c r="E85" s="8">
        <v>25.09</v>
      </c>
      <c r="F85" s="8">
        <v>25.33</v>
      </c>
      <c r="G85" s="8">
        <v>22.382000000000001</v>
      </c>
      <c r="H85" s="27">
        <v>29.655000000000001</v>
      </c>
    </row>
    <row r="86" spans="1:8">
      <c r="A86" s="17"/>
      <c r="B86" s="20" t="s">
        <v>96</v>
      </c>
      <c r="C86" s="25">
        <v>18.391999999999999</v>
      </c>
      <c r="D86" s="8">
        <v>15.305999999999999</v>
      </c>
      <c r="E86" s="8">
        <v>16.757000000000001</v>
      </c>
      <c r="F86" s="8">
        <v>16.997</v>
      </c>
      <c r="G86" s="8">
        <v>16.766999999999999</v>
      </c>
      <c r="H86" s="27">
        <v>18.378900000000002</v>
      </c>
    </row>
    <row r="87" spans="1:8">
      <c r="A87" s="17"/>
      <c r="B87" s="20" t="s">
        <v>100</v>
      </c>
      <c r="C87" s="25">
        <v>0</v>
      </c>
      <c r="D87" s="8">
        <v>0</v>
      </c>
      <c r="E87" s="8">
        <v>0</v>
      </c>
      <c r="F87" s="8">
        <v>0</v>
      </c>
      <c r="G87" s="8">
        <v>1E-3</v>
      </c>
      <c r="H87" s="27"/>
    </row>
    <row r="88" spans="1:8">
      <c r="A88" s="14" t="s">
        <v>75</v>
      </c>
      <c r="B88" s="14" t="s">
        <v>98</v>
      </c>
      <c r="C88" s="23">
        <v>0</v>
      </c>
      <c r="D88" s="24">
        <v>0</v>
      </c>
      <c r="E88" s="24">
        <v>0</v>
      </c>
      <c r="F88" s="24">
        <v>0</v>
      </c>
      <c r="G88" s="24">
        <v>0</v>
      </c>
      <c r="H88" s="26"/>
    </row>
    <row r="89" spans="1:8">
      <c r="A89" s="17"/>
      <c r="B89" s="20" t="s">
        <v>99</v>
      </c>
      <c r="C89" s="25">
        <v>0</v>
      </c>
      <c r="D89" s="8">
        <v>0</v>
      </c>
      <c r="E89" s="8">
        <v>0</v>
      </c>
      <c r="F89" s="8">
        <v>0</v>
      </c>
      <c r="G89" s="8">
        <v>0</v>
      </c>
      <c r="H89" s="27"/>
    </row>
    <row r="90" spans="1:8">
      <c r="A90" s="17"/>
      <c r="B90" s="20" t="s">
        <v>95</v>
      </c>
      <c r="C90" s="25">
        <v>0</v>
      </c>
      <c r="D90" s="8">
        <v>0</v>
      </c>
      <c r="E90" s="8">
        <v>0</v>
      </c>
      <c r="F90" s="8">
        <v>0</v>
      </c>
      <c r="G90" s="8">
        <v>0</v>
      </c>
      <c r="H90" s="27"/>
    </row>
    <row r="91" spans="1:8">
      <c r="A91" s="17"/>
      <c r="B91" s="20" t="s">
        <v>96</v>
      </c>
      <c r="C91" s="25">
        <v>0</v>
      </c>
      <c r="D91" s="8">
        <v>0</v>
      </c>
      <c r="E91" s="8">
        <v>0</v>
      </c>
      <c r="F91" s="8">
        <v>0</v>
      </c>
      <c r="G91" s="8">
        <v>0</v>
      </c>
      <c r="H91" s="27"/>
    </row>
    <row r="92" spans="1:8">
      <c r="A92" s="17"/>
      <c r="B92" s="20" t="s">
        <v>100</v>
      </c>
      <c r="C92" s="25">
        <v>0</v>
      </c>
      <c r="D92" s="8">
        <v>0</v>
      </c>
      <c r="E92" s="8">
        <v>0</v>
      </c>
      <c r="F92" s="8">
        <v>0</v>
      </c>
      <c r="G92" s="8">
        <v>0</v>
      </c>
      <c r="H92" s="27"/>
    </row>
    <row r="93" spans="1:8">
      <c r="A93" s="14" t="s">
        <v>50</v>
      </c>
      <c r="B93" s="14" t="s">
        <v>98</v>
      </c>
      <c r="C93" s="23">
        <v>5.9550000000000001</v>
      </c>
      <c r="D93" s="24">
        <v>5.4509999999999996</v>
      </c>
      <c r="E93" s="24">
        <v>5.3840000000000003</v>
      </c>
      <c r="F93" s="24">
        <v>5.3710000000000004</v>
      </c>
      <c r="G93" s="24">
        <v>5.0750000000000002</v>
      </c>
      <c r="H93" s="26">
        <v>5.9553000000000003</v>
      </c>
    </row>
    <row r="94" spans="1:8">
      <c r="A94" s="17"/>
      <c r="B94" s="20" t="s">
        <v>99</v>
      </c>
      <c r="C94" s="25">
        <v>433.351</v>
      </c>
      <c r="D94" s="8">
        <v>389.7</v>
      </c>
      <c r="E94" s="8">
        <v>387.23</v>
      </c>
      <c r="F94" s="8">
        <v>372.46699999999998</v>
      </c>
      <c r="G94" s="8">
        <v>365.31</v>
      </c>
      <c r="H94" s="27"/>
    </row>
    <row r="95" spans="1:8">
      <c r="A95" s="17"/>
      <c r="B95" s="20" t="s">
        <v>95</v>
      </c>
      <c r="C95" s="25">
        <v>782.83100000000002</v>
      </c>
      <c r="D95" s="8">
        <v>753.19</v>
      </c>
      <c r="E95" s="8">
        <v>758.50400000000002</v>
      </c>
      <c r="F95" s="8">
        <v>756.68399999999997</v>
      </c>
      <c r="G95" s="8">
        <v>634.33500000000004</v>
      </c>
      <c r="H95" s="27">
        <v>782.83100000000002</v>
      </c>
    </row>
    <row r="96" spans="1:8">
      <c r="A96" s="17"/>
      <c r="B96" s="20" t="s">
        <v>96</v>
      </c>
      <c r="C96" s="25">
        <v>360.64400000000001</v>
      </c>
      <c r="D96" s="8">
        <v>303.73</v>
      </c>
      <c r="E96" s="8">
        <v>304.64999999999998</v>
      </c>
      <c r="F96" s="8">
        <v>303.91899999999998</v>
      </c>
      <c r="G96" s="8">
        <v>251.715</v>
      </c>
      <c r="H96" s="27">
        <v>360.64400000000001</v>
      </c>
    </row>
    <row r="97" spans="1:8">
      <c r="A97" s="17"/>
      <c r="B97" s="20" t="s">
        <v>100</v>
      </c>
      <c r="C97" s="25">
        <v>29.11</v>
      </c>
      <c r="D97" s="8">
        <v>35.689</v>
      </c>
      <c r="E97" s="8">
        <v>37.085000000000001</v>
      </c>
      <c r="F97" s="8">
        <v>43.161000000000001</v>
      </c>
      <c r="G97" s="8">
        <v>44.886000000000003</v>
      </c>
      <c r="H97" s="27"/>
    </row>
    <row r="98" spans="1:8">
      <c r="A98" s="14" t="s">
        <v>51</v>
      </c>
      <c r="B98" s="14" t="s">
        <v>98</v>
      </c>
      <c r="C98" s="23">
        <v>1.306</v>
      </c>
      <c r="D98" s="24">
        <v>1.2729999999999999</v>
      </c>
      <c r="E98" s="24">
        <v>1.1559999999999999</v>
      </c>
      <c r="F98" s="24">
        <v>1.0720000000000001</v>
      </c>
      <c r="G98" s="24">
        <v>0.87</v>
      </c>
      <c r="H98" s="26">
        <v>1.3059000000000001</v>
      </c>
    </row>
    <row r="99" spans="1:8">
      <c r="A99" s="17"/>
      <c r="B99" s="20" t="s">
        <v>99</v>
      </c>
      <c r="C99" s="25">
        <v>11.989000000000001</v>
      </c>
      <c r="D99" s="8">
        <v>11.513999999999999</v>
      </c>
      <c r="E99" s="8">
        <v>12.135999999999999</v>
      </c>
      <c r="F99" s="8">
        <v>10.576000000000001</v>
      </c>
      <c r="G99" s="8">
        <v>9.8460000000000001</v>
      </c>
      <c r="H99" s="27"/>
    </row>
    <row r="100" spans="1:8">
      <c r="A100" s="17"/>
      <c r="B100" s="20" t="s">
        <v>95</v>
      </c>
      <c r="C100" s="25">
        <v>6.6310000000000002</v>
      </c>
      <c r="D100" s="8">
        <v>6.0620000000000003</v>
      </c>
      <c r="E100" s="8">
        <v>5.67</v>
      </c>
      <c r="F100" s="8">
        <v>5.157</v>
      </c>
      <c r="G100" s="8">
        <v>5.024</v>
      </c>
      <c r="H100" s="27">
        <v>6.6311799999999996</v>
      </c>
    </row>
    <row r="101" spans="1:8">
      <c r="A101" s="17"/>
      <c r="B101" s="20" t="s">
        <v>96</v>
      </c>
      <c r="C101" s="25">
        <v>2.78</v>
      </c>
      <c r="D101" s="8">
        <v>2.5179999999999998</v>
      </c>
      <c r="E101" s="8">
        <v>2.649</v>
      </c>
      <c r="F101" s="8">
        <v>2.6459999999999999</v>
      </c>
      <c r="G101" s="8">
        <v>2.444</v>
      </c>
      <c r="H101" s="27">
        <v>2.7801200000000001</v>
      </c>
    </row>
    <row r="102" spans="1:8">
      <c r="A102" s="17"/>
      <c r="B102" s="20" t="s">
        <v>100</v>
      </c>
      <c r="C102" s="25">
        <v>1.0389999999999999</v>
      </c>
      <c r="D102" s="8">
        <v>0.871</v>
      </c>
      <c r="E102" s="8">
        <v>1.329</v>
      </c>
      <c r="F102" s="8">
        <v>1.2390000000000001</v>
      </c>
      <c r="G102" s="8">
        <v>1.2390000000000001</v>
      </c>
      <c r="H102" s="27"/>
    </row>
    <row r="103" spans="1:8">
      <c r="A103" s="14" t="s">
        <v>52</v>
      </c>
      <c r="B103" s="14" t="s">
        <v>98</v>
      </c>
      <c r="C103" s="23">
        <v>2E-3</v>
      </c>
      <c r="D103" s="24">
        <v>2E-3</v>
      </c>
      <c r="E103" s="24">
        <v>1E-3</v>
      </c>
      <c r="F103" s="24">
        <v>1E-3</v>
      </c>
      <c r="G103" s="24">
        <v>0</v>
      </c>
      <c r="H103" s="26">
        <v>1.80032E-3</v>
      </c>
    </row>
    <row r="104" spans="1:8">
      <c r="A104" s="17"/>
      <c r="B104" s="20" t="s">
        <v>99</v>
      </c>
      <c r="C104" s="25">
        <v>12.217000000000001</v>
      </c>
      <c r="D104" s="8">
        <v>11.276</v>
      </c>
      <c r="E104" s="8">
        <v>11.606999999999999</v>
      </c>
      <c r="F104" s="8">
        <v>10.89</v>
      </c>
      <c r="G104" s="8">
        <v>9.23</v>
      </c>
      <c r="H104" s="27"/>
    </row>
    <row r="105" spans="1:8">
      <c r="A105" s="17"/>
      <c r="B105" s="20" t="s">
        <v>95</v>
      </c>
      <c r="C105" s="25">
        <v>9.6</v>
      </c>
      <c r="D105" s="8">
        <v>9.0340000000000007</v>
      </c>
      <c r="E105" s="8">
        <v>8.3640000000000008</v>
      </c>
      <c r="F105" s="8">
        <v>8.8469999999999995</v>
      </c>
      <c r="G105" s="8">
        <v>9.4169999999999998</v>
      </c>
      <c r="H105" s="27">
        <v>8.2259799999999998</v>
      </c>
    </row>
    <row r="106" spans="1:8">
      <c r="A106" s="17"/>
      <c r="B106" s="20" t="s">
        <v>96</v>
      </c>
      <c r="C106" s="25">
        <v>6.452</v>
      </c>
      <c r="D106" s="8">
        <v>4.84</v>
      </c>
      <c r="E106" s="8">
        <v>5.6159999999999997</v>
      </c>
      <c r="F106" s="8">
        <v>5.4320000000000004</v>
      </c>
      <c r="G106" s="8">
        <v>4.2619999999999996</v>
      </c>
      <c r="H106" s="27">
        <v>6.6716899999999999</v>
      </c>
    </row>
    <row r="107" spans="1:8">
      <c r="A107" s="17"/>
      <c r="B107" s="20" t="s">
        <v>100</v>
      </c>
      <c r="C107" s="25">
        <v>0</v>
      </c>
      <c r="D107" s="8">
        <v>0</v>
      </c>
      <c r="E107" s="8">
        <v>0</v>
      </c>
      <c r="F107" s="8">
        <v>0</v>
      </c>
      <c r="G107" s="8">
        <v>0</v>
      </c>
      <c r="H107" s="27"/>
    </row>
    <row r="108" spans="1:8">
      <c r="A108" s="14" t="s">
        <v>53</v>
      </c>
      <c r="B108" s="14" t="s">
        <v>98</v>
      </c>
      <c r="C108" s="23">
        <v>0.63900000000000001</v>
      </c>
      <c r="D108" s="24">
        <v>0.505</v>
      </c>
      <c r="E108" s="24">
        <v>0.67200000000000004</v>
      </c>
      <c r="F108" s="24">
        <v>0.65200000000000002</v>
      </c>
      <c r="G108" s="24">
        <v>0.621</v>
      </c>
      <c r="H108" s="26">
        <v>0.638992</v>
      </c>
    </row>
    <row r="109" spans="1:8">
      <c r="A109" s="17"/>
      <c r="B109" s="20" t="s">
        <v>99</v>
      </c>
      <c r="C109" s="25">
        <v>10.15</v>
      </c>
      <c r="D109" s="8">
        <v>7.2640000000000002</v>
      </c>
      <c r="E109" s="8">
        <v>7.6</v>
      </c>
      <c r="F109" s="8">
        <v>5.9740000000000002</v>
      </c>
      <c r="G109" s="8">
        <v>5.0179999999999998</v>
      </c>
      <c r="H109" s="27"/>
    </row>
    <row r="110" spans="1:8">
      <c r="A110" s="17"/>
      <c r="B110" s="20" t="s">
        <v>95</v>
      </c>
      <c r="C110" s="25">
        <v>5.21</v>
      </c>
      <c r="D110" s="8">
        <v>4.4729999999999999</v>
      </c>
      <c r="E110" s="8">
        <v>4.4720000000000004</v>
      </c>
      <c r="F110" s="8">
        <v>4.258</v>
      </c>
      <c r="G110" s="8">
        <v>4.2430000000000003</v>
      </c>
      <c r="H110" s="27">
        <v>5.2101199999999999</v>
      </c>
    </row>
    <row r="111" spans="1:8">
      <c r="A111" s="17"/>
      <c r="B111" s="20" t="s">
        <v>96</v>
      </c>
      <c r="C111" s="25">
        <v>4.8380000000000001</v>
      </c>
      <c r="D111" s="8">
        <v>4.3710000000000004</v>
      </c>
      <c r="E111" s="8">
        <v>4.1020000000000003</v>
      </c>
      <c r="F111" s="8">
        <v>3.5019999999999998</v>
      </c>
      <c r="G111" s="8">
        <v>3.794</v>
      </c>
      <c r="H111" s="27">
        <v>4.8384</v>
      </c>
    </row>
    <row r="112" spans="1:8">
      <c r="A112" s="17"/>
      <c r="B112" s="20" t="s">
        <v>100</v>
      </c>
      <c r="C112" s="25">
        <v>0</v>
      </c>
      <c r="D112" s="8">
        <v>0</v>
      </c>
      <c r="E112" s="8">
        <v>0</v>
      </c>
      <c r="F112" s="8">
        <v>0</v>
      </c>
      <c r="G112" s="8">
        <v>0</v>
      </c>
      <c r="H112" s="27"/>
    </row>
    <row r="113" spans="1:8">
      <c r="A113" s="14" t="s">
        <v>76</v>
      </c>
      <c r="B113" s="14" t="s">
        <v>98</v>
      </c>
      <c r="C113" s="23">
        <v>8.5999999999999993E-2</v>
      </c>
      <c r="D113" s="24">
        <v>7.6999999999999999E-2</v>
      </c>
      <c r="E113" s="24">
        <v>0.11899999999999999</v>
      </c>
      <c r="F113" s="24">
        <v>0.13300000000000001</v>
      </c>
      <c r="G113" s="24">
        <v>6.3E-2</v>
      </c>
      <c r="H113" s="26"/>
    </row>
    <row r="114" spans="1:8">
      <c r="A114" s="17"/>
      <c r="B114" s="20" t="s">
        <v>99</v>
      </c>
      <c r="C114" s="25">
        <v>14.342000000000001</v>
      </c>
      <c r="D114" s="8">
        <v>15.62</v>
      </c>
      <c r="E114" s="8">
        <v>15.22</v>
      </c>
      <c r="F114" s="8">
        <v>9.3339999999999996</v>
      </c>
      <c r="G114" s="8">
        <v>2.048</v>
      </c>
      <c r="H114" s="27"/>
    </row>
    <row r="115" spans="1:8">
      <c r="A115" s="17"/>
      <c r="B115" s="20" t="s">
        <v>95</v>
      </c>
      <c r="C115" s="25">
        <v>11.077</v>
      </c>
      <c r="D115" s="8">
        <v>10.497</v>
      </c>
      <c r="E115" s="8">
        <v>9.4480000000000004</v>
      </c>
      <c r="F115" s="8">
        <v>8.8089999999999993</v>
      </c>
      <c r="G115" s="8">
        <v>9.0109999999999992</v>
      </c>
      <c r="H115" s="27"/>
    </row>
    <row r="116" spans="1:8">
      <c r="A116" s="17"/>
      <c r="B116" s="20" t="s">
        <v>96</v>
      </c>
      <c r="C116" s="25">
        <v>3.4180000000000001</v>
      </c>
      <c r="D116" s="8">
        <v>3.2770000000000001</v>
      </c>
      <c r="E116" s="8">
        <v>3.3660000000000001</v>
      </c>
      <c r="F116" s="8">
        <v>3.3079999999999998</v>
      </c>
      <c r="G116" s="8">
        <v>3.1160000000000001</v>
      </c>
      <c r="H116" s="27"/>
    </row>
    <row r="117" spans="1:8">
      <c r="A117" s="17"/>
      <c r="B117" s="20" t="s">
        <v>100</v>
      </c>
      <c r="C117" s="25">
        <v>7.6999999999999999E-2</v>
      </c>
      <c r="D117" s="8">
        <v>7.0000000000000007E-2</v>
      </c>
      <c r="E117" s="8">
        <v>7.0000000000000007E-2</v>
      </c>
      <c r="F117" s="8">
        <v>0.26100000000000001</v>
      </c>
      <c r="G117" s="8">
        <v>0.317</v>
      </c>
      <c r="H117" s="27"/>
    </row>
    <row r="118" spans="1:8">
      <c r="A118" s="14" t="s">
        <v>77</v>
      </c>
      <c r="B118" s="14" t="s">
        <v>98</v>
      </c>
      <c r="C118" s="23">
        <v>0</v>
      </c>
      <c r="D118" s="24">
        <v>0</v>
      </c>
      <c r="E118" s="24">
        <v>0</v>
      </c>
      <c r="F118" s="24">
        <v>0</v>
      </c>
      <c r="G118" s="24">
        <v>0</v>
      </c>
      <c r="H118" s="26"/>
    </row>
    <row r="119" spans="1:8">
      <c r="A119" s="17"/>
      <c r="B119" s="20" t="s">
        <v>99</v>
      </c>
      <c r="C119" s="25">
        <v>0</v>
      </c>
      <c r="D119" s="8">
        <v>0</v>
      </c>
      <c r="E119" s="8">
        <v>0</v>
      </c>
      <c r="F119" s="8">
        <v>0</v>
      </c>
      <c r="G119" s="8">
        <v>0</v>
      </c>
      <c r="H119" s="27"/>
    </row>
    <row r="120" spans="1:8">
      <c r="A120" s="17"/>
      <c r="B120" s="20" t="s">
        <v>95</v>
      </c>
      <c r="C120" s="25">
        <v>0</v>
      </c>
      <c r="D120" s="8">
        <v>0</v>
      </c>
      <c r="E120" s="8">
        <v>0</v>
      </c>
      <c r="F120" s="8">
        <v>0</v>
      </c>
      <c r="G120" s="8">
        <v>0</v>
      </c>
      <c r="H120" s="27"/>
    </row>
    <row r="121" spans="1:8">
      <c r="A121" s="17"/>
      <c r="B121" s="20" t="s">
        <v>96</v>
      </c>
      <c r="C121" s="25">
        <v>0</v>
      </c>
      <c r="D121" s="8">
        <v>0</v>
      </c>
      <c r="E121" s="8">
        <v>0</v>
      </c>
      <c r="F121" s="8">
        <v>0</v>
      </c>
      <c r="G121" s="8">
        <v>0</v>
      </c>
      <c r="H121" s="27"/>
    </row>
    <row r="122" spans="1:8">
      <c r="A122" s="17"/>
      <c r="B122" s="20" t="s">
        <v>100</v>
      </c>
      <c r="C122" s="25">
        <v>0</v>
      </c>
      <c r="D122" s="8">
        <v>0</v>
      </c>
      <c r="E122" s="8">
        <v>0</v>
      </c>
      <c r="F122" s="8">
        <v>0</v>
      </c>
      <c r="G122" s="8">
        <v>0</v>
      </c>
      <c r="H122" s="27"/>
    </row>
    <row r="123" spans="1:8">
      <c r="A123" s="14" t="s">
        <v>78</v>
      </c>
      <c r="B123" s="14" t="s">
        <v>98</v>
      </c>
      <c r="C123" s="23">
        <v>0</v>
      </c>
      <c r="D123" s="24">
        <v>0</v>
      </c>
      <c r="E123" s="24">
        <v>0</v>
      </c>
      <c r="F123" s="24">
        <v>0</v>
      </c>
      <c r="G123" s="24">
        <v>0</v>
      </c>
      <c r="H123" s="26"/>
    </row>
    <row r="124" spans="1:8">
      <c r="A124" s="17"/>
      <c r="B124" s="20" t="s">
        <v>99</v>
      </c>
      <c r="C124" s="25">
        <v>1.6339999999999999</v>
      </c>
      <c r="D124" s="8">
        <v>1.734</v>
      </c>
      <c r="E124" s="8">
        <v>0.85</v>
      </c>
      <c r="F124" s="8">
        <v>1.0129999999999999</v>
      </c>
      <c r="G124" s="8">
        <v>1.2</v>
      </c>
      <c r="H124" s="27"/>
    </row>
    <row r="125" spans="1:8">
      <c r="A125" s="17"/>
      <c r="B125" s="20" t="s">
        <v>95</v>
      </c>
      <c r="C125" s="25">
        <v>0</v>
      </c>
      <c r="D125" s="8">
        <v>0</v>
      </c>
      <c r="E125" s="8">
        <v>0</v>
      </c>
      <c r="F125" s="8">
        <v>0</v>
      </c>
      <c r="G125" s="8">
        <v>2E-3</v>
      </c>
      <c r="H125" s="27"/>
    </row>
    <row r="126" spans="1:8">
      <c r="A126" s="17"/>
      <c r="B126" s="20" t="s">
        <v>96</v>
      </c>
      <c r="C126" s="25">
        <v>0.08</v>
      </c>
      <c r="D126" s="8">
        <v>8.4000000000000005E-2</v>
      </c>
      <c r="E126" s="8">
        <v>9.0999999999999998E-2</v>
      </c>
      <c r="F126" s="8">
        <v>0.111</v>
      </c>
      <c r="G126" s="8">
        <v>0.20200000000000001</v>
      </c>
      <c r="H126" s="27"/>
    </row>
    <row r="127" spans="1:8">
      <c r="A127" s="17"/>
      <c r="B127" s="20" t="s">
        <v>100</v>
      </c>
      <c r="C127" s="25">
        <v>8.0000000000000002E-3</v>
      </c>
      <c r="D127" s="8">
        <v>0.01</v>
      </c>
      <c r="E127" s="8">
        <v>4.0000000000000001E-3</v>
      </c>
      <c r="F127" s="8">
        <v>5.0000000000000001E-3</v>
      </c>
      <c r="G127" s="8">
        <v>6.0000000000000001E-3</v>
      </c>
      <c r="H127" s="27"/>
    </row>
    <row r="128" spans="1:8">
      <c r="A128" s="14" t="s">
        <v>69</v>
      </c>
      <c r="B128" s="14" t="s">
        <v>98</v>
      </c>
      <c r="C128" s="23">
        <v>0</v>
      </c>
      <c r="D128" s="24">
        <v>0</v>
      </c>
      <c r="E128" s="24">
        <v>0</v>
      </c>
      <c r="F128" s="24">
        <v>0</v>
      </c>
      <c r="G128" s="24">
        <v>0</v>
      </c>
      <c r="H128" s="26"/>
    </row>
    <row r="129" spans="1:8">
      <c r="A129" s="17"/>
      <c r="B129" s="20" t="s">
        <v>99</v>
      </c>
      <c r="C129" s="25">
        <v>0</v>
      </c>
      <c r="D129" s="8">
        <v>0</v>
      </c>
      <c r="E129" s="8">
        <v>0</v>
      </c>
      <c r="F129" s="8">
        <v>0</v>
      </c>
      <c r="G129" s="8">
        <v>0</v>
      </c>
      <c r="H129" s="27"/>
    </row>
    <row r="130" spans="1:8">
      <c r="A130" s="17"/>
      <c r="B130" s="20" t="s">
        <v>95</v>
      </c>
      <c r="C130" s="25">
        <v>0</v>
      </c>
      <c r="D130" s="8">
        <v>0</v>
      </c>
      <c r="E130" s="8">
        <v>0</v>
      </c>
      <c r="F130" s="8">
        <v>0</v>
      </c>
      <c r="G130" s="8">
        <v>0</v>
      </c>
      <c r="H130" s="27"/>
    </row>
    <row r="131" spans="1:8">
      <c r="A131" s="17"/>
      <c r="B131" s="20" t="s">
        <v>96</v>
      </c>
      <c r="C131" s="25">
        <v>0</v>
      </c>
      <c r="D131" s="8">
        <v>0</v>
      </c>
      <c r="E131" s="8">
        <v>0</v>
      </c>
      <c r="F131" s="8">
        <v>0</v>
      </c>
      <c r="G131" s="8">
        <v>0</v>
      </c>
      <c r="H131" s="27"/>
    </row>
    <row r="132" spans="1:8">
      <c r="A132" s="17"/>
      <c r="B132" s="20" t="s">
        <v>100</v>
      </c>
      <c r="C132" s="25">
        <v>0</v>
      </c>
      <c r="D132" s="8">
        <v>0</v>
      </c>
      <c r="E132" s="8">
        <v>0</v>
      </c>
      <c r="F132" s="8">
        <v>0</v>
      </c>
      <c r="G132" s="8">
        <v>0</v>
      </c>
      <c r="H132" s="27"/>
    </row>
    <row r="133" spans="1:8">
      <c r="A133" s="14" t="s">
        <v>54</v>
      </c>
      <c r="B133" s="14" t="s">
        <v>98</v>
      </c>
      <c r="C133" s="23">
        <v>118.003</v>
      </c>
      <c r="D133" s="24">
        <v>100.87</v>
      </c>
      <c r="E133" s="24">
        <v>102.938</v>
      </c>
      <c r="F133" s="24">
        <v>100.346</v>
      </c>
      <c r="G133" s="24">
        <v>86.725999999999999</v>
      </c>
      <c r="H133" s="26">
        <v>93.816000000000003</v>
      </c>
    </row>
    <row r="134" spans="1:8">
      <c r="A134" s="17"/>
      <c r="B134" s="20" t="s">
        <v>99</v>
      </c>
      <c r="C134" s="25">
        <v>227.71899999999999</v>
      </c>
      <c r="D134" s="8">
        <v>223.18799999999999</v>
      </c>
      <c r="E134" s="8">
        <v>215.82900000000001</v>
      </c>
      <c r="F134" s="8">
        <v>218.44900000000001</v>
      </c>
      <c r="G134" s="8">
        <v>208.48500000000001</v>
      </c>
      <c r="H134" s="27"/>
    </row>
    <row r="135" spans="1:8">
      <c r="A135" s="17"/>
      <c r="B135" s="20" t="s">
        <v>95</v>
      </c>
      <c r="C135" s="25">
        <v>406.74200000000002</v>
      </c>
      <c r="D135" s="8">
        <v>315.98</v>
      </c>
      <c r="E135" s="8">
        <v>337.90800000000002</v>
      </c>
      <c r="F135" s="8">
        <v>358.96699999999998</v>
      </c>
      <c r="G135" s="8">
        <v>267.70400000000001</v>
      </c>
      <c r="H135" s="27">
        <v>361.79399999999998</v>
      </c>
    </row>
    <row r="136" spans="1:8">
      <c r="A136" s="17"/>
      <c r="B136" s="20" t="s">
        <v>96</v>
      </c>
      <c r="C136" s="25">
        <v>168.941</v>
      </c>
      <c r="D136" s="8">
        <v>134.88499999999999</v>
      </c>
      <c r="E136" s="8">
        <v>152.12200000000001</v>
      </c>
      <c r="F136" s="8">
        <v>152.66800000000001</v>
      </c>
      <c r="G136" s="8">
        <v>120.89400000000001</v>
      </c>
      <c r="H136" s="27">
        <v>241.27600000000001</v>
      </c>
    </row>
    <row r="137" spans="1:8">
      <c r="A137" s="17"/>
      <c r="B137" s="20" t="s">
        <v>100</v>
      </c>
      <c r="C137" s="25">
        <v>0.38800000000000001</v>
      </c>
      <c r="D137" s="8">
        <v>0.72399999999999998</v>
      </c>
      <c r="E137" s="8">
        <v>0.99299999999999999</v>
      </c>
      <c r="F137" s="8">
        <v>1.0960000000000001</v>
      </c>
      <c r="G137" s="8">
        <v>1.2749999999999999</v>
      </c>
      <c r="H137" s="27"/>
    </row>
    <row r="138" spans="1:8">
      <c r="A138" s="14" t="s">
        <v>79</v>
      </c>
      <c r="B138" s="14" t="s">
        <v>98</v>
      </c>
      <c r="C138" s="23">
        <v>0.81399999999999995</v>
      </c>
      <c r="D138" s="24">
        <v>0.54500000000000004</v>
      </c>
      <c r="E138" s="24">
        <v>0.64600000000000002</v>
      </c>
      <c r="F138" s="24">
        <v>0.63900000000000001</v>
      </c>
      <c r="G138" s="24">
        <v>0.52900000000000003</v>
      </c>
      <c r="H138" s="26"/>
    </row>
    <row r="139" spans="1:8">
      <c r="A139" s="17"/>
      <c r="B139" s="20" t="s">
        <v>99</v>
      </c>
      <c r="C139" s="25">
        <v>12.238</v>
      </c>
      <c r="D139" s="8">
        <v>10.343999999999999</v>
      </c>
      <c r="E139" s="8">
        <v>12.273999999999999</v>
      </c>
      <c r="F139" s="8">
        <v>15.138</v>
      </c>
      <c r="G139" s="8">
        <v>13.888999999999999</v>
      </c>
      <c r="H139" s="27"/>
    </row>
    <row r="140" spans="1:8">
      <c r="A140" s="17"/>
      <c r="B140" s="20" t="s">
        <v>95</v>
      </c>
      <c r="C140" s="25">
        <v>0.16600000000000001</v>
      </c>
      <c r="D140" s="8">
        <v>0.124</v>
      </c>
      <c r="E140" s="8">
        <v>0.13300000000000001</v>
      </c>
      <c r="F140" s="8">
        <v>0.156</v>
      </c>
      <c r="G140" s="8">
        <v>0.159</v>
      </c>
      <c r="H140" s="27"/>
    </row>
    <row r="141" spans="1:8">
      <c r="A141" s="17"/>
      <c r="B141" s="20" t="s">
        <v>96</v>
      </c>
      <c r="C141" s="25">
        <v>0.93100000000000005</v>
      </c>
      <c r="D141" s="8">
        <v>0.76400000000000001</v>
      </c>
      <c r="E141" s="8">
        <v>0.872</v>
      </c>
      <c r="F141" s="8">
        <v>0.85</v>
      </c>
      <c r="G141" s="8">
        <v>0.77300000000000002</v>
      </c>
      <c r="H141" s="27"/>
    </row>
    <row r="142" spans="1:8">
      <c r="A142" s="17"/>
      <c r="B142" s="20" t="s">
        <v>100</v>
      </c>
      <c r="C142" s="25">
        <v>2.2770000000000001</v>
      </c>
      <c r="D142" s="8">
        <v>2.419</v>
      </c>
      <c r="E142" s="8">
        <v>3.2890000000000001</v>
      </c>
      <c r="F142" s="8">
        <v>4.3170000000000002</v>
      </c>
      <c r="G142" s="8">
        <v>5.0599999999999996</v>
      </c>
      <c r="H142" s="27"/>
    </row>
    <row r="143" spans="1:8">
      <c r="A143" s="14" t="s">
        <v>55</v>
      </c>
      <c r="B143" s="14" t="s">
        <v>98</v>
      </c>
      <c r="C143" s="23">
        <v>1.486</v>
      </c>
      <c r="D143" s="24">
        <v>1.5309999999999999</v>
      </c>
      <c r="E143" s="24">
        <v>1.796</v>
      </c>
      <c r="F143" s="24">
        <v>1.5009999999999999</v>
      </c>
      <c r="G143" s="24">
        <v>1.4379999999999999</v>
      </c>
      <c r="H143" s="26">
        <v>1.4859</v>
      </c>
    </row>
    <row r="144" spans="1:8">
      <c r="A144" s="17"/>
      <c r="B144" s="20" t="s">
        <v>99</v>
      </c>
      <c r="C144" s="25">
        <v>153.197</v>
      </c>
      <c r="D144" s="8">
        <v>156.255</v>
      </c>
      <c r="E144" s="8">
        <v>154.86500000000001</v>
      </c>
      <c r="F144" s="8">
        <v>157.98599999999999</v>
      </c>
      <c r="G144" s="8">
        <v>158.80600000000001</v>
      </c>
      <c r="H144" s="27"/>
    </row>
    <row r="145" spans="1:8">
      <c r="A145" s="17"/>
      <c r="B145" s="20" t="s">
        <v>95</v>
      </c>
      <c r="C145" s="25">
        <v>148.494</v>
      </c>
      <c r="D145" s="8">
        <v>135.53</v>
      </c>
      <c r="E145" s="8">
        <v>141.43700000000001</v>
      </c>
      <c r="F145" s="8">
        <v>143.23400000000001</v>
      </c>
      <c r="G145" s="8">
        <v>131.63399999999999</v>
      </c>
      <c r="H145" s="27">
        <v>148.494</v>
      </c>
    </row>
    <row r="146" spans="1:8">
      <c r="A146" s="17"/>
      <c r="B146" s="20" t="s">
        <v>96</v>
      </c>
      <c r="C146" s="25">
        <v>83.450999999999993</v>
      </c>
      <c r="D146" s="8">
        <v>78.296999999999997</v>
      </c>
      <c r="E146" s="8">
        <v>80.903000000000006</v>
      </c>
      <c r="F146" s="8">
        <v>76.510999999999996</v>
      </c>
      <c r="G146" s="8">
        <v>67.432000000000002</v>
      </c>
      <c r="H146" s="27">
        <v>85.022099999999995</v>
      </c>
    </row>
    <row r="147" spans="1:8">
      <c r="A147" s="17"/>
      <c r="B147" s="20" t="s">
        <v>100</v>
      </c>
      <c r="C147" s="25">
        <v>9.2690000000000001</v>
      </c>
      <c r="D147" s="8">
        <v>9.2989999999999995</v>
      </c>
      <c r="E147" s="8">
        <v>10.805999999999999</v>
      </c>
      <c r="F147" s="8">
        <v>15.422000000000001</v>
      </c>
      <c r="G147" s="8">
        <v>15.143000000000001</v>
      </c>
      <c r="H147" s="27"/>
    </row>
    <row r="148" spans="1:8">
      <c r="A148" s="14" t="s">
        <v>56</v>
      </c>
      <c r="B148" s="14" t="s">
        <v>98</v>
      </c>
      <c r="C148" s="23">
        <v>0.16400000000000001</v>
      </c>
      <c r="D148" s="24">
        <v>0.221</v>
      </c>
      <c r="E148" s="24">
        <v>0.23699999999999999</v>
      </c>
      <c r="F148" s="24">
        <v>0.30199999999999999</v>
      </c>
      <c r="G148" s="24">
        <v>0.19999999999999998</v>
      </c>
      <c r="H148" s="26">
        <v>0.16466800000000001</v>
      </c>
    </row>
    <row r="149" spans="1:8">
      <c r="A149" s="17"/>
      <c r="B149" s="20" t="s">
        <v>99</v>
      </c>
      <c r="C149" s="25">
        <v>44.070999999999998</v>
      </c>
      <c r="D149" s="8">
        <v>48.162999999999997</v>
      </c>
      <c r="E149" s="8">
        <v>46.959000000000003</v>
      </c>
      <c r="F149" s="8">
        <v>45.363999999999997</v>
      </c>
      <c r="G149" s="8">
        <v>44.246000000000002</v>
      </c>
      <c r="H149" s="27"/>
    </row>
    <row r="150" spans="1:8">
      <c r="A150" s="17"/>
      <c r="B150" s="20" t="s">
        <v>95</v>
      </c>
      <c r="C150" s="25">
        <v>12.519</v>
      </c>
      <c r="D150" s="8">
        <v>10.801</v>
      </c>
      <c r="E150" s="8">
        <v>10.794</v>
      </c>
      <c r="F150" s="8">
        <v>10.246</v>
      </c>
      <c r="G150" s="8">
        <v>10.808</v>
      </c>
      <c r="H150" s="27">
        <v>12.519</v>
      </c>
    </row>
    <row r="151" spans="1:8">
      <c r="A151" s="17"/>
      <c r="B151" s="20" t="s">
        <v>96</v>
      </c>
      <c r="C151" s="25">
        <v>8.218</v>
      </c>
      <c r="D151" s="8">
        <v>9.11</v>
      </c>
      <c r="E151" s="8">
        <v>9.1219999999999999</v>
      </c>
      <c r="F151" s="8">
        <v>9.1630000000000003</v>
      </c>
      <c r="G151" s="8">
        <v>9.0389999999999997</v>
      </c>
      <c r="H151" s="27">
        <v>10.3635</v>
      </c>
    </row>
    <row r="152" spans="1:8">
      <c r="A152" s="17"/>
      <c r="B152" s="20" t="s">
        <v>100</v>
      </c>
      <c r="C152" s="25">
        <v>0.52500000000000002</v>
      </c>
      <c r="D152" s="8">
        <v>0.52600000000000002</v>
      </c>
      <c r="E152" s="8">
        <v>0.501</v>
      </c>
      <c r="F152" s="8">
        <v>0.51800000000000002</v>
      </c>
      <c r="G152" s="8">
        <v>0.50700000000000001</v>
      </c>
      <c r="H152" s="27"/>
    </row>
    <row r="153" spans="1:8">
      <c r="A153" s="14" t="s">
        <v>57</v>
      </c>
      <c r="B153" s="14" t="s">
        <v>98</v>
      </c>
      <c r="C153" s="23">
        <v>3.077</v>
      </c>
      <c r="D153" s="24">
        <v>2.3559999999999999</v>
      </c>
      <c r="E153" s="24">
        <v>3.1349999999999998</v>
      </c>
      <c r="F153" s="24">
        <v>2.6259999999999999</v>
      </c>
      <c r="G153" s="24">
        <v>2.5209999999999999</v>
      </c>
      <c r="H153" s="26">
        <v>3.0770900000000001</v>
      </c>
    </row>
    <row r="154" spans="1:8">
      <c r="A154" s="17"/>
      <c r="B154" s="20" t="s">
        <v>99</v>
      </c>
      <c r="C154" s="25">
        <v>124.07899999999999</v>
      </c>
      <c r="D154" s="8">
        <v>129.37299999999999</v>
      </c>
      <c r="E154" s="8">
        <v>116.14700000000001</v>
      </c>
      <c r="F154" s="8">
        <v>108.104</v>
      </c>
      <c r="G154" s="8">
        <v>109.997</v>
      </c>
      <c r="H154" s="27"/>
    </row>
    <row r="155" spans="1:8">
      <c r="A155" s="17"/>
      <c r="B155" s="20" t="s">
        <v>95</v>
      </c>
      <c r="C155" s="25">
        <v>92.347999999999999</v>
      </c>
      <c r="D155" s="8">
        <v>97.635000000000005</v>
      </c>
      <c r="E155" s="8">
        <v>106.498</v>
      </c>
      <c r="F155" s="8">
        <v>102.35299999999999</v>
      </c>
      <c r="G155" s="8">
        <v>90.99</v>
      </c>
      <c r="H155" s="27">
        <v>92.348100000000002</v>
      </c>
    </row>
    <row r="156" spans="1:8">
      <c r="A156" s="17"/>
      <c r="B156" s="20" t="s">
        <v>96</v>
      </c>
      <c r="C156" s="25">
        <v>39.171999999999997</v>
      </c>
      <c r="D156" s="8">
        <v>31.65</v>
      </c>
      <c r="E156" s="8">
        <v>31.988</v>
      </c>
      <c r="F156" s="8">
        <v>32.85</v>
      </c>
      <c r="G156" s="8">
        <v>32.481000000000002</v>
      </c>
      <c r="H156" s="27">
        <v>39.172499999999999</v>
      </c>
    </row>
    <row r="157" spans="1:8">
      <c r="A157" s="17"/>
      <c r="B157" s="20" t="s">
        <v>100</v>
      </c>
      <c r="C157" s="25">
        <v>0.435</v>
      </c>
      <c r="D157" s="8">
        <v>0.39100000000000001</v>
      </c>
      <c r="E157" s="8">
        <v>0.39900000000000002</v>
      </c>
      <c r="F157" s="8">
        <v>0.11700000000000001</v>
      </c>
      <c r="G157" s="8">
        <v>0.14099999999999999</v>
      </c>
      <c r="H157" s="27"/>
    </row>
    <row r="158" spans="1:8">
      <c r="A158" s="14" t="s">
        <v>80</v>
      </c>
      <c r="B158" s="14" t="s">
        <v>98</v>
      </c>
      <c r="C158" s="23">
        <v>0.61099999999999999</v>
      </c>
      <c r="D158" s="24">
        <v>0.58099999999999996</v>
      </c>
      <c r="E158" s="24">
        <v>0.68899999999999995</v>
      </c>
      <c r="F158" s="24">
        <v>0.65200000000000002</v>
      </c>
      <c r="G158" s="24">
        <v>1.0740000000000001</v>
      </c>
      <c r="H158" s="26"/>
    </row>
    <row r="159" spans="1:8">
      <c r="A159" s="17"/>
      <c r="B159" s="20" t="s">
        <v>99</v>
      </c>
      <c r="C159" s="25">
        <v>28.419</v>
      </c>
      <c r="D159" s="8">
        <v>28.588999999999999</v>
      </c>
      <c r="E159" s="8">
        <v>26.611000000000001</v>
      </c>
      <c r="F159" s="8">
        <v>31.045999999999999</v>
      </c>
      <c r="G159" s="8">
        <v>18.177</v>
      </c>
      <c r="H159" s="27"/>
    </row>
    <row r="160" spans="1:8">
      <c r="A160" s="17"/>
      <c r="B160" s="20" t="s">
        <v>95</v>
      </c>
      <c r="C160" s="25">
        <v>9.0150000000000006</v>
      </c>
      <c r="D160" s="8">
        <v>8.8889999999999993</v>
      </c>
      <c r="E160" s="8">
        <v>8.1419999999999995</v>
      </c>
      <c r="F160" s="8">
        <v>7.2859999999999996</v>
      </c>
      <c r="G160" s="8">
        <v>5.968</v>
      </c>
      <c r="H160" s="27"/>
    </row>
    <row r="161" spans="1:8">
      <c r="A161" s="17"/>
      <c r="B161" s="20" t="s">
        <v>96</v>
      </c>
      <c r="C161" s="25">
        <v>3.6259999999999999</v>
      </c>
      <c r="D161" s="8">
        <v>3.6739999999999999</v>
      </c>
      <c r="E161" s="8">
        <v>4.1369999999999996</v>
      </c>
      <c r="F161" s="8">
        <v>4.0519999999999996</v>
      </c>
      <c r="G161" s="8">
        <v>4.76</v>
      </c>
      <c r="H161" s="27"/>
    </row>
    <row r="162" spans="1:8">
      <c r="A162" s="17"/>
      <c r="B162" s="20" t="s">
        <v>100</v>
      </c>
      <c r="C162" s="25">
        <v>0.42099999999999999</v>
      </c>
      <c r="D162" s="8">
        <v>0.14299999999999999</v>
      </c>
      <c r="E162" s="8">
        <v>0.14799999999999999</v>
      </c>
      <c r="F162" s="8">
        <v>0.316</v>
      </c>
      <c r="G162" s="8">
        <v>0.29399999999999998</v>
      </c>
      <c r="H162" s="27"/>
    </row>
    <row r="163" spans="1:8">
      <c r="A163" s="14" t="s">
        <v>58</v>
      </c>
      <c r="B163" s="14" t="s">
        <v>98</v>
      </c>
      <c r="C163" s="23">
        <v>1.008</v>
      </c>
      <c r="D163" s="24">
        <v>1.008</v>
      </c>
      <c r="E163" s="24">
        <v>1.008</v>
      </c>
      <c r="F163" s="24">
        <v>1.008</v>
      </c>
      <c r="G163" s="24">
        <v>1.008</v>
      </c>
      <c r="H163" s="26">
        <v>0.89731300000000003</v>
      </c>
    </row>
    <row r="164" spans="1:8">
      <c r="A164" s="17"/>
      <c r="B164" s="20" t="s">
        <v>99</v>
      </c>
      <c r="C164" s="25">
        <v>20.186</v>
      </c>
      <c r="D164" s="8">
        <v>20.247</v>
      </c>
      <c r="E164" s="8">
        <v>22.082999999999998</v>
      </c>
      <c r="F164" s="8">
        <v>19.172000000000001</v>
      </c>
      <c r="G164" s="8">
        <v>21.475000000000001</v>
      </c>
      <c r="H164" s="27"/>
    </row>
    <row r="165" spans="1:8">
      <c r="A165" s="17"/>
      <c r="B165" s="20" t="s">
        <v>95</v>
      </c>
      <c r="C165" s="25">
        <v>3.47</v>
      </c>
      <c r="D165" s="8">
        <v>3.056</v>
      </c>
      <c r="E165" s="8">
        <v>2.0350000000000001</v>
      </c>
      <c r="F165" s="8">
        <v>1.5389999999999999</v>
      </c>
      <c r="G165" s="8">
        <v>1.3360000000000001</v>
      </c>
      <c r="H165" s="27">
        <v>3.5396899999999998</v>
      </c>
    </row>
    <row r="166" spans="1:8">
      <c r="A166" s="17"/>
      <c r="B166" s="20" t="s">
        <v>96</v>
      </c>
      <c r="C166" s="25">
        <v>4.484</v>
      </c>
      <c r="D166" s="8">
        <v>4.0350000000000001</v>
      </c>
      <c r="E166" s="8">
        <v>5.1820000000000004</v>
      </c>
      <c r="F166" s="8">
        <v>4.524</v>
      </c>
      <c r="G166" s="8">
        <v>4.1239999999999997</v>
      </c>
      <c r="H166" s="27">
        <v>1.09799</v>
      </c>
    </row>
    <row r="167" spans="1:8">
      <c r="A167" s="17"/>
      <c r="B167" s="20" t="s">
        <v>100</v>
      </c>
      <c r="C167" s="25">
        <v>1.3280000000000001</v>
      </c>
      <c r="D167" s="8">
        <v>1.792</v>
      </c>
      <c r="E167" s="8">
        <v>2.218</v>
      </c>
      <c r="F167" s="8">
        <v>2.206</v>
      </c>
      <c r="G167" s="8">
        <v>2.12</v>
      </c>
      <c r="H167" s="27"/>
    </row>
    <row r="168" spans="1:8">
      <c r="A168" s="14" t="s">
        <v>59</v>
      </c>
      <c r="B168" s="14" t="s">
        <v>98</v>
      </c>
      <c r="C168" s="23">
        <v>0</v>
      </c>
      <c r="D168" s="24">
        <v>0</v>
      </c>
      <c r="E168" s="24">
        <v>0</v>
      </c>
      <c r="F168" s="24">
        <v>0</v>
      </c>
      <c r="G168" s="24">
        <v>0</v>
      </c>
      <c r="H168" s="26"/>
    </row>
    <row r="169" spans="1:8">
      <c r="A169" s="17"/>
      <c r="B169" s="20" t="s">
        <v>99</v>
      </c>
      <c r="C169" s="25">
        <v>20.222999999999999</v>
      </c>
      <c r="D169" s="8">
        <v>17.812000000000001</v>
      </c>
      <c r="E169" s="8">
        <v>17.425999999999998</v>
      </c>
      <c r="F169" s="8">
        <v>16.478999999999999</v>
      </c>
      <c r="G169" s="8">
        <v>16.396000000000001</v>
      </c>
      <c r="H169" s="27"/>
    </row>
    <row r="170" spans="1:8">
      <c r="A170" s="17"/>
      <c r="B170" s="20" t="s">
        <v>95</v>
      </c>
      <c r="C170" s="25">
        <v>4.7610000000000001</v>
      </c>
      <c r="D170" s="8">
        <v>4.7409999999999997</v>
      </c>
      <c r="E170" s="8">
        <v>4.907</v>
      </c>
      <c r="F170" s="8">
        <v>4.79</v>
      </c>
      <c r="G170" s="8">
        <v>3.7080000000000002</v>
      </c>
      <c r="H170" s="27">
        <v>4.7610200000000003</v>
      </c>
    </row>
    <row r="171" spans="1:8">
      <c r="A171" s="17"/>
      <c r="B171" s="20" t="s">
        <v>96</v>
      </c>
      <c r="C171" s="25">
        <v>0.98899999999999999</v>
      </c>
      <c r="D171" s="8">
        <v>1.651</v>
      </c>
      <c r="E171" s="8">
        <v>0.55300000000000005</v>
      </c>
      <c r="F171" s="8">
        <v>1.333</v>
      </c>
      <c r="G171" s="8">
        <v>1.5369999999999999</v>
      </c>
      <c r="H171" s="27">
        <v>0.98909000000000002</v>
      </c>
    </row>
    <row r="172" spans="1:8">
      <c r="A172" s="17"/>
      <c r="B172" s="20" t="s">
        <v>100</v>
      </c>
      <c r="C172" s="25">
        <v>0</v>
      </c>
      <c r="D172" s="8">
        <v>0</v>
      </c>
      <c r="E172" s="8">
        <v>2.9000000000000001E-2</v>
      </c>
      <c r="F172" s="8">
        <v>3.3000000000000002E-2</v>
      </c>
      <c r="G172" s="8">
        <v>4.9000000000000002E-2</v>
      </c>
      <c r="H172" s="27"/>
    </row>
    <row r="173" spans="1:8">
      <c r="A173" s="14" t="s">
        <v>60</v>
      </c>
      <c r="B173" s="14" t="s">
        <v>98</v>
      </c>
      <c r="C173" s="23">
        <v>1.34</v>
      </c>
      <c r="D173" s="24">
        <v>1.617</v>
      </c>
      <c r="E173" s="24">
        <v>1.3380000000000001</v>
      </c>
      <c r="F173" s="24">
        <v>1.391</v>
      </c>
      <c r="G173" s="24">
        <v>1.151</v>
      </c>
      <c r="H173" s="26">
        <v>1.3401000000000001</v>
      </c>
    </row>
    <row r="174" spans="1:8">
      <c r="A174" s="17"/>
      <c r="B174" s="20" t="s">
        <v>99</v>
      </c>
      <c r="C174" s="25">
        <v>63.466000000000001</v>
      </c>
      <c r="D174" s="8">
        <v>63.902000000000001</v>
      </c>
      <c r="E174" s="8">
        <v>60.462000000000003</v>
      </c>
      <c r="F174" s="8">
        <v>59.734999999999999</v>
      </c>
      <c r="G174" s="8">
        <v>60.896000000000001</v>
      </c>
      <c r="H174" s="27"/>
    </row>
    <row r="175" spans="1:8">
      <c r="A175" s="17"/>
      <c r="B175" s="20" t="s">
        <v>95</v>
      </c>
      <c r="C175" s="25">
        <v>55.776000000000003</v>
      </c>
      <c r="D175" s="8">
        <v>49.1</v>
      </c>
      <c r="E175" s="8">
        <v>45.377000000000002</v>
      </c>
      <c r="F175" s="8">
        <v>47.926000000000002</v>
      </c>
      <c r="G175" s="8">
        <v>43.42</v>
      </c>
      <c r="H175" s="27">
        <v>55.775700000000001</v>
      </c>
    </row>
    <row r="176" spans="1:8">
      <c r="A176" s="17"/>
      <c r="B176" s="20" t="s">
        <v>96</v>
      </c>
      <c r="C176" s="25">
        <v>35.293999999999997</v>
      </c>
      <c r="D176" s="8">
        <v>14.938000000000001</v>
      </c>
      <c r="E176" s="8">
        <v>26.972999999999999</v>
      </c>
      <c r="F176" s="8">
        <v>32.32</v>
      </c>
      <c r="G176" s="8">
        <v>23.75</v>
      </c>
      <c r="H176" s="27">
        <v>35.293500000000002</v>
      </c>
    </row>
    <row r="177" spans="1:8">
      <c r="A177" s="17"/>
      <c r="B177" s="20" t="s">
        <v>100</v>
      </c>
      <c r="C177" s="25">
        <v>16.600000000000001</v>
      </c>
      <c r="D177" s="8">
        <v>18.297999999999998</v>
      </c>
      <c r="E177" s="8">
        <v>8.4190000000000005</v>
      </c>
      <c r="F177" s="8">
        <v>8.74</v>
      </c>
      <c r="G177" s="8">
        <v>3.8559999999999999</v>
      </c>
      <c r="H177" s="27"/>
    </row>
    <row r="178" spans="1:8">
      <c r="A178" s="14" t="s">
        <v>61</v>
      </c>
      <c r="B178" s="14" t="s">
        <v>98</v>
      </c>
      <c r="C178" s="23">
        <v>5.2450000000000001</v>
      </c>
      <c r="D178" s="24">
        <v>4.3780000000000001</v>
      </c>
      <c r="E178" s="24">
        <v>3.766</v>
      </c>
      <c r="F178" s="24">
        <v>3.552</v>
      </c>
      <c r="G178" s="24">
        <v>2.8719999999999999</v>
      </c>
      <c r="H178" s="26">
        <v>6.38009</v>
      </c>
    </row>
    <row r="179" spans="1:8">
      <c r="A179" s="17"/>
      <c r="B179" s="20" t="s">
        <v>99</v>
      </c>
      <c r="C179" s="25">
        <v>340.25400000000002</v>
      </c>
      <c r="D179" s="8">
        <v>323.084</v>
      </c>
      <c r="E179" s="8">
        <v>312.75299999999999</v>
      </c>
      <c r="F179" s="8">
        <v>321.15699999999998</v>
      </c>
      <c r="G179" s="8">
        <v>320.05799999999999</v>
      </c>
      <c r="H179" s="27"/>
    </row>
    <row r="180" spans="1:8">
      <c r="A180" s="17"/>
      <c r="B180" s="20" t="s">
        <v>95</v>
      </c>
      <c r="C180" s="25">
        <v>1262.29</v>
      </c>
      <c r="D180" s="8">
        <v>950.61500000000001</v>
      </c>
      <c r="E180" s="8">
        <v>1118.059</v>
      </c>
      <c r="F180" s="8">
        <v>1109.703</v>
      </c>
      <c r="G180" s="8">
        <v>901.048</v>
      </c>
      <c r="H180" s="27">
        <v>1307.6099999999999</v>
      </c>
    </row>
    <row r="181" spans="1:8">
      <c r="A181" s="17"/>
      <c r="B181" s="20" t="s">
        <v>96</v>
      </c>
      <c r="C181" s="25">
        <v>333.048</v>
      </c>
      <c r="D181" s="8">
        <v>319.84199999999998</v>
      </c>
      <c r="E181" s="8">
        <v>326.00700000000001</v>
      </c>
      <c r="F181" s="8">
        <v>331.16</v>
      </c>
      <c r="G181" s="8">
        <v>276.73399999999998</v>
      </c>
      <c r="H181" s="27">
        <v>235.441</v>
      </c>
    </row>
    <row r="182" spans="1:8">
      <c r="A182" s="17"/>
      <c r="B182" s="20" t="s">
        <v>100</v>
      </c>
      <c r="C182" s="25">
        <v>0</v>
      </c>
      <c r="D182" s="8">
        <v>0</v>
      </c>
      <c r="E182" s="8">
        <v>0</v>
      </c>
      <c r="F182" s="8">
        <v>0</v>
      </c>
      <c r="G182" s="8">
        <v>0</v>
      </c>
      <c r="H182" s="27"/>
    </row>
    <row r="183" spans="1:8">
      <c r="A183" s="14" t="s">
        <v>116</v>
      </c>
      <c r="B183" s="14" t="s">
        <v>98</v>
      </c>
      <c r="C183" s="23">
        <v>0</v>
      </c>
      <c r="D183" s="24">
        <v>0</v>
      </c>
      <c r="E183" s="24">
        <v>0</v>
      </c>
      <c r="F183" s="24">
        <v>0</v>
      </c>
      <c r="G183" s="24">
        <v>0</v>
      </c>
      <c r="H183" s="26"/>
    </row>
    <row r="184" spans="1:8">
      <c r="A184" s="17"/>
      <c r="B184" s="20" t="s">
        <v>99</v>
      </c>
      <c r="C184" s="25">
        <v>0</v>
      </c>
      <c r="D184" s="8">
        <v>0</v>
      </c>
      <c r="E184" s="8">
        <v>0</v>
      </c>
      <c r="F184" s="8">
        <v>0</v>
      </c>
      <c r="G184" s="8">
        <v>0</v>
      </c>
      <c r="H184" s="27"/>
    </row>
    <row r="185" spans="1:8">
      <c r="A185" s="17"/>
      <c r="B185" s="20" t="s">
        <v>95</v>
      </c>
      <c r="C185" s="25">
        <v>0</v>
      </c>
      <c r="D185" s="8">
        <v>0</v>
      </c>
      <c r="E185" s="8">
        <v>0</v>
      </c>
      <c r="F185" s="8">
        <v>0</v>
      </c>
      <c r="G185" s="8">
        <v>0</v>
      </c>
      <c r="H185" s="27"/>
    </row>
    <row r="186" spans="1:8">
      <c r="A186" s="17"/>
      <c r="B186" s="20" t="s">
        <v>96</v>
      </c>
      <c r="C186" s="25">
        <v>0</v>
      </c>
      <c r="D186" s="8">
        <v>0</v>
      </c>
      <c r="E186" s="8">
        <v>0</v>
      </c>
      <c r="F186" s="8">
        <v>0</v>
      </c>
      <c r="G186" s="8">
        <v>0</v>
      </c>
      <c r="H186" s="27"/>
    </row>
    <row r="187" spans="1:8">
      <c r="A187" s="18"/>
      <c r="B187" s="28" t="s">
        <v>100</v>
      </c>
      <c r="C187" s="29">
        <v>0</v>
      </c>
      <c r="D187" s="30">
        <v>0</v>
      </c>
      <c r="E187" s="30">
        <v>0</v>
      </c>
      <c r="F187" s="30">
        <v>0</v>
      </c>
      <c r="G187" s="30">
        <v>0</v>
      </c>
      <c r="H187" s="31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80"/>
  <sheetViews>
    <sheetView topLeftCell="A7" workbookViewId="0">
      <selection activeCell="E12" sqref="E12"/>
    </sheetView>
  </sheetViews>
  <sheetFormatPr defaultRowHeight="14.25"/>
  <cols>
    <col min="4" max="4" width="26.86328125" bestFit="1" customWidth="1"/>
  </cols>
  <sheetData>
    <row r="1" spans="1:14">
      <c r="A1" t="s">
        <v>90</v>
      </c>
    </row>
    <row r="2" spans="1:14">
      <c r="A2" t="s">
        <v>91</v>
      </c>
    </row>
    <row r="3" spans="1:14">
      <c r="A3" t="s">
        <v>73</v>
      </c>
      <c r="B3" t="s">
        <v>92</v>
      </c>
      <c r="C3" t="s">
        <v>93</v>
      </c>
      <c r="D3" t="s">
        <v>94</v>
      </c>
      <c r="E3" t="s">
        <v>97</v>
      </c>
      <c r="F3" t="s">
        <v>113</v>
      </c>
      <c r="G3" t="s">
        <v>114</v>
      </c>
      <c r="M3" t="s">
        <v>1</v>
      </c>
      <c r="N3">
        <v>2010</v>
      </c>
    </row>
    <row r="4" spans="1:14">
      <c r="A4">
        <v>2010</v>
      </c>
      <c r="B4">
        <v>4000</v>
      </c>
      <c r="C4" t="s">
        <v>74</v>
      </c>
      <c r="D4" t="s">
        <v>99</v>
      </c>
      <c r="E4">
        <v>0.03</v>
      </c>
      <c r="J4" t="s">
        <v>104</v>
      </c>
      <c r="K4" t="s">
        <v>134</v>
      </c>
      <c r="L4" t="s">
        <v>135</v>
      </c>
    </row>
    <row r="5" spans="1:14">
      <c r="A5">
        <v>2010</v>
      </c>
      <c r="B5">
        <v>4000</v>
      </c>
      <c r="C5" t="s">
        <v>74</v>
      </c>
      <c r="D5" t="s">
        <v>100</v>
      </c>
      <c r="E5">
        <v>0</v>
      </c>
    </row>
    <row r="6" spans="1:14">
      <c r="A6">
        <v>2010</v>
      </c>
      <c r="B6">
        <v>4000</v>
      </c>
      <c r="C6" t="s">
        <v>74</v>
      </c>
      <c r="D6" t="s">
        <v>95</v>
      </c>
      <c r="E6">
        <v>0</v>
      </c>
    </row>
    <row r="7" spans="1:14">
      <c r="A7">
        <v>2010</v>
      </c>
      <c r="B7">
        <v>4000</v>
      </c>
      <c r="C7" t="s">
        <v>74</v>
      </c>
      <c r="D7" t="s">
        <v>98</v>
      </c>
      <c r="E7">
        <v>0</v>
      </c>
    </row>
    <row r="8" spans="1:14">
      <c r="A8">
        <v>2010</v>
      </c>
      <c r="B8">
        <v>4000</v>
      </c>
      <c r="C8" t="s">
        <v>74</v>
      </c>
      <c r="D8" t="s">
        <v>98</v>
      </c>
      <c r="E8">
        <v>0</v>
      </c>
    </row>
    <row r="9" spans="1:14">
      <c r="A9">
        <v>2010</v>
      </c>
      <c r="B9">
        <v>4000</v>
      </c>
      <c r="C9" t="s">
        <v>74</v>
      </c>
      <c r="D9" t="s">
        <v>96</v>
      </c>
      <c r="E9">
        <v>0</v>
      </c>
    </row>
    <row r="10" spans="1:14">
      <c r="A10">
        <v>2010</v>
      </c>
      <c r="B10">
        <v>4000</v>
      </c>
      <c r="C10" t="s">
        <v>35</v>
      </c>
      <c r="D10" t="s">
        <v>99</v>
      </c>
      <c r="E10">
        <v>128.05000000000001</v>
      </c>
    </row>
    <row r="11" spans="1:14">
      <c r="A11">
        <v>2010</v>
      </c>
      <c r="B11">
        <v>4000</v>
      </c>
      <c r="C11" t="s">
        <v>35</v>
      </c>
      <c r="D11" t="s">
        <v>100</v>
      </c>
      <c r="E11">
        <v>6.173</v>
      </c>
    </row>
    <row r="12" spans="1:14">
      <c r="A12">
        <v>2010</v>
      </c>
      <c r="B12">
        <v>4000</v>
      </c>
      <c r="C12" t="s">
        <v>35</v>
      </c>
      <c r="D12" t="s">
        <v>95</v>
      </c>
      <c r="E12">
        <v>49.503</v>
      </c>
    </row>
    <row r="13" spans="1:14">
      <c r="A13">
        <v>2010</v>
      </c>
      <c r="B13">
        <v>4000</v>
      </c>
      <c r="C13" t="s">
        <v>35</v>
      </c>
      <c r="D13" t="s">
        <v>98</v>
      </c>
      <c r="E13">
        <v>0</v>
      </c>
    </row>
    <row r="14" spans="1:14">
      <c r="A14">
        <v>2010</v>
      </c>
      <c r="B14">
        <v>4000</v>
      </c>
      <c r="C14" t="s">
        <v>35</v>
      </c>
      <c r="D14" t="s">
        <v>98</v>
      </c>
      <c r="E14">
        <v>0.64500000000000002</v>
      </c>
    </row>
    <row r="15" spans="1:14">
      <c r="A15">
        <v>2010</v>
      </c>
      <c r="B15">
        <v>4000</v>
      </c>
      <c r="C15" t="s">
        <v>35</v>
      </c>
      <c r="D15" t="s">
        <v>96</v>
      </c>
      <c r="E15">
        <v>31.073</v>
      </c>
    </row>
    <row r="16" spans="1:14">
      <c r="A16">
        <v>2010</v>
      </c>
      <c r="B16">
        <v>4000</v>
      </c>
      <c r="C16" t="s">
        <v>36</v>
      </c>
      <c r="D16" t="s">
        <v>99</v>
      </c>
      <c r="E16">
        <v>211.595</v>
      </c>
    </row>
    <row r="17" spans="1:5">
      <c r="A17">
        <v>2010</v>
      </c>
      <c r="B17">
        <v>4000</v>
      </c>
      <c r="C17" t="s">
        <v>36</v>
      </c>
      <c r="D17" t="s">
        <v>100</v>
      </c>
      <c r="E17">
        <v>0</v>
      </c>
    </row>
    <row r="18" spans="1:5">
      <c r="A18">
        <v>2010</v>
      </c>
      <c r="B18">
        <v>4000</v>
      </c>
      <c r="C18" t="s">
        <v>36</v>
      </c>
      <c r="D18" t="s">
        <v>95</v>
      </c>
      <c r="E18">
        <v>160.178</v>
      </c>
    </row>
    <row r="19" spans="1:5">
      <c r="A19">
        <v>2010</v>
      </c>
      <c r="B19">
        <v>4000</v>
      </c>
      <c r="C19" t="s">
        <v>36</v>
      </c>
      <c r="D19" t="s">
        <v>98</v>
      </c>
      <c r="E19">
        <v>0</v>
      </c>
    </row>
    <row r="20" spans="1:5">
      <c r="A20">
        <v>2010</v>
      </c>
      <c r="B20">
        <v>4000</v>
      </c>
      <c r="C20" t="s">
        <v>36</v>
      </c>
      <c r="D20" t="s">
        <v>98</v>
      </c>
      <c r="E20">
        <v>12.326000000000001</v>
      </c>
    </row>
    <row r="21" spans="1:5">
      <c r="A21">
        <v>2010</v>
      </c>
      <c r="B21">
        <v>4000</v>
      </c>
      <c r="C21" t="s">
        <v>36</v>
      </c>
      <c r="D21" t="s">
        <v>96</v>
      </c>
      <c r="E21">
        <v>81.781999999999996</v>
      </c>
    </row>
    <row r="22" spans="1:5">
      <c r="A22">
        <v>2010</v>
      </c>
      <c r="B22">
        <v>4000</v>
      </c>
      <c r="C22" t="s">
        <v>37</v>
      </c>
      <c r="D22" t="s">
        <v>99</v>
      </c>
      <c r="E22">
        <v>29.2</v>
      </c>
    </row>
    <row r="23" spans="1:5">
      <c r="A23">
        <v>2010</v>
      </c>
      <c r="B23">
        <v>4000</v>
      </c>
      <c r="C23" t="s">
        <v>37</v>
      </c>
      <c r="D23" t="s">
        <v>100</v>
      </c>
      <c r="E23">
        <v>8.6560000000000006</v>
      </c>
    </row>
    <row r="24" spans="1:5">
      <c r="A24">
        <v>2010</v>
      </c>
      <c r="B24">
        <v>4000</v>
      </c>
      <c r="C24" t="s">
        <v>37</v>
      </c>
      <c r="D24" t="s">
        <v>95</v>
      </c>
      <c r="E24">
        <v>2.0659999999999998</v>
      </c>
    </row>
    <row r="25" spans="1:5">
      <c r="A25">
        <v>2010</v>
      </c>
      <c r="B25">
        <v>4000</v>
      </c>
      <c r="C25" t="s">
        <v>37</v>
      </c>
      <c r="D25" t="s">
        <v>98</v>
      </c>
      <c r="E25">
        <v>0</v>
      </c>
    </row>
    <row r="26" spans="1:5">
      <c r="A26">
        <v>2010</v>
      </c>
      <c r="B26">
        <v>4000</v>
      </c>
      <c r="C26" t="s">
        <v>37</v>
      </c>
      <c r="D26" t="s">
        <v>98</v>
      </c>
      <c r="E26">
        <v>1.026</v>
      </c>
    </row>
    <row r="27" spans="1:5">
      <c r="A27">
        <v>2010</v>
      </c>
      <c r="B27">
        <v>4000</v>
      </c>
      <c r="C27" t="s">
        <v>37</v>
      </c>
      <c r="D27" t="s">
        <v>96</v>
      </c>
      <c r="E27">
        <v>3.355</v>
      </c>
    </row>
    <row r="28" spans="1:5">
      <c r="A28">
        <v>2010</v>
      </c>
      <c r="B28">
        <v>4000</v>
      </c>
      <c r="C28" t="s">
        <v>38</v>
      </c>
      <c r="D28" t="s">
        <v>99</v>
      </c>
      <c r="E28">
        <v>0</v>
      </c>
    </row>
    <row r="29" spans="1:5">
      <c r="A29">
        <v>2010</v>
      </c>
      <c r="B29">
        <v>4000</v>
      </c>
      <c r="C29" t="s">
        <v>38</v>
      </c>
      <c r="D29" t="s">
        <v>100</v>
      </c>
      <c r="E29">
        <v>0</v>
      </c>
    </row>
    <row r="30" spans="1:5">
      <c r="A30">
        <v>2010</v>
      </c>
      <c r="B30">
        <v>4000</v>
      </c>
      <c r="C30" t="s">
        <v>38</v>
      </c>
      <c r="D30" t="s">
        <v>95</v>
      </c>
      <c r="E30">
        <v>0</v>
      </c>
    </row>
    <row r="31" spans="1:5">
      <c r="A31">
        <v>2010</v>
      </c>
      <c r="B31">
        <v>4000</v>
      </c>
      <c r="C31" t="s">
        <v>38</v>
      </c>
      <c r="D31" t="s">
        <v>98</v>
      </c>
      <c r="E31">
        <v>0</v>
      </c>
    </row>
    <row r="32" spans="1:5">
      <c r="A32">
        <v>2010</v>
      </c>
      <c r="B32">
        <v>4000</v>
      </c>
      <c r="C32" t="s">
        <v>38</v>
      </c>
      <c r="D32" t="s">
        <v>98</v>
      </c>
      <c r="E32">
        <v>0</v>
      </c>
    </row>
    <row r="33" spans="1:5">
      <c r="A33">
        <v>2010</v>
      </c>
      <c r="B33">
        <v>4000</v>
      </c>
      <c r="C33" t="s">
        <v>38</v>
      </c>
      <c r="D33" t="s">
        <v>96</v>
      </c>
      <c r="E33">
        <v>0</v>
      </c>
    </row>
    <row r="34" spans="1:5">
      <c r="A34">
        <v>2010</v>
      </c>
      <c r="B34">
        <v>4000</v>
      </c>
      <c r="C34" t="s">
        <v>39</v>
      </c>
      <c r="D34" t="s">
        <v>99</v>
      </c>
      <c r="E34">
        <v>113.432</v>
      </c>
    </row>
    <row r="35" spans="1:5">
      <c r="A35">
        <v>2010</v>
      </c>
      <c r="B35">
        <v>4000</v>
      </c>
      <c r="C35" t="s">
        <v>39</v>
      </c>
      <c r="D35" t="s">
        <v>100</v>
      </c>
      <c r="E35">
        <v>3.0990000000000002</v>
      </c>
    </row>
    <row r="36" spans="1:5">
      <c r="A36">
        <v>2010</v>
      </c>
      <c r="B36">
        <v>4000</v>
      </c>
      <c r="C36" t="s">
        <v>39</v>
      </c>
      <c r="D36" t="s">
        <v>95</v>
      </c>
      <c r="E36">
        <v>99.745000000000005</v>
      </c>
    </row>
    <row r="37" spans="1:5">
      <c r="A37">
        <v>2010</v>
      </c>
      <c r="B37">
        <v>4000</v>
      </c>
      <c r="C37" t="s">
        <v>39</v>
      </c>
      <c r="D37" t="s">
        <v>98</v>
      </c>
      <c r="E37">
        <v>0</v>
      </c>
    </row>
    <row r="38" spans="1:5">
      <c r="A38">
        <v>2010</v>
      </c>
      <c r="B38">
        <v>4000</v>
      </c>
      <c r="C38" t="s">
        <v>39</v>
      </c>
      <c r="D38" t="s">
        <v>98</v>
      </c>
      <c r="E38">
        <v>2.6749999999999998</v>
      </c>
    </row>
    <row r="39" spans="1:5">
      <c r="A39">
        <v>2010</v>
      </c>
      <c r="B39">
        <v>4000</v>
      </c>
      <c r="C39" t="s">
        <v>39</v>
      </c>
      <c r="D39" t="s">
        <v>96</v>
      </c>
      <c r="E39">
        <v>57.707999999999998</v>
      </c>
    </row>
    <row r="40" spans="1:5">
      <c r="A40">
        <v>2010</v>
      </c>
      <c r="B40">
        <v>4000</v>
      </c>
      <c r="C40" t="s">
        <v>40</v>
      </c>
      <c r="D40" t="s">
        <v>99</v>
      </c>
      <c r="E40">
        <v>924.02499999999998</v>
      </c>
    </row>
    <row r="41" spans="1:5">
      <c r="A41">
        <v>2010</v>
      </c>
      <c r="B41">
        <v>4000</v>
      </c>
      <c r="C41" t="s">
        <v>40</v>
      </c>
      <c r="D41" t="s">
        <v>100</v>
      </c>
      <c r="E41">
        <v>20.971</v>
      </c>
    </row>
    <row r="42" spans="1:5">
      <c r="A42">
        <v>2010</v>
      </c>
      <c r="B42">
        <v>4000</v>
      </c>
      <c r="C42" t="s">
        <v>40</v>
      </c>
      <c r="D42" t="s">
        <v>95</v>
      </c>
      <c r="E42">
        <v>1000.926</v>
      </c>
    </row>
    <row r="43" spans="1:5">
      <c r="A43">
        <v>2010</v>
      </c>
      <c r="B43">
        <v>4000</v>
      </c>
      <c r="C43" t="s">
        <v>40</v>
      </c>
      <c r="D43" t="s">
        <v>98</v>
      </c>
      <c r="E43">
        <v>0</v>
      </c>
    </row>
    <row r="44" spans="1:5">
      <c r="A44">
        <v>2010</v>
      </c>
      <c r="B44">
        <v>4000</v>
      </c>
      <c r="C44" t="s">
        <v>40</v>
      </c>
      <c r="D44" t="s">
        <v>98</v>
      </c>
      <c r="E44">
        <v>0</v>
      </c>
    </row>
    <row r="45" spans="1:5">
      <c r="A45">
        <v>2010</v>
      </c>
      <c r="B45">
        <v>4000</v>
      </c>
      <c r="C45" t="s">
        <v>40</v>
      </c>
      <c r="D45" t="s">
        <v>96</v>
      </c>
      <c r="E45">
        <v>416.71499999999997</v>
      </c>
    </row>
    <row r="46" spans="1:5">
      <c r="A46">
        <v>2010</v>
      </c>
      <c r="B46">
        <v>4000</v>
      </c>
      <c r="C46" t="s">
        <v>41</v>
      </c>
      <c r="D46" t="s">
        <v>99</v>
      </c>
      <c r="E46">
        <v>29.858000000000001</v>
      </c>
    </row>
    <row r="47" spans="1:5">
      <c r="A47">
        <v>2010</v>
      </c>
      <c r="B47">
        <v>4000</v>
      </c>
      <c r="C47" t="s">
        <v>41</v>
      </c>
      <c r="D47" t="s">
        <v>100</v>
      </c>
      <c r="E47">
        <v>0</v>
      </c>
    </row>
    <row r="48" spans="1:5">
      <c r="A48">
        <v>2010</v>
      </c>
      <c r="B48">
        <v>4000</v>
      </c>
      <c r="C48" t="s">
        <v>41</v>
      </c>
      <c r="D48" t="s">
        <v>95</v>
      </c>
      <c r="E48">
        <v>31.452000000000002</v>
      </c>
    </row>
    <row r="49" spans="1:5">
      <c r="A49">
        <v>2010</v>
      </c>
      <c r="B49">
        <v>4000</v>
      </c>
      <c r="C49" t="s">
        <v>41</v>
      </c>
      <c r="D49" t="s">
        <v>98</v>
      </c>
      <c r="E49">
        <v>0</v>
      </c>
    </row>
    <row r="50" spans="1:5">
      <c r="A50">
        <v>2010</v>
      </c>
      <c r="B50">
        <v>4000</v>
      </c>
      <c r="C50" t="s">
        <v>41</v>
      </c>
      <c r="D50" t="s">
        <v>98</v>
      </c>
      <c r="E50">
        <v>1.7549999999999999</v>
      </c>
    </row>
    <row r="51" spans="1:5">
      <c r="A51">
        <v>2010</v>
      </c>
      <c r="B51">
        <v>4000</v>
      </c>
      <c r="C51" t="s">
        <v>41</v>
      </c>
      <c r="D51" t="s">
        <v>96</v>
      </c>
      <c r="E51">
        <v>9.5269999999999992</v>
      </c>
    </row>
    <row r="52" spans="1:5">
      <c r="A52">
        <v>2010</v>
      </c>
      <c r="B52">
        <v>4000</v>
      </c>
      <c r="C52" t="s">
        <v>42</v>
      </c>
      <c r="D52" t="s">
        <v>99</v>
      </c>
      <c r="E52">
        <v>4.7830000000000004</v>
      </c>
    </row>
    <row r="53" spans="1:5">
      <c r="A53">
        <v>2010</v>
      </c>
      <c r="B53">
        <v>4000</v>
      </c>
      <c r="C53" t="s">
        <v>42</v>
      </c>
      <c r="D53" t="s">
        <v>100</v>
      </c>
      <c r="E53">
        <v>2E-3</v>
      </c>
    </row>
    <row r="54" spans="1:5">
      <c r="A54">
        <v>2010</v>
      </c>
      <c r="B54">
        <v>4000</v>
      </c>
      <c r="C54" t="s">
        <v>42</v>
      </c>
      <c r="D54" t="s">
        <v>95</v>
      </c>
      <c r="E54">
        <v>2.2989999999999999</v>
      </c>
    </row>
    <row r="55" spans="1:5">
      <c r="A55">
        <v>2010</v>
      </c>
      <c r="B55">
        <v>4000</v>
      </c>
      <c r="C55" t="s">
        <v>42</v>
      </c>
      <c r="D55" t="s">
        <v>98</v>
      </c>
      <c r="E55">
        <v>0</v>
      </c>
    </row>
    <row r="56" spans="1:5">
      <c r="A56">
        <v>2010</v>
      </c>
      <c r="B56">
        <v>4000</v>
      </c>
      <c r="C56" t="s">
        <v>42</v>
      </c>
      <c r="D56" t="s">
        <v>98</v>
      </c>
      <c r="E56">
        <v>0.34200000000000003</v>
      </c>
    </row>
    <row r="57" spans="1:5">
      <c r="A57">
        <v>2010</v>
      </c>
      <c r="B57">
        <v>4000</v>
      </c>
      <c r="C57" t="s">
        <v>42</v>
      </c>
      <c r="D57" t="s">
        <v>96</v>
      </c>
      <c r="E57">
        <v>1.244</v>
      </c>
    </row>
    <row r="58" spans="1:5">
      <c r="A58">
        <v>2010</v>
      </c>
      <c r="B58">
        <v>4000</v>
      </c>
      <c r="C58" t="s">
        <v>43</v>
      </c>
      <c r="D58" t="s">
        <v>99</v>
      </c>
      <c r="E58">
        <v>15.638999999999999</v>
      </c>
    </row>
    <row r="59" spans="1:5">
      <c r="A59">
        <v>2010</v>
      </c>
      <c r="B59">
        <v>4000</v>
      </c>
      <c r="C59" t="s">
        <v>43</v>
      </c>
      <c r="D59" t="s">
        <v>100</v>
      </c>
      <c r="E59">
        <v>0.60599999999999998</v>
      </c>
    </row>
    <row r="60" spans="1:5">
      <c r="A60">
        <v>2010</v>
      </c>
      <c r="B60">
        <v>4000</v>
      </c>
      <c r="C60" t="s">
        <v>43</v>
      </c>
      <c r="D60" t="s">
        <v>95</v>
      </c>
      <c r="E60">
        <v>10.66</v>
      </c>
    </row>
    <row r="61" spans="1:5">
      <c r="A61">
        <v>2010</v>
      </c>
      <c r="B61">
        <v>4000</v>
      </c>
      <c r="C61" t="s">
        <v>43</v>
      </c>
      <c r="D61" t="s">
        <v>98</v>
      </c>
      <c r="E61">
        <v>0</v>
      </c>
    </row>
    <row r="62" spans="1:5">
      <c r="A62">
        <v>2010</v>
      </c>
      <c r="B62">
        <v>4000</v>
      </c>
      <c r="C62" t="s">
        <v>43</v>
      </c>
      <c r="D62" t="s">
        <v>98</v>
      </c>
      <c r="E62">
        <v>0</v>
      </c>
    </row>
    <row r="63" spans="1:5">
      <c r="A63">
        <v>2010</v>
      </c>
      <c r="B63">
        <v>4000</v>
      </c>
      <c r="C63" t="s">
        <v>43</v>
      </c>
      <c r="D63" t="s">
        <v>96</v>
      </c>
      <c r="E63">
        <v>5.8179999999999996</v>
      </c>
    </row>
    <row r="64" spans="1:5">
      <c r="A64">
        <v>2010</v>
      </c>
      <c r="B64">
        <v>4000</v>
      </c>
      <c r="C64" t="s">
        <v>44</v>
      </c>
      <c r="D64" t="s">
        <v>99</v>
      </c>
      <c r="E64">
        <v>336.25200000000001</v>
      </c>
    </row>
    <row r="65" spans="1:5">
      <c r="A65">
        <v>2010</v>
      </c>
      <c r="B65">
        <v>4000</v>
      </c>
      <c r="C65" t="s">
        <v>44</v>
      </c>
      <c r="D65" t="s">
        <v>100</v>
      </c>
      <c r="E65">
        <v>3.927</v>
      </c>
    </row>
    <row r="66" spans="1:5">
      <c r="A66">
        <v>2010</v>
      </c>
      <c r="B66">
        <v>4000</v>
      </c>
      <c r="C66" t="s">
        <v>44</v>
      </c>
      <c r="D66" t="s">
        <v>95</v>
      </c>
      <c r="E66">
        <v>178.267</v>
      </c>
    </row>
    <row r="67" spans="1:5">
      <c r="A67">
        <v>2010</v>
      </c>
      <c r="B67">
        <v>4000</v>
      </c>
      <c r="C67" t="s">
        <v>44</v>
      </c>
      <c r="D67" t="s">
        <v>98</v>
      </c>
      <c r="E67">
        <v>0</v>
      </c>
    </row>
    <row r="68" spans="1:5">
      <c r="A68">
        <v>2010</v>
      </c>
      <c r="B68">
        <v>4000</v>
      </c>
      <c r="C68" t="s">
        <v>44</v>
      </c>
      <c r="D68" t="s">
        <v>98</v>
      </c>
      <c r="E68">
        <v>5.7460000000000004</v>
      </c>
    </row>
    <row r="69" spans="1:5">
      <c r="A69">
        <v>2010</v>
      </c>
      <c r="B69">
        <v>4000</v>
      </c>
      <c r="C69" t="s">
        <v>44</v>
      </c>
      <c r="D69" t="s">
        <v>96</v>
      </c>
      <c r="E69">
        <v>44.573</v>
      </c>
    </row>
    <row r="70" spans="1:5">
      <c r="A70">
        <v>2010</v>
      </c>
      <c r="B70">
        <v>4000</v>
      </c>
      <c r="C70" t="s">
        <v>45</v>
      </c>
      <c r="D70" t="s">
        <v>99</v>
      </c>
      <c r="E70">
        <v>39.100999999999999</v>
      </c>
    </row>
    <row r="71" spans="1:5">
      <c r="A71">
        <v>2010</v>
      </c>
      <c r="B71">
        <v>4000</v>
      </c>
      <c r="C71" t="s">
        <v>45</v>
      </c>
      <c r="D71" t="s">
        <v>100</v>
      </c>
      <c r="E71">
        <v>0.61199999999999999</v>
      </c>
    </row>
    <row r="72" spans="1:5">
      <c r="A72">
        <v>2010</v>
      </c>
      <c r="B72">
        <v>4000</v>
      </c>
      <c r="C72" t="s">
        <v>45</v>
      </c>
      <c r="D72" t="s">
        <v>95</v>
      </c>
      <c r="E72">
        <v>1.9279999999999999</v>
      </c>
    </row>
    <row r="73" spans="1:5">
      <c r="A73">
        <v>2010</v>
      </c>
      <c r="B73">
        <v>4000</v>
      </c>
      <c r="C73" t="s">
        <v>45</v>
      </c>
      <c r="D73" t="s">
        <v>98</v>
      </c>
      <c r="E73">
        <v>0</v>
      </c>
    </row>
    <row r="74" spans="1:5">
      <c r="A74">
        <v>2010</v>
      </c>
      <c r="B74">
        <v>4000</v>
      </c>
      <c r="C74" t="s">
        <v>45</v>
      </c>
      <c r="D74" t="s">
        <v>98</v>
      </c>
      <c r="E74">
        <v>0.25</v>
      </c>
    </row>
    <row r="75" spans="1:5">
      <c r="A75">
        <v>2010</v>
      </c>
      <c r="B75">
        <v>4000</v>
      </c>
      <c r="C75" t="s">
        <v>45</v>
      </c>
      <c r="D75" t="s">
        <v>96</v>
      </c>
      <c r="E75">
        <v>1.28</v>
      </c>
    </row>
    <row r="76" spans="1:5">
      <c r="A76">
        <v>2010</v>
      </c>
      <c r="B76">
        <v>4000</v>
      </c>
      <c r="C76" t="s">
        <v>46</v>
      </c>
      <c r="D76" t="s">
        <v>99</v>
      </c>
      <c r="E76">
        <v>412.70699999999999</v>
      </c>
    </row>
    <row r="77" spans="1:5">
      <c r="A77">
        <v>2010</v>
      </c>
      <c r="B77">
        <v>4000</v>
      </c>
      <c r="C77" t="s">
        <v>46</v>
      </c>
      <c r="D77" t="s">
        <v>100</v>
      </c>
      <c r="E77">
        <v>2.0510000000000002</v>
      </c>
    </row>
    <row r="78" spans="1:5">
      <c r="A78">
        <v>2010</v>
      </c>
      <c r="B78">
        <v>4000</v>
      </c>
      <c r="C78" t="s">
        <v>46</v>
      </c>
      <c r="D78" t="s">
        <v>95</v>
      </c>
      <c r="E78">
        <v>580.74699999999996</v>
      </c>
    </row>
    <row r="79" spans="1:5">
      <c r="A79">
        <v>2010</v>
      </c>
      <c r="B79">
        <v>4000</v>
      </c>
      <c r="C79" t="s">
        <v>46</v>
      </c>
      <c r="D79" t="s">
        <v>98</v>
      </c>
      <c r="E79">
        <v>3.5999999999999997E-2</v>
      </c>
    </row>
    <row r="80" spans="1:5">
      <c r="A80">
        <v>2010</v>
      </c>
      <c r="B80">
        <v>4000</v>
      </c>
      <c r="C80" t="s">
        <v>46</v>
      </c>
      <c r="D80" t="s">
        <v>98</v>
      </c>
      <c r="E80">
        <v>8.5749999999999993</v>
      </c>
    </row>
    <row r="81" spans="1:5">
      <c r="A81">
        <v>2010</v>
      </c>
      <c r="B81">
        <v>4000</v>
      </c>
      <c r="C81" t="s">
        <v>46</v>
      </c>
      <c r="D81" t="s">
        <v>96</v>
      </c>
      <c r="E81">
        <v>280.142</v>
      </c>
    </row>
    <row r="82" spans="1:5">
      <c r="A82">
        <v>2010</v>
      </c>
      <c r="B82">
        <v>4000</v>
      </c>
      <c r="C82" t="s">
        <v>47</v>
      </c>
      <c r="D82" t="s">
        <v>99</v>
      </c>
      <c r="E82">
        <v>21.42</v>
      </c>
    </row>
    <row r="83" spans="1:5">
      <c r="A83">
        <v>2010</v>
      </c>
      <c r="B83">
        <v>4000</v>
      </c>
      <c r="C83" t="s">
        <v>47</v>
      </c>
      <c r="D83" t="s">
        <v>100</v>
      </c>
      <c r="E83">
        <v>8.7999999999999995E-2</v>
      </c>
    </row>
    <row r="84" spans="1:5">
      <c r="A84">
        <v>2010</v>
      </c>
      <c r="B84">
        <v>4000</v>
      </c>
      <c r="C84" t="s">
        <v>47</v>
      </c>
      <c r="D84" t="s">
        <v>95</v>
      </c>
      <c r="E84">
        <v>25.042000000000002</v>
      </c>
    </row>
    <row r="85" spans="1:5">
      <c r="A85">
        <v>2010</v>
      </c>
      <c r="B85">
        <v>4000</v>
      </c>
      <c r="C85" t="s">
        <v>47</v>
      </c>
      <c r="D85" t="s">
        <v>98</v>
      </c>
      <c r="E85">
        <v>0</v>
      </c>
    </row>
    <row r="86" spans="1:5">
      <c r="A86">
        <v>2010</v>
      </c>
      <c r="B86">
        <v>4000</v>
      </c>
      <c r="C86" t="s">
        <v>47</v>
      </c>
      <c r="D86" t="s">
        <v>98</v>
      </c>
      <c r="E86">
        <v>0.755</v>
      </c>
    </row>
    <row r="87" spans="1:5">
      <c r="A87">
        <v>2010</v>
      </c>
      <c r="B87">
        <v>4000</v>
      </c>
      <c r="C87" t="s">
        <v>47</v>
      </c>
      <c r="D87" t="s">
        <v>96</v>
      </c>
      <c r="E87">
        <v>6.601</v>
      </c>
    </row>
    <row r="88" spans="1:5">
      <c r="A88">
        <v>2010</v>
      </c>
      <c r="B88">
        <v>4000</v>
      </c>
      <c r="C88" t="s">
        <v>48</v>
      </c>
      <c r="D88" t="s">
        <v>99</v>
      </c>
      <c r="E88">
        <v>48.314</v>
      </c>
    </row>
    <row r="89" spans="1:5">
      <c r="A89">
        <v>2010</v>
      </c>
      <c r="B89">
        <v>4000</v>
      </c>
      <c r="C89" t="s">
        <v>48</v>
      </c>
      <c r="D89" t="s">
        <v>100</v>
      </c>
      <c r="E89">
        <v>1.1890000000000001</v>
      </c>
    </row>
    <row r="90" spans="1:5">
      <c r="A90">
        <v>2010</v>
      </c>
      <c r="B90">
        <v>4000</v>
      </c>
      <c r="C90" t="s">
        <v>48</v>
      </c>
      <c r="D90" t="s">
        <v>95</v>
      </c>
      <c r="E90">
        <v>136.47999999999999</v>
      </c>
    </row>
    <row r="91" spans="1:5">
      <c r="A91">
        <v>2010</v>
      </c>
      <c r="B91">
        <v>4000</v>
      </c>
      <c r="C91" t="s">
        <v>48</v>
      </c>
      <c r="D91" t="s">
        <v>98</v>
      </c>
      <c r="E91">
        <v>0</v>
      </c>
    </row>
    <row r="92" spans="1:5">
      <c r="A92">
        <v>2010</v>
      </c>
      <c r="B92">
        <v>4000</v>
      </c>
      <c r="C92" t="s">
        <v>48</v>
      </c>
      <c r="D92" t="s">
        <v>98</v>
      </c>
      <c r="E92">
        <v>5.1680000000000001</v>
      </c>
    </row>
    <row r="93" spans="1:5">
      <c r="A93">
        <v>2010</v>
      </c>
      <c r="B93">
        <v>4000</v>
      </c>
      <c r="C93" t="s">
        <v>48</v>
      </c>
      <c r="D93" t="s">
        <v>96</v>
      </c>
      <c r="E93">
        <v>71.811000000000007</v>
      </c>
    </row>
    <row r="94" spans="1:5">
      <c r="A94">
        <v>2010</v>
      </c>
      <c r="B94">
        <v>4000</v>
      </c>
      <c r="C94" t="s">
        <v>49</v>
      </c>
      <c r="D94" t="s">
        <v>99</v>
      </c>
      <c r="E94">
        <v>18.632999999999999</v>
      </c>
    </row>
    <row r="95" spans="1:5">
      <c r="A95">
        <v>2010</v>
      </c>
      <c r="B95">
        <v>4000</v>
      </c>
      <c r="C95" t="s">
        <v>49</v>
      </c>
      <c r="D95" t="s">
        <v>100</v>
      </c>
      <c r="E95">
        <v>0</v>
      </c>
    </row>
    <row r="96" spans="1:5">
      <c r="A96">
        <v>2010</v>
      </c>
      <c r="B96">
        <v>4000</v>
      </c>
      <c r="C96" t="s">
        <v>49</v>
      </c>
      <c r="D96" t="s">
        <v>95</v>
      </c>
      <c r="E96">
        <v>29.655000000000001</v>
      </c>
    </row>
    <row r="97" spans="1:5">
      <c r="A97">
        <v>2010</v>
      </c>
      <c r="B97">
        <v>4000</v>
      </c>
      <c r="C97" t="s">
        <v>49</v>
      </c>
      <c r="D97" t="s">
        <v>98</v>
      </c>
      <c r="E97">
        <v>0</v>
      </c>
    </row>
    <row r="98" spans="1:5">
      <c r="A98">
        <v>2010</v>
      </c>
      <c r="B98">
        <v>4000</v>
      </c>
      <c r="C98" t="s">
        <v>49</v>
      </c>
      <c r="D98" t="s">
        <v>98</v>
      </c>
      <c r="E98">
        <v>0</v>
      </c>
    </row>
    <row r="99" spans="1:5">
      <c r="A99">
        <v>2010</v>
      </c>
      <c r="B99">
        <v>4000</v>
      </c>
      <c r="C99" t="s">
        <v>49</v>
      </c>
      <c r="D99" t="s">
        <v>96</v>
      </c>
      <c r="E99">
        <v>18.391999999999999</v>
      </c>
    </row>
    <row r="100" spans="1:5">
      <c r="A100">
        <v>2010</v>
      </c>
      <c r="B100">
        <v>4000</v>
      </c>
      <c r="C100" t="s">
        <v>75</v>
      </c>
      <c r="D100" t="s">
        <v>99</v>
      </c>
      <c r="E100">
        <v>0</v>
      </c>
    </row>
    <row r="101" spans="1:5">
      <c r="A101">
        <v>2010</v>
      </c>
      <c r="B101">
        <v>4000</v>
      </c>
      <c r="C101" t="s">
        <v>75</v>
      </c>
      <c r="D101" t="s">
        <v>100</v>
      </c>
      <c r="E101">
        <v>0</v>
      </c>
    </row>
    <row r="102" spans="1:5">
      <c r="A102">
        <v>2010</v>
      </c>
      <c r="B102">
        <v>4000</v>
      </c>
      <c r="C102" t="s">
        <v>75</v>
      </c>
      <c r="D102" t="s">
        <v>95</v>
      </c>
      <c r="E102">
        <v>0</v>
      </c>
    </row>
    <row r="103" spans="1:5">
      <c r="A103">
        <v>2010</v>
      </c>
      <c r="B103">
        <v>4000</v>
      </c>
      <c r="C103" t="s">
        <v>75</v>
      </c>
      <c r="D103" t="s">
        <v>98</v>
      </c>
      <c r="E103">
        <v>0</v>
      </c>
    </row>
    <row r="104" spans="1:5">
      <c r="A104">
        <v>2010</v>
      </c>
      <c r="B104">
        <v>4000</v>
      </c>
      <c r="C104" t="s">
        <v>75</v>
      </c>
      <c r="D104" t="s">
        <v>98</v>
      </c>
      <c r="E104">
        <v>0</v>
      </c>
    </row>
    <row r="105" spans="1:5">
      <c r="A105">
        <v>2010</v>
      </c>
      <c r="B105">
        <v>4000</v>
      </c>
      <c r="C105" t="s">
        <v>75</v>
      </c>
      <c r="D105" t="s">
        <v>96</v>
      </c>
      <c r="E105">
        <v>0</v>
      </c>
    </row>
    <row r="106" spans="1:5">
      <c r="A106">
        <v>2010</v>
      </c>
      <c r="B106">
        <v>4000</v>
      </c>
      <c r="C106" t="s">
        <v>50</v>
      </c>
      <c r="D106" t="s">
        <v>99</v>
      </c>
      <c r="E106">
        <v>433.351</v>
      </c>
    </row>
    <row r="107" spans="1:5">
      <c r="A107">
        <v>2010</v>
      </c>
      <c r="B107">
        <v>4000</v>
      </c>
      <c r="C107" t="s">
        <v>50</v>
      </c>
      <c r="D107" t="s">
        <v>100</v>
      </c>
      <c r="E107">
        <v>29.11</v>
      </c>
    </row>
    <row r="108" spans="1:5">
      <c r="A108">
        <v>2010</v>
      </c>
      <c r="B108">
        <v>4000</v>
      </c>
      <c r="C108" t="s">
        <v>50</v>
      </c>
      <c r="D108" t="s">
        <v>95</v>
      </c>
      <c r="E108">
        <v>782.83100000000002</v>
      </c>
    </row>
    <row r="109" spans="1:5">
      <c r="A109">
        <v>2010</v>
      </c>
      <c r="B109">
        <v>4000</v>
      </c>
      <c r="C109" t="s">
        <v>50</v>
      </c>
      <c r="D109" t="s">
        <v>98</v>
      </c>
      <c r="E109">
        <v>0</v>
      </c>
    </row>
    <row r="110" spans="1:5">
      <c r="A110">
        <v>2010</v>
      </c>
      <c r="B110">
        <v>4000</v>
      </c>
      <c r="C110" t="s">
        <v>50</v>
      </c>
      <c r="D110" t="s">
        <v>98</v>
      </c>
      <c r="E110">
        <v>5.9550000000000001</v>
      </c>
    </row>
    <row r="111" spans="1:5">
      <c r="A111">
        <v>2010</v>
      </c>
      <c r="B111">
        <v>4000</v>
      </c>
      <c r="C111" t="s">
        <v>50</v>
      </c>
      <c r="D111" t="s">
        <v>96</v>
      </c>
      <c r="E111">
        <v>360.64400000000001</v>
      </c>
    </row>
    <row r="112" spans="1:5">
      <c r="A112">
        <v>2010</v>
      </c>
      <c r="B112">
        <v>4000</v>
      </c>
      <c r="C112" t="s">
        <v>51</v>
      </c>
      <c r="D112" t="s">
        <v>99</v>
      </c>
      <c r="E112">
        <v>11.989000000000001</v>
      </c>
    </row>
    <row r="113" spans="1:5">
      <c r="A113">
        <v>2010</v>
      </c>
      <c r="B113">
        <v>4000</v>
      </c>
      <c r="C113" t="s">
        <v>51</v>
      </c>
      <c r="D113" t="s">
        <v>100</v>
      </c>
      <c r="E113">
        <v>1.0389999999999999</v>
      </c>
    </row>
    <row r="114" spans="1:5">
      <c r="A114">
        <v>2010</v>
      </c>
      <c r="B114">
        <v>4000</v>
      </c>
      <c r="C114" t="s">
        <v>51</v>
      </c>
      <c r="D114" t="s">
        <v>95</v>
      </c>
      <c r="E114">
        <v>6.6310000000000002</v>
      </c>
    </row>
    <row r="115" spans="1:5">
      <c r="A115">
        <v>2010</v>
      </c>
      <c r="B115">
        <v>4000</v>
      </c>
      <c r="C115" t="s">
        <v>51</v>
      </c>
      <c r="D115" t="s">
        <v>98</v>
      </c>
      <c r="E115">
        <v>0</v>
      </c>
    </row>
    <row r="116" spans="1:5">
      <c r="A116">
        <v>2010</v>
      </c>
      <c r="B116">
        <v>4000</v>
      </c>
      <c r="C116" t="s">
        <v>51</v>
      </c>
      <c r="D116" t="s">
        <v>98</v>
      </c>
      <c r="E116">
        <v>1.306</v>
      </c>
    </row>
    <row r="117" spans="1:5">
      <c r="A117">
        <v>2010</v>
      </c>
      <c r="B117">
        <v>4000</v>
      </c>
      <c r="C117" t="s">
        <v>51</v>
      </c>
      <c r="D117" t="s">
        <v>96</v>
      </c>
      <c r="E117">
        <v>2.78</v>
      </c>
    </row>
    <row r="118" spans="1:5">
      <c r="A118">
        <v>2010</v>
      </c>
      <c r="B118">
        <v>4000</v>
      </c>
      <c r="C118" t="s">
        <v>52</v>
      </c>
      <c r="D118" t="s">
        <v>99</v>
      </c>
      <c r="E118">
        <v>12.217000000000001</v>
      </c>
    </row>
    <row r="119" spans="1:5">
      <c r="A119">
        <v>2010</v>
      </c>
      <c r="B119">
        <v>4000</v>
      </c>
      <c r="C119" t="s">
        <v>52</v>
      </c>
      <c r="D119" t="s">
        <v>100</v>
      </c>
      <c r="E119">
        <v>0</v>
      </c>
    </row>
    <row r="120" spans="1:5">
      <c r="A120">
        <v>2010</v>
      </c>
      <c r="B120">
        <v>4000</v>
      </c>
      <c r="C120" t="s">
        <v>52</v>
      </c>
      <c r="D120" t="s">
        <v>95</v>
      </c>
      <c r="E120">
        <v>9.6</v>
      </c>
    </row>
    <row r="121" spans="1:5">
      <c r="A121">
        <v>2010</v>
      </c>
      <c r="B121">
        <v>4000</v>
      </c>
      <c r="C121" t="s">
        <v>52</v>
      </c>
      <c r="D121" t="s">
        <v>98</v>
      </c>
      <c r="E121">
        <v>0</v>
      </c>
    </row>
    <row r="122" spans="1:5">
      <c r="A122">
        <v>2010</v>
      </c>
      <c r="B122">
        <v>4000</v>
      </c>
      <c r="C122" t="s">
        <v>52</v>
      </c>
      <c r="D122" t="s">
        <v>98</v>
      </c>
      <c r="E122">
        <v>2E-3</v>
      </c>
    </row>
    <row r="123" spans="1:5">
      <c r="A123">
        <v>2010</v>
      </c>
      <c r="B123">
        <v>4000</v>
      </c>
      <c r="C123" t="s">
        <v>52</v>
      </c>
      <c r="D123" t="s">
        <v>96</v>
      </c>
      <c r="E123">
        <v>6.452</v>
      </c>
    </row>
    <row r="124" spans="1:5">
      <c r="A124">
        <v>2010</v>
      </c>
      <c r="B124">
        <v>4000</v>
      </c>
      <c r="C124" t="s">
        <v>53</v>
      </c>
      <c r="D124" t="s">
        <v>99</v>
      </c>
      <c r="E124">
        <v>10.15</v>
      </c>
    </row>
    <row r="125" spans="1:5">
      <c r="A125">
        <v>2010</v>
      </c>
      <c r="B125">
        <v>4000</v>
      </c>
      <c r="C125" t="s">
        <v>53</v>
      </c>
      <c r="D125" t="s">
        <v>100</v>
      </c>
      <c r="E125">
        <v>0</v>
      </c>
    </row>
    <row r="126" spans="1:5">
      <c r="A126">
        <v>2010</v>
      </c>
      <c r="B126">
        <v>4000</v>
      </c>
      <c r="C126" t="s">
        <v>53</v>
      </c>
      <c r="D126" t="s">
        <v>95</v>
      </c>
      <c r="E126">
        <v>5.21</v>
      </c>
    </row>
    <row r="127" spans="1:5">
      <c r="A127">
        <v>2010</v>
      </c>
      <c r="B127">
        <v>4000</v>
      </c>
      <c r="C127" t="s">
        <v>53</v>
      </c>
      <c r="D127" t="s">
        <v>98</v>
      </c>
      <c r="E127">
        <v>0</v>
      </c>
    </row>
    <row r="128" spans="1:5">
      <c r="A128">
        <v>2010</v>
      </c>
      <c r="B128">
        <v>4000</v>
      </c>
      <c r="C128" t="s">
        <v>53</v>
      </c>
      <c r="D128" t="s">
        <v>98</v>
      </c>
      <c r="E128">
        <v>0.63900000000000001</v>
      </c>
    </row>
    <row r="129" spans="1:5">
      <c r="A129">
        <v>2010</v>
      </c>
      <c r="B129">
        <v>4000</v>
      </c>
      <c r="C129" t="s">
        <v>53</v>
      </c>
      <c r="D129" t="s">
        <v>96</v>
      </c>
      <c r="E129">
        <v>4.8380000000000001</v>
      </c>
    </row>
    <row r="130" spans="1:5">
      <c r="A130">
        <v>2010</v>
      </c>
      <c r="B130">
        <v>4000</v>
      </c>
      <c r="C130" t="s">
        <v>76</v>
      </c>
      <c r="D130" t="s">
        <v>99</v>
      </c>
      <c r="E130">
        <v>14.342000000000001</v>
      </c>
    </row>
    <row r="131" spans="1:5">
      <c r="A131">
        <v>2010</v>
      </c>
      <c r="B131">
        <v>4000</v>
      </c>
      <c r="C131" t="s">
        <v>76</v>
      </c>
      <c r="D131" t="s">
        <v>100</v>
      </c>
      <c r="E131">
        <v>7.6999999999999999E-2</v>
      </c>
    </row>
    <row r="132" spans="1:5">
      <c r="A132">
        <v>2010</v>
      </c>
      <c r="B132">
        <v>4000</v>
      </c>
      <c r="C132" t="s">
        <v>76</v>
      </c>
      <c r="D132" t="s">
        <v>95</v>
      </c>
      <c r="E132">
        <v>11.077</v>
      </c>
    </row>
    <row r="133" spans="1:5">
      <c r="A133">
        <v>2010</v>
      </c>
      <c r="B133">
        <v>4000</v>
      </c>
      <c r="C133" t="s">
        <v>76</v>
      </c>
      <c r="D133" t="s">
        <v>98</v>
      </c>
      <c r="E133">
        <v>0</v>
      </c>
    </row>
    <row r="134" spans="1:5">
      <c r="A134">
        <v>2010</v>
      </c>
      <c r="B134">
        <v>4000</v>
      </c>
      <c r="C134" t="s">
        <v>76</v>
      </c>
      <c r="D134" t="s">
        <v>98</v>
      </c>
      <c r="E134">
        <v>8.5999999999999993E-2</v>
      </c>
    </row>
    <row r="135" spans="1:5">
      <c r="A135">
        <v>2010</v>
      </c>
      <c r="B135">
        <v>4000</v>
      </c>
      <c r="C135" t="s">
        <v>76</v>
      </c>
      <c r="D135" t="s">
        <v>96</v>
      </c>
      <c r="E135">
        <v>3.4180000000000001</v>
      </c>
    </row>
    <row r="136" spans="1:5">
      <c r="A136">
        <v>2010</v>
      </c>
      <c r="B136">
        <v>4000</v>
      </c>
      <c r="C136" t="s">
        <v>77</v>
      </c>
      <c r="D136" t="s">
        <v>99</v>
      </c>
      <c r="E136">
        <v>0</v>
      </c>
    </row>
    <row r="137" spans="1:5">
      <c r="A137">
        <v>2010</v>
      </c>
      <c r="B137">
        <v>4000</v>
      </c>
      <c r="C137" t="s">
        <v>77</v>
      </c>
      <c r="D137" t="s">
        <v>100</v>
      </c>
      <c r="E137">
        <v>0</v>
      </c>
    </row>
    <row r="138" spans="1:5">
      <c r="A138">
        <v>2010</v>
      </c>
      <c r="B138">
        <v>4000</v>
      </c>
      <c r="C138" t="s">
        <v>77</v>
      </c>
      <c r="D138" t="s">
        <v>95</v>
      </c>
      <c r="E138">
        <v>0</v>
      </c>
    </row>
    <row r="139" spans="1:5">
      <c r="A139">
        <v>2010</v>
      </c>
      <c r="B139">
        <v>4000</v>
      </c>
      <c r="C139" t="s">
        <v>77</v>
      </c>
      <c r="D139" t="s">
        <v>98</v>
      </c>
      <c r="E139">
        <v>0</v>
      </c>
    </row>
    <row r="140" spans="1:5">
      <c r="A140">
        <v>2010</v>
      </c>
      <c r="B140">
        <v>4000</v>
      </c>
      <c r="C140" t="s">
        <v>77</v>
      </c>
      <c r="D140" t="s">
        <v>98</v>
      </c>
      <c r="E140">
        <v>0</v>
      </c>
    </row>
    <row r="141" spans="1:5">
      <c r="A141">
        <v>2010</v>
      </c>
      <c r="B141">
        <v>4000</v>
      </c>
      <c r="C141" t="s">
        <v>77</v>
      </c>
      <c r="D141" t="s">
        <v>96</v>
      </c>
      <c r="E141">
        <v>0</v>
      </c>
    </row>
    <row r="142" spans="1:5">
      <c r="A142">
        <v>2010</v>
      </c>
      <c r="B142">
        <v>4000</v>
      </c>
      <c r="C142" t="s">
        <v>78</v>
      </c>
      <c r="D142" t="s">
        <v>99</v>
      </c>
      <c r="E142">
        <v>1.6339999999999999</v>
      </c>
    </row>
    <row r="143" spans="1:5">
      <c r="A143">
        <v>2010</v>
      </c>
      <c r="B143">
        <v>4000</v>
      </c>
      <c r="C143" t="s">
        <v>78</v>
      </c>
      <c r="D143" t="s">
        <v>100</v>
      </c>
      <c r="E143">
        <v>8.0000000000000002E-3</v>
      </c>
    </row>
    <row r="144" spans="1:5">
      <c r="A144">
        <v>2010</v>
      </c>
      <c r="B144">
        <v>4000</v>
      </c>
      <c r="C144" t="s">
        <v>78</v>
      </c>
      <c r="D144" t="s">
        <v>95</v>
      </c>
      <c r="E144">
        <v>0</v>
      </c>
    </row>
    <row r="145" spans="1:5">
      <c r="A145">
        <v>2010</v>
      </c>
      <c r="B145">
        <v>4000</v>
      </c>
      <c r="C145" t="s">
        <v>78</v>
      </c>
      <c r="D145" t="s">
        <v>98</v>
      </c>
      <c r="E145">
        <v>0</v>
      </c>
    </row>
    <row r="146" spans="1:5">
      <c r="A146">
        <v>2010</v>
      </c>
      <c r="B146">
        <v>4000</v>
      </c>
      <c r="C146" t="s">
        <v>78</v>
      </c>
      <c r="D146" t="s">
        <v>98</v>
      </c>
      <c r="E146">
        <v>0</v>
      </c>
    </row>
    <row r="147" spans="1:5">
      <c r="A147">
        <v>2010</v>
      </c>
      <c r="B147">
        <v>4000</v>
      </c>
      <c r="C147" t="s">
        <v>78</v>
      </c>
      <c r="D147" t="s">
        <v>96</v>
      </c>
      <c r="E147">
        <v>0.08</v>
      </c>
    </row>
    <row r="148" spans="1:5">
      <c r="A148">
        <v>2010</v>
      </c>
      <c r="B148">
        <v>4000</v>
      </c>
      <c r="C148" t="s">
        <v>69</v>
      </c>
      <c r="D148" t="s">
        <v>99</v>
      </c>
      <c r="E148">
        <v>0</v>
      </c>
    </row>
    <row r="149" spans="1:5">
      <c r="A149">
        <v>2010</v>
      </c>
      <c r="B149">
        <v>4000</v>
      </c>
      <c r="C149" t="s">
        <v>69</v>
      </c>
      <c r="D149" t="s">
        <v>100</v>
      </c>
      <c r="E149">
        <v>0</v>
      </c>
    </row>
    <row r="150" spans="1:5">
      <c r="A150">
        <v>2010</v>
      </c>
      <c r="B150">
        <v>4000</v>
      </c>
      <c r="C150" t="s">
        <v>69</v>
      </c>
      <c r="D150" t="s">
        <v>95</v>
      </c>
      <c r="E150">
        <v>0</v>
      </c>
    </row>
    <row r="151" spans="1:5">
      <c r="A151">
        <v>2010</v>
      </c>
      <c r="B151">
        <v>4000</v>
      </c>
      <c r="C151" t="s">
        <v>69</v>
      </c>
      <c r="D151" t="s">
        <v>98</v>
      </c>
      <c r="E151">
        <v>0</v>
      </c>
    </row>
    <row r="152" spans="1:5">
      <c r="A152">
        <v>2010</v>
      </c>
      <c r="B152">
        <v>4000</v>
      </c>
      <c r="C152" t="s">
        <v>69</v>
      </c>
      <c r="D152" t="s">
        <v>98</v>
      </c>
      <c r="E152">
        <v>0</v>
      </c>
    </row>
    <row r="153" spans="1:5">
      <c r="A153">
        <v>2010</v>
      </c>
      <c r="B153">
        <v>4000</v>
      </c>
      <c r="C153" t="s">
        <v>69</v>
      </c>
      <c r="D153" t="s">
        <v>96</v>
      </c>
      <c r="E153">
        <v>0</v>
      </c>
    </row>
    <row r="154" spans="1:5">
      <c r="A154">
        <v>2010</v>
      </c>
      <c r="B154">
        <v>4000</v>
      </c>
      <c r="C154" t="s">
        <v>54</v>
      </c>
      <c r="D154" t="s">
        <v>99</v>
      </c>
      <c r="E154">
        <v>227.71899999999999</v>
      </c>
    </row>
    <row r="155" spans="1:5">
      <c r="A155">
        <v>2010</v>
      </c>
      <c r="B155">
        <v>4000</v>
      </c>
      <c r="C155" t="s">
        <v>54</v>
      </c>
      <c r="D155" t="s">
        <v>100</v>
      </c>
      <c r="E155">
        <v>0.38800000000000001</v>
      </c>
    </row>
    <row r="156" spans="1:5">
      <c r="A156">
        <v>2010</v>
      </c>
      <c r="B156">
        <v>4000</v>
      </c>
      <c r="C156" t="s">
        <v>54</v>
      </c>
      <c r="D156" t="s">
        <v>95</v>
      </c>
      <c r="E156">
        <v>406.74200000000002</v>
      </c>
    </row>
    <row r="157" spans="1:5">
      <c r="A157">
        <v>2010</v>
      </c>
      <c r="B157">
        <v>4000</v>
      </c>
      <c r="C157" t="s">
        <v>54</v>
      </c>
      <c r="D157" t="s">
        <v>98</v>
      </c>
      <c r="E157">
        <v>0</v>
      </c>
    </row>
    <row r="158" spans="1:5">
      <c r="A158">
        <v>2010</v>
      </c>
      <c r="B158">
        <v>4000</v>
      </c>
      <c r="C158" t="s">
        <v>54</v>
      </c>
      <c r="D158" t="s">
        <v>98</v>
      </c>
      <c r="E158">
        <v>118.003</v>
      </c>
    </row>
    <row r="159" spans="1:5">
      <c r="A159">
        <v>2010</v>
      </c>
      <c r="B159">
        <v>4000</v>
      </c>
      <c r="C159" t="s">
        <v>54</v>
      </c>
      <c r="D159" t="s">
        <v>96</v>
      </c>
      <c r="E159">
        <v>168.941</v>
      </c>
    </row>
    <row r="160" spans="1:5">
      <c r="A160">
        <v>2010</v>
      </c>
      <c r="B160">
        <v>4000</v>
      </c>
      <c r="C160" t="s">
        <v>79</v>
      </c>
      <c r="D160" t="s">
        <v>99</v>
      </c>
      <c r="E160">
        <v>12.238</v>
      </c>
    </row>
    <row r="161" spans="1:5">
      <c r="A161">
        <v>2010</v>
      </c>
      <c r="B161">
        <v>4000</v>
      </c>
      <c r="C161" t="s">
        <v>79</v>
      </c>
      <c r="D161" t="s">
        <v>100</v>
      </c>
      <c r="E161">
        <v>2.2770000000000001</v>
      </c>
    </row>
    <row r="162" spans="1:5">
      <c r="A162">
        <v>2010</v>
      </c>
      <c r="B162">
        <v>4000</v>
      </c>
      <c r="C162" t="s">
        <v>79</v>
      </c>
      <c r="D162" t="s">
        <v>95</v>
      </c>
      <c r="E162">
        <v>0.16600000000000001</v>
      </c>
    </row>
    <row r="163" spans="1:5">
      <c r="A163">
        <v>2010</v>
      </c>
      <c r="B163">
        <v>4000</v>
      </c>
      <c r="C163" t="s">
        <v>79</v>
      </c>
      <c r="D163" t="s">
        <v>98</v>
      </c>
      <c r="E163">
        <v>0</v>
      </c>
    </row>
    <row r="164" spans="1:5">
      <c r="A164">
        <v>2010</v>
      </c>
      <c r="B164">
        <v>4000</v>
      </c>
      <c r="C164" t="s">
        <v>79</v>
      </c>
      <c r="D164" t="s">
        <v>98</v>
      </c>
      <c r="E164">
        <v>0.81399999999999995</v>
      </c>
    </row>
    <row r="165" spans="1:5">
      <c r="A165">
        <v>2010</v>
      </c>
      <c r="B165">
        <v>4000</v>
      </c>
      <c r="C165" t="s">
        <v>79</v>
      </c>
      <c r="D165" t="s">
        <v>96</v>
      </c>
      <c r="E165">
        <v>0.93100000000000005</v>
      </c>
    </row>
    <row r="166" spans="1:5">
      <c r="A166">
        <v>2010</v>
      </c>
      <c r="B166">
        <v>4000</v>
      </c>
      <c r="C166" t="s">
        <v>55</v>
      </c>
      <c r="D166" t="s">
        <v>99</v>
      </c>
      <c r="E166">
        <v>153.197</v>
      </c>
    </row>
    <row r="167" spans="1:5">
      <c r="A167">
        <v>2010</v>
      </c>
      <c r="B167">
        <v>4000</v>
      </c>
      <c r="C167" t="s">
        <v>55</v>
      </c>
      <c r="D167" t="s">
        <v>100</v>
      </c>
      <c r="E167">
        <v>9.2690000000000001</v>
      </c>
    </row>
    <row r="168" spans="1:5">
      <c r="A168">
        <v>2010</v>
      </c>
      <c r="B168">
        <v>4000</v>
      </c>
      <c r="C168" t="s">
        <v>55</v>
      </c>
      <c r="D168" t="s">
        <v>95</v>
      </c>
      <c r="E168">
        <v>148.494</v>
      </c>
    </row>
    <row r="169" spans="1:5">
      <c r="A169">
        <v>2010</v>
      </c>
      <c r="B169">
        <v>4000</v>
      </c>
      <c r="C169" t="s">
        <v>55</v>
      </c>
      <c r="D169" t="s">
        <v>98</v>
      </c>
      <c r="E169">
        <v>0</v>
      </c>
    </row>
    <row r="170" spans="1:5">
      <c r="A170">
        <v>2010</v>
      </c>
      <c r="B170">
        <v>4000</v>
      </c>
      <c r="C170" t="s">
        <v>55</v>
      </c>
      <c r="D170" t="s">
        <v>98</v>
      </c>
      <c r="E170">
        <v>1.486</v>
      </c>
    </row>
    <row r="171" spans="1:5">
      <c r="A171">
        <v>2010</v>
      </c>
      <c r="B171">
        <v>4000</v>
      </c>
      <c r="C171" t="s">
        <v>55</v>
      </c>
      <c r="D171" t="s">
        <v>96</v>
      </c>
      <c r="E171">
        <v>83.450999999999993</v>
      </c>
    </row>
    <row r="172" spans="1:5">
      <c r="A172">
        <v>2010</v>
      </c>
      <c r="B172">
        <v>4000</v>
      </c>
      <c r="C172" t="s">
        <v>56</v>
      </c>
      <c r="D172" t="s">
        <v>99</v>
      </c>
      <c r="E172">
        <v>44.070999999999998</v>
      </c>
    </row>
    <row r="173" spans="1:5">
      <c r="A173">
        <v>2010</v>
      </c>
      <c r="B173">
        <v>4000</v>
      </c>
      <c r="C173" t="s">
        <v>56</v>
      </c>
      <c r="D173" t="s">
        <v>100</v>
      </c>
      <c r="E173">
        <v>0.52500000000000002</v>
      </c>
    </row>
    <row r="174" spans="1:5">
      <c r="A174">
        <v>2010</v>
      </c>
      <c r="B174">
        <v>4000</v>
      </c>
      <c r="C174" t="s">
        <v>56</v>
      </c>
      <c r="D174" t="s">
        <v>95</v>
      </c>
      <c r="E174">
        <v>12.519</v>
      </c>
    </row>
    <row r="175" spans="1:5">
      <c r="A175">
        <v>2010</v>
      </c>
      <c r="B175">
        <v>4000</v>
      </c>
      <c r="C175" t="s">
        <v>56</v>
      </c>
      <c r="D175" t="s">
        <v>98</v>
      </c>
      <c r="E175">
        <v>4.0000000000000001E-3</v>
      </c>
    </row>
    <row r="176" spans="1:5">
      <c r="A176">
        <v>2010</v>
      </c>
      <c r="B176">
        <v>4000</v>
      </c>
      <c r="C176" t="s">
        <v>56</v>
      </c>
      <c r="D176" t="s">
        <v>98</v>
      </c>
      <c r="E176">
        <v>0.16</v>
      </c>
    </row>
    <row r="177" spans="1:5">
      <c r="A177">
        <v>2010</v>
      </c>
      <c r="B177">
        <v>4000</v>
      </c>
      <c r="C177" t="s">
        <v>56</v>
      </c>
      <c r="D177" t="s">
        <v>96</v>
      </c>
      <c r="E177">
        <v>8.218</v>
      </c>
    </row>
    <row r="178" spans="1:5">
      <c r="A178">
        <v>2010</v>
      </c>
      <c r="B178">
        <v>4000</v>
      </c>
      <c r="C178" t="s">
        <v>57</v>
      </c>
      <c r="D178" t="s">
        <v>99</v>
      </c>
      <c r="E178">
        <v>124.07899999999999</v>
      </c>
    </row>
    <row r="179" spans="1:5">
      <c r="A179">
        <v>2010</v>
      </c>
      <c r="B179">
        <v>4000</v>
      </c>
      <c r="C179" t="s">
        <v>57</v>
      </c>
      <c r="D179" t="s">
        <v>100</v>
      </c>
      <c r="E179">
        <v>0.435</v>
      </c>
    </row>
    <row r="180" spans="1:5">
      <c r="A180">
        <v>2010</v>
      </c>
      <c r="B180">
        <v>4000</v>
      </c>
      <c r="C180" t="s">
        <v>57</v>
      </c>
      <c r="D180" t="s">
        <v>95</v>
      </c>
      <c r="E180">
        <v>92.347999999999999</v>
      </c>
    </row>
    <row r="181" spans="1:5">
      <c r="A181">
        <v>2010</v>
      </c>
      <c r="B181">
        <v>4000</v>
      </c>
      <c r="C181" t="s">
        <v>57</v>
      </c>
      <c r="D181" t="s">
        <v>98</v>
      </c>
      <c r="E181">
        <v>0</v>
      </c>
    </row>
    <row r="182" spans="1:5">
      <c r="A182">
        <v>2010</v>
      </c>
      <c r="B182">
        <v>4000</v>
      </c>
      <c r="C182" t="s">
        <v>57</v>
      </c>
      <c r="D182" t="s">
        <v>98</v>
      </c>
      <c r="E182">
        <v>3.077</v>
      </c>
    </row>
    <row r="183" spans="1:5">
      <c r="A183">
        <v>2010</v>
      </c>
      <c r="B183">
        <v>4000</v>
      </c>
      <c r="C183" t="s">
        <v>57</v>
      </c>
      <c r="D183" t="s">
        <v>96</v>
      </c>
      <c r="E183">
        <v>39.171999999999997</v>
      </c>
    </row>
    <row r="184" spans="1:5">
      <c r="A184">
        <v>2010</v>
      </c>
      <c r="B184">
        <v>4000</v>
      </c>
      <c r="C184" t="s">
        <v>80</v>
      </c>
      <c r="D184" t="s">
        <v>99</v>
      </c>
      <c r="E184">
        <v>28.419</v>
      </c>
    </row>
    <row r="185" spans="1:5">
      <c r="A185">
        <v>2010</v>
      </c>
      <c r="B185">
        <v>4000</v>
      </c>
      <c r="C185" t="s">
        <v>80</v>
      </c>
      <c r="D185" t="s">
        <v>100</v>
      </c>
      <c r="E185">
        <v>0.42099999999999999</v>
      </c>
    </row>
    <row r="186" spans="1:5">
      <c r="A186">
        <v>2010</v>
      </c>
      <c r="B186">
        <v>4000</v>
      </c>
      <c r="C186" t="s">
        <v>80</v>
      </c>
      <c r="D186" t="s">
        <v>95</v>
      </c>
      <c r="E186">
        <v>9.0150000000000006</v>
      </c>
    </row>
    <row r="187" spans="1:5">
      <c r="A187">
        <v>2010</v>
      </c>
      <c r="B187">
        <v>4000</v>
      </c>
      <c r="C187" t="s">
        <v>80</v>
      </c>
      <c r="D187" t="s">
        <v>98</v>
      </c>
      <c r="E187">
        <v>0</v>
      </c>
    </row>
    <row r="188" spans="1:5">
      <c r="A188">
        <v>2010</v>
      </c>
      <c r="B188">
        <v>4000</v>
      </c>
      <c r="C188" t="s">
        <v>80</v>
      </c>
      <c r="D188" t="s">
        <v>98</v>
      </c>
      <c r="E188">
        <v>0.61099999999999999</v>
      </c>
    </row>
    <row r="189" spans="1:5">
      <c r="A189">
        <v>2010</v>
      </c>
      <c r="B189">
        <v>4000</v>
      </c>
      <c r="C189" t="s">
        <v>80</v>
      </c>
      <c r="D189" t="s">
        <v>96</v>
      </c>
      <c r="E189">
        <v>3.6259999999999999</v>
      </c>
    </row>
    <row r="190" spans="1:5">
      <c r="A190">
        <v>2010</v>
      </c>
      <c r="B190">
        <v>4000</v>
      </c>
      <c r="C190" t="s">
        <v>58</v>
      </c>
      <c r="D190" t="s">
        <v>99</v>
      </c>
      <c r="E190">
        <v>20.186</v>
      </c>
    </row>
    <row r="191" spans="1:5">
      <c r="A191">
        <v>2010</v>
      </c>
      <c r="B191">
        <v>4000</v>
      </c>
      <c r="C191" t="s">
        <v>58</v>
      </c>
      <c r="D191" t="s">
        <v>100</v>
      </c>
      <c r="E191">
        <v>1.3280000000000001</v>
      </c>
    </row>
    <row r="192" spans="1:5">
      <c r="A192">
        <v>2010</v>
      </c>
      <c r="B192">
        <v>4000</v>
      </c>
      <c r="C192" t="s">
        <v>58</v>
      </c>
      <c r="D192" t="s">
        <v>95</v>
      </c>
      <c r="E192">
        <v>3.47</v>
      </c>
    </row>
    <row r="193" spans="1:5">
      <c r="A193">
        <v>2010</v>
      </c>
      <c r="B193">
        <v>4000</v>
      </c>
      <c r="C193" t="s">
        <v>58</v>
      </c>
      <c r="D193" t="s">
        <v>98</v>
      </c>
      <c r="E193">
        <v>0</v>
      </c>
    </row>
    <row r="194" spans="1:5">
      <c r="A194">
        <v>2010</v>
      </c>
      <c r="B194">
        <v>4000</v>
      </c>
      <c r="C194" t="s">
        <v>58</v>
      </c>
      <c r="D194" t="s">
        <v>98</v>
      </c>
      <c r="E194">
        <v>1.008</v>
      </c>
    </row>
    <row r="195" spans="1:5">
      <c r="A195">
        <v>2010</v>
      </c>
      <c r="B195">
        <v>4000</v>
      </c>
      <c r="C195" t="s">
        <v>58</v>
      </c>
      <c r="D195" t="s">
        <v>96</v>
      </c>
      <c r="E195">
        <v>4.484</v>
      </c>
    </row>
    <row r="196" spans="1:5">
      <c r="A196">
        <v>2010</v>
      </c>
      <c r="B196">
        <v>4000</v>
      </c>
      <c r="C196" t="s">
        <v>59</v>
      </c>
      <c r="D196" t="s">
        <v>99</v>
      </c>
      <c r="E196">
        <v>20.222999999999999</v>
      </c>
    </row>
    <row r="197" spans="1:5">
      <c r="A197">
        <v>2010</v>
      </c>
      <c r="B197">
        <v>4000</v>
      </c>
      <c r="C197" t="s">
        <v>59</v>
      </c>
      <c r="D197" t="s">
        <v>100</v>
      </c>
      <c r="E197">
        <v>0</v>
      </c>
    </row>
    <row r="198" spans="1:5">
      <c r="A198">
        <v>2010</v>
      </c>
      <c r="B198">
        <v>4000</v>
      </c>
      <c r="C198" t="s">
        <v>59</v>
      </c>
      <c r="D198" t="s">
        <v>95</v>
      </c>
      <c r="E198">
        <v>4.7610000000000001</v>
      </c>
    </row>
    <row r="199" spans="1:5">
      <c r="A199">
        <v>2010</v>
      </c>
      <c r="B199">
        <v>4000</v>
      </c>
      <c r="C199" t="s">
        <v>59</v>
      </c>
      <c r="D199" t="s">
        <v>98</v>
      </c>
      <c r="E199">
        <v>0</v>
      </c>
    </row>
    <row r="200" spans="1:5">
      <c r="A200">
        <v>2010</v>
      </c>
      <c r="B200">
        <v>4000</v>
      </c>
      <c r="C200" t="s">
        <v>59</v>
      </c>
      <c r="D200" t="s">
        <v>98</v>
      </c>
      <c r="E200">
        <v>0</v>
      </c>
    </row>
    <row r="201" spans="1:5">
      <c r="A201">
        <v>2010</v>
      </c>
      <c r="B201">
        <v>4000</v>
      </c>
      <c r="C201" t="s">
        <v>59</v>
      </c>
      <c r="D201" t="s">
        <v>96</v>
      </c>
      <c r="E201">
        <v>0.98899999999999999</v>
      </c>
    </row>
    <row r="202" spans="1:5">
      <c r="A202">
        <v>2010</v>
      </c>
      <c r="B202">
        <v>4000</v>
      </c>
      <c r="C202" t="s">
        <v>60</v>
      </c>
      <c r="D202" t="s">
        <v>99</v>
      </c>
      <c r="E202">
        <v>63.466000000000001</v>
      </c>
    </row>
    <row r="203" spans="1:5">
      <c r="A203">
        <v>2010</v>
      </c>
      <c r="B203">
        <v>4000</v>
      </c>
      <c r="C203" t="s">
        <v>60</v>
      </c>
      <c r="D203" t="s">
        <v>100</v>
      </c>
      <c r="E203">
        <v>16.600000000000001</v>
      </c>
    </row>
    <row r="204" spans="1:5">
      <c r="A204">
        <v>2010</v>
      </c>
      <c r="B204">
        <v>4000</v>
      </c>
      <c r="C204" t="s">
        <v>60</v>
      </c>
      <c r="D204" t="s">
        <v>95</v>
      </c>
      <c r="E204">
        <v>55.776000000000003</v>
      </c>
    </row>
    <row r="205" spans="1:5">
      <c r="A205">
        <v>2010</v>
      </c>
      <c r="B205">
        <v>4000</v>
      </c>
      <c r="C205" t="s">
        <v>60</v>
      </c>
      <c r="D205" t="s">
        <v>98</v>
      </c>
      <c r="E205">
        <v>0</v>
      </c>
    </row>
    <row r="206" spans="1:5">
      <c r="A206">
        <v>2010</v>
      </c>
      <c r="B206">
        <v>4000</v>
      </c>
      <c r="C206" t="s">
        <v>60</v>
      </c>
      <c r="D206" t="s">
        <v>98</v>
      </c>
      <c r="E206">
        <v>1.34</v>
      </c>
    </row>
    <row r="207" spans="1:5">
      <c r="A207">
        <v>2010</v>
      </c>
      <c r="B207">
        <v>4000</v>
      </c>
      <c r="C207" t="s">
        <v>60</v>
      </c>
      <c r="D207" t="s">
        <v>96</v>
      </c>
      <c r="E207">
        <v>35.293999999999997</v>
      </c>
    </row>
    <row r="208" spans="1:5">
      <c r="A208">
        <v>2010</v>
      </c>
      <c r="B208">
        <v>4000</v>
      </c>
      <c r="C208" t="s">
        <v>61</v>
      </c>
      <c r="D208" t="s">
        <v>99</v>
      </c>
      <c r="E208">
        <v>340.25400000000002</v>
      </c>
    </row>
    <row r="209" spans="1:7">
      <c r="A209">
        <v>2010</v>
      </c>
      <c r="B209">
        <v>4000</v>
      </c>
      <c r="C209" t="s">
        <v>61</v>
      </c>
      <c r="D209" t="s">
        <v>100</v>
      </c>
      <c r="E209">
        <v>0</v>
      </c>
    </row>
    <row r="210" spans="1:7">
      <c r="A210">
        <v>2010</v>
      </c>
      <c r="B210">
        <v>4000</v>
      </c>
      <c r="C210" t="s">
        <v>61</v>
      </c>
      <c r="D210" t="s">
        <v>95</v>
      </c>
      <c r="E210">
        <v>1262.29</v>
      </c>
    </row>
    <row r="211" spans="1:7">
      <c r="A211">
        <v>2010</v>
      </c>
      <c r="B211">
        <v>4000</v>
      </c>
      <c r="C211" t="s">
        <v>61</v>
      </c>
      <c r="D211" t="s">
        <v>98</v>
      </c>
      <c r="E211">
        <v>0</v>
      </c>
    </row>
    <row r="212" spans="1:7">
      <c r="A212">
        <v>2010</v>
      </c>
      <c r="B212">
        <v>4000</v>
      </c>
      <c r="C212" t="s">
        <v>61</v>
      </c>
      <c r="D212" t="s">
        <v>98</v>
      </c>
      <c r="E212">
        <v>5.2450000000000001</v>
      </c>
    </row>
    <row r="213" spans="1:7">
      <c r="A213">
        <v>2010</v>
      </c>
      <c r="B213">
        <v>4000</v>
      </c>
      <c r="C213" t="s">
        <v>61</v>
      </c>
      <c r="D213" t="s">
        <v>96</v>
      </c>
      <c r="E213">
        <v>333.048</v>
      </c>
    </row>
    <row r="214" spans="1:7">
      <c r="A214">
        <v>2010</v>
      </c>
      <c r="B214">
        <v>4000</v>
      </c>
      <c r="C214" t="s">
        <v>116</v>
      </c>
      <c r="D214" t="s">
        <v>99</v>
      </c>
      <c r="E214">
        <v>0</v>
      </c>
    </row>
    <row r="215" spans="1:7">
      <c r="A215">
        <v>2010</v>
      </c>
      <c r="B215">
        <v>4000</v>
      </c>
      <c r="C215" t="s">
        <v>116</v>
      </c>
      <c r="D215" t="s">
        <v>100</v>
      </c>
      <c r="E215">
        <v>0</v>
      </c>
    </row>
    <row r="216" spans="1:7">
      <c r="A216">
        <v>2010</v>
      </c>
      <c r="B216">
        <v>4000</v>
      </c>
      <c r="C216" t="s">
        <v>116</v>
      </c>
      <c r="D216" t="s">
        <v>95</v>
      </c>
      <c r="E216">
        <v>0</v>
      </c>
    </row>
    <row r="217" spans="1:7">
      <c r="A217">
        <v>2010</v>
      </c>
      <c r="B217">
        <v>4000</v>
      </c>
      <c r="C217" t="s">
        <v>116</v>
      </c>
      <c r="D217" t="s">
        <v>98</v>
      </c>
      <c r="E217">
        <v>0</v>
      </c>
    </row>
    <row r="218" spans="1:7">
      <c r="A218">
        <v>2010</v>
      </c>
      <c r="B218">
        <v>4000</v>
      </c>
      <c r="C218" t="s">
        <v>116</v>
      </c>
      <c r="D218" t="s">
        <v>98</v>
      </c>
      <c r="E218">
        <v>0</v>
      </c>
    </row>
    <row r="219" spans="1:7">
      <c r="A219">
        <v>2010</v>
      </c>
      <c r="B219">
        <v>4000</v>
      </c>
      <c r="C219" t="s">
        <v>116</v>
      </c>
      <c r="D219" t="s">
        <v>96</v>
      </c>
      <c r="E219">
        <v>0</v>
      </c>
    </row>
    <row r="220" spans="1:7">
      <c r="A220">
        <v>2010</v>
      </c>
      <c r="B220">
        <v>5200</v>
      </c>
      <c r="C220" t="s">
        <v>74</v>
      </c>
      <c r="D220" t="s">
        <v>101</v>
      </c>
      <c r="E220">
        <v>0</v>
      </c>
    </row>
    <row r="221" spans="1:7">
      <c r="A221">
        <v>2010</v>
      </c>
      <c r="B221">
        <v>5200</v>
      </c>
      <c r="C221" t="s">
        <v>74</v>
      </c>
      <c r="D221" t="s">
        <v>102</v>
      </c>
      <c r="E221">
        <v>0</v>
      </c>
      <c r="F221">
        <f>IF(D221=$D$221,-E221,E221)</f>
        <v>0</v>
      </c>
      <c r="G221" t="str">
        <f>IF(D221=$D$221,$D$222,D221)</f>
        <v>Industry</v>
      </c>
    </row>
    <row r="222" spans="1:7">
      <c r="A222">
        <v>2010</v>
      </c>
      <c r="B222">
        <v>5200</v>
      </c>
      <c r="C222" t="s">
        <v>74</v>
      </c>
      <c r="D222" t="s">
        <v>99</v>
      </c>
      <c r="E222">
        <v>0</v>
      </c>
      <c r="F222">
        <f t="shared" ref="F222:F285" si="0">IF(D222=$D$221,-E222,E222)</f>
        <v>0</v>
      </c>
      <c r="G222" t="str">
        <f t="shared" ref="G222:G285" si="1">IF(D222=$D$221,$D$222,D222)</f>
        <v>Industry</v>
      </c>
    </row>
    <row r="223" spans="1:7">
      <c r="A223">
        <v>2010</v>
      </c>
      <c r="B223">
        <v>5200</v>
      </c>
      <c r="C223" t="s">
        <v>74</v>
      </c>
      <c r="D223" t="s">
        <v>95</v>
      </c>
      <c r="E223">
        <v>0</v>
      </c>
      <c r="F223">
        <f t="shared" si="0"/>
        <v>0</v>
      </c>
      <c r="G223" t="str">
        <f t="shared" si="1"/>
        <v>Residential</v>
      </c>
    </row>
    <row r="224" spans="1:7">
      <c r="A224">
        <v>2010</v>
      </c>
      <c r="B224">
        <v>5200</v>
      </c>
      <c r="C224" t="s">
        <v>74</v>
      </c>
      <c r="D224" t="s">
        <v>98</v>
      </c>
      <c r="E224">
        <v>0</v>
      </c>
      <c r="F224">
        <f t="shared" si="0"/>
        <v>0</v>
      </c>
      <c r="G224" t="str">
        <f t="shared" si="1"/>
        <v>Agri</v>
      </c>
    </row>
    <row r="225" spans="1:7">
      <c r="A225">
        <v>2010</v>
      </c>
      <c r="B225">
        <v>5200</v>
      </c>
      <c r="C225" t="s">
        <v>74</v>
      </c>
      <c r="D225" t="s">
        <v>98</v>
      </c>
      <c r="E225">
        <v>0</v>
      </c>
      <c r="F225">
        <f t="shared" si="0"/>
        <v>0</v>
      </c>
      <c r="G225" t="str">
        <f t="shared" si="1"/>
        <v>Agri</v>
      </c>
    </row>
    <row r="226" spans="1:7">
      <c r="A226">
        <v>2010</v>
      </c>
      <c r="B226">
        <v>5200</v>
      </c>
      <c r="C226" t="s">
        <v>74</v>
      </c>
      <c r="D226" t="s">
        <v>96</v>
      </c>
      <c r="E226">
        <v>0</v>
      </c>
      <c r="F226">
        <f t="shared" si="0"/>
        <v>0</v>
      </c>
      <c r="G226" t="str">
        <f t="shared" si="1"/>
        <v>Services</v>
      </c>
    </row>
    <row r="227" spans="1:7">
      <c r="A227">
        <v>2010</v>
      </c>
      <c r="B227">
        <v>5200</v>
      </c>
      <c r="C227" t="s">
        <v>35</v>
      </c>
      <c r="D227" t="s">
        <v>101</v>
      </c>
      <c r="E227">
        <v>45.959000000000003</v>
      </c>
      <c r="F227">
        <f t="shared" si="0"/>
        <v>45.959000000000003</v>
      </c>
      <c r="G227" t="str">
        <f t="shared" si="1"/>
        <v>Prod-Central</v>
      </c>
    </row>
    <row r="228" spans="1:7">
      <c r="A228">
        <v>2010</v>
      </c>
      <c r="B228">
        <v>5200</v>
      </c>
      <c r="C228" t="s">
        <v>35</v>
      </c>
      <c r="D228" t="s">
        <v>102</v>
      </c>
      <c r="E228">
        <v>7.6260000000000003</v>
      </c>
      <c r="F228">
        <f t="shared" si="0"/>
        <v>-7.6260000000000003</v>
      </c>
      <c r="G228" t="str">
        <f t="shared" si="1"/>
        <v>Industry</v>
      </c>
    </row>
    <row r="229" spans="1:7">
      <c r="A229">
        <v>2010</v>
      </c>
      <c r="B229">
        <v>5200</v>
      </c>
      <c r="C229" t="s">
        <v>35</v>
      </c>
      <c r="D229" t="s">
        <v>99</v>
      </c>
      <c r="E229">
        <v>9.9640000000000004</v>
      </c>
      <c r="F229">
        <f t="shared" si="0"/>
        <v>9.9640000000000004</v>
      </c>
      <c r="G229" t="str">
        <f t="shared" si="1"/>
        <v>Industry</v>
      </c>
    </row>
    <row r="230" spans="1:7">
      <c r="A230">
        <v>2010</v>
      </c>
      <c r="B230">
        <v>5200</v>
      </c>
      <c r="C230" t="s">
        <v>35</v>
      </c>
      <c r="D230" t="s">
        <v>95</v>
      </c>
      <c r="E230">
        <v>24.548999999999999</v>
      </c>
      <c r="F230">
        <f t="shared" si="0"/>
        <v>24.548999999999999</v>
      </c>
      <c r="G230" t="str">
        <f t="shared" si="1"/>
        <v>Residential</v>
      </c>
    </row>
    <row r="231" spans="1:7">
      <c r="A231">
        <v>2010</v>
      </c>
      <c r="B231">
        <v>5200</v>
      </c>
      <c r="C231" t="s">
        <v>35</v>
      </c>
      <c r="D231" t="s">
        <v>98</v>
      </c>
      <c r="E231">
        <v>0</v>
      </c>
      <c r="F231">
        <f t="shared" si="0"/>
        <v>0</v>
      </c>
      <c r="G231" t="str">
        <f t="shared" si="1"/>
        <v>Agri</v>
      </c>
    </row>
    <row r="232" spans="1:7">
      <c r="A232">
        <v>2010</v>
      </c>
      <c r="B232">
        <v>5200</v>
      </c>
      <c r="C232" t="s">
        <v>35</v>
      </c>
      <c r="D232" t="s">
        <v>98</v>
      </c>
      <c r="E232">
        <v>0.41499999999999998</v>
      </c>
      <c r="F232">
        <f t="shared" si="0"/>
        <v>0.41499999999999998</v>
      </c>
      <c r="G232" t="str">
        <f t="shared" si="1"/>
        <v>Agri</v>
      </c>
    </row>
    <row r="233" spans="1:7">
      <c r="A233">
        <v>2010</v>
      </c>
      <c r="B233">
        <v>5200</v>
      </c>
      <c r="C233" t="s">
        <v>35</v>
      </c>
      <c r="D233" t="s">
        <v>96</v>
      </c>
      <c r="E233">
        <v>42.198999999999998</v>
      </c>
      <c r="F233">
        <f t="shared" si="0"/>
        <v>42.198999999999998</v>
      </c>
      <c r="G233" t="str">
        <f t="shared" si="1"/>
        <v>Services</v>
      </c>
    </row>
    <row r="234" spans="1:7">
      <c r="A234">
        <v>2010</v>
      </c>
      <c r="B234">
        <v>5200</v>
      </c>
      <c r="C234" t="s">
        <v>36</v>
      </c>
      <c r="D234" t="s">
        <v>101</v>
      </c>
      <c r="E234">
        <v>34.896000000000001</v>
      </c>
      <c r="F234">
        <f t="shared" si="0"/>
        <v>34.896000000000001</v>
      </c>
      <c r="G234" t="str">
        <f t="shared" si="1"/>
        <v>Prod-Central</v>
      </c>
    </row>
    <row r="235" spans="1:7">
      <c r="A235">
        <v>2010</v>
      </c>
      <c r="B235">
        <v>5200</v>
      </c>
      <c r="C235" t="s">
        <v>36</v>
      </c>
      <c r="D235" t="s">
        <v>102</v>
      </c>
      <c r="E235">
        <v>3.2450000000000001</v>
      </c>
      <c r="F235">
        <f t="shared" si="0"/>
        <v>-3.2450000000000001</v>
      </c>
      <c r="G235" t="str">
        <f t="shared" si="1"/>
        <v>Industry</v>
      </c>
    </row>
    <row r="236" spans="1:7">
      <c r="A236">
        <v>2010</v>
      </c>
      <c r="B236">
        <v>5200</v>
      </c>
      <c r="C236" t="s">
        <v>36</v>
      </c>
      <c r="D236" t="s">
        <v>99</v>
      </c>
      <c r="E236">
        <v>22.888999999999999</v>
      </c>
      <c r="F236">
        <f t="shared" si="0"/>
        <v>22.888999999999999</v>
      </c>
      <c r="G236" t="str">
        <f t="shared" si="1"/>
        <v>Industry</v>
      </c>
    </row>
    <row r="237" spans="1:7">
      <c r="A237">
        <v>2010</v>
      </c>
      <c r="B237">
        <v>5200</v>
      </c>
      <c r="C237" t="s">
        <v>36</v>
      </c>
      <c r="D237" t="s">
        <v>95</v>
      </c>
      <c r="E237">
        <v>0.46600000000000003</v>
      </c>
      <c r="F237">
        <f t="shared" si="0"/>
        <v>0.46600000000000003</v>
      </c>
      <c r="G237" t="str">
        <f t="shared" si="1"/>
        <v>Residential</v>
      </c>
    </row>
    <row r="238" spans="1:7">
      <c r="A238">
        <v>2010</v>
      </c>
      <c r="B238">
        <v>5200</v>
      </c>
      <c r="C238" t="s">
        <v>36</v>
      </c>
      <c r="D238" t="s">
        <v>98</v>
      </c>
      <c r="E238">
        <v>0</v>
      </c>
      <c r="F238">
        <f t="shared" si="0"/>
        <v>0</v>
      </c>
      <c r="G238" t="str">
        <f t="shared" si="1"/>
        <v>Agri</v>
      </c>
    </row>
    <row r="239" spans="1:7">
      <c r="A239">
        <v>2010</v>
      </c>
      <c r="B239">
        <v>5200</v>
      </c>
      <c r="C239" t="s">
        <v>36</v>
      </c>
      <c r="D239" t="s">
        <v>98</v>
      </c>
      <c r="E239">
        <v>0.216</v>
      </c>
      <c r="F239">
        <f t="shared" si="0"/>
        <v>0.216</v>
      </c>
      <c r="G239" t="str">
        <f t="shared" si="1"/>
        <v>Agri</v>
      </c>
    </row>
    <row r="240" spans="1:7">
      <c r="A240">
        <v>2010</v>
      </c>
      <c r="B240">
        <v>5200</v>
      </c>
      <c r="C240" t="s">
        <v>36</v>
      </c>
      <c r="D240" t="s">
        <v>96</v>
      </c>
      <c r="E240">
        <v>3.22</v>
      </c>
      <c r="F240">
        <f t="shared" si="0"/>
        <v>3.22</v>
      </c>
      <c r="G240" t="str">
        <f t="shared" si="1"/>
        <v>Services</v>
      </c>
    </row>
    <row r="241" spans="1:7">
      <c r="A241">
        <v>2010</v>
      </c>
      <c r="B241">
        <v>5200</v>
      </c>
      <c r="C241" t="s">
        <v>37</v>
      </c>
      <c r="D241" t="s">
        <v>101</v>
      </c>
      <c r="E241">
        <v>44.279000000000003</v>
      </c>
      <c r="F241">
        <f t="shared" si="0"/>
        <v>44.279000000000003</v>
      </c>
      <c r="G241" t="str">
        <f t="shared" si="1"/>
        <v>Prod-Central</v>
      </c>
    </row>
    <row r="242" spans="1:7">
      <c r="A242">
        <v>2010</v>
      </c>
      <c r="B242">
        <v>5200</v>
      </c>
      <c r="C242" t="s">
        <v>37</v>
      </c>
      <c r="D242" t="s">
        <v>102</v>
      </c>
      <c r="E242">
        <v>0.01</v>
      </c>
      <c r="F242">
        <f t="shared" si="0"/>
        <v>-0.01</v>
      </c>
      <c r="G242" t="str">
        <f t="shared" si="1"/>
        <v>Industry</v>
      </c>
    </row>
    <row r="243" spans="1:7">
      <c r="A243">
        <v>2010</v>
      </c>
      <c r="B243">
        <v>5200</v>
      </c>
      <c r="C243" t="s">
        <v>37</v>
      </c>
      <c r="D243" t="s">
        <v>99</v>
      </c>
      <c r="E243">
        <v>20.164999999999999</v>
      </c>
      <c r="F243">
        <f t="shared" si="0"/>
        <v>20.164999999999999</v>
      </c>
      <c r="G243" t="str">
        <f t="shared" si="1"/>
        <v>Industry</v>
      </c>
    </row>
    <row r="244" spans="1:7">
      <c r="A244">
        <v>2010</v>
      </c>
      <c r="B244">
        <v>5200</v>
      </c>
      <c r="C244" t="s">
        <v>37</v>
      </c>
      <c r="D244" t="s">
        <v>95</v>
      </c>
      <c r="E244">
        <v>14.84</v>
      </c>
      <c r="F244">
        <f t="shared" si="0"/>
        <v>14.84</v>
      </c>
      <c r="G244" t="str">
        <f t="shared" si="1"/>
        <v>Residential</v>
      </c>
    </row>
    <row r="245" spans="1:7">
      <c r="A245">
        <v>2010</v>
      </c>
      <c r="B245">
        <v>5200</v>
      </c>
      <c r="C245" t="s">
        <v>37</v>
      </c>
      <c r="D245" t="s">
        <v>98</v>
      </c>
      <c r="E245">
        <v>0</v>
      </c>
      <c r="F245">
        <f t="shared" si="0"/>
        <v>0</v>
      </c>
      <c r="G245" t="str">
        <f t="shared" si="1"/>
        <v>Agri</v>
      </c>
    </row>
    <row r="246" spans="1:7">
      <c r="A246">
        <v>2010</v>
      </c>
      <c r="B246">
        <v>5200</v>
      </c>
      <c r="C246" t="s">
        <v>37</v>
      </c>
      <c r="D246" t="s">
        <v>98</v>
      </c>
      <c r="E246">
        <v>0.371</v>
      </c>
      <c r="F246">
        <f t="shared" si="0"/>
        <v>0.371</v>
      </c>
      <c r="G246" t="str">
        <f t="shared" si="1"/>
        <v>Agri</v>
      </c>
    </row>
    <row r="247" spans="1:7">
      <c r="A247">
        <v>2010</v>
      </c>
      <c r="B247">
        <v>5200</v>
      </c>
      <c r="C247" t="s">
        <v>37</v>
      </c>
      <c r="D247" t="s">
        <v>96</v>
      </c>
      <c r="E247">
        <v>4.8029999999999999</v>
      </c>
      <c r="F247">
        <f t="shared" si="0"/>
        <v>4.8029999999999999</v>
      </c>
      <c r="G247" t="str">
        <f t="shared" si="1"/>
        <v>Services</v>
      </c>
    </row>
    <row r="248" spans="1:7">
      <c r="A248">
        <v>2010</v>
      </c>
      <c r="B248">
        <v>5200</v>
      </c>
      <c r="C248" t="s">
        <v>38</v>
      </c>
      <c r="D248" t="s">
        <v>101</v>
      </c>
      <c r="E248">
        <v>5.0000000000000001E-3</v>
      </c>
      <c r="F248">
        <f t="shared" si="0"/>
        <v>5.0000000000000001E-3</v>
      </c>
      <c r="G248" t="str">
        <f t="shared" si="1"/>
        <v>Prod-Central</v>
      </c>
    </row>
    <row r="249" spans="1:7">
      <c r="A249">
        <v>2010</v>
      </c>
      <c r="B249">
        <v>5200</v>
      </c>
      <c r="C249" t="s">
        <v>38</v>
      </c>
      <c r="D249" t="s">
        <v>102</v>
      </c>
      <c r="E249">
        <v>0</v>
      </c>
      <c r="F249">
        <f t="shared" si="0"/>
        <v>0</v>
      </c>
      <c r="G249" t="str">
        <f t="shared" si="1"/>
        <v>Industry</v>
      </c>
    </row>
    <row r="250" spans="1:7">
      <c r="A250">
        <v>2010</v>
      </c>
      <c r="B250">
        <v>5200</v>
      </c>
      <c r="C250" t="s">
        <v>38</v>
      </c>
      <c r="D250" t="s">
        <v>99</v>
      </c>
      <c r="E250">
        <v>0</v>
      </c>
      <c r="F250">
        <f t="shared" si="0"/>
        <v>0</v>
      </c>
      <c r="G250" t="str">
        <f t="shared" si="1"/>
        <v>Industry</v>
      </c>
    </row>
    <row r="251" spans="1:7">
      <c r="A251">
        <v>2010</v>
      </c>
      <c r="B251">
        <v>5200</v>
      </c>
      <c r="C251" t="s">
        <v>38</v>
      </c>
      <c r="D251" t="s">
        <v>95</v>
      </c>
      <c r="E251">
        <v>0</v>
      </c>
      <c r="F251">
        <f t="shared" si="0"/>
        <v>0</v>
      </c>
      <c r="G251" t="str">
        <f t="shared" si="1"/>
        <v>Residential</v>
      </c>
    </row>
    <row r="252" spans="1:7">
      <c r="A252">
        <v>2010</v>
      </c>
      <c r="B252">
        <v>5200</v>
      </c>
      <c r="C252" t="s">
        <v>38</v>
      </c>
      <c r="D252" t="s">
        <v>98</v>
      </c>
      <c r="E252">
        <v>0</v>
      </c>
      <c r="F252">
        <f t="shared" si="0"/>
        <v>0</v>
      </c>
      <c r="G252" t="str">
        <f t="shared" si="1"/>
        <v>Agri</v>
      </c>
    </row>
    <row r="253" spans="1:7">
      <c r="A253">
        <v>2010</v>
      </c>
      <c r="B253">
        <v>5200</v>
      </c>
      <c r="C253" t="s">
        <v>38</v>
      </c>
      <c r="D253" t="s">
        <v>98</v>
      </c>
      <c r="E253">
        <v>5.0000000000000001E-3</v>
      </c>
      <c r="F253">
        <f t="shared" si="0"/>
        <v>5.0000000000000001E-3</v>
      </c>
      <c r="G253" t="str">
        <f t="shared" si="1"/>
        <v>Agri</v>
      </c>
    </row>
    <row r="254" spans="1:7">
      <c r="A254">
        <v>2010</v>
      </c>
      <c r="B254">
        <v>5200</v>
      </c>
      <c r="C254" t="s">
        <v>38</v>
      </c>
      <c r="D254" t="s">
        <v>96</v>
      </c>
      <c r="E254">
        <v>0</v>
      </c>
      <c r="F254">
        <f t="shared" si="0"/>
        <v>0</v>
      </c>
      <c r="G254" t="str">
        <f t="shared" si="1"/>
        <v>Services</v>
      </c>
    </row>
    <row r="255" spans="1:7">
      <c r="A255">
        <v>2010</v>
      </c>
      <c r="B255">
        <v>5200</v>
      </c>
      <c r="C255" t="s">
        <v>39</v>
      </c>
      <c r="D255" t="s">
        <v>101</v>
      </c>
      <c r="E255">
        <v>89.36</v>
      </c>
      <c r="F255">
        <f t="shared" si="0"/>
        <v>89.36</v>
      </c>
      <c r="G255" t="str">
        <f t="shared" si="1"/>
        <v>Prod-Central</v>
      </c>
    </row>
    <row r="256" spans="1:7">
      <c r="A256">
        <v>2010</v>
      </c>
      <c r="B256">
        <v>5200</v>
      </c>
      <c r="C256" t="s">
        <v>39</v>
      </c>
      <c r="D256" t="s">
        <v>102</v>
      </c>
      <c r="E256">
        <v>10.916</v>
      </c>
      <c r="F256">
        <f t="shared" si="0"/>
        <v>-10.916</v>
      </c>
      <c r="G256" t="str">
        <f t="shared" si="1"/>
        <v>Industry</v>
      </c>
    </row>
    <row r="257" spans="1:7">
      <c r="A257">
        <v>2010</v>
      </c>
      <c r="B257">
        <v>5200</v>
      </c>
      <c r="C257" t="s">
        <v>39</v>
      </c>
      <c r="D257" t="s">
        <v>99</v>
      </c>
      <c r="E257">
        <v>25.184000000000001</v>
      </c>
      <c r="F257">
        <f t="shared" si="0"/>
        <v>25.184000000000001</v>
      </c>
      <c r="G257" t="str">
        <f t="shared" si="1"/>
        <v>Industry</v>
      </c>
    </row>
    <row r="258" spans="1:7">
      <c r="A258">
        <v>2010</v>
      </c>
      <c r="B258">
        <v>5200</v>
      </c>
      <c r="C258" t="s">
        <v>39</v>
      </c>
      <c r="D258" t="s">
        <v>95</v>
      </c>
      <c r="E258">
        <v>50.164999999999999</v>
      </c>
      <c r="F258">
        <f t="shared" si="0"/>
        <v>50.164999999999999</v>
      </c>
      <c r="G258" t="str">
        <f t="shared" si="1"/>
        <v>Residential</v>
      </c>
    </row>
    <row r="259" spans="1:7">
      <c r="A259">
        <v>2010</v>
      </c>
      <c r="B259">
        <v>5200</v>
      </c>
      <c r="C259" t="s">
        <v>39</v>
      </c>
      <c r="D259" t="s">
        <v>98</v>
      </c>
      <c r="E259">
        <v>0</v>
      </c>
      <c r="F259">
        <f t="shared" si="0"/>
        <v>0</v>
      </c>
      <c r="G259" t="str">
        <f t="shared" si="1"/>
        <v>Agri</v>
      </c>
    </row>
    <row r="260" spans="1:7">
      <c r="A260">
        <v>2010</v>
      </c>
      <c r="B260">
        <v>5200</v>
      </c>
      <c r="C260" t="s">
        <v>39</v>
      </c>
      <c r="D260" t="s">
        <v>98</v>
      </c>
      <c r="E260">
        <v>0.51900000000000002</v>
      </c>
      <c r="F260">
        <f t="shared" si="0"/>
        <v>0.51900000000000002</v>
      </c>
      <c r="G260" t="str">
        <f t="shared" si="1"/>
        <v>Agri</v>
      </c>
    </row>
    <row r="261" spans="1:7">
      <c r="A261">
        <v>2010</v>
      </c>
      <c r="B261">
        <v>5200</v>
      </c>
      <c r="C261" t="s">
        <v>39</v>
      </c>
      <c r="D261" t="s">
        <v>96</v>
      </c>
      <c r="E261">
        <v>18.302</v>
      </c>
      <c r="F261">
        <f t="shared" si="0"/>
        <v>18.302</v>
      </c>
      <c r="G261" t="str">
        <f t="shared" si="1"/>
        <v>Services</v>
      </c>
    </row>
    <row r="262" spans="1:7">
      <c r="A262">
        <v>2010</v>
      </c>
      <c r="B262">
        <v>5200</v>
      </c>
      <c r="C262" t="s">
        <v>40</v>
      </c>
      <c r="D262" t="s">
        <v>101</v>
      </c>
      <c r="E262">
        <v>363.10500000000002</v>
      </c>
      <c r="F262">
        <f t="shared" si="0"/>
        <v>363.10500000000002</v>
      </c>
      <c r="G262" t="str">
        <f t="shared" si="1"/>
        <v>Prod-Central</v>
      </c>
    </row>
    <row r="263" spans="1:7">
      <c r="A263">
        <v>2010</v>
      </c>
      <c r="B263">
        <v>5200</v>
      </c>
      <c r="C263" t="s">
        <v>40</v>
      </c>
      <c r="D263" t="s">
        <v>102</v>
      </c>
      <c r="E263">
        <v>0</v>
      </c>
      <c r="F263">
        <f t="shared" si="0"/>
        <v>0</v>
      </c>
      <c r="G263" t="str">
        <f t="shared" si="1"/>
        <v>Industry</v>
      </c>
    </row>
    <row r="264" spans="1:7">
      <c r="A264">
        <v>2010</v>
      </c>
      <c r="B264">
        <v>5200</v>
      </c>
      <c r="C264" t="s">
        <v>40</v>
      </c>
      <c r="D264" t="s">
        <v>99</v>
      </c>
      <c r="E264">
        <v>146.02199999999999</v>
      </c>
      <c r="F264">
        <f t="shared" si="0"/>
        <v>146.02199999999999</v>
      </c>
      <c r="G264" t="str">
        <f t="shared" si="1"/>
        <v>Industry</v>
      </c>
    </row>
    <row r="265" spans="1:7">
      <c r="A265">
        <v>2010</v>
      </c>
      <c r="B265">
        <v>5200</v>
      </c>
      <c r="C265" t="s">
        <v>40</v>
      </c>
      <c r="D265" t="s">
        <v>95</v>
      </c>
      <c r="E265">
        <v>188.88399999999999</v>
      </c>
      <c r="F265">
        <f t="shared" si="0"/>
        <v>188.88399999999999</v>
      </c>
      <c r="G265" t="str">
        <f t="shared" si="1"/>
        <v>Residential</v>
      </c>
    </row>
    <row r="266" spans="1:7">
      <c r="A266">
        <v>2010</v>
      </c>
      <c r="B266">
        <v>5200</v>
      </c>
      <c r="C266" t="s">
        <v>40</v>
      </c>
      <c r="D266" t="s">
        <v>98</v>
      </c>
      <c r="E266">
        <v>0</v>
      </c>
      <c r="F266">
        <f t="shared" si="0"/>
        <v>0</v>
      </c>
      <c r="G266" t="str">
        <f t="shared" si="1"/>
        <v>Agri</v>
      </c>
    </row>
    <row r="267" spans="1:7">
      <c r="A267">
        <v>2010</v>
      </c>
      <c r="B267">
        <v>5200</v>
      </c>
      <c r="C267" t="s">
        <v>40</v>
      </c>
      <c r="D267" t="s">
        <v>98</v>
      </c>
      <c r="E267">
        <v>0</v>
      </c>
      <c r="F267">
        <f t="shared" si="0"/>
        <v>0</v>
      </c>
      <c r="G267" t="str">
        <f t="shared" si="1"/>
        <v>Agri</v>
      </c>
    </row>
    <row r="268" spans="1:7">
      <c r="A268">
        <v>2010</v>
      </c>
      <c r="B268">
        <v>5200</v>
      </c>
      <c r="C268" t="s">
        <v>40</v>
      </c>
      <c r="D268" t="s">
        <v>96</v>
      </c>
      <c r="E268">
        <v>136.86099999999999</v>
      </c>
      <c r="F268">
        <f t="shared" si="0"/>
        <v>136.86099999999999</v>
      </c>
      <c r="G268" t="str">
        <f t="shared" si="1"/>
        <v>Services</v>
      </c>
    </row>
    <row r="269" spans="1:7">
      <c r="A269">
        <v>2010</v>
      </c>
      <c r="B269">
        <v>5200</v>
      </c>
      <c r="C269" t="s">
        <v>41</v>
      </c>
      <c r="D269" t="s">
        <v>101</v>
      </c>
      <c r="E269">
        <v>98.391999999999996</v>
      </c>
      <c r="F269">
        <f t="shared" si="0"/>
        <v>98.391999999999996</v>
      </c>
      <c r="G269" t="str">
        <f t="shared" si="1"/>
        <v>Prod-Central</v>
      </c>
    </row>
    <row r="270" spans="1:7">
      <c r="A270">
        <v>2010</v>
      </c>
      <c r="B270">
        <v>5200</v>
      </c>
      <c r="C270" t="s">
        <v>41</v>
      </c>
      <c r="D270" t="s">
        <v>102</v>
      </c>
      <c r="E270">
        <v>17.625</v>
      </c>
      <c r="F270">
        <f t="shared" si="0"/>
        <v>-17.625</v>
      </c>
      <c r="G270" t="str">
        <f t="shared" si="1"/>
        <v>Industry</v>
      </c>
    </row>
    <row r="271" spans="1:7">
      <c r="A271">
        <v>2010</v>
      </c>
      <c r="B271">
        <v>5200</v>
      </c>
      <c r="C271" t="s">
        <v>41</v>
      </c>
      <c r="D271" t="s">
        <v>99</v>
      </c>
      <c r="E271">
        <v>4.6900000000000004</v>
      </c>
      <c r="F271">
        <f t="shared" si="0"/>
        <v>4.6900000000000004</v>
      </c>
      <c r="G271" t="str">
        <f t="shared" si="1"/>
        <v>Industry</v>
      </c>
    </row>
    <row r="272" spans="1:7">
      <c r="A272">
        <v>2010</v>
      </c>
      <c r="B272">
        <v>5200</v>
      </c>
      <c r="C272" t="s">
        <v>41</v>
      </c>
      <c r="D272" t="s">
        <v>95</v>
      </c>
      <c r="E272">
        <v>76.638000000000005</v>
      </c>
      <c r="F272">
        <f t="shared" si="0"/>
        <v>76.638000000000005</v>
      </c>
      <c r="G272" t="str">
        <f t="shared" si="1"/>
        <v>Residential</v>
      </c>
    </row>
    <row r="273" spans="1:7">
      <c r="A273">
        <v>2010</v>
      </c>
      <c r="B273">
        <v>5200</v>
      </c>
      <c r="C273" t="s">
        <v>41</v>
      </c>
      <c r="D273" t="s">
        <v>98</v>
      </c>
      <c r="E273">
        <v>0</v>
      </c>
      <c r="F273">
        <f t="shared" si="0"/>
        <v>0</v>
      </c>
      <c r="G273" t="str">
        <f t="shared" si="1"/>
        <v>Agri</v>
      </c>
    </row>
    <row r="274" spans="1:7">
      <c r="A274">
        <v>2010</v>
      </c>
      <c r="B274">
        <v>5200</v>
      </c>
      <c r="C274" t="s">
        <v>41</v>
      </c>
      <c r="D274" t="s">
        <v>98</v>
      </c>
      <c r="E274">
        <v>1.9850000000000001</v>
      </c>
      <c r="F274">
        <f t="shared" si="0"/>
        <v>1.9850000000000001</v>
      </c>
      <c r="G274" t="str">
        <f t="shared" si="1"/>
        <v>Agri</v>
      </c>
    </row>
    <row r="275" spans="1:7">
      <c r="A275">
        <v>2010</v>
      </c>
      <c r="B275">
        <v>5200</v>
      </c>
      <c r="C275" t="s">
        <v>41</v>
      </c>
      <c r="D275" t="s">
        <v>96</v>
      </c>
      <c r="E275">
        <v>35.591999999999999</v>
      </c>
      <c r="F275">
        <f t="shared" si="0"/>
        <v>35.591999999999999</v>
      </c>
      <c r="G275" t="str">
        <f t="shared" si="1"/>
        <v>Services</v>
      </c>
    </row>
    <row r="276" spans="1:7">
      <c r="A276">
        <v>2010</v>
      </c>
      <c r="B276">
        <v>5200</v>
      </c>
      <c r="C276" t="s">
        <v>42</v>
      </c>
      <c r="D276" t="s">
        <v>101</v>
      </c>
      <c r="E276">
        <v>10.298999999999999</v>
      </c>
      <c r="F276">
        <f t="shared" si="0"/>
        <v>10.298999999999999</v>
      </c>
      <c r="G276" t="str">
        <f t="shared" si="1"/>
        <v>Prod-Central</v>
      </c>
    </row>
    <row r="277" spans="1:7">
      <c r="A277">
        <v>2010</v>
      </c>
      <c r="B277">
        <v>5200</v>
      </c>
      <c r="C277" t="s">
        <v>42</v>
      </c>
      <c r="D277" t="s">
        <v>102</v>
      </c>
      <c r="E277">
        <v>0.17499999999999999</v>
      </c>
      <c r="F277">
        <f t="shared" si="0"/>
        <v>-0.17499999999999999</v>
      </c>
      <c r="G277" t="str">
        <f t="shared" si="1"/>
        <v>Industry</v>
      </c>
    </row>
    <row r="278" spans="1:7">
      <c r="A278">
        <v>2010</v>
      </c>
      <c r="B278">
        <v>5200</v>
      </c>
      <c r="C278" t="s">
        <v>42</v>
      </c>
      <c r="D278" t="s">
        <v>99</v>
      </c>
      <c r="E278">
        <v>1.823</v>
      </c>
      <c r="F278">
        <f t="shared" si="0"/>
        <v>1.823</v>
      </c>
      <c r="G278" t="str">
        <f t="shared" si="1"/>
        <v>Industry</v>
      </c>
    </row>
    <row r="279" spans="1:7">
      <c r="A279">
        <v>2010</v>
      </c>
      <c r="B279">
        <v>5200</v>
      </c>
      <c r="C279" t="s">
        <v>42</v>
      </c>
      <c r="D279" t="s">
        <v>95</v>
      </c>
      <c r="E279">
        <v>14.972</v>
      </c>
      <c r="F279">
        <f t="shared" si="0"/>
        <v>14.972</v>
      </c>
      <c r="G279" t="str">
        <f t="shared" si="1"/>
        <v>Residential</v>
      </c>
    </row>
    <row r="280" spans="1:7">
      <c r="A280">
        <v>2010</v>
      </c>
      <c r="B280">
        <v>5200</v>
      </c>
      <c r="C280" t="s">
        <v>42</v>
      </c>
      <c r="D280" t="s">
        <v>98</v>
      </c>
      <c r="E280">
        <v>0</v>
      </c>
      <c r="F280">
        <f t="shared" si="0"/>
        <v>0</v>
      </c>
      <c r="G280" t="str">
        <f t="shared" si="1"/>
        <v>Agri</v>
      </c>
    </row>
    <row r="281" spans="1:7">
      <c r="A281">
        <v>2010</v>
      </c>
      <c r="B281">
        <v>5200</v>
      </c>
      <c r="C281" t="s">
        <v>42</v>
      </c>
      <c r="D281" t="s">
        <v>98</v>
      </c>
      <c r="E281">
        <v>7.0000000000000007E-2</v>
      </c>
      <c r="F281">
        <f t="shared" si="0"/>
        <v>7.0000000000000007E-2</v>
      </c>
      <c r="G281" t="str">
        <f t="shared" si="1"/>
        <v>Agri</v>
      </c>
    </row>
    <row r="282" spans="1:7">
      <c r="A282">
        <v>2010</v>
      </c>
      <c r="B282">
        <v>5200</v>
      </c>
      <c r="C282" t="s">
        <v>42</v>
      </c>
      <c r="D282" t="s">
        <v>96</v>
      </c>
      <c r="E282">
        <v>5.3890000000000002</v>
      </c>
      <c r="F282">
        <f t="shared" si="0"/>
        <v>5.3890000000000002</v>
      </c>
      <c r="G282" t="str">
        <f t="shared" si="1"/>
        <v>Services</v>
      </c>
    </row>
    <row r="283" spans="1:7">
      <c r="A283">
        <v>2010</v>
      </c>
      <c r="B283">
        <v>5200</v>
      </c>
      <c r="C283" t="s">
        <v>43</v>
      </c>
      <c r="D283" t="s">
        <v>101</v>
      </c>
      <c r="E283">
        <v>1.9410000000000001</v>
      </c>
      <c r="F283">
        <f t="shared" si="0"/>
        <v>1.9410000000000001</v>
      </c>
      <c r="G283" t="str">
        <f t="shared" si="1"/>
        <v>Prod-Central</v>
      </c>
    </row>
    <row r="284" spans="1:7">
      <c r="A284">
        <v>2010</v>
      </c>
      <c r="B284">
        <v>5200</v>
      </c>
      <c r="C284" t="s">
        <v>43</v>
      </c>
      <c r="D284" t="s">
        <v>102</v>
      </c>
      <c r="E284">
        <v>0</v>
      </c>
      <c r="F284">
        <f t="shared" si="0"/>
        <v>0</v>
      </c>
      <c r="G284" t="str">
        <f t="shared" si="1"/>
        <v>Industry</v>
      </c>
    </row>
    <row r="285" spans="1:7">
      <c r="A285">
        <v>2010</v>
      </c>
      <c r="B285">
        <v>5200</v>
      </c>
      <c r="C285" t="s">
        <v>43</v>
      </c>
      <c r="D285" t="s">
        <v>99</v>
      </c>
      <c r="E285">
        <v>0</v>
      </c>
      <c r="F285">
        <f t="shared" si="0"/>
        <v>0</v>
      </c>
      <c r="G285" t="str">
        <f t="shared" si="1"/>
        <v>Industry</v>
      </c>
    </row>
    <row r="286" spans="1:7">
      <c r="A286">
        <v>2010</v>
      </c>
      <c r="B286">
        <v>5200</v>
      </c>
      <c r="C286" t="s">
        <v>43</v>
      </c>
      <c r="D286" t="s">
        <v>95</v>
      </c>
      <c r="E286">
        <v>1.9410000000000001</v>
      </c>
      <c r="F286">
        <f t="shared" ref="F286:F349" si="2">IF(D286=$D$221,-E286,E286)</f>
        <v>1.9410000000000001</v>
      </c>
      <c r="G286" t="str">
        <f t="shared" ref="G286:G349" si="3">IF(D286=$D$221,$D$222,D286)</f>
        <v>Residential</v>
      </c>
    </row>
    <row r="287" spans="1:7">
      <c r="A287">
        <v>2010</v>
      </c>
      <c r="B287">
        <v>5200</v>
      </c>
      <c r="C287" t="s">
        <v>43</v>
      </c>
      <c r="D287" t="s">
        <v>98</v>
      </c>
      <c r="E287">
        <v>0</v>
      </c>
      <c r="F287">
        <f t="shared" si="2"/>
        <v>0</v>
      </c>
      <c r="G287" t="str">
        <f t="shared" si="3"/>
        <v>Agri</v>
      </c>
    </row>
    <row r="288" spans="1:7">
      <c r="A288">
        <v>2010</v>
      </c>
      <c r="B288">
        <v>5200</v>
      </c>
      <c r="C288" t="s">
        <v>43</v>
      </c>
      <c r="D288" t="s">
        <v>98</v>
      </c>
      <c r="E288">
        <v>0</v>
      </c>
      <c r="F288">
        <f t="shared" si="2"/>
        <v>0</v>
      </c>
      <c r="G288" t="str">
        <f t="shared" si="3"/>
        <v>Agri</v>
      </c>
    </row>
    <row r="289" spans="1:7">
      <c r="A289">
        <v>2010</v>
      </c>
      <c r="B289">
        <v>5200</v>
      </c>
      <c r="C289" t="s">
        <v>43</v>
      </c>
      <c r="D289" t="s">
        <v>96</v>
      </c>
      <c r="E289">
        <v>0</v>
      </c>
      <c r="F289">
        <f t="shared" si="2"/>
        <v>0</v>
      </c>
      <c r="G289" t="str">
        <f t="shared" si="3"/>
        <v>Services</v>
      </c>
    </row>
    <row r="290" spans="1:7">
      <c r="A290">
        <v>2010</v>
      </c>
      <c r="B290">
        <v>5200</v>
      </c>
      <c r="C290" t="s">
        <v>44</v>
      </c>
      <c r="D290" t="s">
        <v>101</v>
      </c>
      <c r="E290">
        <v>0</v>
      </c>
      <c r="F290">
        <f t="shared" si="2"/>
        <v>0</v>
      </c>
      <c r="G290" t="str">
        <f t="shared" si="3"/>
        <v>Prod-Central</v>
      </c>
    </row>
    <row r="291" spans="1:7">
      <c r="A291">
        <v>2010</v>
      </c>
      <c r="B291">
        <v>5200</v>
      </c>
      <c r="C291" t="s">
        <v>44</v>
      </c>
      <c r="D291" t="s">
        <v>102</v>
      </c>
      <c r="E291">
        <v>0</v>
      </c>
      <c r="F291">
        <f t="shared" si="2"/>
        <v>0</v>
      </c>
      <c r="G291" t="str">
        <f t="shared" si="3"/>
        <v>Industry</v>
      </c>
    </row>
    <row r="292" spans="1:7">
      <c r="A292">
        <v>2010</v>
      </c>
      <c r="B292">
        <v>5200</v>
      </c>
      <c r="C292" t="s">
        <v>44</v>
      </c>
      <c r="D292" t="s">
        <v>99</v>
      </c>
      <c r="E292">
        <v>0</v>
      </c>
      <c r="F292">
        <f t="shared" si="2"/>
        <v>0</v>
      </c>
      <c r="G292" t="str">
        <f t="shared" si="3"/>
        <v>Industry</v>
      </c>
    </row>
    <row r="293" spans="1:7">
      <c r="A293">
        <v>2010</v>
      </c>
      <c r="B293">
        <v>5200</v>
      </c>
      <c r="C293" t="s">
        <v>44</v>
      </c>
      <c r="D293" t="s">
        <v>95</v>
      </c>
      <c r="E293">
        <v>0</v>
      </c>
      <c r="F293">
        <f t="shared" si="2"/>
        <v>0</v>
      </c>
      <c r="G293" t="str">
        <f t="shared" si="3"/>
        <v>Residential</v>
      </c>
    </row>
    <row r="294" spans="1:7">
      <c r="A294">
        <v>2010</v>
      </c>
      <c r="B294">
        <v>5200</v>
      </c>
      <c r="C294" t="s">
        <v>44</v>
      </c>
      <c r="D294" t="s">
        <v>98</v>
      </c>
      <c r="E294">
        <v>0</v>
      </c>
      <c r="F294">
        <f t="shared" si="2"/>
        <v>0</v>
      </c>
      <c r="G294" t="str">
        <f t="shared" si="3"/>
        <v>Agri</v>
      </c>
    </row>
    <row r="295" spans="1:7">
      <c r="A295">
        <v>2010</v>
      </c>
      <c r="B295">
        <v>5200</v>
      </c>
      <c r="C295" t="s">
        <v>44</v>
      </c>
      <c r="D295" t="s">
        <v>98</v>
      </c>
      <c r="E295">
        <v>0</v>
      </c>
      <c r="F295">
        <f t="shared" si="2"/>
        <v>0</v>
      </c>
      <c r="G295" t="str">
        <f t="shared" si="3"/>
        <v>Agri</v>
      </c>
    </row>
    <row r="296" spans="1:7">
      <c r="A296">
        <v>2010</v>
      </c>
      <c r="B296">
        <v>5200</v>
      </c>
      <c r="C296" t="s">
        <v>44</v>
      </c>
      <c r="D296" t="s">
        <v>96</v>
      </c>
      <c r="E296">
        <v>0</v>
      </c>
      <c r="F296">
        <f t="shared" si="2"/>
        <v>0</v>
      </c>
      <c r="G296" t="str">
        <f t="shared" si="3"/>
        <v>Services</v>
      </c>
    </row>
    <row r="297" spans="1:7">
      <c r="A297">
        <v>2010</v>
      </c>
      <c r="B297">
        <v>5200</v>
      </c>
      <c r="C297" t="s">
        <v>45</v>
      </c>
      <c r="D297" t="s">
        <v>101</v>
      </c>
      <c r="E297">
        <v>135.078</v>
      </c>
      <c r="F297">
        <f t="shared" si="2"/>
        <v>135.078</v>
      </c>
      <c r="G297" t="str">
        <f t="shared" si="3"/>
        <v>Prod-Central</v>
      </c>
    </row>
    <row r="298" spans="1:7">
      <c r="A298">
        <v>2010</v>
      </c>
      <c r="B298">
        <v>5200</v>
      </c>
      <c r="C298" t="s">
        <v>45</v>
      </c>
      <c r="D298" t="s">
        <v>102</v>
      </c>
      <c r="E298">
        <v>13.21</v>
      </c>
      <c r="F298">
        <f t="shared" si="2"/>
        <v>-13.21</v>
      </c>
      <c r="G298" t="str">
        <f t="shared" si="3"/>
        <v>Industry</v>
      </c>
    </row>
    <row r="299" spans="1:7">
      <c r="A299">
        <v>2010</v>
      </c>
      <c r="B299">
        <v>5200</v>
      </c>
      <c r="C299" t="s">
        <v>45</v>
      </c>
      <c r="D299" t="s">
        <v>99</v>
      </c>
      <c r="E299">
        <v>66.713999999999999</v>
      </c>
      <c r="F299">
        <f t="shared" si="2"/>
        <v>66.713999999999999</v>
      </c>
      <c r="G299" t="str">
        <f t="shared" si="3"/>
        <v>Industry</v>
      </c>
    </row>
    <row r="300" spans="1:7">
      <c r="A300">
        <v>2010</v>
      </c>
      <c r="B300">
        <v>5200</v>
      </c>
      <c r="C300" t="s">
        <v>45</v>
      </c>
      <c r="D300" t="s">
        <v>95</v>
      </c>
      <c r="E300">
        <v>72.882000000000005</v>
      </c>
      <c r="F300">
        <f t="shared" si="2"/>
        <v>72.882000000000005</v>
      </c>
      <c r="G300" t="str">
        <f t="shared" si="3"/>
        <v>Residential</v>
      </c>
    </row>
    <row r="301" spans="1:7">
      <c r="A301">
        <v>2010</v>
      </c>
      <c r="B301">
        <v>5200</v>
      </c>
      <c r="C301" t="s">
        <v>45</v>
      </c>
      <c r="D301" t="s">
        <v>98</v>
      </c>
      <c r="E301">
        <v>0</v>
      </c>
      <c r="F301">
        <f t="shared" si="2"/>
        <v>0</v>
      </c>
      <c r="G301" t="str">
        <f t="shared" si="3"/>
        <v>Agri</v>
      </c>
    </row>
    <row r="302" spans="1:7">
      <c r="A302">
        <v>2010</v>
      </c>
      <c r="B302">
        <v>5200</v>
      </c>
      <c r="C302" t="s">
        <v>45</v>
      </c>
      <c r="D302" t="s">
        <v>98</v>
      </c>
      <c r="E302">
        <v>0.55600000000000005</v>
      </c>
      <c r="F302">
        <f t="shared" si="2"/>
        <v>0.55600000000000005</v>
      </c>
      <c r="G302" t="str">
        <f t="shared" si="3"/>
        <v>Agri</v>
      </c>
    </row>
    <row r="303" spans="1:7">
      <c r="A303">
        <v>2010</v>
      </c>
      <c r="B303">
        <v>5200</v>
      </c>
      <c r="C303" t="s">
        <v>45</v>
      </c>
      <c r="D303" t="s">
        <v>96</v>
      </c>
      <c r="E303">
        <v>47.015999999999998</v>
      </c>
      <c r="F303">
        <f t="shared" si="2"/>
        <v>47.015999999999998</v>
      </c>
      <c r="G303" t="str">
        <f t="shared" si="3"/>
        <v>Services</v>
      </c>
    </row>
    <row r="304" spans="1:7">
      <c r="A304">
        <v>2010</v>
      </c>
      <c r="B304">
        <v>5200</v>
      </c>
      <c r="C304" t="s">
        <v>46</v>
      </c>
      <c r="D304" t="s">
        <v>101</v>
      </c>
      <c r="E304">
        <v>93.057000000000002</v>
      </c>
      <c r="F304">
        <f t="shared" si="2"/>
        <v>93.057000000000002</v>
      </c>
      <c r="G304" t="str">
        <f t="shared" si="3"/>
        <v>Prod-Central</v>
      </c>
    </row>
    <row r="305" spans="1:7">
      <c r="A305">
        <v>2010</v>
      </c>
      <c r="B305">
        <v>5200</v>
      </c>
      <c r="C305" t="s">
        <v>46</v>
      </c>
      <c r="D305" t="s">
        <v>102</v>
      </c>
      <c r="E305">
        <v>53.87</v>
      </c>
      <c r="F305">
        <f t="shared" si="2"/>
        <v>-53.87</v>
      </c>
      <c r="G305" t="str">
        <f t="shared" si="3"/>
        <v>Industry</v>
      </c>
    </row>
    <row r="306" spans="1:7">
      <c r="A306">
        <v>2010</v>
      </c>
      <c r="B306">
        <v>5200</v>
      </c>
      <c r="C306" t="s">
        <v>46</v>
      </c>
      <c r="D306" t="s">
        <v>99</v>
      </c>
      <c r="E306">
        <v>0</v>
      </c>
      <c r="F306">
        <f t="shared" si="2"/>
        <v>0</v>
      </c>
      <c r="G306" t="str">
        <f t="shared" si="3"/>
        <v>Industry</v>
      </c>
    </row>
    <row r="307" spans="1:7">
      <c r="A307">
        <v>2010</v>
      </c>
      <c r="B307">
        <v>5200</v>
      </c>
      <c r="C307" t="s">
        <v>46</v>
      </c>
      <c r="D307" t="s">
        <v>95</v>
      </c>
      <c r="E307">
        <v>0</v>
      </c>
      <c r="F307">
        <f t="shared" si="2"/>
        <v>0</v>
      </c>
      <c r="G307" t="str">
        <f t="shared" si="3"/>
        <v>Residential</v>
      </c>
    </row>
    <row r="308" spans="1:7">
      <c r="A308">
        <v>2010</v>
      </c>
      <c r="B308">
        <v>5200</v>
      </c>
      <c r="C308" t="s">
        <v>46</v>
      </c>
      <c r="D308" t="s">
        <v>98</v>
      </c>
      <c r="E308">
        <v>0</v>
      </c>
      <c r="F308">
        <f t="shared" si="2"/>
        <v>0</v>
      </c>
      <c r="G308" t="str">
        <f t="shared" si="3"/>
        <v>Agri</v>
      </c>
    </row>
    <row r="309" spans="1:7">
      <c r="A309">
        <v>2010</v>
      </c>
      <c r="B309">
        <v>5200</v>
      </c>
      <c r="C309" t="s">
        <v>46</v>
      </c>
      <c r="D309" t="s">
        <v>98</v>
      </c>
      <c r="E309">
        <v>0</v>
      </c>
      <c r="F309">
        <f t="shared" si="2"/>
        <v>0</v>
      </c>
      <c r="G309" t="str">
        <f t="shared" si="3"/>
        <v>Agri</v>
      </c>
    </row>
    <row r="310" spans="1:7">
      <c r="A310">
        <v>2010</v>
      </c>
      <c r="B310">
        <v>5200</v>
      </c>
      <c r="C310" t="s">
        <v>46</v>
      </c>
      <c r="D310" t="s">
        <v>96</v>
      </c>
      <c r="E310">
        <v>0</v>
      </c>
      <c r="F310">
        <f t="shared" si="2"/>
        <v>0</v>
      </c>
      <c r="G310" t="str">
        <f t="shared" si="3"/>
        <v>Services</v>
      </c>
    </row>
    <row r="311" spans="1:7">
      <c r="A311">
        <v>2010</v>
      </c>
      <c r="B311">
        <v>5200</v>
      </c>
      <c r="C311" t="s">
        <v>47</v>
      </c>
      <c r="D311" t="s">
        <v>101</v>
      </c>
      <c r="E311">
        <v>9.4109999999999996</v>
      </c>
      <c r="F311">
        <f t="shared" si="2"/>
        <v>9.4109999999999996</v>
      </c>
      <c r="G311" t="str">
        <f t="shared" si="3"/>
        <v>Prod-Central</v>
      </c>
    </row>
    <row r="312" spans="1:7">
      <c r="A312">
        <v>2010</v>
      </c>
      <c r="B312">
        <v>5200</v>
      </c>
      <c r="C312" t="s">
        <v>47</v>
      </c>
      <c r="D312" t="s">
        <v>102</v>
      </c>
      <c r="E312">
        <v>0</v>
      </c>
      <c r="F312">
        <f t="shared" si="2"/>
        <v>0</v>
      </c>
      <c r="G312" t="str">
        <f t="shared" si="3"/>
        <v>Industry</v>
      </c>
    </row>
    <row r="313" spans="1:7">
      <c r="A313">
        <v>2010</v>
      </c>
      <c r="B313">
        <v>5200</v>
      </c>
      <c r="C313" t="s">
        <v>47</v>
      </c>
      <c r="D313" t="s">
        <v>99</v>
      </c>
      <c r="E313">
        <v>1.8919999999999999</v>
      </c>
      <c r="F313">
        <f t="shared" si="2"/>
        <v>1.8919999999999999</v>
      </c>
      <c r="G313" t="str">
        <f t="shared" si="3"/>
        <v>Industry</v>
      </c>
    </row>
    <row r="314" spans="1:7">
      <c r="A314">
        <v>2010</v>
      </c>
      <c r="B314">
        <v>5200</v>
      </c>
      <c r="C314" t="s">
        <v>47</v>
      </c>
      <c r="D314" t="s">
        <v>95</v>
      </c>
      <c r="E314">
        <v>6.444</v>
      </c>
      <c r="F314">
        <f t="shared" si="2"/>
        <v>6.444</v>
      </c>
      <c r="G314" t="str">
        <f t="shared" si="3"/>
        <v>Residential</v>
      </c>
    </row>
    <row r="315" spans="1:7">
      <c r="A315">
        <v>2010</v>
      </c>
      <c r="B315">
        <v>5200</v>
      </c>
      <c r="C315" t="s">
        <v>47</v>
      </c>
      <c r="D315" t="s">
        <v>98</v>
      </c>
      <c r="E315">
        <v>0</v>
      </c>
      <c r="F315">
        <f t="shared" si="2"/>
        <v>0</v>
      </c>
      <c r="G315" t="str">
        <f t="shared" si="3"/>
        <v>Agri</v>
      </c>
    </row>
    <row r="316" spans="1:7">
      <c r="A316">
        <v>2010</v>
      </c>
      <c r="B316">
        <v>5200</v>
      </c>
      <c r="C316" t="s">
        <v>47</v>
      </c>
      <c r="D316" t="s">
        <v>98</v>
      </c>
      <c r="E316">
        <v>4.9000000000000002E-2</v>
      </c>
      <c r="F316">
        <f t="shared" si="2"/>
        <v>4.9000000000000002E-2</v>
      </c>
      <c r="G316" t="str">
        <f t="shared" si="3"/>
        <v>Agri</v>
      </c>
    </row>
    <row r="317" spans="1:7">
      <c r="A317">
        <v>2010</v>
      </c>
      <c r="B317">
        <v>5200</v>
      </c>
      <c r="C317" t="s">
        <v>47</v>
      </c>
      <c r="D317" t="s">
        <v>96</v>
      </c>
      <c r="E317">
        <v>1.8919999999999999</v>
      </c>
      <c r="F317">
        <f t="shared" si="2"/>
        <v>1.8919999999999999</v>
      </c>
      <c r="G317" t="str">
        <f t="shared" si="3"/>
        <v>Services</v>
      </c>
    </row>
    <row r="318" spans="1:7">
      <c r="A318">
        <v>2010</v>
      </c>
      <c r="B318">
        <v>5200</v>
      </c>
      <c r="C318" t="s">
        <v>48</v>
      </c>
      <c r="D318" t="s">
        <v>101</v>
      </c>
      <c r="E318">
        <v>37.109000000000002</v>
      </c>
      <c r="F318">
        <f t="shared" si="2"/>
        <v>37.109000000000002</v>
      </c>
      <c r="G318" t="str">
        <f t="shared" si="3"/>
        <v>Prod-Central</v>
      </c>
    </row>
    <row r="319" spans="1:7">
      <c r="A319">
        <v>2010</v>
      </c>
      <c r="B319">
        <v>5200</v>
      </c>
      <c r="C319" t="s">
        <v>48</v>
      </c>
      <c r="D319" t="s">
        <v>102</v>
      </c>
      <c r="E319">
        <v>0.14199999999999999</v>
      </c>
      <c r="F319">
        <f t="shared" si="2"/>
        <v>-0.14199999999999999</v>
      </c>
      <c r="G319" t="str">
        <f t="shared" si="3"/>
        <v>Industry</v>
      </c>
    </row>
    <row r="320" spans="1:7">
      <c r="A320">
        <v>2010</v>
      </c>
      <c r="B320">
        <v>5200</v>
      </c>
      <c r="C320" t="s">
        <v>48</v>
      </c>
      <c r="D320" t="s">
        <v>99</v>
      </c>
      <c r="E320">
        <v>12.583</v>
      </c>
      <c r="F320">
        <f t="shared" si="2"/>
        <v>12.583</v>
      </c>
      <c r="G320" t="str">
        <f t="shared" si="3"/>
        <v>Industry</v>
      </c>
    </row>
    <row r="321" spans="1:7">
      <c r="A321">
        <v>2010</v>
      </c>
      <c r="B321">
        <v>5200</v>
      </c>
      <c r="C321" t="s">
        <v>48</v>
      </c>
      <c r="D321" t="s">
        <v>95</v>
      </c>
      <c r="E321">
        <v>23.850999999999999</v>
      </c>
      <c r="F321">
        <f t="shared" si="2"/>
        <v>23.850999999999999</v>
      </c>
      <c r="G321" t="str">
        <f t="shared" si="3"/>
        <v>Residential</v>
      </c>
    </row>
    <row r="322" spans="1:7">
      <c r="A322">
        <v>2010</v>
      </c>
      <c r="B322">
        <v>5200</v>
      </c>
      <c r="C322" t="s">
        <v>48</v>
      </c>
      <c r="D322" t="s">
        <v>98</v>
      </c>
      <c r="E322">
        <v>0</v>
      </c>
      <c r="F322">
        <f t="shared" si="2"/>
        <v>0</v>
      </c>
      <c r="G322" t="str">
        <f t="shared" si="3"/>
        <v>Agri</v>
      </c>
    </row>
    <row r="323" spans="1:7">
      <c r="A323">
        <v>2010</v>
      </c>
      <c r="B323">
        <v>5200</v>
      </c>
      <c r="C323" t="s">
        <v>48</v>
      </c>
      <c r="D323" t="s">
        <v>98</v>
      </c>
      <c r="E323">
        <v>8.9999999999999993E-3</v>
      </c>
      <c r="F323">
        <f t="shared" si="2"/>
        <v>8.9999999999999993E-3</v>
      </c>
      <c r="G323" t="str">
        <f t="shared" si="3"/>
        <v>Agri</v>
      </c>
    </row>
    <row r="324" spans="1:7">
      <c r="A324">
        <v>2010</v>
      </c>
      <c r="B324">
        <v>5200</v>
      </c>
      <c r="C324" t="s">
        <v>48</v>
      </c>
      <c r="D324" t="s">
        <v>96</v>
      </c>
      <c r="E324">
        <v>9.1820000000000004</v>
      </c>
      <c r="F324">
        <f t="shared" si="2"/>
        <v>9.1820000000000004</v>
      </c>
      <c r="G324" t="str">
        <f t="shared" si="3"/>
        <v>Services</v>
      </c>
    </row>
    <row r="325" spans="1:7">
      <c r="A325">
        <v>2010</v>
      </c>
      <c r="B325">
        <v>5200</v>
      </c>
      <c r="C325" t="s">
        <v>49</v>
      </c>
      <c r="D325" t="s">
        <v>101</v>
      </c>
      <c r="E325">
        <v>0</v>
      </c>
      <c r="F325">
        <f t="shared" si="2"/>
        <v>0</v>
      </c>
      <c r="G325" t="str">
        <f t="shared" si="3"/>
        <v>Prod-Central</v>
      </c>
    </row>
    <row r="326" spans="1:7">
      <c r="A326">
        <v>2010</v>
      </c>
      <c r="B326">
        <v>5200</v>
      </c>
      <c r="C326" t="s">
        <v>49</v>
      </c>
      <c r="D326" t="s">
        <v>102</v>
      </c>
      <c r="E326">
        <v>0</v>
      </c>
      <c r="F326">
        <f t="shared" si="2"/>
        <v>0</v>
      </c>
      <c r="G326" t="str">
        <f t="shared" si="3"/>
        <v>Industry</v>
      </c>
    </row>
    <row r="327" spans="1:7">
      <c r="A327">
        <v>2010</v>
      </c>
      <c r="B327">
        <v>5200</v>
      </c>
      <c r="C327" t="s">
        <v>49</v>
      </c>
      <c r="D327" t="s">
        <v>99</v>
      </c>
      <c r="E327">
        <v>0</v>
      </c>
      <c r="F327">
        <f t="shared" si="2"/>
        <v>0</v>
      </c>
      <c r="G327" t="str">
        <f t="shared" si="3"/>
        <v>Industry</v>
      </c>
    </row>
    <row r="328" spans="1:7">
      <c r="A328">
        <v>2010</v>
      </c>
      <c r="B328">
        <v>5200</v>
      </c>
      <c r="C328" t="s">
        <v>49</v>
      </c>
      <c r="D328" t="s">
        <v>95</v>
      </c>
      <c r="E328">
        <v>0</v>
      </c>
      <c r="F328">
        <f t="shared" si="2"/>
        <v>0</v>
      </c>
      <c r="G328" t="str">
        <f t="shared" si="3"/>
        <v>Residential</v>
      </c>
    </row>
    <row r="329" spans="1:7">
      <c r="A329">
        <v>2010</v>
      </c>
      <c r="B329">
        <v>5200</v>
      </c>
      <c r="C329" t="s">
        <v>49</v>
      </c>
      <c r="D329" t="s">
        <v>98</v>
      </c>
      <c r="E329">
        <v>0</v>
      </c>
      <c r="F329">
        <f t="shared" si="2"/>
        <v>0</v>
      </c>
      <c r="G329" t="str">
        <f t="shared" si="3"/>
        <v>Agri</v>
      </c>
    </row>
    <row r="330" spans="1:7">
      <c r="A330">
        <v>2010</v>
      </c>
      <c r="B330">
        <v>5200</v>
      </c>
      <c r="C330" t="s">
        <v>49</v>
      </c>
      <c r="D330" t="s">
        <v>98</v>
      </c>
      <c r="E330">
        <v>0</v>
      </c>
      <c r="F330">
        <f t="shared" si="2"/>
        <v>0</v>
      </c>
      <c r="G330" t="str">
        <f t="shared" si="3"/>
        <v>Agri</v>
      </c>
    </row>
    <row r="331" spans="1:7">
      <c r="A331">
        <v>2010</v>
      </c>
      <c r="B331">
        <v>5200</v>
      </c>
      <c r="C331" t="s">
        <v>49</v>
      </c>
      <c r="D331" t="s">
        <v>96</v>
      </c>
      <c r="E331">
        <v>0</v>
      </c>
      <c r="F331">
        <f t="shared" si="2"/>
        <v>0</v>
      </c>
      <c r="G331" t="str">
        <f t="shared" si="3"/>
        <v>Services</v>
      </c>
    </row>
    <row r="332" spans="1:7">
      <c r="A332">
        <v>2010</v>
      </c>
      <c r="B332">
        <v>5200</v>
      </c>
      <c r="C332" t="s">
        <v>75</v>
      </c>
      <c r="D332" t="s">
        <v>101</v>
      </c>
      <c r="E332">
        <v>5.75</v>
      </c>
      <c r="F332">
        <f t="shared" si="2"/>
        <v>5.75</v>
      </c>
      <c r="G332" t="str">
        <f t="shared" si="3"/>
        <v>Prod-Central</v>
      </c>
    </row>
    <row r="333" spans="1:7">
      <c r="A333">
        <v>2010</v>
      </c>
      <c r="B333">
        <v>5200</v>
      </c>
      <c r="C333" t="s">
        <v>75</v>
      </c>
      <c r="D333" t="s">
        <v>102</v>
      </c>
      <c r="E333">
        <v>0</v>
      </c>
      <c r="F333">
        <f t="shared" si="2"/>
        <v>0</v>
      </c>
      <c r="G333" t="str">
        <f t="shared" si="3"/>
        <v>Industry</v>
      </c>
    </row>
    <row r="334" spans="1:7">
      <c r="A334">
        <v>2010</v>
      </c>
      <c r="B334">
        <v>5200</v>
      </c>
      <c r="C334" t="s">
        <v>75</v>
      </c>
      <c r="D334" t="s">
        <v>99</v>
      </c>
      <c r="E334">
        <v>0</v>
      </c>
      <c r="F334">
        <f t="shared" si="2"/>
        <v>0</v>
      </c>
      <c r="G334" t="str">
        <f t="shared" si="3"/>
        <v>Industry</v>
      </c>
    </row>
    <row r="335" spans="1:7">
      <c r="A335">
        <v>2010</v>
      </c>
      <c r="B335">
        <v>5200</v>
      </c>
      <c r="C335" t="s">
        <v>75</v>
      </c>
      <c r="D335" t="s">
        <v>95</v>
      </c>
      <c r="E335">
        <v>11.186</v>
      </c>
      <c r="F335">
        <f t="shared" si="2"/>
        <v>11.186</v>
      </c>
      <c r="G335" t="str">
        <f t="shared" si="3"/>
        <v>Residential</v>
      </c>
    </row>
    <row r="336" spans="1:7">
      <c r="A336">
        <v>2010</v>
      </c>
      <c r="B336">
        <v>5200</v>
      </c>
      <c r="C336" t="s">
        <v>75</v>
      </c>
      <c r="D336" t="s">
        <v>98</v>
      </c>
      <c r="E336">
        <v>0.17599999999999999</v>
      </c>
      <c r="F336">
        <f t="shared" si="2"/>
        <v>0.17599999999999999</v>
      </c>
      <c r="G336" t="str">
        <f t="shared" si="3"/>
        <v>Agri</v>
      </c>
    </row>
    <row r="337" spans="1:7">
      <c r="A337">
        <v>2010</v>
      </c>
      <c r="B337">
        <v>5200</v>
      </c>
      <c r="C337" t="s">
        <v>75</v>
      </c>
      <c r="D337" t="s">
        <v>98</v>
      </c>
      <c r="E337">
        <v>0.16</v>
      </c>
      <c r="F337">
        <f t="shared" si="2"/>
        <v>0.16</v>
      </c>
      <c r="G337" t="str">
        <f t="shared" si="3"/>
        <v>Agri</v>
      </c>
    </row>
    <row r="338" spans="1:7">
      <c r="A338">
        <v>2010</v>
      </c>
      <c r="B338">
        <v>5200</v>
      </c>
      <c r="C338" t="s">
        <v>75</v>
      </c>
      <c r="D338" t="s">
        <v>96</v>
      </c>
      <c r="E338">
        <v>7.3479999999999999</v>
      </c>
      <c r="F338">
        <f t="shared" si="2"/>
        <v>7.3479999999999999</v>
      </c>
      <c r="G338" t="str">
        <f t="shared" si="3"/>
        <v>Services</v>
      </c>
    </row>
    <row r="339" spans="1:7">
      <c r="A339">
        <v>2010</v>
      </c>
      <c r="B339">
        <v>5200</v>
      </c>
      <c r="C339" t="s">
        <v>50</v>
      </c>
      <c r="D339" t="s">
        <v>101</v>
      </c>
      <c r="E339">
        <v>92.606999999999999</v>
      </c>
      <c r="F339">
        <f t="shared" si="2"/>
        <v>92.606999999999999</v>
      </c>
      <c r="G339" t="str">
        <f t="shared" si="3"/>
        <v>Prod-Central</v>
      </c>
    </row>
    <row r="340" spans="1:7">
      <c r="A340">
        <v>2010</v>
      </c>
      <c r="B340">
        <v>5200</v>
      </c>
      <c r="C340" t="s">
        <v>50</v>
      </c>
      <c r="D340" t="s">
        <v>102</v>
      </c>
      <c r="E340">
        <v>109.898</v>
      </c>
      <c r="F340">
        <f t="shared" si="2"/>
        <v>-109.898</v>
      </c>
      <c r="G340" t="str">
        <f t="shared" si="3"/>
        <v>Industry</v>
      </c>
    </row>
    <row r="341" spans="1:7">
      <c r="A341">
        <v>2010</v>
      </c>
      <c r="B341">
        <v>5200</v>
      </c>
      <c r="C341" t="s">
        <v>50</v>
      </c>
      <c r="D341" t="s">
        <v>99</v>
      </c>
      <c r="E341">
        <v>131.02199999999999</v>
      </c>
      <c r="F341">
        <f t="shared" si="2"/>
        <v>131.02199999999999</v>
      </c>
      <c r="G341" t="str">
        <f t="shared" si="3"/>
        <v>Industry</v>
      </c>
    </row>
    <row r="342" spans="1:7">
      <c r="A342">
        <v>2010</v>
      </c>
      <c r="B342">
        <v>5200</v>
      </c>
      <c r="C342" t="s">
        <v>50</v>
      </c>
      <c r="D342" t="s">
        <v>95</v>
      </c>
      <c r="E342">
        <v>5.133</v>
      </c>
      <c r="F342">
        <f t="shared" si="2"/>
        <v>5.133</v>
      </c>
      <c r="G342" t="str">
        <f t="shared" si="3"/>
        <v>Residential</v>
      </c>
    </row>
    <row r="343" spans="1:7">
      <c r="A343">
        <v>2010</v>
      </c>
      <c r="B343">
        <v>5200</v>
      </c>
      <c r="C343" t="s">
        <v>50</v>
      </c>
      <c r="D343" t="s">
        <v>98</v>
      </c>
      <c r="E343">
        <v>0</v>
      </c>
      <c r="F343">
        <f t="shared" si="2"/>
        <v>0</v>
      </c>
      <c r="G343" t="str">
        <f t="shared" si="3"/>
        <v>Agri</v>
      </c>
    </row>
    <row r="344" spans="1:7">
      <c r="A344">
        <v>2010</v>
      </c>
      <c r="B344">
        <v>5200</v>
      </c>
      <c r="C344" t="s">
        <v>50</v>
      </c>
      <c r="D344" t="s">
        <v>98</v>
      </c>
      <c r="E344">
        <v>5.5E-2</v>
      </c>
      <c r="F344">
        <f t="shared" si="2"/>
        <v>5.5E-2</v>
      </c>
      <c r="G344" t="str">
        <f t="shared" si="3"/>
        <v>Agri</v>
      </c>
    </row>
    <row r="345" spans="1:7">
      <c r="A345">
        <v>2010</v>
      </c>
      <c r="B345">
        <v>5200</v>
      </c>
      <c r="C345" t="s">
        <v>50</v>
      </c>
      <c r="D345" t="s">
        <v>96</v>
      </c>
      <c r="E345">
        <v>2.0649999999999999</v>
      </c>
      <c r="F345">
        <f t="shared" si="2"/>
        <v>2.0649999999999999</v>
      </c>
      <c r="G345" t="str">
        <f t="shared" si="3"/>
        <v>Services</v>
      </c>
    </row>
    <row r="346" spans="1:7">
      <c r="A346">
        <v>2010</v>
      </c>
      <c r="B346">
        <v>5200</v>
      </c>
      <c r="C346" t="s">
        <v>51</v>
      </c>
      <c r="D346" t="s">
        <v>101</v>
      </c>
      <c r="E346">
        <v>22.414999999999999</v>
      </c>
      <c r="F346">
        <f t="shared" si="2"/>
        <v>22.414999999999999</v>
      </c>
      <c r="G346" t="str">
        <f t="shared" si="3"/>
        <v>Prod-Central</v>
      </c>
    </row>
    <row r="347" spans="1:7">
      <c r="A347">
        <v>2010</v>
      </c>
      <c r="B347">
        <v>5200</v>
      </c>
      <c r="C347" t="s">
        <v>51</v>
      </c>
      <c r="D347" t="s">
        <v>102</v>
      </c>
      <c r="E347">
        <v>5.9569999999999999</v>
      </c>
      <c r="F347">
        <f t="shared" si="2"/>
        <v>-5.9569999999999999</v>
      </c>
      <c r="G347" t="str">
        <f t="shared" si="3"/>
        <v>Industry</v>
      </c>
    </row>
    <row r="348" spans="1:7">
      <c r="A348">
        <v>2010</v>
      </c>
      <c r="B348">
        <v>5200</v>
      </c>
      <c r="C348" t="s">
        <v>51</v>
      </c>
      <c r="D348" t="s">
        <v>99</v>
      </c>
      <c r="E348">
        <v>7.5679999999999996</v>
      </c>
      <c r="F348">
        <f t="shared" si="2"/>
        <v>7.5679999999999996</v>
      </c>
      <c r="G348" t="str">
        <f t="shared" si="3"/>
        <v>Industry</v>
      </c>
    </row>
    <row r="349" spans="1:7">
      <c r="A349">
        <v>2010</v>
      </c>
      <c r="B349">
        <v>5200</v>
      </c>
      <c r="C349" t="s">
        <v>51</v>
      </c>
      <c r="D349" t="s">
        <v>95</v>
      </c>
      <c r="E349">
        <v>22.08</v>
      </c>
      <c r="F349">
        <f t="shared" si="2"/>
        <v>22.08</v>
      </c>
      <c r="G349" t="str">
        <f t="shared" si="3"/>
        <v>Residential</v>
      </c>
    </row>
    <row r="350" spans="1:7">
      <c r="A350">
        <v>2010</v>
      </c>
      <c r="B350">
        <v>5200</v>
      </c>
      <c r="C350" t="s">
        <v>51</v>
      </c>
      <c r="D350" t="s">
        <v>98</v>
      </c>
      <c r="E350">
        <v>0</v>
      </c>
      <c r="F350">
        <f t="shared" ref="F350:F413" si="4">IF(D350=$D$221,-E350,E350)</f>
        <v>0</v>
      </c>
      <c r="G350" t="str">
        <f t="shared" ref="G350:G413" si="5">IF(D350=$D$221,$D$222,D350)</f>
        <v>Agri</v>
      </c>
    </row>
    <row r="351" spans="1:7">
      <c r="A351">
        <v>2010</v>
      </c>
      <c r="B351">
        <v>5200</v>
      </c>
      <c r="C351" t="s">
        <v>51</v>
      </c>
      <c r="D351" t="s">
        <v>98</v>
      </c>
      <c r="E351">
        <v>0.33700000000000002</v>
      </c>
      <c r="F351">
        <f t="shared" si="4"/>
        <v>0.33700000000000002</v>
      </c>
      <c r="G351" t="str">
        <f t="shared" si="5"/>
        <v>Agri</v>
      </c>
    </row>
    <row r="352" spans="1:7">
      <c r="A352">
        <v>2010</v>
      </c>
      <c r="B352">
        <v>5200</v>
      </c>
      <c r="C352" t="s">
        <v>51</v>
      </c>
      <c r="D352" t="s">
        <v>96</v>
      </c>
      <c r="E352">
        <v>8.5969999999999995</v>
      </c>
      <c r="F352">
        <f t="shared" si="4"/>
        <v>8.5969999999999995</v>
      </c>
      <c r="G352" t="str">
        <f t="shared" si="5"/>
        <v>Services</v>
      </c>
    </row>
    <row r="353" spans="1:7">
      <c r="A353">
        <v>2010</v>
      </c>
      <c r="B353">
        <v>5200</v>
      </c>
      <c r="C353" t="s">
        <v>52</v>
      </c>
      <c r="D353" t="s">
        <v>101</v>
      </c>
      <c r="E353">
        <v>2.2930000000000001</v>
      </c>
      <c r="F353">
        <f t="shared" si="4"/>
        <v>2.2930000000000001</v>
      </c>
      <c r="G353" t="str">
        <f t="shared" si="5"/>
        <v>Prod-Central</v>
      </c>
    </row>
    <row r="354" spans="1:7">
      <c r="A354">
        <v>2010</v>
      </c>
      <c r="B354">
        <v>5200</v>
      </c>
      <c r="C354" t="s">
        <v>52</v>
      </c>
      <c r="D354" t="s">
        <v>102</v>
      </c>
      <c r="E354">
        <v>0.67600000000000005</v>
      </c>
      <c r="F354">
        <f t="shared" si="4"/>
        <v>-0.67600000000000005</v>
      </c>
      <c r="G354" t="str">
        <f t="shared" si="5"/>
        <v>Industry</v>
      </c>
    </row>
    <row r="355" spans="1:7">
      <c r="A355">
        <v>2010</v>
      </c>
      <c r="B355">
        <v>5200</v>
      </c>
      <c r="C355" t="s">
        <v>52</v>
      </c>
      <c r="D355" t="s">
        <v>99</v>
      </c>
      <c r="E355">
        <v>0.54700000000000004</v>
      </c>
      <c r="F355">
        <f t="shared" si="4"/>
        <v>0.54700000000000004</v>
      </c>
      <c r="G355" t="str">
        <f t="shared" si="5"/>
        <v>Industry</v>
      </c>
    </row>
    <row r="356" spans="1:7">
      <c r="A356">
        <v>2010</v>
      </c>
      <c r="B356">
        <v>5200</v>
      </c>
      <c r="C356" t="s">
        <v>52</v>
      </c>
      <c r="D356" t="s">
        <v>95</v>
      </c>
      <c r="E356">
        <v>0</v>
      </c>
      <c r="F356">
        <f t="shared" si="4"/>
        <v>0</v>
      </c>
      <c r="G356" t="str">
        <f t="shared" si="5"/>
        <v>Residential</v>
      </c>
    </row>
    <row r="357" spans="1:7">
      <c r="A357">
        <v>2010</v>
      </c>
      <c r="B357">
        <v>5200</v>
      </c>
      <c r="C357" t="s">
        <v>52</v>
      </c>
      <c r="D357" t="s">
        <v>98</v>
      </c>
      <c r="E357">
        <v>0</v>
      </c>
      <c r="F357">
        <f t="shared" si="4"/>
        <v>0</v>
      </c>
      <c r="G357" t="str">
        <f t="shared" si="5"/>
        <v>Agri</v>
      </c>
    </row>
    <row r="358" spans="1:7">
      <c r="A358">
        <v>2010</v>
      </c>
      <c r="B358">
        <v>5200</v>
      </c>
      <c r="C358" t="s">
        <v>52</v>
      </c>
      <c r="D358" t="s">
        <v>98</v>
      </c>
      <c r="E358">
        <v>0</v>
      </c>
      <c r="F358">
        <f t="shared" si="4"/>
        <v>0</v>
      </c>
      <c r="G358" t="str">
        <f t="shared" si="5"/>
        <v>Agri</v>
      </c>
    </row>
    <row r="359" spans="1:7">
      <c r="A359">
        <v>2010</v>
      </c>
      <c r="B359">
        <v>5200</v>
      </c>
      <c r="C359" t="s">
        <v>52</v>
      </c>
      <c r="D359" t="s">
        <v>96</v>
      </c>
      <c r="E359">
        <v>2.5640000000000001</v>
      </c>
      <c r="F359">
        <f t="shared" si="4"/>
        <v>2.5640000000000001</v>
      </c>
      <c r="G359" t="str">
        <f t="shared" si="5"/>
        <v>Services</v>
      </c>
    </row>
    <row r="360" spans="1:7">
      <c r="A360">
        <v>2010</v>
      </c>
      <c r="B360">
        <v>5200</v>
      </c>
      <c r="C360" t="s">
        <v>53</v>
      </c>
      <c r="D360" t="s">
        <v>101</v>
      </c>
      <c r="E360">
        <v>16.568999999999999</v>
      </c>
      <c r="F360">
        <f t="shared" si="4"/>
        <v>16.568999999999999</v>
      </c>
      <c r="G360" t="str">
        <f t="shared" si="5"/>
        <v>Prod-Central</v>
      </c>
    </row>
    <row r="361" spans="1:7">
      <c r="A361">
        <v>2010</v>
      </c>
      <c r="B361">
        <v>5200</v>
      </c>
      <c r="C361" t="s">
        <v>53</v>
      </c>
      <c r="D361" t="s">
        <v>102</v>
      </c>
      <c r="E361">
        <v>0.252</v>
      </c>
      <c r="F361">
        <f t="shared" si="4"/>
        <v>-0.252</v>
      </c>
      <c r="G361" t="str">
        <f t="shared" si="5"/>
        <v>Industry</v>
      </c>
    </row>
    <row r="362" spans="1:7">
      <c r="A362">
        <v>2010</v>
      </c>
      <c r="B362">
        <v>5200</v>
      </c>
      <c r="C362" t="s">
        <v>53</v>
      </c>
      <c r="D362" t="s">
        <v>99</v>
      </c>
      <c r="E362">
        <v>0.38700000000000001</v>
      </c>
      <c r="F362">
        <f t="shared" si="4"/>
        <v>0.38700000000000001</v>
      </c>
      <c r="G362" t="str">
        <f t="shared" si="5"/>
        <v>Industry</v>
      </c>
    </row>
    <row r="363" spans="1:7">
      <c r="A363">
        <v>2010</v>
      </c>
      <c r="B363">
        <v>5200</v>
      </c>
      <c r="C363" t="s">
        <v>53</v>
      </c>
      <c r="D363" t="s">
        <v>95</v>
      </c>
      <c r="E363">
        <v>17.622</v>
      </c>
      <c r="F363">
        <f t="shared" si="4"/>
        <v>17.622</v>
      </c>
      <c r="G363" t="str">
        <f t="shared" si="5"/>
        <v>Residential</v>
      </c>
    </row>
    <row r="364" spans="1:7">
      <c r="A364">
        <v>2010</v>
      </c>
      <c r="B364">
        <v>5200</v>
      </c>
      <c r="C364" t="s">
        <v>53</v>
      </c>
      <c r="D364" t="s">
        <v>98</v>
      </c>
      <c r="E364">
        <v>0</v>
      </c>
      <c r="F364">
        <f t="shared" si="4"/>
        <v>0</v>
      </c>
      <c r="G364" t="str">
        <f t="shared" si="5"/>
        <v>Agri</v>
      </c>
    </row>
    <row r="365" spans="1:7">
      <c r="A365">
        <v>2010</v>
      </c>
      <c r="B365">
        <v>5200</v>
      </c>
      <c r="C365" t="s">
        <v>53</v>
      </c>
      <c r="D365" t="s">
        <v>98</v>
      </c>
      <c r="E365">
        <v>0.34599999999999997</v>
      </c>
      <c r="F365">
        <f t="shared" si="4"/>
        <v>0.34599999999999997</v>
      </c>
      <c r="G365" t="str">
        <f t="shared" si="5"/>
        <v>Agri</v>
      </c>
    </row>
    <row r="366" spans="1:7">
      <c r="A366">
        <v>2010</v>
      </c>
      <c r="B366">
        <v>5200</v>
      </c>
      <c r="C366" t="s">
        <v>53</v>
      </c>
      <c r="D366" t="s">
        <v>96</v>
      </c>
      <c r="E366">
        <v>5.7130000000000001</v>
      </c>
      <c r="F366">
        <f t="shared" si="4"/>
        <v>5.7130000000000001</v>
      </c>
      <c r="G366" t="str">
        <f t="shared" si="5"/>
        <v>Services</v>
      </c>
    </row>
    <row r="367" spans="1:7">
      <c r="A367">
        <v>2010</v>
      </c>
      <c r="B367">
        <v>5200</v>
      </c>
      <c r="C367" t="s">
        <v>76</v>
      </c>
      <c r="D367" t="s">
        <v>101</v>
      </c>
      <c r="E367">
        <v>6.9859999999999998</v>
      </c>
      <c r="F367">
        <f t="shared" si="4"/>
        <v>6.9859999999999998</v>
      </c>
      <c r="G367" t="str">
        <f t="shared" si="5"/>
        <v>Prod-Central</v>
      </c>
    </row>
    <row r="368" spans="1:7">
      <c r="A368">
        <v>2010</v>
      </c>
      <c r="B368">
        <v>5200</v>
      </c>
      <c r="C368" t="s">
        <v>76</v>
      </c>
      <c r="D368" t="s">
        <v>102</v>
      </c>
      <c r="E368">
        <v>0.86599999999999999</v>
      </c>
      <c r="F368">
        <f t="shared" si="4"/>
        <v>-0.86599999999999999</v>
      </c>
      <c r="G368" t="str">
        <f t="shared" si="5"/>
        <v>Industry</v>
      </c>
    </row>
    <row r="369" spans="1:7">
      <c r="A369">
        <v>2010</v>
      </c>
      <c r="B369">
        <v>5200</v>
      </c>
      <c r="C369" t="s">
        <v>76</v>
      </c>
      <c r="D369" t="s">
        <v>99</v>
      </c>
      <c r="E369">
        <v>2.2080000000000002</v>
      </c>
      <c r="F369">
        <f t="shared" si="4"/>
        <v>2.2080000000000002</v>
      </c>
      <c r="G369" t="str">
        <f t="shared" si="5"/>
        <v>Industry</v>
      </c>
    </row>
    <row r="370" spans="1:7">
      <c r="A370">
        <v>2010</v>
      </c>
      <c r="B370">
        <v>5200</v>
      </c>
      <c r="C370" t="s">
        <v>76</v>
      </c>
      <c r="D370" t="s">
        <v>95</v>
      </c>
      <c r="E370">
        <v>5.548</v>
      </c>
      <c r="F370">
        <f t="shared" si="4"/>
        <v>5.548</v>
      </c>
      <c r="G370" t="str">
        <f t="shared" si="5"/>
        <v>Residential</v>
      </c>
    </row>
    <row r="371" spans="1:7">
      <c r="A371">
        <v>2010</v>
      </c>
      <c r="B371">
        <v>5200</v>
      </c>
      <c r="C371" t="s">
        <v>76</v>
      </c>
      <c r="D371" t="s">
        <v>98</v>
      </c>
      <c r="E371">
        <v>0</v>
      </c>
      <c r="F371">
        <f t="shared" si="4"/>
        <v>0</v>
      </c>
      <c r="G371" t="str">
        <f t="shared" si="5"/>
        <v>Agri</v>
      </c>
    </row>
    <row r="372" spans="1:7">
      <c r="A372">
        <v>2010</v>
      </c>
      <c r="B372">
        <v>5200</v>
      </c>
      <c r="C372" t="s">
        <v>76</v>
      </c>
      <c r="D372" t="s">
        <v>98</v>
      </c>
      <c r="E372">
        <v>3.5000000000000003E-2</v>
      </c>
      <c r="F372">
        <f t="shared" si="4"/>
        <v>3.5000000000000003E-2</v>
      </c>
      <c r="G372" t="str">
        <f t="shared" si="5"/>
        <v>Agri</v>
      </c>
    </row>
    <row r="373" spans="1:7">
      <c r="A373">
        <v>2010</v>
      </c>
      <c r="B373">
        <v>5200</v>
      </c>
      <c r="C373" t="s">
        <v>76</v>
      </c>
      <c r="D373" t="s">
        <v>96</v>
      </c>
      <c r="E373">
        <v>2.2280000000000002</v>
      </c>
      <c r="F373">
        <f t="shared" si="4"/>
        <v>2.2280000000000002</v>
      </c>
      <c r="G373" t="str">
        <f t="shared" si="5"/>
        <v>Services</v>
      </c>
    </row>
    <row r="374" spans="1:7">
      <c r="A374">
        <v>2010</v>
      </c>
      <c r="B374">
        <v>5200</v>
      </c>
      <c r="C374" t="s">
        <v>77</v>
      </c>
      <c r="D374" t="s">
        <v>101</v>
      </c>
      <c r="E374">
        <v>0</v>
      </c>
      <c r="F374">
        <f t="shared" si="4"/>
        <v>0</v>
      </c>
      <c r="G374" t="str">
        <f t="shared" si="5"/>
        <v>Prod-Central</v>
      </c>
    </row>
    <row r="375" spans="1:7">
      <c r="A375">
        <v>2010</v>
      </c>
      <c r="B375">
        <v>5200</v>
      </c>
      <c r="C375" t="s">
        <v>77</v>
      </c>
      <c r="D375" t="s">
        <v>102</v>
      </c>
      <c r="E375">
        <v>0</v>
      </c>
      <c r="F375">
        <f t="shared" si="4"/>
        <v>0</v>
      </c>
      <c r="G375" t="str">
        <f t="shared" si="5"/>
        <v>Industry</v>
      </c>
    </row>
    <row r="376" spans="1:7">
      <c r="A376">
        <v>2010</v>
      </c>
      <c r="B376">
        <v>5200</v>
      </c>
      <c r="C376" t="s">
        <v>77</v>
      </c>
      <c r="D376" t="s">
        <v>99</v>
      </c>
      <c r="E376">
        <v>0</v>
      </c>
      <c r="F376">
        <f t="shared" si="4"/>
        <v>0</v>
      </c>
      <c r="G376" t="str">
        <f t="shared" si="5"/>
        <v>Industry</v>
      </c>
    </row>
    <row r="377" spans="1:7">
      <c r="A377">
        <v>2010</v>
      </c>
      <c r="B377">
        <v>5200</v>
      </c>
      <c r="C377" t="s">
        <v>77</v>
      </c>
      <c r="D377" t="s">
        <v>95</v>
      </c>
      <c r="E377">
        <v>0</v>
      </c>
      <c r="F377">
        <f t="shared" si="4"/>
        <v>0</v>
      </c>
      <c r="G377" t="str">
        <f t="shared" si="5"/>
        <v>Residential</v>
      </c>
    </row>
    <row r="378" spans="1:7">
      <c r="A378">
        <v>2010</v>
      </c>
      <c r="B378">
        <v>5200</v>
      </c>
      <c r="C378" t="s">
        <v>77</v>
      </c>
      <c r="D378" t="s">
        <v>98</v>
      </c>
      <c r="E378">
        <v>0</v>
      </c>
      <c r="F378">
        <f t="shared" si="4"/>
        <v>0</v>
      </c>
      <c r="G378" t="str">
        <f t="shared" si="5"/>
        <v>Agri</v>
      </c>
    </row>
    <row r="379" spans="1:7">
      <c r="A379">
        <v>2010</v>
      </c>
      <c r="B379">
        <v>5200</v>
      </c>
      <c r="C379" t="s">
        <v>77</v>
      </c>
      <c r="D379" t="s">
        <v>98</v>
      </c>
      <c r="E379">
        <v>0</v>
      </c>
      <c r="F379">
        <f t="shared" si="4"/>
        <v>0</v>
      </c>
      <c r="G379" t="str">
        <f t="shared" si="5"/>
        <v>Agri</v>
      </c>
    </row>
    <row r="380" spans="1:7">
      <c r="A380">
        <v>2010</v>
      </c>
      <c r="B380">
        <v>5200</v>
      </c>
      <c r="C380" t="s">
        <v>77</v>
      </c>
      <c r="D380" t="s">
        <v>96</v>
      </c>
      <c r="E380">
        <v>0</v>
      </c>
      <c r="F380">
        <f t="shared" si="4"/>
        <v>0</v>
      </c>
      <c r="G380" t="str">
        <f t="shared" si="5"/>
        <v>Services</v>
      </c>
    </row>
    <row r="381" spans="1:7">
      <c r="A381">
        <v>2010</v>
      </c>
      <c r="B381">
        <v>5200</v>
      </c>
      <c r="C381" t="s">
        <v>78</v>
      </c>
      <c r="D381" t="s">
        <v>101</v>
      </c>
      <c r="E381">
        <v>0.39900000000000002</v>
      </c>
      <c r="F381">
        <f t="shared" si="4"/>
        <v>0.39900000000000002</v>
      </c>
      <c r="G381" t="str">
        <f t="shared" si="5"/>
        <v>Prod-Central</v>
      </c>
    </row>
    <row r="382" spans="1:7">
      <c r="A382">
        <v>2010</v>
      </c>
      <c r="B382">
        <v>5200</v>
      </c>
      <c r="C382" t="s">
        <v>78</v>
      </c>
      <c r="D382" t="s">
        <v>102</v>
      </c>
      <c r="E382">
        <v>0.108</v>
      </c>
      <c r="F382">
        <f t="shared" si="4"/>
        <v>-0.108</v>
      </c>
      <c r="G382" t="str">
        <f t="shared" si="5"/>
        <v>Industry</v>
      </c>
    </row>
    <row r="383" spans="1:7">
      <c r="A383">
        <v>2010</v>
      </c>
      <c r="B383">
        <v>5200</v>
      </c>
      <c r="C383" t="s">
        <v>78</v>
      </c>
      <c r="D383" t="s">
        <v>99</v>
      </c>
      <c r="E383">
        <v>0.312</v>
      </c>
      <c r="F383">
        <f t="shared" si="4"/>
        <v>0.312</v>
      </c>
      <c r="G383" t="str">
        <f t="shared" si="5"/>
        <v>Industry</v>
      </c>
    </row>
    <row r="384" spans="1:7">
      <c r="A384">
        <v>2010</v>
      </c>
      <c r="B384">
        <v>5200</v>
      </c>
      <c r="C384" t="s">
        <v>78</v>
      </c>
      <c r="D384" t="s">
        <v>95</v>
      </c>
      <c r="E384">
        <v>1.423</v>
      </c>
      <c r="F384">
        <f t="shared" si="4"/>
        <v>1.423</v>
      </c>
      <c r="G384" t="str">
        <f t="shared" si="5"/>
        <v>Residential</v>
      </c>
    </row>
    <row r="385" spans="1:7">
      <c r="A385">
        <v>2010</v>
      </c>
      <c r="B385">
        <v>5200</v>
      </c>
      <c r="C385" t="s">
        <v>78</v>
      </c>
      <c r="D385" t="s">
        <v>98</v>
      </c>
      <c r="E385">
        <v>0</v>
      </c>
      <c r="F385">
        <f t="shared" si="4"/>
        <v>0</v>
      </c>
      <c r="G385" t="str">
        <f t="shared" si="5"/>
        <v>Agri</v>
      </c>
    </row>
    <row r="386" spans="1:7">
      <c r="A386">
        <v>2010</v>
      </c>
      <c r="B386">
        <v>5200</v>
      </c>
      <c r="C386" t="s">
        <v>78</v>
      </c>
      <c r="D386" t="s">
        <v>98</v>
      </c>
      <c r="E386">
        <v>0</v>
      </c>
      <c r="F386">
        <f t="shared" si="4"/>
        <v>0</v>
      </c>
      <c r="G386" t="str">
        <f t="shared" si="5"/>
        <v>Agri</v>
      </c>
    </row>
    <row r="387" spans="1:7">
      <c r="A387">
        <v>2010</v>
      </c>
      <c r="B387">
        <v>5200</v>
      </c>
      <c r="C387" t="s">
        <v>78</v>
      </c>
      <c r="D387" t="s">
        <v>96</v>
      </c>
      <c r="E387">
        <v>0.54500000000000004</v>
      </c>
      <c r="F387">
        <f t="shared" si="4"/>
        <v>0.54500000000000004</v>
      </c>
      <c r="G387" t="str">
        <f t="shared" si="5"/>
        <v>Services</v>
      </c>
    </row>
    <row r="388" spans="1:7">
      <c r="A388">
        <v>2010</v>
      </c>
      <c r="B388">
        <v>5200</v>
      </c>
      <c r="C388" t="s">
        <v>69</v>
      </c>
      <c r="D388" t="s">
        <v>101</v>
      </c>
      <c r="E388">
        <v>0</v>
      </c>
      <c r="F388">
        <f t="shared" si="4"/>
        <v>0</v>
      </c>
      <c r="G388" t="str">
        <f t="shared" si="5"/>
        <v>Prod-Central</v>
      </c>
    </row>
    <row r="389" spans="1:7">
      <c r="A389">
        <v>2010</v>
      </c>
      <c r="B389">
        <v>5200</v>
      </c>
      <c r="C389" t="s">
        <v>69</v>
      </c>
      <c r="D389" t="s">
        <v>102</v>
      </c>
      <c r="E389">
        <v>0</v>
      </c>
      <c r="F389">
        <f t="shared" si="4"/>
        <v>0</v>
      </c>
      <c r="G389" t="str">
        <f t="shared" si="5"/>
        <v>Industry</v>
      </c>
    </row>
    <row r="390" spans="1:7">
      <c r="A390">
        <v>2010</v>
      </c>
      <c r="B390">
        <v>5200</v>
      </c>
      <c r="C390" t="s">
        <v>69</v>
      </c>
      <c r="D390" t="s">
        <v>99</v>
      </c>
      <c r="E390">
        <v>0</v>
      </c>
      <c r="F390">
        <f t="shared" si="4"/>
        <v>0</v>
      </c>
      <c r="G390" t="str">
        <f t="shared" si="5"/>
        <v>Industry</v>
      </c>
    </row>
    <row r="391" spans="1:7">
      <c r="A391">
        <v>2010</v>
      </c>
      <c r="B391">
        <v>5200</v>
      </c>
      <c r="C391" t="s">
        <v>69</v>
      </c>
      <c r="D391" t="s">
        <v>95</v>
      </c>
      <c r="E391">
        <v>0</v>
      </c>
      <c r="F391">
        <f t="shared" si="4"/>
        <v>0</v>
      </c>
      <c r="G391" t="str">
        <f t="shared" si="5"/>
        <v>Residential</v>
      </c>
    </row>
    <row r="392" spans="1:7">
      <c r="A392">
        <v>2010</v>
      </c>
      <c r="B392">
        <v>5200</v>
      </c>
      <c r="C392" t="s">
        <v>69</v>
      </c>
      <c r="D392" t="s">
        <v>98</v>
      </c>
      <c r="E392">
        <v>0</v>
      </c>
      <c r="F392">
        <f t="shared" si="4"/>
        <v>0</v>
      </c>
      <c r="G392" t="str">
        <f t="shared" si="5"/>
        <v>Agri</v>
      </c>
    </row>
    <row r="393" spans="1:7">
      <c r="A393">
        <v>2010</v>
      </c>
      <c r="B393">
        <v>5200</v>
      </c>
      <c r="C393" t="s">
        <v>69</v>
      </c>
      <c r="D393" t="s">
        <v>98</v>
      </c>
      <c r="E393">
        <v>0</v>
      </c>
      <c r="F393">
        <f t="shared" si="4"/>
        <v>0</v>
      </c>
      <c r="G393" t="str">
        <f t="shared" si="5"/>
        <v>Agri</v>
      </c>
    </row>
    <row r="394" spans="1:7">
      <c r="A394">
        <v>2010</v>
      </c>
      <c r="B394">
        <v>5200</v>
      </c>
      <c r="C394" t="s">
        <v>69</v>
      </c>
      <c r="D394" t="s">
        <v>96</v>
      </c>
      <c r="E394">
        <v>0</v>
      </c>
      <c r="F394">
        <f t="shared" si="4"/>
        <v>0</v>
      </c>
      <c r="G394" t="str">
        <f t="shared" si="5"/>
        <v>Services</v>
      </c>
    </row>
    <row r="395" spans="1:7">
      <c r="A395">
        <v>2010</v>
      </c>
      <c r="B395">
        <v>5200</v>
      </c>
      <c r="C395" t="s">
        <v>54</v>
      </c>
      <c r="D395" t="s">
        <v>101</v>
      </c>
      <c r="E395">
        <v>109.389</v>
      </c>
      <c r="F395">
        <f t="shared" si="4"/>
        <v>109.389</v>
      </c>
      <c r="G395" t="str">
        <f t="shared" si="5"/>
        <v>Prod-Central</v>
      </c>
    </row>
    <row r="396" spans="1:7">
      <c r="A396">
        <v>2010</v>
      </c>
      <c r="B396">
        <v>5200</v>
      </c>
      <c r="C396" t="s">
        <v>54</v>
      </c>
      <c r="D396" t="s">
        <v>102</v>
      </c>
      <c r="E396">
        <v>25.187999999999999</v>
      </c>
      <c r="F396">
        <f t="shared" si="4"/>
        <v>-25.187999999999999</v>
      </c>
      <c r="G396" t="str">
        <f t="shared" si="5"/>
        <v>Industry</v>
      </c>
    </row>
    <row r="397" spans="1:7">
      <c r="A397">
        <v>2010</v>
      </c>
      <c r="B397">
        <v>5200</v>
      </c>
      <c r="C397" t="s">
        <v>54</v>
      </c>
      <c r="D397" t="s">
        <v>99</v>
      </c>
      <c r="E397">
        <v>95.123999999999995</v>
      </c>
      <c r="F397">
        <f t="shared" si="4"/>
        <v>95.123999999999995</v>
      </c>
      <c r="G397" t="str">
        <f t="shared" si="5"/>
        <v>Industry</v>
      </c>
    </row>
    <row r="398" spans="1:7">
      <c r="A398">
        <v>2010</v>
      </c>
      <c r="B398">
        <v>5200</v>
      </c>
      <c r="C398" t="s">
        <v>54</v>
      </c>
      <c r="D398" t="s">
        <v>95</v>
      </c>
      <c r="E398">
        <v>12.173</v>
      </c>
      <c r="F398">
        <f t="shared" si="4"/>
        <v>12.173</v>
      </c>
      <c r="G398" t="str">
        <f t="shared" si="5"/>
        <v>Residential</v>
      </c>
    </row>
    <row r="399" spans="1:7">
      <c r="A399">
        <v>2010</v>
      </c>
      <c r="B399">
        <v>5200</v>
      </c>
      <c r="C399" t="s">
        <v>54</v>
      </c>
      <c r="D399" t="s">
        <v>98</v>
      </c>
      <c r="E399">
        <v>0</v>
      </c>
      <c r="F399">
        <f t="shared" si="4"/>
        <v>0</v>
      </c>
      <c r="G399" t="str">
        <f t="shared" si="5"/>
        <v>Agri</v>
      </c>
    </row>
    <row r="400" spans="1:7">
      <c r="A400">
        <v>2010</v>
      </c>
      <c r="B400">
        <v>5200</v>
      </c>
      <c r="C400" t="s">
        <v>54</v>
      </c>
      <c r="D400" t="s">
        <v>98</v>
      </c>
      <c r="E400">
        <v>5.49</v>
      </c>
      <c r="F400">
        <f t="shared" si="4"/>
        <v>5.49</v>
      </c>
      <c r="G400" t="str">
        <f t="shared" si="5"/>
        <v>Agri</v>
      </c>
    </row>
    <row r="401" spans="1:7">
      <c r="A401">
        <v>2010</v>
      </c>
      <c r="B401">
        <v>5200</v>
      </c>
      <c r="C401" t="s">
        <v>54</v>
      </c>
      <c r="D401" t="s">
        <v>96</v>
      </c>
      <c r="E401">
        <v>12.82</v>
      </c>
      <c r="F401">
        <f t="shared" si="4"/>
        <v>12.82</v>
      </c>
      <c r="G401" t="str">
        <f t="shared" si="5"/>
        <v>Services</v>
      </c>
    </row>
    <row r="402" spans="1:7">
      <c r="A402">
        <v>2010</v>
      </c>
      <c r="B402">
        <v>5200</v>
      </c>
      <c r="C402" t="s">
        <v>79</v>
      </c>
      <c r="D402" t="s">
        <v>101</v>
      </c>
      <c r="E402">
        <v>5.843</v>
      </c>
      <c r="F402">
        <f t="shared" si="4"/>
        <v>5.843</v>
      </c>
      <c r="G402" t="str">
        <f t="shared" si="5"/>
        <v>Prod-Central</v>
      </c>
    </row>
    <row r="403" spans="1:7">
      <c r="A403">
        <v>2010</v>
      </c>
      <c r="B403">
        <v>5200</v>
      </c>
      <c r="C403" t="s">
        <v>79</v>
      </c>
      <c r="D403" t="s">
        <v>102</v>
      </c>
      <c r="E403">
        <v>0</v>
      </c>
      <c r="F403">
        <f t="shared" si="4"/>
        <v>0</v>
      </c>
      <c r="G403" t="str">
        <f t="shared" si="5"/>
        <v>Industry</v>
      </c>
    </row>
    <row r="404" spans="1:7">
      <c r="A404">
        <v>2010</v>
      </c>
      <c r="B404">
        <v>5200</v>
      </c>
      <c r="C404" t="s">
        <v>79</v>
      </c>
      <c r="D404" t="s">
        <v>99</v>
      </c>
      <c r="E404">
        <v>1.6619999999999999</v>
      </c>
      <c r="F404">
        <f t="shared" si="4"/>
        <v>1.6619999999999999</v>
      </c>
      <c r="G404" t="str">
        <f t="shared" si="5"/>
        <v>Industry</v>
      </c>
    </row>
    <row r="405" spans="1:7">
      <c r="A405">
        <v>2010</v>
      </c>
      <c r="B405">
        <v>5200</v>
      </c>
      <c r="C405" t="s">
        <v>79</v>
      </c>
      <c r="D405" t="s">
        <v>95</v>
      </c>
      <c r="E405">
        <v>3.9020000000000001</v>
      </c>
      <c r="F405">
        <f t="shared" si="4"/>
        <v>3.9020000000000001</v>
      </c>
      <c r="G405" t="str">
        <f t="shared" si="5"/>
        <v>Residential</v>
      </c>
    </row>
    <row r="406" spans="1:7">
      <c r="A406">
        <v>2010</v>
      </c>
      <c r="B406">
        <v>5200</v>
      </c>
      <c r="C406" t="s">
        <v>79</v>
      </c>
      <c r="D406" t="s">
        <v>98</v>
      </c>
      <c r="E406">
        <v>0</v>
      </c>
      <c r="F406">
        <f t="shared" si="4"/>
        <v>0</v>
      </c>
      <c r="G406" t="str">
        <f t="shared" si="5"/>
        <v>Agri</v>
      </c>
    </row>
    <row r="407" spans="1:7">
      <c r="A407">
        <v>2010</v>
      </c>
      <c r="B407">
        <v>5200</v>
      </c>
      <c r="C407" t="s">
        <v>79</v>
      </c>
      <c r="D407" t="s">
        <v>98</v>
      </c>
      <c r="E407">
        <v>8.9999999999999993E-3</v>
      </c>
      <c r="F407">
        <f t="shared" si="4"/>
        <v>8.9999999999999993E-3</v>
      </c>
      <c r="G407" t="str">
        <f t="shared" si="5"/>
        <v>Agri</v>
      </c>
    </row>
    <row r="408" spans="1:7">
      <c r="A408">
        <v>2010</v>
      </c>
      <c r="B408">
        <v>5200</v>
      </c>
      <c r="C408" t="s">
        <v>79</v>
      </c>
      <c r="D408" t="s">
        <v>96</v>
      </c>
      <c r="E408">
        <v>10.507999999999999</v>
      </c>
      <c r="F408">
        <f t="shared" si="4"/>
        <v>10.507999999999999</v>
      </c>
      <c r="G408" t="str">
        <f t="shared" si="5"/>
        <v>Services</v>
      </c>
    </row>
    <row r="409" spans="1:7">
      <c r="A409">
        <v>2010</v>
      </c>
      <c r="B409">
        <v>5200</v>
      </c>
      <c r="C409" t="s">
        <v>55</v>
      </c>
      <c r="D409" t="s">
        <v>101</v>
      </c>
      <c r="E409">
        <v>192.952</v>
      </c>
      <c r="F409">
        <f t="shared" si="4"/>
        <v>192.952</v>
      </c>
      <c r="G409" t="str">
        <f t="shared" si="5"/>
        <v>Prod-Central</v>
      </c>
    </row>
    <row r="410" spans="1:7">
      <c r="A410">
        <v>2010</v>
      </c>
      <c r="B410">
        <v>5200</v>
      </c>
      <c r="C410" t="s">
        <v>55</v>
      </c>
      <c r="D410" t="s">
        <v>102</v>
      </c>
      <c r="E410">
        <v>12.898999999999999</v>
      </c>
      <c r="F410">
        <f t="shared" si="4"/>
        <v>-12.898999999999999</v>
      </c>
      <c r="G410" t="str">
        <f t="shared" si="5"/>
        <v>Industry</v>
      </c>
    </row>
    <row r="411" spans="1:7">
      <c r="A411">
        <v>2010</v>
      </c>
      <c r="B411">
        <v>5200</v>
      </c>
      <c r="C411" t="s">
        <v>55</v>
      </c>
      <c r="D411" t="s">
        <v>99</v>
      </c>
      <c r="E411">
        <v>28.331</v>
      </c>
      <c r="F411">
        <f t="shared" si="4"/>
        <v>28.331</v>
      </c>
      <c r="G411" t="str">
        <f t="shared" si="5"/>
        <v>Industry</v>
      </c>
    </row>
    <row r="412" spans="1:7">
      <c r="A412">
        <v>2010</v>
      </c>
      <c r="B412">
        <v>5200</v>
      </c>
      <c r="C412" t="s">
        <v>55</v>
      </c>
      <c r="D412" t="s">
        <v>95</v>
      </c>
      <c r="E412">
        <v>195</v>
      </c>
      <c r="F412">
        <f t="shared" si="4"/>
        <v>195</v>
      </c>
      <c r="G412" t="str">
        <f t="shared" si="5"/>
        <v>Residential</v>
      </c>
    </row>
    <row r="413" spans="1:7">
      <c r="A413">
        <v>2010</v>
      </c>
      <c r="B413">
        <v>5200</v>
      </c>
      <c r="C413" t="s">
        <v>55</v>
      </c>
      <c r="D413" t="s">
        <v>98</v>
      </c>
      <c r="E413">
        <v>0</v>
      </c>
      <c r="F413">
        <f t="shared" si="4"/>
        <v>0</v>
      </c>
      <c r="G413" t="str">
        <f t="shared" si="5"/>
        <v>Agri</v>
      </c>
    </row>
    <row r="414" spans="1:7">
      <c r="A414">
        <v>2010</v>
      </c>
      <c r="B414">
        <v>5200</v>
      </c>
      <c r="C414" t="s">
        <v>55</v>
      </c>
      <c r="D414" t="s">
        <v>98</v>
      </c>
      <c r="E414">
        <v>1.1000000000000001</v>
      </c>
      <c r="F414">
        <f t="shared" ref="F414:F477" si="6">IF(D414=$D$221,-E414,E414)</f>
        <v>1.1000000000000001</v>
      </c>
      <c r="G414" t="str">
        <f t="shared" ref="G414:G477" si="7">IF(D414=$D$221,$D$222,D414)</f>
        <v>Agri</v>
      </c>
    </row>
    <row r="415" spans="1:7">
      <c r="A415">
        <v>2010</v>
      </c>
      <c r="B415">
        <v>5200</v>
      </c>
      <c r="C415" t="s">
        <v>55</v>
      </c>
      <c r="D415" t="s">
        <v>96</v>
      </c>
      <c r="E415">
        <v>49.674999999999997</v>
      </c>
      <c r="F415">
        <f t="shared" si="6"/>
        <v>49.674999999999997</v>
      </c>
      <c r="G415" t="str">
        <f t="shared" si="7"/>
        <v>Services</v>
      </c>
    </row>
    <row r="416" spans="1:7">
      <c r="A416">
        <v>2010</v>
      </c>
      <c r="B416">
        <v>5200</v>
      </c>
      <c r="C416" t="s">
        <v>56</v>
      </c>
      <c r="D416" t="s">
        <v>101</v>
      </c>
      <c r="E416">
        <v>4.2999999999999997E-2</v>
      </c>
      <c r="F416">
        <f t="shared" si="6"/>
        <v>4.2999999999999997E-2</v>
      </c>
      <c r="G416" t="str">
        <f t="shared" si="7"/>
        <v>Prod-Central</v>
      </c>
    </row>
    <row r="417" spans="1:7">
      <c r="A417">
        <v>2010</v>
      </c>
      <c r="B417">
        <v>5200</v>
      </c>
      <c r="C417" t="s">
        <v>56</v>
      </c>
      <c r="D417" t="s">
        <v>102</v>
      </c>
      <c r="E417">
        <v>21.068000000000001</v>
      </c>
      <c r="F417">
        <f t="shared" si="6"/>
        <v>-21.068000000000001</v>
      </c>
      <c r="G417" t="str">
        <f t="shared" si="7"/>
        <v>Industry</v>
      </c>
    </row>
    <row r="418" spans="1:7">
      <c r="A418">
        <v>2010</v>
      </c>
      <c r="B418">
        <v>5200</v>
      </c>
      <c r="C418" t="s">
        <v>56</v>
      </c>
      <c r="D418" t="s">
        <v>99</v>
      </c>
      <c r="E418">
        <v>13.327999999999999</v>
      </c>
      <c r="F418">
        <f t="shared" si="6"/>
        <v>13.327999999999999</v>
      </c>
      <c r="G418" t="str">
        <f t="shared" si="7"/>
        <v>Industry</v>
      </c>
    </row>
    <row r="419" spans="1:7">
      <c r="A419">
        <v>2010</v>
      </c>
      <c r="B419">
        <v>5200</v>
      </c>
      <c r="C419" t="s">
        <v>56</v>
      </c>
      <c r="D419" t="s">
        <v>95</v>
      </c>
      <c r="E419">
        <v>0.29799999999999999</v>
      </c>
      <c r="F419">
        <f t="shared" si="6"/>
        <v>0.29799999999999999</v>
      </c>
      <c r="G419" t="str">
        <f t="shared" si="7"/>
        <v>Residential</v>
      </c>
    </row>
    <row r="420" spans="1:7">
      <c r="A420">
        <v>2010</v>
      </c>
      <c r="B420">
        <v>5200</v>
      </c>
      <c r="C420" t="s">
        <v>56</v>
      </c>
      <c r="D420" t="s">
        <v>98</v>
      </c>
      <c r="E420">
        <v>0</v>
      </c>
      <c r="F420">
        <f t="shared" si="6"/>
        <v>0</v>
      </c>
      <c r="G420" t="str">
        <f t="shared" si="7"/>
        <v>Agri</v>
      </c>
    </row>
    <row r="421" spans="1:7">
      <c r="A421">
        <v>2010</v>
      </c>
      <c r="B421">
        <v>5200</v>
      </c>
      <c r="C421" t="s">
        <v>56</v>
      </c>
      <c r="D421" t="s">
        <v>98</v>
      </c>
      <c r="E421">
        <v>1.7999999999999999E-2</v>
      </c>
      <c r="F421">
        <f t="shared" si="6"/>
        <v>1.7999999999999999E-2</v>
      </c>
      <c r="G421" t="str">
        <f t="shared" si="7"/>
        <v>Agri</v>
      </c>
    </row>
    <row r="422" spans="1:7">
      <c r="A422">
        <v>2010</v>
      </c>
      <c r="B422">
        <v>5200</v>
      </c>
      <c r="C422" t="s">
        <v>56</v>
      </c>
      <c r="D422" t="s">
        <v>96</v>
      </c>
      <c r="E422">
        <v>0.498</v>
      </c>
      <c r="F422">
        <f t="shared" si="6"/>
        <v>0.498</v>
      </c>
      <c r="G422" t="str">
        <f t="shared" si="7"/>
        <v>Services</v>
      </c>
    </row>
    <row r="423" spans="1:7">
      <c r="A423">
        <v>2010</v>
      </c>
      <c r="B423">
        <v>5200</v>
      </c>
      <c r="C423" t="s">
        <v>57</v>
      </c>
      <c r="D423" t="s">
        <v>101</v>
      </c>
      <c r="E423">
        <v>75.3</v>
      </c>
      <c r="F423">
        <f t="shared" si="6"/>
        <v>75.3</v>
      </c>
      <c r="G423" t="str">
        <f t="shared" si="7"/>
        <v>Prod-Central</v>
      </c>
    </row>
    <row r="424" spans="1:7">
      <c r="A424">
        <v>2010</v>
      </c>
      <c r="B424">
        <v>5200</v>
      </c>
      <c r="C424" t="s">
        <v>57</v>
      </c>
      <c r="D424" t="s">
        <v>102</v>
      </c>
      <c r="E424">
        <v>3.4159999999999999</v>
      </c>
      <c r="F424">
        <f t="shared" si="6"/>
        <v>-3.4159999999999999</v>
      </c>
      <c r="G424" t="str">
        <f t="shared" si="7"/>
        <v>Industry</v>
      </c>
    </row>
    <row r="425" spans="1:7">
      <c r="A425">
        <v>2010</v>
      </c>
      <c r="B425">
        <v>5200</v>
      </c>
      <c r="C425" t="s">
        <v>57</v>
      </c>
      <c r="D425" t="s">
        <v>99</v>
      </c>
      <c r="E425">
        <v>11.834</v>
      </c>
      <c r="F425">
        <f t="shared" si="6"/>
        <v>11.834</v>
      </c>
      <c r="G425" t="str">
        <f t="shared" si="7"/>
        <v>Industry</v>
      </c>
    </row>
    <row r="426" spans="1:7">
      <c r="A426">
        <v>2010</v>
      </c>
      <c r="B426">
        <v>5200</v>
      </c>
      <c r="C426" t="s">
        <v>57</v>
      </c>
      <c r="D426" t="s">
        <v>95</v>
      </c>
      <c r="E426">
        <v>47.511000000000003</v>
      </c>
      <c r="F426">
        <f t="shared" si="6"/>
        <v>47.511000000000003</v>
      </c>
      <c r="G426" t="str">
        <f t="shared" si="7"/>
        <v>Residential</v>
      </c>
    </row>
    <row r="427" spans="1:7">
      <c r="A427">
        <v>2010</v>
      </c>
      <c r="B427">
        <v>5200</v>
      </c>
      <c r="C427" t="s">
        <v>57</v>
      </c>
      <c r="D427" t="s">
        <v>98</v>
      </c>
      <c r="E427">
        <v>0</v>
      </c>
      <c r="F427">
        <f t="shared" si="6"/>
        <v>0</v>
      </c>
      <c r="G427" t="str">
        <f t="shared" si="7"/>
        <v>Agri</v>
      </c>
    </row>
    <row r="428" spans="1:7">
      <c r="A428">
        <v>2010</v>
      </c>
      <c r="B428">
        <v>5200</v>
      </c>
      <c r="C428" t="s">
        <v>57</v>
      </c>
      <c r="D428" t="s">
        <v>98</v>
      </c>
      <c r="E428">
        <v>0.755</v>
      </c>
      <c r="F428">
        <f t="shared" si="6"/>
        <v>0.755</v>
      </c>
      <c r="G428" t="str">
        <f t="shared" si="7"/>
        <v>Agri</v>
      </c>
    </row>
    <row r="429" spans="1:7">
      <c r="A429">
        <v>2010</v>
      </c>
      <c r="B429">
        <v>5200</v>
      </c>
      <c r="C429" t="s">
        <v>57</v>
      </c>
      <c r="D429" t="s">
        <v>96</v>
      </c>
      <c r="E429">
        <v>8.9629999999999992</v>
      </c>
      <c r="F429">
        <f t="shared" si="6"/>
        <v>8.9629999999999992</v>
      </c>
      <c r="G429" t="str">
        <f t="shared" si="7"/>
        <v>Services</v>
      </c>
    </row>
    <row r="430" spans="1:7">
      <c r="A430">
        <v>2010</v>
      </c>
      <c r="B430">
        <v>5200</v>
      </c>
      <c r="C430" t="s">
        <v>80</v>
      </c>
      <c r="D430" t="s">
        <v>101</v>
      </c>
      <c r="E430">
        <v>3.141</v>
      </c>
      <c r="F430">
        <f t="shared" si="6"/>
        <v>3.141</v>
      </c>
      <c r="G430" t="str">
        <f t="shared" si="7"/>
        <v>Prod-Central</v>
      </c>
    </row>
    <row r="431" spans="1:7">
      <c r="A431">
        <v>2010</v>
      </c>
      <c r="B431">
        <v>5200</v>
      </c>
      <c r="C431" t="s">
        <v>80</v>
      </c>
      <c r="D431" t="s">
        <v>102</v>
      </c>
      <c r="E431">
        <v>7.984</v>
      </c>
      <c r="F431">
        <f t="shared" si="6"/>
        <v>-7.984</v>
      </c>
      <c r="G431" t="str">
        <f t="shared" si="7"/>
        <v>Industry</v>
      </c>
    </row>
    <row r="432" spans="1:7">
      <c r="A432">
        <v>2010</v>
      </c>
      <c r="B432">
        <v>5200</v>
      </c>
      <c r="C432" t="s">
        <v>80</v>
      </c>
      <c r="D432" t="s">
        <v>99</v>
      </c>
      <c r="E432">
        <v>14.473000000000001</v>
      </c>
      <c r="F432">
        <f t="shared" si="6"/>
        <v>14.473000000000001</v>
      </c>
      <c r="G432" t="str">
        <f t="shared" si="7"/>
        <v>Industry</v>
      </c>
    </row>
    <row r="433" spans="1:7">
      <c r="A433">
        <v>2010</v>
      </c>
      <c r="B433">
        <v>5200</v>
      </c>
      <c r="C433" t="s">
        <v>80</v>
      </c>
      <c r="D433" t="s">
        <v>95</v>
      </c>
      <c r="E433">
        <v>15.946999999999999</v>
      </c>
      <c r="F433">
        <f t="shared" si="6"/>
        <v>15.946999999999999</v>
      </c>
      <c r="G433" t="str">
        <f t="shared" si="7"/>
        <v>Residential</v>
      </c>
    </row>
    <row r="434" spans="1:7">
      <c r="A434">
        <v>2010</v>
      </c>
      <c r="B434">
        <v>5200</v>
      </c>
      <c r="C434" t="s">
        <v>80</v>
      </c>
      <c r="D434" t="s">
        <v>98</v>
      </c>
      <c r="E434">
        <v>0</v>
      </c>
      <c r="F434">
        <f t="shared" si="6"/>
        <v>0</v>
      </c>
      <c r="G434" t="str">
        <f t="shared" si="7"/>
        <v>Agri</v>
      </c>
    </row>
    <row r="435" spans="1:7">
      <c r="A435">
        <v>2010</v>
      </c>
      <c r="B435">
        <v>5200</v>
      </c>
      <c r="C435" t="s">
        <v>80</v>
      </c>
      <c r="D435" t="s">
        <v>98</v>
      </c>
      <c r="E435">
        <v>0</v>
      </c>
      <c r="F435">
        <f t="shared" si="6"/>
        <v>0</v>
      </c>
      <c r="G435" t="str">
        <f t="shared" si="7"/>
        <v>Agri</v>
      </c>
    </row>
    <row r="436" spans="1:7">
      <c r="A436">
        <v>2010</v>
      </c>
      <c r="B436">
        <v>5200</v>
      </c>
      <c r="C436" t="s">
        <v>80</v>
      </c>
      <c r="D436" t="s">
        <v>96</v>
      </c>
      <c r="E436">
        <v>3.8380000000000001</v>
      </c>
      <c r="F436">
        <f t="shared" si="6"/>
        <v>3.8380000000000001</v>
      </c>
      <c r="G436" t="str">
        <f t="shared" si="7"/>
        <v>Services</v>
      </c>
    </row>
    <row r="437" spans="1:7">
      <c r="A437">
        <v>2010</v>
      </c>
      <c r="B437">
        <v>5200</v>
      </c>
      <c r="C437" t="s">
        <v>58</v>
      </c>
      <c r="D437" t="s">
        <v>101</v>
      </c>
      <c r="E437">
        <v>134.56200000000001</v>
      </c>
      <c r="F437">
        <f t="shared" si="6"/>
        <v>134.56200000000001</v>
      </c>
      <c r="G437" t="str">
        <f t="shared" si="7"/>
        <v>Prod-Central</v>
      </c>
    </row>
    <row r="438" spans="1:7">
      <c r="A438">
        <v>2010</v>
      </c>
      <c r="B438">
        <v>5200</v>
      </c>
      <c r="C438" t="s">
        <v>58</v>
      </c>
      <c r="D438" t="s">
        <v>102</v>
      </c>
      <c r="E438">
        <v>17.5</v>
      </c>
      <c r="F438">
        <f t="shared" si="6"/>
        <v>-17.5</v>
      </c>
      <c r="G438" t="str">
        <f t="shared" si="7"/>
        <v>Industry</v>
      </c>
    </row>
    <row r="439" spans="1:7">
      <c r="A439">
        <v>2010</v>
      </c>
      <c r="B439">
        <v>5200</v>
      </c>
      <c r="C439" t="s">
        <v>58</v>
      </c>
      <c r="D439" t="s">
        <v>99</v>
      </c>
      <c r="E439">
        <v>18.795999999999999</v>
      </c>
      <c r="F439">
        <f t="shared" si="6"/>
        <v>18.795999999999999</v>
      </c>
      <c r="G439" t="str">
        <f t="shared" si="7"/>
        <v>Industry</v>
      </c>
    </row>
    <row r="440" spans="1:7">
      <c r="A440">
        <v>2010</v>
      </c>
      <c r="B440">
        <v>5200</v>
      </c>
      <c r="C440" t="s">
        <v>58</v>
      </c>
      <c r="D440" t="s">
        <v>95</v>
      </c>
      <c r="E440">
        <v>135.38900000000001</v>
      </c>
      <c r="F440">
        <f t="shared" si="6"/>
        <v>135.38900000000001</v>
      </c>
      <c r="G440" t="str">
        <f t="shared" si="7"/>
        <v>Residential</v>
      </c>
    </row>
    <row r="441" spans="1:7">
      <c r="A441">
        <v>2010</v>
      </c>
      <c r="B441">
        <v>5200</v>
      </c>
      <c r="C441" t="s">
        <v>58</v>
      </c>
      <c r="D441" t="s">
        <v>98</v>
      </c>
      <c r="E441">
        <v>0</v>
      </c>
      <c r="F441">
        <f t="shared" si="6"/>
        <v>0</v>
      </c>
      <c r="G441" t="str">
        <f t="shared" si="7"/>
        <v>Agri</v>
      </c>
    </row>
    <row r="442" spans="1:7">
      <c r="A442">
        <v>2010</v>
      </c>
      <c r="B442">
        <v>5200</v>
      </c>
      <c r="C442" t="s">
        <v>58</v>
      </c>
      <c r="D442" t="s">
        <v>98</v>
      </c>
      <c r="E442">
        <v>0.3</v>
      </c>
      <c r="F442">
        <f t="shared" si="6"/>
        <v>0.3</v>
      </c>
      <c r="G442" t="str">
        <f t="shared" si="7"/>
        <v>Agri</v>
      </c>
    </row>
    <row r="443" spans="1:7">
      <c r="A443">
        <v>2010</v>
      </c>
      <c r="B443">
        <v>5200</v>
      </c>
      <c r="C443" t="s">
        <v>58</v>
      </c>
      <c r="D443" t="s">
        <v>96</v>
      </c>
      <c r="E443">
        <v>60.777000000000001</v>
      </c>
      <c r="F443">
        <f t="shared" si="6"/>
        <v>60.777000000000001</v>
      </c>
      <c r="G443" t="str">
        <f t="shared" si="7"/>
        <v>Services</v>
      </c>
    </row>
    <row r="444" spans="1:7">
      <c r="A444">
        <v>2010</v>
      </c>
      <c r="B444">
        <v>5200</v>
      </c>
      <c r="C444" t="s">
        <v>59</v>
      </c>
      <c r="D444" t="s">
        <v>101</v>
      </c>
      <c r="E444">
        <v>7.5270000000000001</v>
      </c>
      <c r="F444">
        <f t="shared" si="6"/>
        <v>7.5270000000000001</v>
      </c>
      <c r="G444" t="str">
        <f t="shared" si="7"/>
        <v>Prod-Central</v>
      </c>
    </row>
    <row r="445" spans="1:7">
      <c r="A445">
        <v>2010</v>
      </c>
      <c r="B445">
        <v>5200</v>
      </c>
      <c r="C445" t="s">
        <v>59</v>
      </c>
      <c r="D445" t="s">
        <v>102</v>
      </c>
      <c r="E445">
        <v>0.13500000000000001</v>
      </c>
      <c r="F445">
        <f t="shared" si="6"/>
        <v>-0.13500000000000001</v>
      </c>
      <c r="G445" t="str">
        <f t="shared" si="7"/>
        <v>Industry</v>
      </c>
    </row>
    <row r="446" spans="1:7">
      <c r="A446">
        <v>2010</v>
      </c>
      <c r="B446">
        <v>5200</v>
      </c>
      <c r="C446" t="s">
        <v>59</v>
      </c>
      <c r="D446" t="s">
        <v>99</v>
      </c>
      <c r="E446">
        <v>2.2490000000000001</v>
      </c>
      <c r="F446">
        <f t="shared" si="6"/>
        <v>2.2490000000000001</v>
      </c>
      <c r="G446" t="str">
        <f t="shared" si="7"/>
        <v>Industry</v>
      </c>
    </row>
    <row r="447" spans="1:7">
      <c r="A447">
        <v>2010</v>
      </c>
      <c r="B447">
        <v>5200</v>
      </c>
      <c r="C447" t="s">
        <v>59</v>
      </c>
      <c r="D447" t="s">
        <v>95</v>
      </c>
      <c r="E447">
        <v>4.2450000000000001</v>
      </c>
      <c r="F447">
        <f t="shared" si="6"/>
        <v>4.2450000000000001</v>
      </c>
      <c r="G447" t="str">
        <f t="shared" si="7"/>
        <v>Residential</v>
      </c>
    </row>
    <row r="448" spans="1:7">
      <c r="A448">
        <v>2010</v>
      </c>
      <c r="B448">
        <v>5200</v>
      </c>
      <c r="C448" t="s">
        <v>59</v>
      </c>
      <c r="D448" t="s">
        <v>98</v>
      </c>
      <c r="E448">
        <v>0</v>
      </c>
      <c r="F448">
        <f t="shared" si="6"/>
        <v>0</v>
      </c>
      <c r="G448" t="str">
        <f t="shared" si="7"/>
        <v>Agri</v>
      </c>
    </row>
    <row r="449" spans="1:7">
      <c r="A449">
        <v>2010</v>
      </c>
      <c r="B449">
        <v>5200</v>
      </c>
      <c r="C449" t="s">
        <v>59</v>
      </c>
      <c r="D449" t="s">
        <v>98</v>
      </c>
      <c r="E449">
        <v>0</v>
      </c>
      <c r="F449">
        <f t="shared" si="6"/>
        <v>0</v>
      </c>
      <c r="G449" t="str">
        <f t="shared" si="7"/>
        <v>Agri</v>
      </c>
    </row>
    <row r="450" spans="1:7">
      <c r="A450">
        <v>2010</v>
      </c>
      <c r="B450">
        <v>5200</v>
      </c>
      <c r="C450" t="s">
        <v>59</v>
      </c>
      <c r="D450" t="s">
        <v>96</v>
      </c>
      <c r="E450">
        <v>1.536</v>
      </c>
      <c r="F450">
        <f t="shared" si="6"/>
        <v>1.536</v>
      </c>
      <c r="G450" t="str">
        <f t="shared" si="7"/>
        <v>Services</v>
      </c>
    </row>
    <row r="451" spans="1:7">
      <c r="A451">
        <v>2010</v>
      </c>
      <c r="B451">
        <v>5200</v>
      </c>
      <c r="C451" t="s">
        <v>60</v>
      </c>
      <c r="D451" t="s">
        <v>101</v>
      </c>
      <c r="E451">
        <v>25.82</v>
      </c>
      <c r="F451">
        <f t="shared" si="6"/>
        <v>25.82</v>
      </c>
      <c r="G451" t="str">
        <f t="shared" si="7"/>
        <v>Prod-Central</v>
      </c>
    </row>
    <row r="452" spans="1:7">
      <c r="A452">
        <v>2010</v>
      </c>
      <c r="B452">
        <v>5200</v>
      </c>
      <c r="C452" t="s">
        <v>60</v>
      </c>
      <c r="D452" t="s">
        <v>102</v>
      </c>
      <c r="E452">
        <v>2.06</v>
      </c>
      <c r="F452">
        <f t="shared" si="6"/>
        <v>-2.06</v>
      </c>
      <c r="G452" t="str">
        <f t="shared" si="7"/>
        <v>Industry</v>
      </c>
    </row>
    <row r="453" spans="1:7">
      <c r="A453">
        <v>2010</v>
      </c>
      <c r="B453">
        <v>5200</v>
      </c>
      <c r="C453" t="s">
        <v>60</v>
      </c>
      <c r="D453" t="s">
        <v>99</v>
      </c>
      <c r="E453">
        <v>4.4589999999999996</v>
      </c>
      <c r="F453">
        <f t="shared" si="6"/>
        <v>4.4589999999999996</v>
      </c>
      <c r="G453" t="str">
        <f t="shared" si="7"/>
        <v>Industry</v>
      </c>
    </row>
    <row r="454" spans="1:7">
      <c r="A454">
        <v>2010</v>
      </c>
      <c r="B454">
        <v>5200</v>
      </c>
      <c r="C454" t="s">
        <v>60</v>
      </c>
      <c r="D454" t="s">
        <v>95</v>
      </c>
      <c r="E454">
        <v>20.562999999999999</v>
      </c>
      <c r="F454">
        <f t="shared" si="6"/>
        <v>20.562999999999999</v>
      </c>
      <c r="G454" t="str">
        <f t="shared" si="7"/>
        <v>Residential</v>
      </c>
    </row>
    <row r="455" spans="1:7">
      <c r="A455">
        <v>2010</v>
      </c>
      <c r="B455">
        <v>5200</v>
      </c>
      <c r="C455" t="s">
        <v>60</v>
      </c>
      <c r="D455" t="s">
        <v>98</v>
      </c>
      <c r="E455">
        <v>0</v>
      </c>
      <c r="F455">
        <f t="shared" si="6"/>
        <v>0</v>
      </c>
      <c r="G455" t="str">
        <f t="shared" si="7"/>
        <v>Agri</v>
      </c>
    </row>
    <row r="456" spans="1:7">
      <c r="A456">
        <v>2010</v>
      </c>
      <c r="B456">
        <v>5200</v>
      </c>
      <c r="C456" t="s">
        <v>60</v>
      </c>
      <c r="D456" t="s">
        <v>98</v>
      </c>
      <c r="E456">
        <v>0.14199999999999999</v>
      </c>
      <c r="F456">
        <f t="shared" si="6"/>
        <v>0.14199999999999999</v>
      </c>
      <c r="G456" t="str">
        <f t="shared" si="7"/>
        <v>Agri</v>
      </c>
    </row>
    <row r="457" spans="1:7">
      <c r="A457">
        <v>2010</v>
      </c>
      <c r="B457">
        <v>5200</v>
      </c>
      <c r="C457" t="s">
        <v>60</v>
      </c>
      <c r="D457" t="s">
        <v>96</v>
      </c>
      <c r="E457">
        <v>10.484999999999999</v>
      </c>
      <c r="F457">
        <f t="shared" si="6"/>
        <v>10.484999999999999</v>
      </c>
      <c r="G457" t="str">
        <f t="shared" si="7"/>
        <v>Services</v>
      </c>
    </row>
    <row r="458" spans="1:7">
      <c r="A458">
        <v>2010</v>
      </c>
      <c r="B458">
        <v>5200</v>
      </c>
      <c r="C458" t="s">
        <v>61</v>
      </c>
      <c r="D458" t="s">
        <v>101</v>
      </c>
      <c r="E458">
        <v>0</v>
      </c>
      <c r="F458">
        <f t="shared" si="6"/>
        <v>0</v>
      </c>
      <c r="G458" t="str">
        <f t="shared" si="7"/>
        <v>Prod-Central</v>
      </c>
    </row>
    <row r="459" spans="1:7">
      <c r="A459">
        <v>2010</v>
      </c>
      <c r="B459">
        <v>5200</v>
      </c>
      <c r="C459" t="s">
        <v>61</v>
      </c>
      <c r="D459" t="s">
        <v>102</v>
      </c>
      <c r="E459">
        <v>0</v>
      </c>
      <c r="F459">
        <f t="shared" si="6"/>
        <v>0</v>
      </c>
      <c r="G459" t="str">
        <f t="shared" si="7"/>
        <v>Industry</v>
      </c>
    </row>
    <row r="460" spans="1:7">
      <c r="A460">
        <v>2010</v>
      </c>
      <c r="B460">
        <v>5200</v>
      </c>
      <c r="C460" t="s">
        <v>61</v>
      </c>
      <c r="D460" t="s">
        <v>99</v>
      </c>
      <c r="E460">
        <v>34.421999999999997</v>
      </c>
      <c r="F460">
        <f t="shared" si="6"/>
        <v>34.421999999999997</v>
      </c>
      <c r="G460" t="str">
        <f t="shared" si="7"/>
        <v>Industry</v>
      </c>
    </row>
    <row r="461" spans="1:7">
      <c r="A461">
        <v>2010</v>
      </c>
      <c r="B461">
        <v>5200</v>
      </c>
      <c r="C461" t="s">
        <v>61</v>
      </c>
      <c r="D461" t="s">
        <v>95</v>
      </c>
      <c r="E461">
        <v>2.1739999999999999</v>
      </c>
      <c r="F461">
        <f t="shared" si="6"/>
        <v>2.1739999999999999</v>
      </c>
      <c r="G461" t="str">
        <f t="shared" si="7"/>
        <v>Residential</v>
      </c>
    </row>
    <row r="462" spans="1:7">
      <c r="A462">
        <v>2010</v>
      </c>
      <c r="B462">
        <v>5200</v>
      </c>
      <c r="C462" t="s">
        <v>61</v>
      </c>
      <c r="D462" t="s">
        <v>98</v>
      </c>
      <c r="E462">
        <v>0</v>
      </c>
      <c r="F462">
        <f t="shared" si="6"/>
        <v>0</v>
      </c>
      <c r="G462" t="str">
        <f t="shared" si="7"/>
        <v>Agri</v>
      </c>
    </row>
    <row r="463" spans="1:7">
      <c r="A463">
        <v>2010</v>
      </c>
      <c r="B463">
        <v>5200</v>
      </c>
      <c r="C463" t="s">
        <v>61</v>
      </c>
      <c r="D463" t="s">
        <v>98</v>
      </c>
      <c r="E463">
        <v>0</v>
      </c>
      <c r="F463">
        <f t="shared" si="6"/>
        <v>0</v>
      </c>
      <c r="G463" t="str">
        <f t="shared" si="7"/>
        <v>Agri</v>
      </c>
    </row>
    <row r="464" spans="1:7">
      <c r="A464">
        <v>2010</v>
      </c>
      <c r="B464">
        <v>5200</v>
      </c>
      <c r="C464" t="s">
        <v>61</v>
      </c>
      <c r="D464" t="s">
        <v>96</v>
      </c>
      <c r="E464">
        <v>16.425000000000001</v>
      </c>
      <c r="F464">
        <f t="shared" si="6"/>
        <v>16.425000000000001</v>
      </c>
      <c r="G464" t="str">
        <f t="shared" si="7"/>
        <v>Services</v>
      </c>
    </row>
    <row r="465" spans="1:7">
      <c r="A465">
        <v>2010</v>
      </c>
      <c r="B465">
        <v>5200</v>
      </c>
      <c r="C465" t="s">
        <v>116</v>
      </c>
      <c r="D465" t="s">
        <v>101</v>
      </c>
      <c r="E465">
        <v>0</v>
      </c>
      <c r="F465">
        <f t="shared" si="6"/>
        <v>0</v>
      </c>
      <c r="G465" t="str">
        <f t="shared" si="7"/>
        <v>Prod-Central</v>
      </c>
    </row>
    <row r="466" spans="1:7">
      <c r="A466">
        <v>2010</v>
      </c>
      <c r="B466">
        <v>5200</v>
      </c>
      <c r="C466" t="s">
        <v>116</v>
      </c>
      <c r="D466" t="s">
        <v>102</v>
      </c>
      <c r="E466">
        <v>0</v>
      </c>
      <c r="F466">
        <f t="shared" si="6"/>
        <v>0</v>
      </c>
      <c r="G466" t="str">
        <f t="shared" si="7"/>
        <v>Industry</v>
      </c>
    </row>
    <row r="467" spans="1:7">
      <c r="A467">
        <v>2010</v>
      </c>
      <c r="B467">
        <v>5200</v>
      </c>
      <c r="C467" t="s">
        <v>116</v>
      </c>
      <c r="D467" t="s">
        <v>99</v>
      </c>
      <c r="E467">
        <v>0</v>
      </c>
      <c r="F467">
        <f t="shared" si="6"/>
        <v>0</v>
      </c>
      <c r="G467" t="str">
        <f t="shared" si="7"/>
        <v>Industry</v>
      </c>
    </row>
    <row r="468" spans="1:7">
      <c r="A468">
        <v>2010</v>
      </c>
      <c r="B468">
        <v>5200</v>
      </c>
      <c r="C468" t="s">
        <v>116</v>
      </c>
      <c r="D468" t="s">
        <v>95</v>
      </c>
      <c r="E468">
        <v>0.14599999999999999</v>
      </c>
      <c r="F468">
        <f t="shared" si="6"/>
        <v>0.14599999999999999</v>
      </c>
      <c r="G468" t="str">
        <f t="shared" si="7"/>
        <v>Residential</v>
      </c>
    </row>
    <row r="469" spans="1:7">
      <c r="A469">
        <v>2010</v>
      </c>
      <c r="B469">
        <v>5200</v>
      </c>
      <c r="C469" t="s">
        <v>116</v>
      </c>
      <c r="D469" t="s">
        <v>98</v>
      </c>
      <c r="E469">
        <v>0</v>
      </c>
      <c r="F469">
        <f t="shared" si="6"/>
        <v>0</v>
      </c>
      <c r="G469" t="str">
        <f t="shared" si="7"/>
        <v>Agri</v>
      </c>
    </row>
    <row r="470" spans="1:7">
      <c r="A470">
        <v>2010</v>
      </c>
      <c r="B470">
        <v>5200</v>
      </c>
      <c r="C470" t="s">
        <v>116</v>
      </c>
      <c r="D470" t="s">
        <v>98</v>
      </c>
      <c r="E470">
        <v>0</v>
      </c>
      <c r="F470">
        <f t="shared" si="6"/>
        <v>0</v>
      </c>
      <c r="G470" t="str">
        <f t="shared" si="7"/>
        <v>Agri</v>
      </c>
    </row>
    <row r="471" spans="1:7">
      <c r="A471">
        <v>2010</v>
      </c>
      <c r="B471">
        <v>5200</v>
      </c>
      <c r="C471" t="s">
        <v>116</v>
      </c>
      <c r="D471" t="s">
        <v>96</v>
      </c>
      <c r="E471">
        <v>7.9000000000000001E-2</v>
      </c>
      <c r="F471">
        <f t="shared" si="6"/>
        <v>7.9000000000000001E-2</v>
      </c>
      <c r="G471" t="str">
        <f t="shared" si="7"/>
        <v>Services</v>
      </c>
    </row>
    <row r="472" spans="1:7">
      <c r="A472">
        <v>2011</v>
      </c>
      <c r="B472">
        <v>4000</v>
      </c>
      <c r="C472" t="s">
        <v>74</v>
      </c>
      <c r="D472" t="s">
        <v>99</v>
      </c>
      <c r="E472">
        <v>0</v>
      </c>
      <c r="F472">
        <f t="shared" si="6"/>
        <v>0</v>
      </c>
      <c r="G472" t="str">
        <f t="shared" si="7"/>
        <v>Industry</v>
      </c>
    </row>
    <row r="473" spans="1:7">
      <c r="A473">
        <v>2011</v>
      </c>
      <c r="B473">
        <v>4000</v>
      </c>
      <c r="C473" t="s">
        <v>74</v>
      </c>
      <c r="D473" t="s">
        <v>100</v>
      </c>
      <c r="E473">
        <v>0</v>
      </c>
      <c r="F473">
        <f t="shared" si="6"/>
        <v>0</v>
      </c>
      <c r="G473" t="str">
        <f t="shared" si="7"/>
        <v>Transport</v>
      </c>
    </row>
    <row r="474" spans="1:7">
      <c r="A474">
        <v>2011</v>
      </c>
      <c r="B474">
        <v>4000</v>
      </c>
      <c r="C474" t="s">
        <v>74</v>
      </c>
      <c r="D474" t="s">
        <v>95</v>
      </c>
      <c r="E474">
        <v>0</v>
      </c>
      <c r="F474">
        <f t="shared" si="6"/>
        <v>0</v>
      </c>
      <c r="G474" t="str">
        <f t="shared" si="7"/>
        <v>Residential</v>
      </c>
    </row>
    <row r="475" spans="1:7">
      <c r="A475">
        <v>2011</v>
      </c>
      <c r="B475">
        <v>4000</v>
      </c>
      <c r="C475" t="s">
        <v>74</v>
      </c>
      <c r="D475" t="s">
        <v>98</v>
      </c>
      <c r="E475">
        <v>0</v>
      </c>
      <c r="F475">
        <f t="shared" si="6"/>
        <v>0</v>
      </c>
      <c r="G475" t="str">
        <f t="shared" si="7"/>
        <v>Agri</v>
      </c>
    </row>
    <row r="476" spans="1:7">
      <c r="A476">
        <v>2011</v>
      </c>
      <c r="B476">
        <v>4000</v>
      </c>
      <c r="C476" t="s">
        <v>74</v>
      </c>
      <c r="D476" t="s">
        <v>98</v>
      </c>
      <c r="E476">
        <v>0</v>
      </c>
      <c r="F476">
        <f t="shared" si="6"/>
        <v>0</v>
      </c>
      <c r="G476" t="str">
        <f t="shared" si="7"/>
        <v>Agri</v>
      </c>
    </row>
    <row r="477" spans="1:7">
      <c r="A477">
        <v>2011</v>
      </c>
      <c r="B477">
        <v>4000</v>
      </c>
      <c r="C477" t="s">
        <v>74</v>
      </c>
      <c r="D477" t="s">
        <v>96</v>
      </c>
      <c r="E477">
        <v>6.5000000000000002E-2</v>
      </c>
      <c r="F477">
        <f t="shared" si="6"/>
        <v>6.5000000000000002E-2</v>
      </c>
      <c r="G477" t="str">
        <f t="shared" si="7"/>
        <v>Services</v>
      </c>
    </row>
    <row r="478" spans="1:7">
      <c r="A478">
        <v>2011</v>
      </c>
      <c r="B478">
        <v>4000</v>
      </c>
      <c r="C478" t="s">
        <v>35</v>
      </c>
      <c r="D478" t="s">
        <v>99</v>
      </c>
      <c r="E478">
        <v>131.054</v>
      </c>
      <c r="F478">
        <f t="shared" ref="F478:F541" si="8">IF(D478=$D$221,-E478,E478)</f>
        <v>131.054</v>
      </c>
      <c r="G478" t="str">
        <f t="shared" ref="G478:G541" si="9">IF(D478=$D$221,$D$222,D478)</f>
        <v>Industry</v>
      </c>
    </row>
    <row r="479" spans="1:7">
      <c r="A479">
        <v>2011</v>
      </c>
      <c r="B479">
        <v>4000</v>
      </c>
      <c r="C479" t="s">
        <v>35</v>
      </c>
      <c r="D479" t="s">
        <v>100</v>
      </c>
      <c r="E479">
        <v>7.65</v>
      </c>
      <c r="F479">
        <f t="shared" si="8"/>
        <v>7.65</v>
      </c>
      <c r="G479" t="str">
        <f t="shared" si="9"/>
        <v>Transport</v>
      </c>
    </row>
    <row r="480" spans="1:7">
      <c r="A480">
        <v>2011</v>
      </c>
      <c r="B480">
        <v>4000</v>
      </c>
      <c r="C480" t="s">
        <v>35</v>
      </c>
      <c r="D480" t="s">
        <v>95</v>
      </c>
      <c r="E480">
        <v>43.448999999999998</v>
      </c>
      <c r="F480">
        <f t="shared" si="8"/>
        <v>43.448999999999998</v>
      </c>
      <c r="G480" t="str">
        <f t="shared" si="9"/>
        <v>Residential</v>
      </c>
    </row>
    <row r="481" spans="1:7">
      <c r="A481">
        <v>2011</v>
      </c>
      <c r="B481">
        <v>4000</v>
      </c>
      <c r="C481" t="s">
        <v>35</v>
      </c>
      <c r="D481" t="s">
        <v>98</v>
      </c>
      <c r="E481">
        <v>0</v>
      </c>
      <c r="F481">
        <f t="shared" si="8"/>
        <v>0</v>
      </c>
      <c r="G481" t="str">
        <f t="shared" si="9"/>
        <v>Agri</v>
      </c>
    </row>
    <row r="482" spans="1:7">
      <c r="A482">
        <v>2011</v>
      </c>
      <c r="B482">
        <v>4000</v>
      </c>
      <c r="C482" t="s">
        <v>35</v>
      </c>
      <c r="D482" t="s">
        <v>98</v>
      </c>
      <c r="E482">
        <v>0.56699999999999995</v>
      </c>
      <c r="F482">
        <f t="shared" si="8"/>
        <v>0.56699999999999995</v>
      </c>
      <c r="G482" t="str">
        <f t="shared" si="9"/>
        <v>Agri</v>
      </c>
    </row>
    <row r="483" spans="1:7">
      <c r="A483">
        <v>2011</v>
      </c>
      <c r="B483">
        <v>4000</v>
      </c>
      <c r="C483" t="s">
        <v>35</v>
      </c>
      <c r="D483" t="s">
        <v>96</v>
      </c>
      <c r="E483">
        <v>26.428999999999998</v>
      </c>
      <c r="F483">
        <f t="shared" si="8"/>
        <v>26.428999999999998</v>
      </c>
      <c r="G483" t="str">
        <f t="shared" si="9"/>
        <v>Services</v>
      </c>
    </row>
    <row r="484" spans="1:7">
      <c r="A484">
        <v>2011</v>
      </c>
      <c r="B484">
        <v>4000</v>
      </c>
      <c r="C484" t="s">
        <v>36</v>
      </c>
      <c r="D484" t="s">
        <v>99</v>
      </c>
      <c r="E484">
        <v>168.02699999999999</v>
      </c>
      <c r="F484">
        <f t="shared" si="8"/>
        <v>168.02699999999999</v>
      </c>
      <c r="G484" t="str">
        <f t="shared" si="9"/>
        <v>Industry</v>
      </c>
    </row>
    <row r="485" spans="1:7">
      <c r="A485">
        <v>2011</v>
      </c>
      <c r="B485">
        <v>4000</v>
      </c>
      <c r="C485" t="s">
        <v>36</v>
      </c>
      <c r="D485" t="s">
        <v>100</v>
      </c>
      <c r="E485">
        <v>2.802</v>
      </c>
      <c r="F485">
        <f t="shared" si="8"/>
        <v>2.802</v>
      </c>
      <c r="G485" t="str">
        <f t="shared" si="9"/>
        <v>Transport</v>
      </c>
    </row>
    <row r="486" spans="1:7">
      <c r="A486">
        <v>2011</v>
      </c>
      <c r="B486">
        <v>4000</v>
      </c>
      <c r="C486" t="s">
        <v>36</v>
      </c>
      <c r="D486" t="s">
        <v>95</v>
      </c>
      <c r="E486">
        <v>130.358</v>
      </c>
      <c r="F486">
        <f t="shared" si="8"/>
        <v>130.358</v>
      </c>
      <c r="G486" t="str">
        <f t="shared" si="9"/>
        <v>Residential</v>
      </c>
    </row>
    <row r="487" spans="1:7">
      <c r="A487">
        <v>2011</v>
      </c>
      <c r="B487">
        <v>4000</v>
      </c>
      <c r="C487" t="s">
        <v>36</v>
      </c>
      <c r="D487" t="s">
        <v>98</v>
      </c>
      <c r="E487">
        <v>0</v>
      </c>
      <c r="F487">
        <f t="shared" si="8"/>
        <v>0</v>
      </c>
      <c r="G487" t="str">
        <f t="shared" si="9"/>
        <v>Agri</v>
      </c>
    </row>
    <row r="488" spans="1:7">
      <c r="A488">
        <v>2011</v>
      </c>
      <c r="B488">
        <v>4000</v>
      </c>
      <c r="C488" t="s">
        <v>36</v>
      </c>
      <c r="D488" t="s">
        <v>98</v>
      </c>
      <c r="E488">
        <v>7.742</v>
      </c>
      <c r="F488">
        <f t="shared" si="8"/>
        <v>7.742</v>
      </c>
      <c r="G488" t="str">
        <f t="shared" si="9"/>
        <v>Agri</v>
      </c>
    </row>
    <row r="489" spans="1:7">
      <c r="A489">
        <v>2011</v>
      </c>
      <c r="B489">
        <v>4000</v>
      </c>
      <c r="C489" t="s">
        <v>36</v>
      </c>
      <c r="D489" t="s">
        <v>96</v>
      </c>
      <c r="E489">
        <v>65.415999999999997</v>
      </c>
      <c r="F489">
        <f t="shared" si="8"/>
        <v>65.415999999999997</v>
      </c>
      <c r="G489" t="str">
        <f t="shared" si="9"/>
        <v>Services</v>
      </c>
    </row>
    <row r="490" spans="1:7">
      <c r="A490">
        <v>2011</v>
      </c>
      <c r="B490">
        <v>4000</v>
      </c>
      <c r="C490" t="s">
        <v>37</v>
      </c>
      <c r="D490" t="s">
        <v>99</v>
      </c>
      <c r="E490">
        <v>35.308999999999997</v>
      </c>
      <c r="F490">
        <f t="shared" si="8"/>
        <v>35.308999999999997</v>
      </c>
      <c r="G490" t="str">
        <f t="shared" si="9"/>
        <v>Industry</v>
      </c>
    </row>
    <row r="491" spans="1:7">
      <c r="A491">
        <v>2011</v>
      </c>
      <c r="B491">
        <v>4000</v>
      </c>
      <c r="C491" t="s">
        <v>37</v>
      </c>
      <c r="D491" t="s">
        <v>100</v>
      </c>
      <c r="E491">
        <v>11.071</v>
      </c>
      <c r="F491">
        <f t="shared" si="8"/>
        <v>11.071</v>
      </c>
      <c r="G491" t="str">
        <f t="shared" si="9"/>
        <v>Transport</v>
      </c>
    </row>
    <row r="492" spans="1:7">
      <c r="A492">
        <v>2011</v>
      </c>
      <c r="B492">
        <v>4000</v>
      </c>
      <c r="C492" t="s">
        <v>37</v>
      </c>
      <c r="D492" t="s">
        <v>95</v>
      </c>
      <c r="E492">
        <v>2.343</v>
      </c>
      <c r="F492">
        <f t="shared" si="8"/>
        <v>2.343</v>
      </c>
      <c r="G492" t="str">
        <f t="shared" si="9"/>
        <v>Residential</v>
      </c>
    </row>
    <row r="493" spans="1:7">
      <c r="A493">
        <v>2011</v>
      </c>
      <c r="B493">
        <v>4000</v>
      </c>
      <c r="C493" t="s">
        <v>37</v>
      </c>
      <c r="D493" t="s">
        <v>98</v>
      </c>
      <c r="E493">
        <v>0</v>
      </c>
      <c r="F493">
        <f t="shared" si="8"/>
        <v>0</v>
      </c>
      <c r="G493" t="str">
        <f t="shared" si="9"/>
        <v>Agri</v>
      </c>
    </row>
    <row r="494" spans="1:7">
      <c r="A494">
        <v>2011</v>
      </c>
      <c r="B494">
        <v>4000</v>
      </c>
      <c r="C494" t="s">
        <v>37</v>
      </c>
      <c r="D494" t="s">
        <v>98</v>
      </c>
      <c r="E494">
        <v>1.1539999999999999</v>
      </c>
      <c r="F494">
        <f t="shared" si="8"/>
        <v>1.1539999999999999</v>
      </c>
      <c r="G494" t="str">
        <f t="shared" si="9"/>
        <v>Agri</v>
      </c>
    </row>
    <row r="495" spans="1:7">
      <c r="A495">
        <v>2011</v>
      </c>
      <c r="B495">
        <v>4000</v>
      </c>
      <c r="C495" t="s">
        <v>37</v>
      </c>
      <c r="D495" t="s">
        <v>96</v>
      </c>
      <c r="E495">
        <v>3.4569999999999999</v>
      </c>
      <c r="F495">
        <f t="shared" si="8"/>
        <v>3.4569999999999999</v>
      </c>
      <c r="G495" t="str">
        <f t="shared" si="9"/>
        <v>Services</v>
      </c>
    </row>
    <row r="496" spans="1:7">
      <c r="A496">
        <v>2011</v>
      </c>
      <c r="B496">
        <v>4000</v>
      </c>
      <c r="C496" t="s">
        <v>38</v>
      </c>
      <c r="D496" t="s">
        <v>99</v>
      </c>
      <c r="E496">
        <v>0</v>
      </c>
      <c r="F496">
        <f t="shared" si="8"/>
        <v>0</v>
      </c>
      <c r="G496" t="str">
        <f t="shared" si="9"/>
        <v>Industry</v>
      </c>
    </row>
    <row r="497" spans="1:7">
      <c r="A497">
        <v>2011</v>
      </c>
      <c r="B497">
        <v>4000</v>
      </c>
      <c r="C497" t="s">
        <v>38</v>
      </c>
      <c r="D497" t="s">
        <v>100</v>
      </c>
      <c r="E497">
        <v>0</v>
      </c>
      <c r="F497">
        <f t="shared" si="8"/>
        <v>0</v>
      </c>
      <c r="G497" t="str">
        <f t="shared" si="9"/>
        <v>Transport</v>
      </c>
    </row>
    <row r="498" spans="1:7">
      <c r="A498">
        <v>2011</v>
      </c>
      <c r="B498">
        <v>4000</v>
      </c>
      <c r="C498" t="s">
        <v>38</v>
      </c>
      <c r="D498" t="s">
        <v>95</v>
      </c>
      <c r="E498">
        <v>0</v>
      </c>
      <c r="F498">
        <f t="shared" si="8"/>
        <v>0</v>
      </c>
      <c r="G498" t="str">
        <f t="shared" si="9"/>
        <v>Residential</v>
      </c>
    </row>
    <row r="499" spans="1:7">
      <c r="A499">
        <v>2011</v>
      </c>
      <c r="B499">
        <v>4000</v>
      </c>
      <c r="C499" t="s">
        <v>38</v>
      </c>
      <c r="D499" t="s">
        <v>98</v>
      </c>
      <c r="E499">
        <v>0</v>
      </c>
      <c r="F499">
        <f t="shared" si="8"/>
        <v>0</v>
      </c>
      <c r="G499" t="str">
        <f t="shared" si="9"/>
        <v>Agri</v>
      </c>
    </row>
    <row r="500" spans="1:7">
      <c r="A500">
        <v>2011</v>
      </c>
      <c r="B500">
        <v>4000</v>
      </c>
      <c r="C500" t="s">
        <v>38</v>
      </c>
      <c r="D500" t="s">
        <v>98</v>
      </c>
      <c r="E500">
        <v>0</v>
      </c>
      <c r="F500">
        <f t="shared" si="8"/>
        <v>0</v>
      </c>
      <c r="G500" t="str">
        <f t="shared" si="9"/>
        <v>Agri</v>
      </c>
    </row>
    <row r="501" spans="1:7">
      <c r="A501">
        <v>2011</v>
      </c>
      <c r="B501">
        <v>4000</v>
      </c>
      <c r="C501" t="s">
        <v>38</v>
      </c>
      <c r="D501" t="s">
        <v>96</v>
      </c>
      <c r="E501">
        <v>0</v>
      </c>
      <c r="F501">
        <f t="shared" si="8"/>
        <v>0</v>
      </c>
      <c r="G501" t="str">
        <f t="shared" si="9"/>
        <v>Services</v>
      </c>
    </row>
    <row r="502" spans="1:7">
      <c r="A502">
        <v>2011</v>
      </c>
      <c r="B502">
        <v>4000</v>
      </c>
      <c r="C502" t="s">
        <v>39</v>
      </c>
      <c r="D502" t="s">
        <v>99</v>
      </c>
      <c r="E502">
        <v>106.756</v>
      </c>
      <c r="F502">
        <f t="shared" si="8"/>
        <v>106.756</v>
      </c>
      <c r="G502" t="str">
        <f t="shared" si="9"/>
        <v>Industry</v>
      </c>
    </row>
    <row r="503" spans="1:7">
      <c r="A503">
        <v>2011</v>
      </c>
      <c r="B503">
        <v>4000</v>
      </c>
      <c r="C503" t="s">
        <v>39</v>
      </c>
      <c r="D503" t="s">
        <v>100</v>
      </c>
      <c r="E503">
        <v>3.0569999999999999</v>
      </c>
      <c r="F503">
        <f t="shared" si="8"/>
        <v>3.0569999999999999</v>
      </c>
      <c r="G503" t="str">
        <f t="shared" si="9"/>
        <v>Transport</v>
      </c>
    </row>
    <row r="504" spans="1:7">
      <c r="A504">
        <v>2011</v>
      </c>
      <c r="B504">
        <v>4000</v>
      </c>
      <c r="C504" t="s">
        <v>39</v>
      </c>
      <c r="D504" t="s">
        <v>95</v>
      </c>
      <c r="E504">
        <v>83.837000000000003</v>
      </c>
      <c r="F504">
        <f t="shared" si="8"/>
        <v>83.837000000000003</v>
      </c>
      <c r="G504" t="str">
        <f t="shared" si="9"/>
        <v>Residential</v>
      </c>
    </row>
    <row r="505" spans="1:7">
      <c r="A505">
        <v>2011</v>
      </c>
      <c r="B505">
        <v>4000</v>
      </c>
      <c r="C505" t="s">
        <v>39</v>
      </c>
      <c r="D505" t="s">
        <v>98</v>
      </c>
      <c r="E505">
        <v>0</v>
      </c>
      <c r="F505">
        <f t="shared" si="8"/>
        <v>0</v>
      </c>
      <c r="G505" t="str">
        <f t="shared" si="9"/>
        <v>Agri</v>
      </c>
    </row>
    <row r="506" spans="1:7">
      <c r="A506">
        <v>2011</v>
      </c>
      <c r="B506">
        <v>4000</v>
      </c>
      <c r="C506" t="s">
        <v>39</v>
      </c>
      <c r="D506" t="s">
        <v>98</v>
      </c>
      <c r="E506">
        <v>2.54</v>
      </c>
      <c r="F506">
        <f t="shared" si="8"/>
        <v>2.54</v>
      </c>
      <c r="G506" t="str">
        <f t="shared" si="9"/>
        <v>Agri</v>
      </c>
    </row>
    <row r="507" spans="1:7">
      <c r="A507">
        <v>2011</v>
      </c>
      <c r="B507">
        <v>4000</v>
      </c>
      <c r="C507" t="s">
        <v>39</v>
      </c>
      <c r="D507" t="s">
        <v>96</v>
      </c>
      <c r="E507">
        <v>54</v>
      </c>
      <c r="F507">
        <f t="shared" si="8"/>
        <v>54</v>
      </c>
      <c r="G507" t="str">
        <f t="shared" si="9"/>
        <v>Services</v>
      </c>
    </row>
    <row r="508" spans="1:7">
      <c r="A508">
        <v>2011</v>
      </c>
      <c r="B508">
        <v>4000</v>
      </c>
      <c r="C508" t="s">
        <v>40</v>
      </c>
      <c r="D508" t="s">
        <v>99</v>
      </c>
      <c r="E508">
        <v>902.36900000000003</v>
      </c>
      <c r="F508">
        <f t="shared" si="8"/>
        <v>902.36900000000003</v>
      </c>
      <c r="G508" t="str">
        <f t="shared" si="9"/>
        <v>Industry</v>
      </c>
    </row>
    <row r="509" spans="1:7">
      <c r="A509">
        <v>2011</v>
      </c>
      <c r="B509">
        <v>4000</v>
      </c>
      <c r="C509" t="s">
        <v>40</v>
      </c>
      <c r="D509" t="s">
        <v>100</v>
      </c>
      <c r="E509">
        <v>20.244</v>
      </c>
      <c r="F509">
        <f t="shared" si="8"/>
        <v>20.244</v>
      </c>
      <c r="G509" t="str">
        <f t="shared" si="9"/>
        <v>Transport</v>
      </c>
    </row>
    <row r="510" spans="1:7">
      <c r="A510">
        <v>2011</v>
      </c>
      <c r="B510">
        <v>4000</v>
      </c>
      <c r="C510" t="s">
        <v>40</v>
      </c>
      <c r="D510" t="s">
        <v>95</v>
      </c>
      <c r="E510">
        <v>827.22699999999998</v>
      </c>
      <c r="F510">
        <f t="shared" si="8"/>
        <v>827.22699999999998</v>
      </c>
      <c r="G510" t="str">
        <f t="shared" si="9"/>
        <v>Residential</v>
      </c>
    </row>
    <row r="511" spans="1:7">
      <c r="A511">
        <v>2011</v>
      </c>
      <c r="B511">
        <v>4000</v>
      </c>
      <c r="C511" t="s">
        <v>40</v>
      </c>
      <c r="D511" t="s">
        <v>98</v>
      </c>
      <c r="E511">
        <v>0</v>
      </c>
      <c r="F511">
        <f t="shared" si="8"/>
        <v>0</v>
      </c>
      <c r="G511" t="str">
        <f t="shared" si="9"/>
        <v>Agri</v>
      </c>
    </row>
    <row r="512" spans="1:7">
      <c r="A512">
        <v>2011</v>
      </c>
      <c r="B512">
        <v>4000</v>
      </c>
      <c r="C512" t="s">
        <v>40</v>
      </c>
      <c r="D512" t="s">
        <v>98</v>
      </c>
      <c r="E512">
        <v>0</v>
      </c>
      <c r="F512">
        <f t="shared" si="8"/>
        <v>0</v>
      </c>
      <c r="G512" t="str">
        <f t="shared" si="9"/>
        <v>Agri</v>
      </c>
    </row>
    <row r="513" spans="1:7">
      <c r="A513">
        <v>2011</v>
      </c>
      <c r="B513">
        <v>4000</v>
      </c>
      <c r="C513" t="s">
        <v>40</v>
      </c>
      <c r="D513" t="s">
        <v>96</v>
      </c>
      <c r="E513">
        <v>375.20499999999998</v>
      </c>
      <c r="F513">
        <f t="shared" si="8"/>
        <v>375.20499999999998</v>
      </c>
      <c r="G513" t="str">
        <f t="shared" si="9"/>
        <v>Services</v>
      </c>
    </row>
    <row r="514" spans="1:7">
      <c r="A514">
        <v>2011</v>
      </c>
      <c r="B514">
        <v>4000</v>
      </c>
      <c r="C514" t="s">
        <v>41</v>
      </c>
      <c r="D514" t="s">
        <v>99</v>
      </c>
      <c r="E514">
        <v>29.878</v>
      </c>
      <c r="F514">
        <f t="shared" si="8"/>
        <v>29.878</v>
      </c>
      <c r="G514" t="str">
        <f t="shared" si="9"/>
        <v>Industry</v>
      </c>
    </row>
    <row r="515" spans="1:7">
      <c r="A515">
        <v>2011</v>
      </c>
      <c r="B515">
        <v>4000</v>
      </c>
      <c r="C515" t="s">
        <v>41</v>
      </c>
      <c r="D515" t="s">
        <v>100</v>
      </c>
      <c r="E515">
        <v>0</v>
      </c>
      <c r="F515">
        <f t="shared" si="8"/>
        <v>0</v>
      </c>
      <c r="G515" t="str">
        <f t="shared" si="9"/>
        <v>Transport</v>
      </c>
    </row>
    <row r="516" spans="1:7">
      <c r="A516">
        <v>2011</v>
      </c>
      <c r="B516">
        <v>4000</v>
      </c>
      <c r="C516" t="s">
        <v>41</v>
      </c>
      <c r="D516" t="s">
        <v>95</v>
      </c>
      <c r="E516">
        <v>27.186</v>
      </c>
      <c r="F516">
        <f t="shared" si="8"/>
        <v>27.186</v>
      </c>
      <c r="G516" t="str">
        <f t="shared" si="9"/>
        <v>Residential</v>
      </c>
    </row>
    <row r="517" spans="1:7">
      <c r="A517">
        <v>2011</v>
      </c>
      <c r="B517">
        <v>4000</v>
      </c>
      <c r="C517" t="s">
        <v>41</v>
      </c>
      <c r="D517" t="s">
        <v>98</v>
      </c>
      <c r="E517">
        <v>0</v>
      </c>
      <c r="F517">
        <f t="shared" si="8"/>
        <v>0</v>
      </c>
      <c r="G517" t="str">
        <f t="shared" si="9"/>
        <v>Agri</v>
      </c>
    </row>
    <row r="518" spans="1:7">
      <c r="A518">
        <v>2011</v>
      </c>
      <c r="B518">
        <v>4000</v>
      </c>
      <c r="C518" t="s">
        <v>41</v>
      </c>
      <c r="D518" t="s">
        <v>98</v>
      </c>
      <c r="E518">
        <v>1.627</v>
      </c>
      <c r="F518">
        <f t="shared" si="8"/>
        <v>1.627</v>
      </c>
      <c r="G518" t="str">
        <f t="shared" si="9"/>
        <v>Agri</v>
      </c>
    </row>
    <row r="519" spans="1:7">
      <c r="A519">
        <v>2011</v>
      </c>
      <c r="B519">
        <v>4000</v>
      </c>
      <c r="C519" t="s">
        <v>41</v>
      </c>
      <c r="D519" t="s">
        <v>96</v>
      </c>
      <c r="E519">
        <v>7.444</v>
      </c>
      <c r="F519">
        <f t="shared" si="8"/>
        <v>7.444</v>
      </c>
      <c r="G519" t="str">
        <f t="shared" si="9"/>
        <v>Services</v>
      </c>
    </row>
    <row r="520" spans="1:7">
      <c r="A520">
        <v>2011</v>
      </c>
      <c r="B520">
        <v>4000</v>
      </c>
      <c r="C520" t="s">
        <v>42</v>
      </c>
      <c r="D520" t="s">
        <v>99</v>
      </c>
      <c r="E520">
        <v>4.7569999999999997</v>
      </c>
      <c r="F520">
        <f t="shared" si="8"/>
        <v>4.7569999999999997</v>
      </c>
      <c r="G520" t="str">
        <f t="shared" si="9"/>
        <v>Industry</v>
      </c>
    </row>
    <row r="521" spans="1:7">
      <c r="A521">
        <v>2011</v>
      </c>
      <c r="B521">
        <v>4000</v>
      </c>
      <c r="C521" t="s">
        <v>42</v>
      </c>
      <c r="D521" t="s">
        <v>100</v>
      </c>
      <c r="E521">
        <v>1.0999999999999999E-2</v>
      </c>
      <c r="F521">
        <f t="shared" si="8"/>
        <v>1.0999999999999999E-2</v>
      </c>
      <c r="G521" t="str">
        <f t="shared" si="9"/>
        <v>Transport</v>
      </c>
    </row>
    <row r="522" spans="1:7">
      <c r="A522">
        <v>2011</v>
      </c>
      <c r="B522">
        <v>4000</v>
      </c>
      <c r="C522" t="s">
        <v>42</v>
      </c>
      <c r="D522" t="s">
        <v>95</v>
      </c>
      <c r="E522">
        <v>2.1640000000000001</v>
      </c>
      <c r="F522">
        <f t="shared" si="8"/>
        <v>2.1640000000000001</v>
      </c>
      <c r="G522" t="str">
        <f t="shared" si="9"/>
        <v>Residential</v>
      </c>
    </row>
    <row r="523" spans="1:7">
      <c r="A523">
        <v>2011</v>
      </c>
      <c r="B523">
        <v>4000</v>
      </c>
      <c r="C523" t="s">
        <v>42</v>
      </c>
      <c r="D523" t="s">
        <v>98</v>
      </c>
      <c r="E523">
        <v>0</v>
      </c>
      <c r="F523">
        <f t="shared" si="8"/>
        <v>0</v>
      </c>
      <c r="G523" t="str">
        <f t="shared" si="9"/>
        <v>Agri</v>
      </c>
    </row>
    <row r="524" spans="1:7">
      <c r="A524">
        <v>2011</v>
      </c>
      <c r="B524">
        <v>4000</v>
      </c>
      <c r="C524" t="s">
        <v>42</v>
      </c>
      <c r="D524" t="s">
        <v>98</v>
      </c>
      <c r="E524">
        <v>0.29199999999999998</v>
      </c>
      <c r="F524">
        <f t="shared" si="8"/>
        <v>0.29199999999999998</v>
      </c>
      <c r="G524" t="str">
        <f t="shared" si="9"/>
        <v>Agri</v>
      </c>
    </row>
    <row r="525" spans="1:7">
      <c r="A525">
        <v>2011</v>
      </c>
      <c r="B525">
        <v>4000</v>
      </c>
      <c r="C525" t="s">
        <v>42</v>
      </c>
      <c r="D525" t="s">
        <v>96</v>
      </c>
      <c r="E525">
        <v>1.298</v>
      </c>
      <c r="F525">
        <f t="shared" si="8"/>
        <v>1.298</v>
      </c>
      <c r="G525" t="str">
        <f t="shared" si="9"/>
        <v>Services</v>
      </c>
    </row>
    <row r="526" spans="1:7">
      <c r="A526">
        <v>2011</v>
      </c>
      <c r="B526">
        <v>4000</v>
      </c>
      <c r="C526" t="s">
        <v>43</v>
      </c>
      <c r="D526" t="s">
        <v>99</v>
      </c>
      <c r="E526">
        <v>23.242000000000001</v>
      </c>
      <c r="F526">
        <f t="shared" si="8"/>
        <v>23.242000000000001</v>
      </c>
      <c r="G526" t="str">
        <f t="shared" si="9"/>
        <v>Industry</v>
      </c>
    </row>
    <row r="527" spans="1:7">
      <c r="A527">
        <v>2011</v>
      </c>
      <c r="B527">
        <v>4000</v>
      </c>
      <c r="C527" t="s">
        <v>43</v>
      </c>
      <c r="D527" t="s">
        <v>100</v>
      </c>
      <c r="E527">
        <v>0.626</v>
      </c>
      <c r="F527">
        <f t="shared" si="8"/>
        <v>0.626</v>
      </c>
      <c r="G527" t="str">
        <f t="shared" si="9"/>
        <v>Transport</v>
      </c>
    </row>
    <row r="528" spans="1:7">
      <c r="A528">
        <v>2011</v>
      </c>
      <c r="B528">
        <v>4000</v>
      </c>
      <c r="C528" t="s">
        <v>43</v>
      </c>
      <c r="D528" t="s">
        <v>95</v>
      </c>
      <c r="E528">
        <v>14.57</v>
      </c>
      <c r="F528">
        <f t="shared" si="8"/>
        <v>14.57</v>
      </c>
      <c r="G528" t="str">
        <f t="shared" si="9"/>
        <v>Residential</v>
      </c>
    </row>
    <row r="529" spans="1:7">
      <c r="A529">
        <v>2011</v>
      </c>
      <c r="B529">
        <v>4000</v>
      </c>
      <c r="C529" t="s">
        <v>43</v>
      </c>
      <c r="D529" t="s">
        <v>98</v>
      </c>
      <c r="E529">
        <v>0</v>
      </c>
      <c r="F529">
        <f t="shared" si="8"/>
        <v>0</v>
      </c>
      <c r="G529" t="str">
        <f t="shared" si="9"/>
        <v>Agri</v>
      </c>
    </row>
    <row r="530" spans="1:7">
      <c r="A530">
        <v>2011</v>
      </c>
      <c r="B530">
        <v>4000</v>
      </c>
      <c r="C530" t="s">
        <v>43</v>
      </c>
      <c r="D530" t="s">
        <v>98</v>
      </c>
      <c r="E530">
        <v>0</v>
      </c>
      <c r="F530">
        <f t="shared" si="8"/>
        <v>0</v>
      </c>
      <c r="G530" t="str">
        <f t="shared" si="9"/>
        <v>Agri</v>
      </c>
    </row>
    <row r="531" spans="1:7">
      <c r="A531">
        <v>2011</v>
      </c>
      <c r="B531">
        <v>4000</v>
      </c>
      <c r="C531" t="s">
        <v>43</v>
      </c>
      <c r="D531" t="s">
        <v>96</v>
      </c>
      <c r="E531">
        <v>6.899</v>
      </c>
      <c r="F531">
        <f t="shared" si="8"/>
        <v>6.899</v>
      </c>
      <c r="G531" t="str">
        <f t="shared" si="9"/>
        <v>Services</v>
      </c>
    </row>
    <row r="532" spans="1:7">
      <c r="A532">
        <v>2011</v>
      </c>
      <c r="B532">
        <v>4000</v>
      </c>
      <c r="C532" t="s">
        <v>44</v>
      </c>
      <c r="D532" t="s">
        <v>99</v>
      </c>
      <c r="E532">
        <v>335.14800000000002</v>
      </c>
      <c r="F532">
        <f t="shared" si="8"/>
        <v>335.14800000000002</v>
      </c>
      <c r="G532" t="str">
        <f t="shared" si="9"/>
        <v>Industry</v>
      </c>
    </row>
    <row r="533" spans="1:7">
      <c r="A533">
        <v>2011</v>
      </c>
      <c r="B533">
        <v>4000</v>
      </c>
      <c r="C533" t="s">
        <v>44</v>
      </c>
      <c r="D533" t="s">
        <v>100</v>
      </c>
      <c r="E533">
        <v>3.4860000000000002</v>
      </c>
      <c r="F533">
        <f t="shared" si="8"/>
        <v>3.4860000000000002</v>
      </c>
      <c r="G533" t="str">
        <f t="shared" si="9"/>
        <v>Transport</v>
      </c>
    </row>
    <row r="534" spans="1:7">
      <c r="A534">
        <v>2011</v>
      </c>
      <c r="B534">
        <v>4000</v>
      </c>
      <c r="C534" t="s">
        <v>44</v>
      </c>
      <c r="D534" t="s">
        <v>95</v>
      </c>
      <c r="E534">
        <v>142.857</v>
      </c>
      <c r="F534">
        <f t="shared" si="8"/>
        <v>142.857</v>
      </c>
      <c r="G534" t="str">
        <f t="shared" si="9"/>
        <v>Residential</v>
      </c>
    </row>
    <row r="535" spans="1:7">
      <c r="A535">
        <v>2011</v>
      </c>
      <c r="B535">
        <v>4000</v>
      </c>
      <c r="C535" t="s">
        <v>44</v>
      </c>
      <c r="D535" t="s">
        <v>98</v>
      </c>
      <c r="E535">
        <v>0</v>
      </c>
      <c r="F535">
        <f t="shared" si="8"/>
        <v>0</v>
      </c>
      <c r="G535" t="str">
        <f t="shared" si="9"/>
        <v>Agri</v>
      </c>
    </row>
    <row r="536" spans="1:7">
      <c r="A536">
        <v>2011</v>
      </c>
      <c r="B536">
        <v>4000</v>
      </c>
      <c r="C536" t="s">
        <v>44</v>
      </c>
      <c r="D536" t="s">
        <v>98</v>
      </c>
      <c r="E536">
        <v>19.530999999999999</v>
      </c>
      <c r="F536">
        <f t="shared" si="8"/>
        <v>19.530999999999999</v>
      </c>
      <c r="G536" t="str">
        <f t="shared" si="9"/>
        <v>Agri</v>
      </c>
    </row>
    <row r="537" spans="1:7">
      <c r="A537">
        <v>2011</v>
      </c>
      <c r="B537">
        <v>4000</v>
      </c>
      <c r="C537" t="s">
        <v>44</v>
      </c>
      <c r="D537" t="s">
        <v>96</v>
      </c>
      <c r="E537">
        <v>73.504999999999995</v>
      </c>
      <c r="F537">
        <f t="shared" si="8"/>
        <v>73.504999999999995</v>
      </c>
      <c r="G537" t="str">
        <f t="shared" si="9"/>
        <v>Services</v>
      </c>
    </row>
    <row r="538" spans="1:7">
      <c r="A538">
        <v>2011</v>
      </c>
      <c r="B538">
        <v>4000</v>
      </c>
      <c r="C538" t="s">
        <v>45</v>
      </c>
      <c r="D538" t="s">
        <v>99</v>
      </c>
      <c r="E538">
        <v>37.368000000000002</v>
      </c>
      <c r="F538">
        <f t="shared" si="8"/>
        <v>37.368000000000002</v>
      </c>
      <c r="G538" t="str">
        <f t="shared" si="9"/>
        <v>Industry</v>
      </c>
    </row>
    <row r="539" spans="1:7">
      <c r="A539">
        <v>2011</v>
      </c>
      <c r="B539">
        <v>4000</v>
      </c>
      <c r="C539" t="s">
        <v>45</v>
      </c>
      <c r="D539" t="s">
        <v>100</v>
      </c>
      <c r="E539">
        <v>0.46800000000000003</v>
      </c>
      <c r="F539">
        <f t="shared" si="8"/>
        <v>0.46800000000000003</v>
      </c>
      <c r="G539" t="str">
        <f t="shared" si="9"/>
        <v>Transport</v>
      </c>
    </row>
    <row r="540" spans="1:7">
      <c r="A540">
        <v>2011</v>
      </c>
      <c r="B540">
        <v>4000</v>
      </c>
      <c r="C540" t="s">
        <v>45</v>
      </c>
      <c r="D540" t="s">
        <v>95</v>
      </c>
      <c r="E540">
        <v>1.2949999999999999</v>
      </c>
      <c r="F540">
        <f t="shared" si="8"/>
        <v>1.2949999999999999</v>
      </c>
      <c r="G540" t="str">
        <f t="shared" si="9"/>
        <v>Residential</v>
      </c>
    </row>
    <row r="541" spans="1:7">
      <c r="A541">
        <v>2011</v>
      </c>
      <c r="B541">
        <v>4000</v>
      </c>
      <c r="C541" t="s">
        <v>45</v>
      </c>
      <c r="D541" t="s">
        <v>98</v>
      </c>
      <c r="E541">
        <v>0</v>
      </c>
      <c r="F541">
        <f t="shared" si="8"/>
        <v>0</v>
      </c>
      <c r="G541" t="str">
        <f t="shared" si="9"/>
        <v>Agri</v>
      </c>
    </row>
    <row r="542" spans="1:7">
      <c r="A542">
        <v>2011</v>
      </c>
      <c r="B542">
        <v>4000</v>
      </c>
      <c r="C542" t="s">
        <v>45</v>
      </c>
      <c r="D542" t="s">
        <v>98</v>
      </c>
      <c r="E542">
        <v>0.16400000000000001</v>
      </c>
      <c r="F542">
        <f t="shared" ref="F542:F605" si="10">IF(D542=$D$221,-E542,E542)</f>
        <v>0.16400000000000001</v>
      </c>
      <c r="G542" t="str">
        <f t="shared" ref="G542:G605" si="11">IF(D542=$D$221,$D$222,D542)</f>
        <v>Agri</v>
      </c>
    </row>
    <row r="543" spans="1:7">
      <c r="A543">
        <v>2011</v>
      </c>
      <c r="B543">
        <v>4000</v>
      </c>
      <c r="C543" t="s">
        <v>45</v>
      </c>
      <c r="D543" t="s">
        <v>96</v>
      </c>
      <c r="E543">
        <v>1.552</v>
      </c>
      <c r="F543">
        <f t="shared" si="10"/>
        <v>1.552</v>
      </c>
      <c r="G543" t="str">
        <f t="shared" si="11"/>
        <v>Services</v>
      </c>
    </row>
    <row r="544" spans="1:7">
      <c r="A544">
        <v>2011</v>
      </c>
      <c r="B544">
        <v>4000</v>
      </c>
      <c r="C544" t="s">
        <v>46</v>
      </c>
      <c r="D544" t="s">
        <v>99</v>
      </c>
      <c r="E544">
        <v>388.88400000000001</v>
      </c>
      <c r="F544">
        <f t="shared" si="10"/>
        <v>388.88400000000001</v>
      </c>
      <c r="G544" t="str">
        <f t="shared" si="11"/>
        <v>Industry</v>
      </c>
    </row>
    <row r="545" spans="1:7">
      <c r="A545">
        <v>2011</v>
      </c>
      <c r="B545">
        <v>4000</v>
      </c>
      <c r="C545" t="s">
        <v>46</v>
      </c>
      <c r="D545" t="s">
        <v>100</v>
      </c>
      <c r="E545">
        <v>2.069</v>
      </c>
      <c r="F545">
        <f t="shared" si="10"/>
        <v>2.069</v>
      </c>
      <c r="G545" t="str">
        <f t="shared" si="11"/>
        <v>Transport</v>
      </c>
    </row>
    <row r="546" spans="1:7">
      <c r="A546">
        <v>2011</v>
      </c>
      <c r="B546">
        <v>4000</v>
      </c>
      <c r="C546" t="s">
        <v>46</v>
      </c>
      <c r="D546" t="s">
        <v>95</v>
      </c>
      <c r="E546">
        <v>472.20800000000003</v>
      </c>
      <c r="F546">
        <f t="shared" si="10"/>
        <v>472.20800000000003</v>
      </c>
      <c r="G546" t="str">
        <f t="shared" si="11"/>
        <v>Residential</v>
      </c>
    </row>
    <row r="547" spans="1:7">
      <c r="A547">
        <v>2011</v>
      </c>
      <c r="B547">
        <v>4000</v>
      </c>
      <c r="C547" t="s">
        <v>46</v>
      </c>
      <c r="D547" t="s">
        <v>98</v>
      </c>
      <c r="E547">
        <v>3.2000000000000001E-2</v>
      </c>
      <c r="F547">
        <f t="shared" si="10"/>
        <v>3.2000000000000001E-2</v>
      </c>
      <c r="G547" t="str">
        <f t="shared" si="11"/>
        <v>Agri</v>
      </c>
    </row>
    <row r="548" spans="1:7">
      <c r="A548">
        <v>2011</v>
      </c>
      <c r="B548">
        <v>4000</v>
      </c>
      <c r="C548" t="s">
        <v>46</v>
      </c>
      <c r="D548" t="s">
        <v>98</v>
      </c>
      <c r="E548">
        <v>7.6870000000000003</v>
      </c>
      <c r="F548">
        <f t="shared" si="10"/>
        <v>7.6870000000000003</v>
      </c>
      <c r="G548" t="str">
        <f t="shared" si="11"/>
        <v>Agri</v>
      </c>
    </row>
    <row r="549" spans="1:7">
      <c r="A549">
        <v>2011</v>
      </c>
      <c r="B549">
        <v>4000</v>
      </c>
      <c r="C549" t="s">
        <v>46</v>
      </c>
      <c r="D549" t="s">
        <v>96</v>
      </c>
      <c r="E549">
        <v>235.119</v>
      </c>
      <c r="F549">
        <f t="shared" si="10"/>
        <v>235.119</v>
      </c>
      <c r="G549" t="str">
        <f t="shared" si="11"/>
        <v>Services</v>
      </c>
    </row>
    <row r="550" spans="1:7">
      <c r="A550">
        <v>2011</v>
      </c>
      <c r="B550">
        <v>4000</v>
      </c>
      <c r="C550" t="s">
        <v>47</v>
      </c>
      <c r="D550" t="s">
        <v>99</v>
      </c>
      <c r="E550">
        <v>20.114000000000001</v>
      </c>
      <c r="F550">
        <f t="shared" si="10"/>
        <v>20.114000000000001</v>
      </c>
      <c r="G550" t="str">
        <f t="shared" si="11"/>
        <v>Industry</v>
      </c>
    </row>
    <row r="551" spans="1:7">
      <c r="A551">
        <v>2011</v>
      </c>
      <c r="B551">
        <v>4000</v>
      </c>
      <c r="C551" t="s">
        <v>47</v>
      </c>
      <c r="D551" t="s">
        <v>100</v>
      </c>
      <c r="E551">
        <v>2.7E-2</v>
      </c>
      <c r="F551">
        <f t="shared" si="10"/>
        <v>2.7E-2</v>
      </c>
      <c r="G551" t="str">
        <f t="shared" si="11"/>
        <v>Transport</v>
      </c>
    </row>
    <row r="552" spans="1:7">
      <c r="A552">
        <v>2011</v>
      </c>
      <c r="B552">
        <v>4000</v>
      </c>
      <c r="C552" t="s">
        <v>47</v>
      </c>
      <c r="D552" t="s">
        <v>95</v>
      </c>
      <c r="E552">
        <v>22.873000000000001</v>
      </c>
      <c r="F552">
        <f t="shared" si="10"/>
        <v>22.873000000000001</v>
      </c>
      <c r="G552" t="str">
        <f t="shared" si="11"/>
        <v>Residential</v>
      </c>
    </row>
    <row r="553" spans="1:7">
      <c r="A553">
        <v>2011</v>
      </c>
      <c r="B553">
        <v>4000</v>
      </c>
      <c r="C553" t="s">
        <v>47</v>
      </c>
      <c r="D553" t="s">
        <v>98</v>
      </c>
      <c r="E553">
        <v>0</v>
      </c>
      <c r="F553">
        <f t="shared" si="10"/>
        <v>0</v>
      </c>
      <c r="G553" t="str">
        <f t="shared" si="11"/>
        <v>Agri</v>
      </c>
    </row>
    <row r="554" spans="1:7">
      <c r="A554">
        <v>2011</v>
      </c>
      <c r="B554">
        <v>4000</v>
      </c>
      <c r="C554" t="s">
        <v>47</v>
      </c>
      <c r="D554" t="s">
        <v>98</v>
      </c>
      <c r="E554">
        <v>0.73099999999999998</v>
      </c>
      <c r="F554">
        <f t="shared" si="10"/>
        <v>0.73099999999999998</v>
      </c>
      <c r="G554" t="str">
        <f t="shared" si="11"/>
        <v>Agri</v>
      </c>
    </row>
    <row r="555" spans="1:7">
      <c r="A555">
        <v>2011</v>
      </c>
      <c r="B555">
        <v>4000</v>
      </c>
      <c r="C555" t="s">
        <v>47</v>
      </c>
      <c r="D555" t="s">
        <v>96</v>
      </c>
      <c r="E555">
        <v>5.9429999999999996</v>
      </c>
      <c r="F555">
        <f t="shared" si="10"/>
        <v>5.9429999999999996</v>
      </c>
      <c r="G555" t="str">
        <f t="shared" si="11"/>
        <v>Services</v>
      </c>
    </row>
    <row r="556" spans="1:7">
      <c r="A556">
        <v>2011</v>
      </c>
      <c r="B556">
        <v>4000</v>
      </c>
      <c r="C556" t="s">
        <v>48</v>
      </c>
      <c r="D556" t="s">
        <v>99</v>
      </c>
      <c r="E556">
        <v>48.146000000000001</v>
      </c>
      <c r="F556">
        <f t="shared" si="10"/>
        <v>48.146000000000001</v>
      </c>
      <c r="G556" t="str">
        <f t="shared" si="11"/>
        <v>Industry</v>
      </c>
    </row>
    <row r="557" spans="1:7">
      <c r="A557">
        <v>2011</v>
      </c>
      <c r="B557">
        <v>4000</v>
      </c>
      <c r="C557" t="s">
        <v>48</v>
      </c>
      <c r="D557" t="s">
        <v>100</v>
      </c>
      <c r="E557">
        <v>2.1219999999999999</v>
      </c>
      <c r="F557">
        <f t="shared" si="10"/>
        <v>2.1219999999999999</v>
      </c>
      <c r="G557" t="str">
        <f t="shared" si="11"/>
        <v>Transport</v>
      </c>
    </row>
    <row r="558" spans="1:7">
      <c r="A558">
        <v>2011</v>
      </c>
      <c r="B558">
        <v>4000</v>
      </c>
      <c r="C558" t="s">
        <v>48</v>
      </c>
      <c r="D558" t="s">
        <v>95</v>
      </c>
      <c r="E558">
        <v>124.196</v>
      </c>
      <c r="F558">
        <f t="shared" si="10"/>
        <v>124.196</v>
      </c>
      <c r="G558" t="str">
        <f t="shared" si="11"/>
        <v>Residential</v>
      </c>
    </row>
    <row r="559" spans="1:7">
      <c r="A559">
        <v>2011</v>
      </c>
      <c r="B559">
        <v>4000</v>
      </c>
      <c r="C559" t="s">
        <v>48</v>
      </c>
      <c r="D559" t="s">
        <v>98</v>
      </c>
      <c r="E559">
        <v>0</v>
      </c>
      <c r="F559">
        <f t="shared" si="10"/>
        <v>0</v>
      </c>
      <c r="G559" t="str">
        <f t="shared" si="11"/>
        <v>Agri</v>
      </c>
    </row>
    <row r="560" spans="1:7">
      <c r="A560">
        <v>2011</v>
      </c>
      <c r="B560">
        <v>4000</v>
      </c>
      <c r="C560" t="s">
        <v>48</v>
      </c>
      <c r="D560" t="s">
        <v>98</v>
      </c>
      <c r="E560">
        <v>5.2</v>
      </c>
      <c r="F560">
        <f t="shared" si="10"/>
        <v>5.2</v>
      </c>
      <c r="G560" t="str">
        <f t="shared" si="11"/>
        <v>Agri</v>
      </c>
    </row>
    <row r="561" spans="1:7">
      <c r="A561">
        <v>2011</v>
      </c>
      <c r="B561">
        <v>4000</v>
      </c>
      <c r="C561" t="s">
        <v>48</v>
      </c>
      <c r="D561" t="s">
        <v>96</v>
      </c>
      <c r="E561">
        <v>72.257000000000005</v>
      </c>
      <c r="F561">
        <f t="shared" si="10"/>
        <v>72.257000000000005</v>
      </c>
      <c r="G561" t="str">
        <f t="shared" si="11"/>
        <v>Services</v>
      </c>
    </row>
    <row r="562" spans="1:7">
      <c r="A562">
        <v>2011</v>
      </c>
      <c r="B562">
        <v>4000</v>
      </c>
      <c r="C562" t="s">
        <v>49</v>
      </c>
      <c r="D562" t="s">
        <v>99</v>
      </c>
      <c r="E562">
        <v>23.971</v>
      </c>
      <c r="F562">
        <f t="shared" si="10"/>
        <v>23.971</v>
      </c>
      <c r="G562" t="str">
        <f t="shared" si="11"/>
        <v>Industry</v>
      </c>
    </row>
    <row r="563" spans="1:7">
      <c r="A563">
        <v>2011</v>
      </c>
      <c r="B563">
        <v>4000</v>
      </c>
      <c r="C563" t="s">
        <v>49</v>
      </c>
      <c r="D563" t="s">
        <v>100</v>
      </c>
      <c r="E563">
        <v>0</v>
      </c>
      <c r="F563">
        <f t="shared" si="10"/>
        <v>0</v>
      </c>
      <c r="G563" t="str">
        <f t="shared" si="11"/>
        <v>Transport</v>
      </c>
    </row>
    <row r="564" spans="1:7">
      <c r="A564">
        <v>2011</v>
      </c>
      <c r="B564">
        <v>4000</v>
      </c>
      <c r="C564" t="s">
        <v>49</v>
      </c>
      <c r="D564" t="s">
        <v>95</v>
      </c>
      <c r="E564">
        <v>23.786000000000001</v>
      </c>
      <c r="F564">
        <f t="shared" si="10"/>
        <v>23.786000000000001</v>
      </c>
      <c r="G564" t="str">
        <f t="shared" si="11"/>
        <v>Residential</v>
      </c>
    </row>
    <row r="565" spans="1:7">
      <c r="A565">
        <v>2011</v>
      </c>
      <c r="B565">
        <v>4000</v>
      </c>
      <c r="C565" t="s">
        <v>49</v>
      </c>
      <c r="D565" t="s">
        <v>98</v>
      </c>
      <c r="E565">
        <v>0</v>
      </c>
      <c r="F565">
        <f t="shared" si="10"/>
        <v>0</v>
      </c>
      <c r="G565" t="str">
        <f t="shared" si="11"/>
        <v>Agri</v>
      </c>
    </row>
    <row r="566" spans="1:7">
      <c r="A566">
        <v>2011</v>
      </c>
      <c r="B566">
        <v>4000</v>
      </c>
      <c r="C566" t="s">
        <v>49</v>
      </c>
      <c r="D566" t="s">
        <v>98</v>
      </c>
      <c r="E566">
        <v>0</v>
      </c>
      <c r="F566">
        <f t="shared" si="10"/>
        <v>0</v>
      </c>
      <c r="G566" t="str">
        <f t="shared" si="11"/>
        <v>Agri</v>
      </c>
    </row>
    <row r="567" spans="1:7">
      <c r="A567">
        <v>2011</v>
      </c>
      <c r="B567">
        <v>4000</v>
      </c>
      <c r="C567" t="s">
        <v>49</v>
      </c>
      <c r="D567" t="s">
        <v>96</v>
      </c>
      <c r="E567">
        <v>15.305999999999999</v>
      </c>
      <c r="F567">
        <f t="shared" si="10"/>
        <v>15.305999999999999</v>
      </c>
      <c r="G567" t="str">
        <f t="shared" si="11"/>
        <v>Services</v>
      </c>
    </row>
    <row r="568" spans="1:7">
      <c r="A568">
        <v>2011</v>
      </c>
      <c r="B568">
        <v>4000</v>
      </c>
      <c r="C568" t="s">
        <v>75</v>
      </c>
      <c r="D568" t="s">
        <v>99</v>
      </c>
      <c r="E568">
        <v>0</v>
      </c>
      <c r="F568">
        <f t="shared" si="10"/>
        <v>0</v>
      </c>
      <c r="G568" t="str">
        <f t="shared" si="11"/>
        <v>Industry</v>
      </c>
    </row>
    <row r="569" spans="1:7">
      <c r="A569">
        <v>2011</v>
      </c>
      <c r="B569">
        <v>4000</v>
      </c>
      <c r="C569" t="s">
        <v>75</v>
      </c>
      <c r="D569" t="s">
        <v>100</v>
      </c>
      <c r="E569">
        <v>0</v>
      </c>
      <c r="F569">
        <f t="shared" si="10"/>
        <v>0</v>
      </c>
      <c r="G569" t="str">
        <f t="shared" si="11"/>
        <v>Transport</v>
      </c>
    </row>
    <row r="570" spans="1:7">
      <c r="A570">
        <v>2011</v>
      </c>
      <c r="B570">
        <v>4000</v>
      </c>
      <c r="C570" t="s">
        <v>75</v>
      </c>
      <c r="D570" t="s">
        <v>95</v>
      </c>
      <c r="E570">
        <v>0</v>
      </c>
      <c r="F570">
        <f t="shared" si="10"/>
        <v>0</v>
      </c>
      <c r="G570" t="str">
        <f t="shared" si="11"/>
        <v>Residential</v>
      </c>
    </row>
    <row r="571" spans="1:7">
      <c r="A571">
        <v>2011</v>
      </c>
      <c r="B571">
        <v>4000</v>
      </c>
      <c r="C571" t="s">
        <v>75</v>
      </c>
      <c r="D571" t="s">
        <v>98</v>
      </c>
      <c r="E571">
        <v>0</v>
      </c>
      <c r="F571">
        <f t="shared" si="10"/>
        <v>0</v>
      </c>
      <c r="G571" t="str">
        <f t="shared" si="11"/>
        <v>Agri</v>
      </c>
    </row>
    <row r="572" spans="1:7">
      <c r="A572">
        <v>2011</v>
      </c>
      <c r="B572">
        <v>4000</v>
      </c>
      <c r="C572" t="s">
        <v>75</v>
      </c>
      <c r="D572" t="s">
        <v>98</v>
      </c>
      <c r="E572">
        <v>0</v>
      </c>
      <c r="F572">
        <f t="shared" si="10"/>
        <v>0</v>
      </c>
      <c r="G572" t="str">
        <f t="shared" si="11"/>
        <v>Agri</v>
      </c>
    </row>
    <row r="573" spans="1:7">
      <c r="A573">
        <v>2011</v>
      </c>
      <c r="B573">
        <v>4000</v>
      </c>
      <c r="C573" t="s">
        <v>75</v>
      </c>
      <c r="D573" t="s">
        <v>96</v>
      </c>
      <c r="E573">
        <v>0</v>
      </c>
      <c r="F573">
        <f t="shared" si="10"/>
        <v>0</v>
      </c>
      <c r="G573" t="str">
        <f t="shared" si="11"/>
        <v>Services</v>
      </c>
    </row>
    <row r="574" spans="1:7">
      <c r="A574">
        <v>2011</v>
      </c>
      <c r="B574">
        <v>4000</v>
      </c>
      <c r="C574" t="s">
        <v>50</v>
      </c>
      <c r="D574" t="s">
        <v>99</v>
      </c>
      <c r="E574">
        <v>389.7</v>
      </c>
      <c r="F574">
        <f t="shared" si="10"/>
        <v>389.7</v>
      </c>
      <c r="G574" t="str">
        <f t="shared" si="11"/>
        <v>Industry</v>
      </c>
    </row>
    <row r="575" spans="1:7">
      <c r="A575">
        <v>2011</v>
      </c>
      <c r="B575">
        <v>4000</v>
      </c>
      <c r="C575" t="s">
        <v>50</v>
      </c>
      <c r="D575" t="s">
        <v>100</v>
      </c>
      <c r="E575">
        <v>35.689</v>
      </c>
      <c r="F575">
        <f t="shared" si="10"/>
        <v>35.689</v>
      </c>
      <c r="G575" t="str">
        <f t="shared" si="11"/>
        <v>Transport</v>
      </c>
    </row>
    <row r="576" spans="1:7">
      <c r="A576">
        <v>2011</v>
      </c>
      <c r="B576">
        <v>4000</v>
      </c>
      <c r="C576" t="s">
        <v>50</v>
      </c>
      <c r="D576" t="s">
        <v>95</v>
      </c>
      <c r="E576">
        <v>753.19</v>
      </c>
      <c r="F576">
        <f t="shared" si="10"/>
        <v>753.19</v>
      </c>
      <c r="G576" t="str">
        <f t="shared" si="11"/>
        <v>Residential</v>
      </c>
    </row>
    <row r="577" spans="1:7">
      <c r="A577">
        <v>2011</v>
      </c>
      <c r="B577">
        <v>4000</v>
      </c>
      <c r="C577" t="s">
        <v>50</v>
      </c>
      <c r="D577" t="s">
        <v>98</v>
      </c>
      <c r="E577">
        <v>0</v>
      </c>
      <c r="F577">
        <f t="shared" si="10"/>
        <v>0</v>
      </c>
      <c r="G577" t="str">
        <f t="shared" si="11"/>
        <v>Agri</v>
      </c>
    </row>
    <row r="578" spans="1:7">
      <c r="A578">
        <v>2011</v>
      </c>
      <c r="B578">
        <v>4000</v>
      </c>
      <c r="C578" t="s">
        <v>50</v>
      </c>
      <c r="D578" t="s">
        <v>98</v>
      </c>
      <c r="E578">
        <v>5.4509999999999996</v>
      </c>
      <c r="F578">
        <f t="shared" si="10"/>
        <v>5.4509999999999996</v>
      </c>
      <c r="G578" t="str">
        <f t="shared" si="11"/>
        <v>Agri</v>
      </c>
    </row>
    <row r="579" spans="1:7">
      <c r="A579">
        <v>2011</v>
      </c>
      <c r="B579">
        <v>4000</v>
      </c>
      <c r="C579" t="s">
        <v>50</v>
      </c>
      <c r="D579" t="s">
        <v>96</v>
      </c>
      <c r="E579">
        <v>303.73</v>
      </c>
      <c r="F579">
        <f t="shared" si="10"/>
        <v>303.73</v>
      </c>
      <c r="G579" t="str">
        <f t="shared" si="11"/>
        <v>Services</v>
      </c>
    </row>
    <row r="580" spans="1:7">
      <c r="A580">
        <v>2011</v>
      </c>
      <c r="B580">
        <v>4000</v>
      </c>
      <c r="C580" t="s">
        <v>51</v>
      </c>
      <c r="D580" t="s">
        <v>99</v>
      </c>
      <c r="E580">
        <v>11.513999999999999</v>
      </c>
      <c r="F580">
        <f t="shared" si="10"/>
        <v>11.513999999999999</v>
      </c>
      <c r="G580" t="str">
        <f t="shared" si="11"/>
        <v>Industry</v>
      </c>
    </row>
    <row r="581" spans="1:7">
      <c r="A581">
        <v>2011</v>
      </c>
      <c r="B581">
        <v>4000</v>
      </c>
      <c r="C581" t="s">
        <v>51</v>
      </c>
      <c r="D581" t="s">
        <v>100</v>
      </c>
      <c r="E581">
        <v>0.871</v>
      </c>
      <c r="F581">
        <f t="shared" si="10"/>
        <v>0.871</v>
      </c>
      <c r="G581" t="str">
        <f t="shared" si="11"/>
        <v>Transport</v>
      </c>
    </row>
    <row r="582" spans="1:7">
      <c r="A582">
        <v>2011</v>
      </c>
      <c r="B582">
        <v>4000</v>
      </c>
      <c r="C582" t="s">
        <v>51</v>
      </c>
      <c r="D582" t="s">
        <v>95</v>
      </c>
      <c r="E582">
        <v>6.0620000000000003</v>
      </c>
      <c r="F582">
        <f t="shared" si="10"/>
        <v>6.0620000000000003</v>
      </c>
      <c r="G582" t="str">
        <f t="shared" si="11"/>
        <v>Residential</v>
      </c>
    </row>
    <row r="583" spans="1:7">
      <c r="A583">
        <v>2011</v>
      </c>
      <c r="B583">
        <v>4000</v>
      </c>
      <c r="C583" t="s">
        <v>51</v>
      </c>
      <c r="D583" t="s">
        <v>98</v>
      </c>
      <c r="E583">
        <v>0</v>
      </c>
      <c r="F583">
        <f t="shared" si="10"/>
        <v>0</v>
      </c>
      <c r="G583" t="str">
        <f t="shared" si="11"/>
        <v>Agri</v>
      </c>
    </row>
    <row r="584" spans="1:7">
      <c r="A584">
        <v>2011</v>
      </c>
      <c r="B584">
        <v>4000</v>
      </c>
      <c r="C584" t="s">
        <v>51</v>
      </c>
      <c r="D584" t="s">
        <v>98</v>
      </c>
      <c r="E584">
        <v>1.2729999999999999</v>
      </c>
      <c r="F584">
        <f t="shared" si="10"/>
        <v>1.2729999999999999</v>
      </c>
      <c r="G584" t="str">
        <f t="shared" si="11"/>
        <v>Agri</v>
      </c>
    </row>
    <row r="585" spans="1:7">
      <c r="A585">
        <v>2011</v>
      </c>
      <c r="B585">
        <v>4000</v>
      </c>
      <c r="C585" t="s">
        <v>51</v>
      </c>
      <c r="D585" t="s">
        <v>96</v>
      </c>
      <c r="E585">
        <v>2.5179999999999998</v>
      </c>
      <c r="F585">
        <f t="shared" si="10"/>
        <v>2.5179999999999998</v>
      </c>
      <c r="G585" t="str">
        <f t="shared" si="11"/>
        <v>Services</v>
      </c>
    </row>
    <row r="586" spans="1:7">
      <c r="A586">
        <v>2011</v>
      </c>
      <c r="B586">
        <v>4000</v>
      </c>
      <c r="C586" t="s">
        <v>52</v>
      </c>
      <c r="D586" t="s">
        <v>99</v>
      </c>
      <c r="E586">
        <v>11.276</v>
      </c>
      <c r="F586">
        <f t="shared" si="10"/>
        <v>11.276</v>
      </c>
      <c r="G586" t="str">
        <f t="shared" si="11"/>
        <v>Industry</v>
      </c>
    </row>
    <row r="587" spans="1:7">
      <c r="A587">
        <v>2011</v>
      </c>
      <c r="B587">
        <v>4000</v>
      </c>
      <c r="C587" t="s">
        <v>52</v>
      </c>
      <c r="D587" t="s">
        <v>100</v>
      </c>
      <c r="E587">
        <v>0</v>
      </c>
      <c r="F587">
        <f t="shared" si="10"/>
        <v>0</v>
      </c>
      <c r="G587" t="str">
        <f t="shared" si="11"/>
        <v>Transport</v>
      </c>
    </row>
    <row r="588" spans="1:7">
      <c r="A588">
        <v>2011</v>
      </c>
      <c r="B588">
        <v>4000</v>
      </c>
      <c r="C588" t="s">
        <v>52</v>
      </c>
      <c r="D588" t="s">
        <v>95</v>
      </c>
      <c r="E588">
        <v>9.0340000000000007</v>
      </c>
      <c r="F588">
        <f t="shared" si="10"/>
        <v>9.0340000000000007</v>
      </c>
      <c r="G588" t="str">
        <f t="shared" si="11"/>
        <v>Residential</v>
      </c>
    </row>
    <row r="589" spans="1:7">
      <c r="A589">
        <v>2011</v>
      </c>
      <c r="B589">
        <v>4000</v>
      </c>
      <c r="C589" t="s">
        <v>52</v>
      </c>
      <c r="D589" t="s">
        <v>98</v>
      </c>
      <c r="E589">
        <v>0</v>
      </c>
      <c r="F589">
        <f t="shared" si="10"/>
        <v>0</v>
      </c>
      <c r="G589" t="str">
        <f t="shared" si="11"/>
        <v>Agri</v>
      </c>
    </row>
    <row r="590" spans="1:7">
      <c r="A590">
        <v>2011</v>
      </c>
      <c r="B590">
        <v>4000</v>
      </c>
      <c r="C590" t="s">
        <v>52</v>
      </c>
      <c r="D590" t="s">
        <v>98</v>
      </c>
      <c r="E590">
        <v>2E-3</v>
      </c>
      <c r="F590">
        <f t="shared" si="10"/>
        <v>2E-3</v>
      </c>
      <c r="G590" t="str">
        <f t="shared" si="11"/>
        <v>Agri</v>
      </c>
    </row>
    <row r="591" spans="1:7">
      <c r="A591">
        <v>2011</v>
      </c>
      <c r="B591">
        <v>4000</v>
      </c>
      <c r="C591" t="s">
        <v>52</v>
      </c>
      <c r="D591" t="s">
        <v>96</v>
      </c>
      <c r="E591">
        <v>4.84</v>
      </c>
      <c r="F591">
        <f t="shared" si="10"/>
        <v>4.84</v>
      </c>
      <c r="G591" t="str">
        <f t="shared" si="11"/>
        <v>Services</v>
      </c>
    </row>
    <row r="592" spans="1:7">
      <c r="A592">
        <v>2011</v>
      </c>
      <c r="B592">
        <v>4000</v>
      </c>
      <c r="C592" t="s">
        <v>53</v>
      </c>
      <c r="D592" t="s">
        <v>99</v>
      </c>
      <c r="E592">
        <v>7.2640000000000002</v>
      </c>
      <c r="F592">
        <f t="shared" si="10"/>
        <v>7.2640000000000002</v>
      </c>
      <c r="G592" t="str">
        <f t="shared" si="11"/>
        <v>Industry</v>
      </c>
    </row>
    <row r="593" spans="1:7">
      <c r="A593">
        <v>2011</v>
      </c>
      <c r="B593">
        <v>4000</v>
      </c>
      <c r="C593" t="s">
        <v>53</v>
      </c>
      <c r="D593" t="s">
        <v>100</v>
      </c>
      <c r="E593">
        <v>0</v>
      </c>
      <c r="F593">
        <f t="shared" si="10"/>
        <v>0</v>
      </c>
      <c r="G593" t="str">
        <f t="shared" si="11"/>
        <v>Transport</v>
      </c>
    </row>
    <row r="594" spans="1:7">
      <c r="A594">
        <v>2011</v>
      </c>
      <c r="B594">
        <v>4000</v>
      </c>
      <c r="C594" t="s">
        <v>53</v>
      </c>
      <c r="D594" t="s">
        <v>95</v>
      </c>
      <c r="E594">
        <v>4.4729999999999999</v>
      </c>
      <c r="F594">
        <f t="shared" si="10"/>
        <v>4.4729999999999999</v>
      </c>
      <c r="G594" t="str">
        <f t="shared" si="11"/>
        <v>Residential</v>
      </c>
    </row>
    <row r="595" spans="1:7">
      <c r="A595">
        <v>2011</v>
      </c>
      <c r="B595">
        <v>4000</v>
      </c>
      <c r="C595" t="s">
        <v>53</v>
      </c>
      <c r="D595" t="s">
        <v>98</v>
      </c>
      <c r="E595">
        <v>0</v>
      </c>
      <c r="F595">
        <f t="shared" si="10"/>
        <v>0</v>
      </c>
      <c r="G595" t="str">
        <f t="shared" si="11"/>
        <v>Agri</v>
      </c>
    </row>
    <row r="596" spans="1:7">
      <c r="A596">
        <v>2011</v>
      </c>
      <c r="B596">
        <v>4000</v>
      </c>
      <c r="C596" t="s">
        <v>53</v>
      </c>
      <c r="D596" t="s">
        <v>98</v>
      </c>
      <c r="E596">
        <v>0.505</v>
      </c>
      <c r="F596">
        <f t="shared" si="10"/>
        <v>0.505</v>
      </c>
      <c r="G596" t="str">
        <f t="shared" si="11"/>
        <v>Agri</v>
      </c>
    </row>
    <row r="597" spans="1:7">
      <c r="A597">
        <v>2011</v>
      </c>
      <c r="B597">
        <v>4000</v>
      </c>
      <c r="C597" t="s">
        <v>53</v>
      </c>
      <c r="D597" t="s">
        <v>96</v>
      </c>
      <c r="E597">
        <v>4.3710000000000004</v>
      </c>
      <c r="F597">
        <f t="shared" si="10"/>
        <v>4.3710000000000004</v>
      </c>
      <c r="G597" t="str">
        <f t="shared" si="11"/>
        <v>Services</v>
      </c>
    </row>
    <row r="598" spans="1:7">
      <c r="A598">
        <v>2011</v>
      </c>
      <c r="B598">
        <v>4000</v>
      </c>
      <c r="C598" t="s">
        <v>76</v>
      </c>
      <c r="D598" t="s">
        <v>99</v>
      </c>
      <c r="E598">
        <v>15.62</v>
      </c>
      <c r="F598">
        <f t="shared" si="10"/>
        <v>15.62</v>
      </c>
      <c r="G598" t="str">
        <f t="shared" si="11"/>
        <v>Industry</v>
      </c>
    </row>
    <row r="599" spans="1:7">
      <c r="A599">
        <v>2011</v>
      </c>
      <c r="B599">
        <v>4000</v>
      </c>
      <c r="C599" t="s">
        <v>76</v>
      </c>
      <c r="D599" t="s">
        <v>100</v>
      </c>
      <c r="E599">
        <v>7.0000000000000007E-2</v>
      </c>
      <c r="F599">
        <f t="shared" si="10"/>
        <v>7.0000000000000007E-2</v>
      </c>
      <c r="G599" t="str">
        <f t="shared" si="11"/>
        <v>Transport</v>
      </c>
    </row>
    <row r="600" spans="1:7">
      <c r="A600">
        <v>2011</v>
      </c>
      <c r="B600">
        <v>4000</v>
      </c>
      <c r="C600" t="s">
        <v>76</v>
      </c>
      <c r="D600" t="s">
        <v>95</v>
      </c>
      <c r="E600">
        <v>10.497</v>
      </c>
      <c r="F600">
        <f t="shared" si="10"/>
        <v>10.497</v>
      </c>
      <c r="G600" t="str">
        <f t="shared" si="11"/>
        <v>Residential</v>
      </c>
    </row>
    <row r="601" spans="1:7">
      <c r="A601">
        <v>2011</v>
      </c>
      <c r="B601">
        <v>4000</v>
      </c>
      <c r="C601" t="s">
        <v>76</v>
      </c>
      <c r="D601" t="s">
        <v>98</v>
      </c>
      <c r="E601">
        <v>0</v>
      </c>
      <c r="F601">
        <f t="shared" si="10"/>
        <v>0</v>
      </c>
      <c r="G601" t="str">
        <f t="shared" si="11"/>
        <v>Agri</v>
      </c>
    </row>
    <row r="602" spans="1:7">
      <c r="A602">
        <v>2011</v>
      </c>
      <c r="B602">
        <v>4000</v>
      </c>
      <c r="C602" t="s">
        <v>76</v>
      </c>
      <c r="D602" t="s">
        <v>98</v>
      </c>
      <c r="E602">
        <v>7.6999999999999999E-2</v>
      </c>
      <c r="F602">
        <f t="shared" si="10"/>
        <v>7.6999999999999999E-2</v>
      </c>
      <c r="G602" t="str">
        <f t="shared" si="11"/>
        <v>Agri</v>
      </c>
    </row>
    <row r="603" spans="1:7">
      <c r="A603">
        <v>2011</v>
      </c>
      <c r="B603">
        <v>4000</v>
      </c>
      <c r="C603" t="s">
        <v>76</v>
      </c>
      <c r="D603" t="s">
        <v>96</v>
      </c>
      <c r="E603">
        <v>3.2770000000000001</v>
      </c>
      <c r="F603">
        <f t="shared" si="10"/>
        <v>3.2770000000000001</v>
      </c>
      <c r="G603" t="str">
        <f t="shared" si="11"/>
        <v>Services</v>
      </c>
    </row>
    <row r="604" spans="1:7">
      <c r="A604">
        <v>2011</v>
      </c>
      <c r="B604">
        <v>4000</v>
      </c>
      <c r="C604" t="s">
        <v>77</v>
      </c>
      <c r="D604" t="s">
        <v>99</v>
      </c>
      <c r="E604">
        <v>0</v>
      </c>
      <c r="F604">
        <f t="shared" si="10"/>
        <v>0</v>
      </c>
      <c r="G604" t="str">
        <f t="shared" si="11"/>
        <v>Industry</v>
      </c>
    </row>
    <row r="605" spans="1:7">
      <c r="A605">
        <v>2011</v>
      </c>
      <c r="B605">
        <v>4000</v>
      </c>
      <c r="C605" t="s">
        <v>77</v>
      </c>
      <c r="D605" t="s">
        <v>100</v>
      </c>
      <c r="E605">
        <v>0</v>
      </c>
      <c r="F605">
        <f t="shared" si="10"/>
        <v>0</v>
      </c>
      <c r="G605" t="str">
        <f t="shared" si="11"/>
        <v>Transport</v>
      </c>
    </row>
    <row r="606" spans="1:7">
      <c r="A606">
        <v>2011</v>
      </c>
      <c r="B606">
        <v>4000</v>
      </c>
      <c r="C606" t="s">
        <v>77</v>
      </c>
      <c r="D606" t="s">
        <v>95</v>
      </c>
      <c r="E606">
        <v>0</v>
      </c>
      <c r="F606">
        <f t="shared" ref="F606:F669" si="12">IF(D606=$D$221,-E606,E606)</f>
        <v>0</v>
      </c>
      <c r="G606" t="str">
        <f t="shared" ref="G606:G669" si="13">IF(D606=$D$221,$D$222,D606)</f>
        <v>Residential</v>
      </c>
    </row>
    <row r="607" spans="1:7">
      <c r="A607">
        <v>2011</v>
      </c>
      <c r="B607">
        <v>4000</v>
      </c>
      <c r="C607" t="s">
        <v>77</v>
      </c>
      <c r="D607" t="s">
        <v>98</v>
      </c>
      <c r="E607">
        <v>0</v>
      </c>
      <c r="F607">
        <f t="shared" si="12"/>
        <v>0</v>
      </c>
      <c r="G607" t="str">
        <f t="shared" si="13"/>
        <v>Agri</v>
      </c>
    </row>
    <row r="608" spans="1:7">
      <c r="A608">
        <v>2011</v>
      </c>
      <c r="B608">
        <v>4000</v>
      </c>
      <c r="C608" t="s">
        <v>77</v>
      </c>
      <c r="D608" t="s">
        <v>98</v>
      </c>
      <c r="E608">
        <v>0</v>
      </c>
      <c r="F608">
        <f t="shared" si="12"/>
        <v>0</v>
      </c>
      <c r="G608" t="str">
        <f t="shared" si="13"/>
        <v>Agri</v>
      </c>
    </row>
    <row r="609" spans="1:7">
      <c r="A609">
        <v>2011</v>
      </c>
      <c r="B609">
        <v>4000</v>
      </c>
      <c r="C609" t="s">
        <v>77</v>
      </c>
      <c r="D609" t="s">
        <v>96</v>
      </c>
      <c r="E609">
        <v>0</v>
      </c>
      <c r="F609">
        <f t="shared" si="12"/>
        <v>0</v>
      </c>
      <c r="G609" t="str">
        <f t="shared" si="13"/>
        <v>Services</v>
      </c>
    </row>
    <row r="610" spans="1:7">
      <c r="A610">
        <v>2011</v>
      </c>
      <c r="B610">
        <v>4000</v>
      </c>
      <c r="C610" t="s">
        <v>78</v>
      </c>
      <c r="D610" t="s">
        <v>99</v>
      </c>
      <c r="E610">
        <v>1.734</v>
      </c>
      <c r="F610">
        <f t="shared" si="12"/>
        <v>1.734</v>
      </c>
      <c r="G610" t="str">
        <f t="shared" si="13"/>
        <v>Industry</v>
      </c>
    </row>
    <row r="611" spans="1:7">
      <c r="A611">
        <v>2011</v>
      </c>
      <c r="B611">
        <v>4000</v>
      </c>
      <c r="C611" t="s">
        <v>78</v>
      </c>
      <c r="D611" t="s">
        <v>100</v>
      </c>
      <c r="E611">
        <v>0.01</v>
      </c>
      <c r="F611">
        <f t="shared" si="12"/>
        <v>0.01</v>
      </c>
      <c r="G611" t="str">
        <f t="shared" si="13"/>
        <v>Transport</v>
      </c>
    </row>
    <row r="612" spans="1:7">
      <c r="A612">
        <v>2011</v>
      </c>
      <c r="B612">
        <v>4000</v>
      </c>
      <c r="C612" t="s">
        <v>78</v>
      </c>
      <c r="D612" t="s">
        <v>95</v>
      </c>
      <c r="E612">
        <v>0</v>
      </c>
      <c r="F612">
        <f t="shared" si="12"/>
        <v>0</v>
      </c>
      <c r="G612" t="str">
        <f t="shared" si="13"/>
        <v>Residential</v>
      </c>
    </row>
    <row r="613" spans="1:7">
      <c r="A613">
        <v>2011</v>
      </c>
      <c r="B613">
        <v>4000</v>
      </c>
      <c r="C613" t="s">
        <v>78</v>
      </c>
      <c r="D613" t="s">
        <v>98</v>
      </c>
      <c r="E613">
        <v>0</v>
      </c>
      <c r="F613">
        <f t="shared" si="12"/>
        <v>0</v>
      </c>
      <c r="G613" t="str">
        <f t="shared" si="13"/>
        <v>Agri</v>
      </c>
    </row>
    <row r="614" spans="1:7">
      <c r="A614">
        <v>2011</v>
      </c>
      <c r="B614">
        <v>4000</v>
      </c>
      <c r="C614" t="s">
        <v>78</v>
      </c>
      <c r="D614" t="s">
        <v>98</v>
      </c>
      <c r="E614">
        <v>0</v>
      </c>
      <c r="F614">
        <f t="shared" si="12"/>
        <v>0</v>
      </c>
      <c r="G614" t="str">
        <f t="shared" si="13"/>
        <v>Agri</v>
      </c>
    </row>
    <row r="615" spans="1:7">
      <c r="A615">
        <v>2011</v>
      </c>
      <c r="B615">
        <v>4000</v>
      </c>
      <c r="C615" t="s">
        <v>78</v>
      </c>
      <c r="D615" t="s">
        <v>96</v>
      </c>
      <c r="E615">
        <v>8.4000000000000005E-2</v>
      </c>
      <c r="F615">
        <f t="shared" si="12"/>
        <v>8.4000000000000005E-2</v>
      </c>
      <c r="G615" t="str">
        <f t="shared" si="13"/>
        <v>Services</v>
      </c>
    </row>
    <row r="616" spans="1:7">
      <c r="A616">
        <v>2011</v>
      </c>
      <c r="B616">
        <v>4000</v>
      </c>
      <c r="C616" t="s">
        <v>69</v>
      </c>
      <c r="D616" t="s">
        <v>99</v>
      </c>
      <c r="E616">
        <v>0</v>
      </c>
      <c r="F616">
        <f t="shared" si="12"/>
        <v>0</v>
      </c>
      <c r="G616" t="str">
        <f t="shared" si="13"/>
        <v>Industry</v>
      </c>
    </row>
    <row r="617" spans="1:7">
      <c r="A617">
        <v>2011</v>
      </c>
      <c r="B617">
        <v>4000</v>
      </c>
      <c r="C617" t="s">
        <v>69</v>
      </c>
      <c r="D617" t="s">
        <v>100</v>
      </c>
      <c r="E617">
        <v>0</v>
      </c>
      <c r="F617">
        <f t="shared" si="12"/>
        <v>0</v>
      </c>
      <c r="G617" t="str">
        <f t="shared" si="13"/>
        <v>Transport</v>
      </c>
    </row>
    <row r="618" spans="1:7">
      <c r="A618">
        <v>2011</v>
      </c>
      <c r="B618">
        <v>4000</v>
      </c>
      <c r="C618" t="s">
        <v>69</v>
      </c>
      <c r="D618" t="s">
        <v>95</v>
      </c>
      <c r="E618">
        <v>0</v>
      </c>
      <c r="F618">
        <f t="shared" si="12"/>
        <v>0</v>
      </c>
      <c r="G618" t="str">
        <f t="shared" si="13"/>
        <v>Residential</v>
      </c>
    </row>
    <row r="619" spans="1:7">
      <c r="A619">
        <v>2011</v>
      </c>
      <c r="B619">
        <v>4000</v>
      </c>
      <c r="C619" t="s">
        <v>69</v>
      </c>
      <c r="D619" t="s">
        <v>98</v>
      </c>
      <c r="E619">
        <v>0</v>
      </c>
      <c r="F619">
        <f t="shared" si="12"/>
        <v>0</v>
      </c>
      <c r="G619" t="str">
        <f t="shared" si="13"/>
        <v>Agri</v>
      </c>
    </row>
    <row r="620" spans="1:7">
      <c r="A620">
        <v>2011</v>
      </c>
      <c r="B620">
        <v>4000</v>
      </c>
      <c r="C620" t="s">
        <v>69</v>
      </c>
      <c r="D620" t="s">
        <v>98</v>
      </c>
      <c r="E620">
        <v>0</v>
      </c>
      <c r="F620">
        <f t="shared" si="12"/>
        <v>0</v>
      </c>
      <c r="G620" t="str">
        <f t="shared" si="13"/>
        <v>Agri</v>
      </c>
    </row>
    <row r="621" spans="1:7">
      <c r="A621">
        <v>2011</v>
      </c>
      <c r="B621">
        <v>4000</v>
      </c>
      <c r="C621" t="s">
        <v>69</v>
      </c>
      <c r="D621" t="s">
        <v>96</v>
      </c>
      <c r="E621">
        <v>0</v>
      </c>
      <c r="F621">
        <f t="shared" si="12"/>
        <v>0</v>
      </c>
      <c r="G621" t="str">
        <f t="shared" si="13"/>
        <v>Services</v>
      </c>
    </row>
    <row r="622" spans="1:7">
      <c r="A622">
        <v>2011</v>
      </c>
      <c r="B622">
        <v>4000</v>
      </c>
      <c r="C622" t="s">
        <v>54</v>
      </c>
      <c r="D622" t="s">
        <v>99</v>
      </c>
      <c r="E622">
        <v>223.18799999999999</v>
      </c>
      <c r="F622">
        <f t="shared" si="12"/>
        <v>223.18799999999999</v>
      </c>
      <c r="G622" t="str">
        <f t="shared" si="13"/>
        <v>Industry</v>
      </c>
    </row>
    <row r="623" spans="1:7">
      <c r="A623">
        <v>2011</v>
      </c>
      <c r="B623">
        <v>4000</v>
      </c>
      <c r="C623" t="s">
        <v>54</v>
      </c>
      <c r="D623" t="s">
        <v>100</v>
      </c>
      <c r="E623">
        <v>0.72399999999999998</v>
      </c>
      <c r="F623">
        <f t="shared" si="12"/>
        <v>0.72399999999999998</v>
      </c>
      <c r="G623" t="str">
        <f t="shared" si="13"/>
        <v>Transport</v>
      </c>
    </row>
    <row r="624" spans="1:7">
      <c r="A624">
        <v>2011</v>
      </c>
      <c r="B624">
        <v>4000</v>
      </c>
      <c r="C624" t="s">
        <v>54</v>
      </c>
      <c r="D624" t="s">
        <v>95</v>
      </c>
      <c r="E624">
        <v>315.98</v>
      </c>
      <c r="F624">
        <f t="shared" si="12"/>
        <v>315.98</v>
      </c>
      <c r="G624" t="str">
        <f t="shared" si="13"/>
        <v>Residential</v>
      </c>
    </row>
    <row r="625" spans="1:7">
      <c r="A625">
        <v>2011</v>
      </c>
      <c r="B625">
        <v>4000</v>
      </c>
      <c r="C625" t="s">
        <v>54</v>
      </c>
      <c r="D625" t="s">
        <v>98</v>
      </c>
      <c r="E625">
        <v>0</v>
      </c>
      <c r="F625">
        <f t="shared" si="12"/>
        <v>0</v>
      </c>
      <c r="G625" t="str">
        <f t="shared" si="13"/>
        <v>Agri</v>
      </c>
    </row>
    <row r="626" spans="1:7">
      <c r="A626">
        <v>2011</v>
      </c>
      <c r="B626">
        <v>4000</v>
      </c>
      <c r="C626" t="s">
        <v>54</v>
      </c>
      <c r="D626" t="s">
        <v>98</v>
      </c>
      <c r="E626">
        <v>100.87</v>
      </c>
      <c r="F626">
        <f t="shared" si="12"/>
        <v>100.87</v>
      </c>
      <c r="G626" t="str">
        <f t="shared" si="13"/>
        <v>Agri</v>
      </c>
    </row>
    <row r="627" spans="1:7">
      <c r="A627">
        <v>2011</v>
      </c>
      <c r="B627">
        <v>4000</v>
      </c>
      <c r="C627" t="s">
        <v>54</v>
      </c>
      <c r="D627" t="s">
        <v>96</v>
      </c>
      <c r="E627">
        <v>134.88499999999999</v>
      </c>
      <c r="F627">
        <f t="shared" si="12"/>
        <v>134.88499999999999</v>
      </c>
      <c r="G627" t="str">
        <f t="shared" si="13"/>
        <v>Services</v>
      </c>
    </row>
    <row r="628" spans="1:7">
      <c r="A628">
        <v>2011</v>
      </c>
      <c r="B628">
        <v>4000</v>
      </c>
      <c r="C628" t="s">
        <v>79</v>
      </c>
      <c r="D628" t="s">
        <v>99</v>
      </c>
      <c r="E628">
        <v>10.343999999999999</v>
      </c>
      <c r="F628">
        <f t="shared" si="12"/>
        <v>10.343999999999999</v>
      </c>
      <c r="G628" t="str">
        <f t="shared" si="13"/>
        <v>Industry</v>
      </c>
    </row>
    <row r="629" spans="1:7">
      <c r="A629">
        <v>2011</v>
      </c>
      <c r="B629">
        <v>4000</v>
      </c>
      <c r="C629" t="s">
        <v>79</v>
      </c>
      <c r="D629" t="s">
        <v>100</v>
      </c>
      <c r="E629">
        <v>2.419</v>
      </c>
      <c r="F629">
        <f t="shared" si="12"/>
        <v>2.419</v>
      </c>
      <c r="G629" t="str">
        <f t="shared" si="13"/>
        <v>Transport</v>
      </c>
    </row>
    <row r="630" spans="1:7">
      <c r="A630">
        <v>2011</v>
      </c>
      <c r="B630">
        <v>4000</v>
      </c>
      <c r="C630" t="s">
        <v>79</v>
      </c>
      <c r="D630" t="s">
        <v>95</v>
      </c>
      <c r="E630">
        <v>0.124</v>
      </c>
      <c r="F630">
        <f t="shared" si="12"/>
        <v>0.124</v>
      </c>
      <c r="G630" t="str">
        <f t="shared" si="13"/>
        <v>Residential</v>
      </c>
    </row>
    <row r="631" spans="1:7">
      <c r="A631">
        <v>2011</v>
      </c>
      <c r="B631">
        <v>4000</v>
      </c>
      <c r="C631" t="s">
        <v>79</v>
      </c>
      <c r="D631" t="s">
        <v>98</v>
      </c>
      <c r="E631">
        <v>0</v>
      </c>
      <c r="F631">
        <f t="shared" si="12"/>
        <v>0</v>
      </c>
      <c r="G631" t="str">
        <f t="shared" si="13"/>
        <v>Agri</v>
      </c>
    </row>
    <row r="632" spans="1:7">
      <c r="A632">
        <v>2011</v>
      </c>
      <c r="B632">
        <v>4000</v>
      </c>
      <c r="C632" t="s">
        <v>79</v>
      </c>
      <c r="D632" t="s">
        <v>98</v>
      </c>
      <c r="E632">
        <v>0.54500000000000004</v>
      </c>
      <c r="F632">
        <f t="shared" si="12"/>
        <v>0.54500000000000004</v>
      </c>
      <c r="G632" t="str">
        <f t="shared" si="13"/>
        <v>Agri</v>
      </c>
    </row>
    <row r="633" spans="1:7">
      <c r="A633">
        <v>2011</v>
      </c>
      <c r="B633">
        <v>4000</v>
      </c>
      <c r="C633" t="s">
        <v>79</v>
      </c>
      <c r="D633" t="s">
        <v>96</v>
      </c>
      <c r="E633">
        <v>0.76400000000000001</v>
      </c>
      <c r="F633">
        <f t="shared" si="12"/>
        <v>0.76400000000000001</v>
      </c>
      <c r="G633" t="str">
        <f t="shared" si="13"/>
        <v>Services</v>
      </c>
    </row>
    <row r="634" spans="1:7">
      <c r="A634">
        <v>2011</v>
      </c>
      <c r="B634">
        <v>4000</v>
      </c>
      <c r="C634" t="s">
        <v>55</v>
      </c>
      <c r="D634" t="s">
        <v>99</v>
      </c>
      <c r="E634">
        <v>156.255</v>
      </c>
      <c r="F634">
        <f t="shared" si="12"/>
        <v>156.255</v>
      </c>
      <c r="G634" t="str">
        <f t="shared" si="13"/>
        <v>Industry</v>
      </c>
    </row>
    <row r="635" spans="1:7">
      <c r="A635">
        <v>2011</v>
      </c>
      <c r="B635">
        <v>4000</v>
      </c>
      <c r="C635" t="s">
        <v>55</v>
      </c>
      <c r="D635" t="s">
        <v>100</v>
      </c>
      <c r="E635">
        <v>9.2989999999999995</v>
      </c>
      <c r="F635">
        <f t="shared" si="12"/>
        <v>9.2989999999999995</v>
      </c>
      <c r="G635" t="str">
        <f t="shared" si="13"/>
        <v>Transport</v>
      </c>
    </row>
    <row r="636" spans="1:7">
      <c r="A636">
        <v>2011</v>
      </c>
      <c r="B636">
        <v>4000</v>
      </c>
      <c r="C636" t="s">
        <v>55</v>
      </c>
      <c r="D636" t="s">
        <v>95</v>
      </c>
      <c r="E636">
        <v>135.53</v>
      </c>
      <c r="F636">
        <f t="shared" si="12"/>
        <v>135.53</v>
      </c>
      <c r="G636" t="str">
        <f t="shared" si="13"/>
        <v>Residential</v>
      </c>
    </row>
    <row r="637" spans="1:7">
      <c r="A637">
        <v>2011</v>
      </c>
      <c r="B637">
        <v>4000</v>
      </c>
      <c r="C637" t="s">
        <v>55</v>
      </c>
      <c r="D637" t="s">
        <v>98</v>
      </c>
      <c r="E637">
        <v>0</v>
      </c>
      <c r="F637">
        <f t="shared" si="12"/>
        <v>0</v>
      </c>
      <c r="G637" t="str">
        <f t="shared" si="13"/>
        <v>Agri</v>
      </c>
    </row>
    <row r="638" spans="1:7">
      <c r="A638">
        <v>2011</v>
      </c>
      <c r="B638">
        <v>4000</v>
      </c>
      <c r="C638" t="s">
        <v>55</v>
      </c>
      <c r="D638" t="s">
        <v>98</v>
      </c>
      <c r="E638">
        <v>1.5309999999999999</v>
      </c>
      <c r="F638">
        <f t="shared" si="12"/>
        <v>1.5309999999999999</v>
      </c>
      <c r="G638" t="str">
        <f t="shared" si="13"/>
        <v>Agri</v>
      </c>
    </row>
    <row r="639" spans="1:7">
      <c r="A639">
        <v>2011</v>
      </c>
      <c r="B639">
        <v>4000</v>
      </c>
      <c r="C639" t="s">
        <v>55</v>
      </c>
      <c r="D639" t="s">
        <v>96</v>
      </c>
      <c r="E639">
        <v>78.296999999999997</v>
      </c>
      <c r="F639">
        <f t="shared" si="12"/>
        <v>78.296999999999997</v>
      </c>
      <c r="G639" t="str">
        <f t="shared" si="13"/>
        <v>Services</v>
      </c>
    </row>
    <row r="640" spans="1:7">
      <c r="A640">
        <v>2011</v>
      </c>
      <c r="B640">
        <v>4000</v>
      </c>
      <c r="C640" t="s">
        <v>56</v>
      </c>
      <c r="D640" t="s">
        <v>99</v>
      </c>
      <c r="E640">
        <v>48.162999999999997</v>
      </c>
      <c r="F640">
        <f t="shared" si="12"/>
        <v>48.162999999999997</v>
      </c>
      <c r="G640" t="str">
        <f t="shared" si="13"/>
        <v>Industry</v>
      </c>
    </row>
    <row r="641" spans="1:7">
      <c r="A641">
        <v>2011</v>
      </c>
      <c r="B641">
        <v>4000</v>
      </c>
      <c r="C641" t="s">
        <v>56</v>
      </c>
      <c r="D641" t="s">
        <v>100</v>
      </c>
      <c r="E641">
        <v>0.52600000000000002</v>
      </c>
      <c r="F641">
        <f t="shared" si="12"/>
        <v>0.52600000000000002</v>
      </c>
      <c r="G641" t="str">
        <f t="shared" si="13"/>
        <v>Transport</v>
      </c>
    </row>
    <row r="642" spans="1:7">
      <c r="A642">
        <v>2011</v>
      </c>
      <c r="B642">
        <v>4000</v>
      </c>
      <c r="C642" t="s">
        <v>56</v>
      </c>
      <c r="D642" t="s">
        <v>95</v>
      </c>
      <c r="E642">
        <v>10.801</v>
      </c>
      <c r="F642">
        <f t="shared" si="12"/>
        <v>10.801</v>
      </c>
      <c r="G642" t="str">
        <f t="shared" si="13"/>
        <v>Residential</v>
      </c>
    </row>
    <row r="643" spans="1:7">
      <c r="A643">
        <v>2011</v>
      </c>
      <c r="B643">
        <v>4000</v>
      </c>
      <c r="C643" t="s">
        <v>56</v>
      </c>
      <c r="D643" t="s">
        <v>98</v>
      </c>
      <c r="E643">
        <v>4.0000000000000001E-3</v>
      </c>
      <c r="F643">
        <f t="shared" si="12"/>
        <v>4.0000000000000001E-3</v>
      </c>
      <c r="G643" t="str">
        <f t="shared" si="13"/>
        <v>Agri</v>
      </c>
    </row>
    <row r="644" spans="1:7">
      <c r="A644">
        <v>2011</v>
      </c>
      <c r="B644">
        <v>4000</v>
      </c>
      <c r="C644" t="s">
        <v>56</v>
      </c>
      <c r="D644" t="s">
        <v>98</v>
      </c>
      <c r="E644">
        <v>0.217</v>
      </c>
      <c r="F644">
        <f t="shared" si="12"/>
        <v>0.217</v>
      </c>
      <c r="G644" t="str">
        <f t="shared" si="13"/>
        <v>Agri</v>
      </c>
    </row>
    <row r="645" spans="1:7">
      <c r="A645">
        <v>2011</v>
      </c>
      <c r="B645">
        <v>4000</v>
      </c>
      <c r="C645" t="s">
        <v>56</v>
      </c>
      <c r="D645" t="s">
        <v>96</v>
      </c>
      <c r="E645">
        <v>9.11</v>
      </c>
      <c r="F645">
        <f t="shared" si="12"/>
        <v>9.11</v>
      </c>
      <c r="G645" t="str">
        <f t="shared" si="13"/>
        <v>Services</v>
      </c>
    </row>
    <row r="646" spans="1:7">
      <c r="A646">
        <v>2011</v>
      </c>
      <c r="B646">
        <v>4000</v>
      </c>
      <c r="C646" t="s">
        <v>57</v>
      </c>
      <c r="D646" t="s">
        <v>99</v>
      </c>
      <c r="E646">
        <v>129.37299999999999</v>
      </c>
      <c r="F646">
        <f t="shared" si="12"/>
        <v>129.37299999999999</v>
      </c>
      <c r="G646" t="str">
        <f t="shared" si="13"/>
        <v>Industry</v>
      </c>
    </row>
    <row r="647" spans="1:7">
      <c r="A647">
        <v>2011</v>
      </c>
      <c r="B647">
        <v>4000</v>
      </c>
      <c r="C647" t="s">
        <v>57</v>
      </c>
      <c r="D647" t="s">
        <v>100</v>
      </c>
      <c r="E647">
        <v>0.39100000000000001</v>
      </c>
      <c r="F647">
        <f t="shared" si="12"/>
        <v>0.39100000000000001</v>
      </c>
      <c r="G647" t="str">
        <f t="shared" si="13"/>
        <v>Transport</v>
      </c>
    </row>
    <row r="648" spans="1:7">
      <c r="A648">
        <v>2011</v>
      </c>
      <c r="B648">
        <v>4000</v>
      </c>
      <c r="C648" t="s">
        <v>57</v>
      </c>
      <c r="D648" t="s">
        <v>95</v>
      </c>
      <c r="E648">
        <v>97.635000000000005</v>
      </c>
      <c r="F648">
        <f t="shared" si="12"/>
        <v>97.635000000000005</v>
      </c>
      <c r="G648" t="str">
        <f t="shared" si="13"/>
        <v>Residential</v>
      </c>
    </row>
    <row r="649" spans="1:7">
      <c r="A649">
        <v>2011</v>
      </c>
      <c r="B649">
        <v>4000</v>
      </c>
      <c r="C649" t="s">
        <v>57</v>
      </c>
      <c r="D649" t="s">
        <v>98</v>
      </c>
      <c r="E649">
        <v>0</v>
      </c>
      <c r="F649">
        <f t="shared" si="12"/>
        <v>0</v>
      </c>
      <c r="G649" t="str">
        <f t="shared" si="13"/>
        <v>Agri</v>
      </c>
    </row>
    <row r="650" spans="1:7">
      <c r="A650">
        <v>2011</v>
      </c>
      <c r="B650">
        <v>4000</v>
      </c>
      <c r="C650" t="s">
        <v>57</v>
      </c>
      <c r="D650" t="s">
        <v>98</v>
      </c>
      <c r="E650">
        <v>2.3559999999999999</v>
      </c>
      <c r="F650">
        <f t="shared" si="12"/>
        <v>2.3559999999999999</v>
      </c>
      <c r="G650" t="str">
        <f t="shared" si="13"/>
        <v>Agri</v>
      </c>
    </row>
    <row r="651" spans="1:7">
      <c r="A651">
        <v>2011</v>
      </c>
      <c r="B651">
        <v>4000</v>
      </c>
      <c r="C651" t="s">
        <v>57</v>
      </c>
      <c r="D651" t="s">
        <v>96</v>
      </c>
      <c r="E651">
        <v>31.65</v>
      </c>
      <c r="F651">
        <f t="shared" si="12"/>
        <v>31.65</v>
      </c>
      <c r="G651" t="str">
        <f t="shared" si="13"/>
        <v>Services</v>
      </c>
    </row>
    <row r="652" spans="1:7">
      <c r="A652">
        <v>2011</v>
      </c>
      <c r="B652">
        <v>4000</v>
      </c>
      <c r="C652" t="s">
        <v>80</v>
      </c>
      <c r="D652" t="s">
        <v>99</v>
      </c>
      <c r="E652">
        <v>28.588999999999999</v>
      </c>
      <c r="F652">
        <f t="shared" si="12"/>
        <v>28.588999999999999</v>
      </c>
      <c r="G652" t="str">
        <f t="shared" si="13"/>
        <v>Industry</v>
      </c>
    </row>
    <row r="653" spans="1:7">
      <c r="A653">
        <v>2011</v>
      </c>
      <c r="B653">
        <v>4000</v>
      </c>
      <c r="C653" t="s">
        <v>80</v>
      </c>
      <c r="D653" t="s">
        <v>100</v>
      </c>
      <c r="E653">
        <v>0.14299999999999999</v>
      </c>
      <c r="F653">
        <f t="shared" si="12"/>
        <v>0.14299999999999999</v>
      </c>
      <c r="G653" t="str">
        <f t="shared" si="13"/>
        <v>Transport</v>
      </c>
    </row>
    <row r="654" spans="1:7">
      <c r="A654">
        <v>2011</v>
      </c>
      <c r="B654">
        <v>4000</v>
      </c>
      <c r="C654" t="s">
        <v>80</v>
      </c>
      <c r="D654" t="s">
        <v>95</v>
      </c>
      <c r="E654">
        <v>8.8889999999999993</v>
      </c>
      <c r="F654">
        <f t="shared" si="12"/>
        <v>8.8889999999999993</v>
      </c>
      <c r="G654" t="str">
        <f t="shared" si="13"/>
        <v>Residential</v>
      </c>
    </row>
    <row r="655" spans="1:7">
      <c r="A655">
        <v>2011</v>
      </c>
      <c r="B655">
        <v>4000</v>
      </c>
      <c r="C655" t="s">
        <v>80</v>
      </c>
      <c r="D655" t="s">
        <v>98</v>
      </c>
      <c r="E655">
        <v>0</v>
      </c>
      <c r="F655">
        <f t="shared" si="12"/>
        <v>0</v>
      </c>
      <c r="G655" t="str">
        <f t="shared" si="13"/>
        <v>Agri</v>
      </c>
    </row>
    <row r="656" spans="1:7">
      <c r="A656">
        <v>2011</v>
      </c>
      <c r="B656">
        <v>4000</v>
      </c>
      <c r="C656" t="s">
        <v>80</v>
      </c>
      <c r="D656" t="s">
        <v>98</v>
      </c>
      <c r="E656">
        <v>0.58099999999999996</v>
      </c>
      <c r="F656">
        <f t="shared" si="12"/>
        <v>0.58099999999999996</v>
      </c>
      <c r="G656" t="str">
        <f t="shared" si="13"/>
        <v>Agri</v>
      </c>
    </row>
    <row r="657" spans="1:7">
      <c r="A657">
        <v>2011</v>
      </c>
      <c r="B657">
        <v>4000</v>
      </c>
      <c r="C657" t="s">
        <v>80</v>
      </c>
      <c r="D657" t="s">
        <v>96</v>
      </c>
      <c r="E657">
        <v>3.6739999999999999</v>
      </c>
      <c r="F657">
        <f t="shared" si="12"/>
        <v>3.6739999999999999</v>
      </c>
      <c r="G657" t="str">
        <f t="shared" si="13"/>
        <v>Services</v>
      </c>
    </row>
    <row r="658" spans="1:7">
      <c r="A658">
        <v>2011</v>
      </c>
      <c r="B658">
        <v>4000</v>
      </c>
      <c r="C658" t="s">
        <v>58</v>
      </c>
      <c r="D658" t="s">
        <v>99</v>
      </c>
      <c r="E658">
        <v>20.247</v>
      </c>
      <c r="F658">
        <f t="shared" si="12"/>
        <v>20.247</v>
      </c>
      <c r="G658" t="str">
        <f t="shared" si="13"/>
        <v>Industry</v>
      </c>
    </row>
    <row r="659" spans="1:7">
      <c r="A659">
        <v>2011</v>
      </c>
      <c r="B659">
        <v>4000</v>
      </c>
      <c r="C659" t="s">
        <v>58</v>
      </c>
      <c r="D659" t="s">
        <v>100</v>
      </c>
      <c r="E659">
        <v>1.792</v>
      </c>
      <c r="F659">
        <f t="shared" si="12"/>
        <v>1.792</v>
      </c>
      <c r="G659" t="str">
        <f t="shared" si="13"/>
        <v>Transport</v>
      </c>
    </row>
    <row r="660" spans="1:7">
      <c r="A660">
        <v>2011</v>
      </c>
      <c r="B660">
        <v>4000</v>
      </c>
      <c r="C660" t="s">
        <v>58</v>
      </c>
      <c r="D660" t="s">
        <v>95</v>
      </c>
      <c r="E660">
        <v>3.056</v>
      </c>
      <c r="F660">
        <f t="shared" si="12"/>
        <v>3.056</v>
      </c>
      <c r="G660" t="str">
        <f t="shared" si="13"/>
        <v>Residential</v>
      </c>
    </row>
    <row r="661" spans="1:7">
      <c r="A661">
        <v>2011</v>
      </c>
      <c r="B661">
        <v>4000</v>
      </c>
      <c r="C661" t="s">
        <v>58</v>
      </c>
      <c r="D661" t="s">
        <v>98</v>
      </c>
      <c r="E661">
        <v>0</v>
      </c>
      <c r="F661">
        <f t="shared" si="12"/>
        <v>0</v>
      </c>
      <c r="G661" t="str">
        <f t="shared" si="13"/>
        <v>Agri</v>
      </c>
    </row>
    <row r="662" spans="1:7">
      <c r="A662">
        <v>2011</v>
      </c>
      <c r="B662">
        <v>4000</v>
      </c>
      <c r="C662" t="s">
        <v>58</v>
      </c>
      <c r="D662" t="s">
        <v>98</v>
      </c>
      <c r="E662">
        <v>1.008</v>
      </c>
      <c r="F662">
        <f t="shared" si="12"/>
        <v>1.008</v>
      </c>
      <c r="G662" t="str">
        <f t="shared" si="13"/>
        <v>Agri</v>
      </c>
    </row>
    <row r="663" spans="1:7">
      <c r="A663">
        <v>2011</v>
      </c>
      <c r="B663">
        <v>4000</v>
      </c>
      <c r="C663" t="s">
        <v>58</v>
      </c>
      <c r="D663" t="s">
        <v>96</v>
      </c>
      <c r="E663">
        <v>4.0350000000000001</v>
      </c>
      <c r="F663">
        <f t="shared" si="12"/>
        <v>4.0350000000000001</v>
      </c>
      <c r="G663" t="str">
        <f t="shared" si="13"/>
        <v>Services</v>
      </c>
    </row>
    <row r="664" spans="1:7">
      <c r="A664">
        <v>2011</v>
      </c>
      <c r="B664">
        <v>4000</v>
      </c>
      <c r="C664" t="s">
        <v>59</v>
      </c>
      <c r="D664" t="s">
        <v>99</v>
      </c>
      <c r="E664">
        <v>17.812000000000001</v>
      </c>
      <c r="F664">
        <f t="shared" si="12"/>
        <v>17.812000000000001</v>
      </c>
      <c r="G664" t="str">
        <f t="shared" si="13"/>
        <v>Industry</v>
      </c>
    </row>
    <row r="665" spans="1:7">
      <c r="A665">
        <v>2011</v>
      </c>
      <c r="B665">
        <v>4000</v>
      </c>
      <c r="C665" t="s">
        <v>59</v>
      </c>
      <c r="D665" t="s">
        <v>100</v>
      </c>
      <c r="E665">
        <v>0</v>
      </c>
      <c r="F665">
        <f t="shared" si="12"/>
        <v>0</v>
      </c>
      <c r="G665" t="str">
        <f t="shared" si="13"/>
        <v>Transport</v>
      </c>
    </row>
    <row r="666" spans="1:7">
      <c r="A666">
        <v>2011</v>
      </c>
      <c r="B666">
        <v>4000</v>
      </c>
      <c r="C666" t="s">
        <v>59</v>
      </c>
      <c r="D666" t="s">
        <v>95</v>
      </c>
      <c r="E666">
        <v>4.7409999999999997</v>
      </c>
      <c r="F666">
        <f t="shared" si="12"/>
        <v>4.7409999999999997</v>
      </c>
      <c r="G666" t="str">
        <f t="shared" si="13"/>
        <v>Residential</v>
      </c>
    </row>
    <row r="667" spans="1:7">
      <c r="A667">
        <v>2011</v>
      </c>
      <c r="B667">
        <v>4000</v>
      </c>
      <c r="C667" t="s">
        <v>59</v>
      </c>
      <c r="D667" t="s">
        <v>98</v>
      </c>
      <c r="E667">
        <v>0</v>
      </c>
      <c r="F667">
        <f t="shared" si="12"/>
        <v>0</v>
      </c>
      <c r="G667" t="str">
        <f t="shared" si="13"/>
        <v>Agri</v>
      </c>
    </row>
    <row r="668" spans="1:7">
      <c r="A668">
        <v>2011</v>
      </c>
      <c r="B668">
        <v>4000</v>
      </c>
      <c r="C668" t="s">
        <v>59</v>
      </c>
      <c r="D668" t="s">
        <v>98</v>
      </c>
      <c r="E668">
        <v>0</v>
      </c>
      <c r="F668">
        <f t="shared" si="12"/>
        <v>0</v>
      </c>
      <c r="G668" t="str">
        <f t="shared" si="13"/>
        <v>Agri</v>
      </c>
    </row>
    <row r="669" spans="1:7">
      <c r="A669">
        <v>2011</v>
      </c>
      <c r="B669">
        <v>4000</v>
      </c>
      <c r="C669" t="s">
        <v>59</v>
      </c>
      <c r="D669" t="s">
        <v>96</v>
      </c>
      <c r="E669">
        <v>1.651</v>
      </c>
      <c r="F669">
        <f t="shared" si="12"/>
        <v>1.651</v>
      </c>
      <c r="G669" t="str">
        <f t="shared" si="13"/>
        <v>Services</v>
      </c>
    </row>
    <row r="670" spans="1:7">
      <c r="A670">
        <v>2011</v>
      </c>
      <c r="B670">
        <v>4000</v>
      </c>
      <c r="C670" t="s">
        <v>60</v>
      </c>
      <c r="D670" t="s">
        <v>99</v>
      </c>
      <c r="E670">
        <v>63.902000000000001</v>
      </c>
      <c r="F670">
        <f t="shared" ref="F670:F733" si="14">IF(D670=$D$221,-E670,E670)</f>
        <v>63.902000000000001</v>
      </c>
      <c r="G670" t="str">
        <f t="shared" ref="G670:G733" si="15">IF(D670=$D$221,$D$222,D670)</f>
        <v>Industry</v>
      </c>
    </row>
    <row r="671" spans="1:7">
      <c r="A671">
        <v>2011</v>
      </c>
      <c r="B671">
        <v>4000</v>
      </c>
      <c r="C671" t="s">
        <v>60</v>
      </c>
      <c r="D671" t="s">
        <v>100</v>
      </c>
      <c r="E671">
        <v>18.297999999999998</v>
      </c>
      <c r="F671">
        <f t="shared" si="14"/>
        <v>18.297999999999998</v>
      </c>
      <c r="G671" t="str">
        <f t="shared" si="15"/>
        <v>Transport</v>
      </c>
    </row>
    <row r="672" spans="1:7">
      <c r="A672">
        <v>2011</v>
      </c>
      <c r="B672">
        <v>4000</v>
      </c>
      <c r="C672" t="s">
        <v>60</v>
      </c>
      <c r="D672" t="s">
        <v>95</v>
      </c>
      <c r="E672">
        <v>49.1</v>
      </c>
      <c r="F672">
        <f t="shared" si="14"/>
        <v>49.1</v>
      </c>
      <c r="G672" t="str">
        <f t="shared" si="15"/>
        <v>Residential</v>
      </c>
    </row>
    <row r="673" spans="1:7">
      <c r="A673">
        <v>2011</v>
      </c>
      <c r="B673">
        <v>4000</v>
      </c>
      <c r="C673" t="s">
        <v>60</v>
      </c>
      <c r="D673" t="s">
        <v>98</v>
      </c>
      <c r="E673">
        <v>0</v>
      </c>
      <c r="F673">
        <f t="shared" si="14"/>
        <v>0</v>
      </c>
      <c r="G673" t="str">
        <f t="shared" si="15"/>
        <v>Agri</v>
      </c>
    </row>
    <row r="674" spans="1:7">
      <c r="A674">
        <v>2011</v>
      </c>
      <c r="B674">
        <v>4000</v>
      </c>
      <c r="C674" t="s">
        <v>60</v>
      </c>
      <c r="D674" t="s">
        <v>98</v>
      </c>
      <c r="E674">
        <v>1.617</v>
      </c>
      <c r="F674">
        <f t="shared" si="14"/>
        <v>1.617</v>
      </c>
      <c r="G674" t="str">
        <f t="shared" si="15"/>
        <v>Agri</v>
      </c>
    </row>
    <row r="675" spans="1:7">
      <c r="A675">
        <v>2011</v>
      </c>
      <c r="B675">
        <v>4000</v>
      </c>
      <c r="C675" t="s">
        <v>60</v>
      </c>
      <c r="D675" t="s">
        <v>96</v>
      </c>
      <c r="E675">
        <v>14.938000000000001</v>
      </c>
      <c r="F675">
        <f t="shared" si="14"/>
        <v>14.938000000000001</v>
      </c>
      <c r="G675" t="str">
        <f t="shared" si="15"/>
        <v>Services</v>
      </c>
    </row>
    <row r="676" spans="1:7">
      <c r="A676">
        <v>2011</v>
      </c>
      <c r="B676">
        <v>4000</v>
      </c>
      <c r="C676" t="s">
        <v>61</v>
      </c>
      <c r="D676" t="s">
        <v>99</v>
      </c>
      <c r="E676">
        <v>323.084</v>
      </c>
      <c r="F676">
        <f t="shared" si="14"/>
        <v>323.084</v>
      </c>
      <c r="G676" t="str">
        <f t="shared" si="15"/>
        <v>Industry</v>
      </c>
    </row>
    <row r="677" spans="1:7">
      <c r="A677">
        <v>2011</v>
      </c>
      <c r="B677">
        <v>4000</v>
      </c>
      <c r="C677" t="s">
        <v>61</v>
      </c>
      <c r="D677" t="s">
        <v>100</v>
      </c>
      <c r="E677">
        <v>0</v>
      </c>
      <c r="F677">
        <f t="shared" si="14"/>
        <v>0</v>
      </c>
      <c r="G677" t="str">
        <f t="shared" si="15"/>
        <v>Transport</v>
      </c>
    </row>
    <row r="678" spans="1:7">
      <c r="A678">
        <v>2011</v>
      </c>
      <c r="B678">
        <v>4000</v>
      </c>
      <c r="C678" t="s">
        <v>61</v>
      </c>
      <c r="D678" t="s">
        <v>95</v>
      </c>
      <c r="E678">
        <v>950.61500000000001</v>
      </c>
      <c r="F678">
        <f t="shared" si="14"/>
        <v>950.61500000000001</v>
      </c>
      <c r="G678" t="str">
        <f t="shared" si="15"/>
        <v>Residential</v>
      </c>
    </row>
    <row r="679" spans="1:7">
      <c r="A679">
        <v>2011</v>
      </c>
      <c r="B679">
        <v>4000</v>
      </c>
      <c r="C679" t="s">
        <v>61</v>
      </c>
      <c r="D679" t="s">
        <v>98</v>
      </c>
      <c r="E679">
        <v>0</v>
      </c>
      <c r="F679">
        <f t="shared" si="14"/>
        <v>0</v>
      </c>
      <c r="G679" t="str">
        <f t="shared" si="15"/>
        <v>Agri</v>
      </c>
    </row>
    <row r="680" spans="1:7">
      <c r="A680">
        <v>2011</v>
      </c>
      <c r="B680">
        <v>4000</v>
      </c>
      <c r="C680" t="s">
        <v>61</v>
      </c>
      <c r="D680" t="s">
        <v>98</v>
      </c>
      <c r="E680">
        <v>4.3780000000000001</v>
      </c>
      <c r="F680">
        <f t="shared" si="14"/>
        <v>4.3780000000000001</v>
      </c>
      <c r="G680" t="str">
        <f t="shared" si="15"/>
        <v>Agri</v>
      </c>
    </row>
    <row r="681" spans="1:7">
      <c r="A681">
        <v>2011</v>
      </c>
      <c r="B681">
        <v>4000</v>
      </c>
      <c r="C681" t="s">
        <v>61</v>
      </c>
      <c r="D681" t="s">
        <v>96</v>
      </c>
      <c r="E681">
        <v>319.84199999999998</v>
      </c>
      <c r="F681">
        <f t="shared" si="14"/>
        <v>319.84199999999998</v>
      </c>
      <c r="G681" t="str">
        <f t="shared" si="15"/>
        <v>Services</v>
      </c>
    </row>
    <row r="682" spans="1:7">
      <c r="A682">
        <v>2011</v>
      </c>
      <c r="B682">
        <v>4000</v>
      </c>
      <c r="C682" t="s">
        <v>116</v>
      </c>
      <c r="D682" t="s">
        <v>99</v>
      </c>
      <c r="E682">
        <v>0</v>
      </c>
      <c r="F682">
        <f t="shared" si="14"/>
        <v>0</v>
      </c>
      <c r="G682" t="str">
        <f t="shared" si="15"/>
        <v>Industry</v>
      </c>
    </row>
    <row r="683" spans="1:7">
      <c r="A683">
        <v>2011</v>
      </c>
      <c r="B683">
        <v>4000</v>
      </c>
      <c r="C683" t="s">
        <v>116</v>
      </c>
      <c r="D683" t="s">
        <v>100</v>
      </c>
      <c r="E683">
        <v>0</v>
      </c>
      <c r="F683">
        <f t="shared" si="14"/>
        <v>0</v>
      </c>
      <c r="G683" t="str">
        <f t="shared" si="15"/>
        <v>Transport</v>
      </c>
    </row>
    <row r="684" spans="1:7">
      <c r="A684">
        <v>2011</v>
      </c>
      <c r="B684">
        <v>4000</v>
      </c>
      <c r="C684" t="s">
        <v>116</v>
      </c>
      <c r="D684" t="s">
        <v>95</v>
      </c>
      <c r="E684">
        <v>0</v>
      </c>
      <c r="F684">
        <f t="shared" si="14"/>
        <v>0</v>
      </c>
      <c r="G684" t="str">
        <f t="shared" si="15"/>
        <v>Residential</v>
      </c>
    </row>
    <row r="685" spans="1:7">
      <c r="A685">
        <v>2011</v>
      </c>
      <c r="B685">
        <v>4000</v>
      </c>
      <c r="C685" t="s">
        <v>116</v>
      </c>
      <c r="D685" t="s">
        <v>98</v>
      </c>
      <c r="E685">
        <v>0</v>
      </c>
      <c r="F685">
        <f t="shared" si="14"/>
        <v>0</v>
      </c>
      <c r="G685" t="str">
        <f t="shared" si="15"/>
        <v>Agri</v>
      </c>
    </row>
    <row r="686" spans="1:7">
      <c r="A686">
        <v>2011</v>
      </c>
      <c r="B686">
        <v>4000</v>
      </c>
      <c r="C686" t="s">
        <v>116</v>
      </c>
      <c r="D686" t="s">
        <v>98</v>
      </c>
      <c r="E686">
        <v>0</v>
      </c>
      <c r="F686">
        <f t="shared" si="14"/>
        <v>0</v>
      </c>
      <c r="G686" t="str">
        <f t="shared" si="15"/>
        <v>Agri</v>
      </c>
    </row>
    <row r="687" spans="1:7">
      <c r="A687">
        <v>2011</v>
      </c>
      <c r="B687">
        <v>4000</v>
      </c>
      <c r="C687" t="s">
        <v>116</v>
      </c>
      <c r="D687" t="s">
        <v>96</v>
      </c>
      <c r="E687">
        <v>0</v>
      </c>
      <c r="F687">
        <f t="shared" si="14"/>
        <v>0</v>
      </c>
      <c r="G687" t="str">
        <f t="shared" si="15"/>
        <v>Services</v>
      </c>
    </row>
    <row r="688" spans="1:7">
      <c r="A688">
        <v>2011</v>
      </c>
      <c r="B688">
        <v>5200</v>
      </c>
      <c r="C688" t="s">
        <v>74</v>
      </c>
      <c r="D688" t="s">
        <v>101</v>
      </c>
      <c r="E688">
        <v>0</v>
      </c>
      <c r="F688">
        <f t="shared" si="14"/>
        <v>0</v>
      </c>
      <c r="G688" t="str">
        <f t="shared" si="15"/>
        <v>Prod-Central</v>
      </c>
    </row>
    <row r="689" spans="1:7">
      <c r="A689">
        <v>2011</v>
      </c>
      <c r="B689">
        <v>5200</v>
      </c>
      <c r="C689" t="s">
        <v>74</v>
      </c>
      <c r="D689" t="s">
        <v>102</v>
      </c>
      <c r="E689">
        <v>0</v>
      </c>
      <c r="F689">
        <f t="shared" si="14"/>
        <v>0</v>
      </c>
      <c r="G689" t="str">
        <f t="shared" si="15"/>
        <v>Industry</v>
      </c>
    </row>
    <row r="690" spans="1:7">
      <c r="A690">
        <v>2011</v>
      </c>
      <c r="B690">
        <v>5200</v>
      </c>
      <c r="C690" t="s">
        <v>74</v>
      </c>
      <c r="D690" t="s">
        <v>99</v>
      </c>
      <c r="E690">
        <v>0</v>
      </c>
      <c r="F690">
        <f t="shared" si="14"/>
        <v>0</v>
      </c>
      <c r="G690" t="str">
        <f t="shared" si="15"/>
        <v>Industry</v>
      </c>
    </row>
    <row r="691" spans="1:7">
      <c r="A691">
        <v>2011</v>
      </c>
      <c r="B691">
        <v>5200</v>
      </c>
      <c r="C691" t="s">
        <v>74</v>
      </c>
      <c r="D691" t="s">
        <v>95</v>
      </c>
      <c r="E691">
        <v>0</v>
      </c>
      <c r="F691">
        <f t="shared" si="14"/>
        <v>0</v>
      </c>
      <c r="G691" t="str">
        <f t="shared" si="15"/>
        <v>Residential</v>
      </c>
    </row>
    <row r="692" spans="1:7">
      <c r="A692">
        <v>2011</v>
      </c>
      <c r="B692">
        <v>5200</v>
      </c>
      <c r="C692" t="s">
        <v>74</v>
      </c>
      <c r="D692" t="s">
        <v>98</v>
      </c>
      <c r="E692">
        <v>0</v>
      </c>
      <c r="F692">
        <f t="shared" si="14"/>
        <v>0</v>
      </c>
      <c r="G692" t="str">
        <f t="shared" si="15"/>
        <v>Agri</v>
      </c>
    </row>
    <row r="693" spans="1:7">
      <c r="A693">
        <v>2011</v>
      </c>
      <c r="B693">
        <v>5200</v>
      </c>
      <c r="C693" t="s">
        <v>74</v>
      </c>
      <c r="D693" t="s">
        <v>98</v>
      </c>
      <c r="E693">
        <v>0</v>
      </c>
      <c r="F693">
        <f t="shared" si="14"/>
        <v>0</v>
      </c>
      <c r="G693" t="str">
        <f t="shared" si="15"/>
        <v>Agri</v>
      </c>
    </row>
    <row r="694" spans="1:7">
      <c r="A694">
        <v>2011</v>
      </c>
      <c r="B694">
        <v>5200</v>
      </c>
      <c r="C694" t="s">
        <v>74</v>
      </c>
      <c r="D694" t="s">
        <v>96</v>
      </c>
      <c r="E694">
        <v>0</v>
      </c>
      <c r="F694">
        <f t="shared" si="14"/>
        <v>0</v>
      </c>
      <c r="G694" t="str">
        <f t="shared" si="15"/>
        <v>Services</v>
      </c>
    </row>
    <row r="695" spans="1:7">
      <c r="A695">
        <v>2011</v>
      </c>
      <c r="B695">
        <v>5200</v>
      </c>
      <c r="C695" t="s">
        <v>35</v>
      </c>
      <c r="D695" t="s">
        <v>101</v>
      </c>
      <c r="E695">
        <v>43.640999999999998</v>
      </c>
      <c r="F695">
        <f t="shared" si="14"/>
        <v>43.640999999999998</v>
      </c>
      <c r="G695" t="str">
        <f t="shared" si="15"/>
        <v>Prod-Central</v>
      </c>
    </row>
    <row r="696" spans="1:7">
      <c r="A696">
        <v>2011</v>
      </c>
      <c r="B696">
        <v>5200</v>
      </c>
      <c r="C696" t="s">
        <v>35</v>
      </c>
      <c r="D696" t="s">
        <v>102</v>
      </c>
      <c r="E696">
        <v>7.6159999999999997</v>
      </c>
      <c r="F696">
        <f t="shared" si="14"/>
        <v>-7.6159999999999997</v>
      </c>
      <c r="G696" t="str">
        <f t="shared" si="15"/>
        <v>Industry</v>
      </c>
    </row>
    <row r="697" spans="1:7">
      <c r="A697">
        <v>2011</v>
      </c>
      <c r="B697">
        <v>5200</v>
      </c>
      <c r="C697" t="s">
        <v>35</v>
      </c>
      <c r="D697" t="s">
        <v>99</v>
      </c>
      <c r="E697">
        <v>10.199999999999999</v>
      </c>
      <c r="F697">
        <f t="shared" si="14"/>
        <v>10.199999999999999</v>
      </c>
      <c r="G697" t="str">
        <f t="shared" si="15"/>
        <v>Industry</v>
      </c>
    </row>
    <row r="698" spans="1:7">
      <c r="A698">
        <v>2011</v>
      </c>
      <c r="B698">
        <v>5200</v>
      </c>
      <c r="C698" t="s">
        <v>35</v>
      </c>
      <c r="D698" t="s">
        <v>95</v>
      </c>
      <c r="E698">
        <v>24.140999999999998</v>
      </c>
      <c r="F698">
        <f t="shared" si="14"/>
        <v>24.140999999999998</v>
      </c>
      <c r="G698" t="str">
        <f t="shared" si="15"/>
        <v>Residential</v>
      </c>
    </row>
    <row r="699" spans="1:7">
      <c r="A699">
        <v>2011</v>
      </c>
      <c r="B699">
        <v>5200</v>
      </c>
      <c r="C699" t="s">
        <v>35</v>
      </c>
      <c r="D699" t="s">
        <v>98</v>
      </c>
      <c r="E699">
        <v>0</v>
      </c>
      <c r="F699">
        <f t="shared" si="14"/>
        <v>0</v>
      </c>
      <c r="G699" t="str">
        <f t="shared" si="15"/>
        <v>Agri</v>
      </c>
    </row>
    <row r="700" spans="1:7">
      <c r="A700">
        <v>2011</v>
      </c>
      <c r="B700">
        <v>5200</v>
      </c>
      <c r="C700" t="s">
        <v>35</v>
      </c>
      <c r="D700" t="s">
        <v>98</v>
      </c>
      <c r="E700">
        <v>0.40400000000000003</v>
      </c>
      <c r="F700">
        <f t="shared" si="14"/>
        <v>0.40400000000000003</v>
      </c>
      <c r="G700" t="str">
        <f t="shared" si="15"/>
        <v>Agri</v>
      </c>
    </row>
    <row r="701" spans="1:7">
      <c r="A701">
        <v>2011</v>
      </c>
      <c r="B701">
        <v>5200</v>
      </c>
      <c r="C701" t="s">
        <v>35</v>
      </c>
      <c r="D701" t="s">
        <v>96</v>
      </c>
      <c r="E701">
        <v>38.119</v>
      </c>
      <c r="F701">
        <f t="shared" si="14"/>
        <v>38.119</v>
      </c>
      <c r="G701" t="str">
        <f t="shared" si="15"/>
        <v>Services</v>
      </c>
    </row>
    <row r="702" spans="1:7">
      <c r="A702">
        <v>2011</v>
      </c>
      <c r="B702">
        <v>5200</v>
      </c>
      <c r="C702" t="s">
        <v>36</v>
      </c>
      <c r="D702" t="s">
        <v>101</v>
      </c>
      <c r="E702">
        <v>33.652999999999999</v>
      </c>
      <c r="F702">
        <f t="shared" si="14"/>
        <v>33.652999999999999</v>
      </c>
      <c r="G702" t="str">
        <f t="shared" si="15"/>
        <v>Prod-Central</v>
      </c>
    </row>
    <row r="703" spans="1:7">
      <c r="A703">
        <v>2011</v>
      </c>
      <c r="B703">
        <v>5200</v>
      </c>
      <c r="C703" t="s">
        <v>36</v>
      </c>
      <c r="D703" t="s">
        <v>102</v>
      </c>
      <c r="E703">
        <v>3.621</v>
      </c>
      <c r="F703">
        <f t="shared" si="14"/>
        <v>-3.621</v>
      </c>
      <c r="G703" t="str">
        <f t="shared" si="15"/>
        <v>Industry</v>
      </c>
    </row>
    <row r="704" spans="1:7">
      <c r="A704">
        <v>2011</v>
      </c>
      <c r="B704">
        <v>5200</v>
      </c>
      <c r="C704" t="s">
        <v>36</v>
      </c>
      <c r="D704" t="s">
        <v>99</v>
      </c>
      <c r="E704">
        <v>21.803999999999998</v>
      </c>
      <c r="F704">
        <f t="shared" si="14"/>
        <v>21.803999999999998</v>
      </c>
      <c r="G704" t="str">
        <f t="shared" si="15"/>
        <v>Industry</v>
      </c>
    </row>
    <row r="705" spans="1:7">
      <c r="A705">
        <v>2011</v>
      </c>
      <c r="B705">
        <v>5200</v>
      </c>
      <c r="C705" t="s">
        <v>36</v>
      </c>
      <c r="D705" t="s">
        <v>95</v>
      </c>
      <c r="E705">
        <v>0.54100000000000004</v>
      </c>
      <c r="F705">
        <f t="shared" si="14"/>
        <v>0.54100000000000004</v>
      </c>
      <c r="G705" t="str">
        <f t="shared" si="15"/>
        <v>Residential</v>
      </c>
    </row>
    <row r="706" spans="1:7">
      <c r="A706">
        <v>2011</v>
      </c>
      <c r="B706">
        <v>5200</v>
      </c>
      <c r="C706" t="s">
        <v>36</v>
      </c>
      <c r="D706" t="s">
        <v>98</v>
      </c>
      <c r="E706">
        <v>0</v>
      </c>
      <c r="F706">
        <f t="shared" si="14"/>
        <v>0</v>
      </c>
      <c r="G706" t="str">
        <f t="shared" si="15"/>
        <v>Agri</v>
      </c>
    </row>
    <row r="707" spans="1:7">
      <c r="A707">
        <v>2011</v>
      </c>
      <c r="B707">
        <v>5200</v>
      </c>
      <c r="C707" t="s">
        <v>36</v>
      </c>
      <c r="D707" t="s">
        <v>98</v>
      </c>
      <c r="E707">
        <v>0.17399999999999999</v>
      </c>
      <c r="F707">
        <f t="shared" si="14"/>
        <v>0.17399999999999999</v>
      </c>
      <c r="G707" t="str">
        <f t="shared" si="15"/>
        <v>Agri</v>
      </c>
    </row>
    <row r="708" spans="1:7">
      <c r="A708">
        <v>2011</v>
      </c>
      <c r="B708">
        <v>5200</v>
      </c>
      <c r="C708" t="s">
        <v>36</v>
      </c>
      <c r="D708" t="s">
        <v>96</v>
      </c>
      <c r="E708">
        <v>3.7360000000000002</v>
      </c>
      <c r="F708">
        <f t="shared" si="14"/>
        <v>3.7360000000000002</v>
      </c>
      <c r="G708" t="str">
        <f t="shared" si="15"/>
        <v>Services</v>
      </c>
    </row>
    <row r="709" spans="1:7">
      <c r="A709">
        <v>2011</v>
      </c>
      <c r="B709">
        <v>5200</v>
      </c>
      <c r="C709" t="s">
        <v>37</v>
      </c>
      <c r="D709" t="s">
        <v>101</v>
      </c>
      <c r="E709">
        <v>43.820999999999998</v>
      </c>
      <c r="F709">
        <f t="shared" si="14"/>
        <v>43.820999999999998</v>
      </c>
      <c r="G709" t="str">
        <f t="shared" si="15"/>
        <v>Prod-Central</v>
      </c>
    </row>
    <row r="710" spans="1:7">
      <c r="A710">
        <v>2011</v>
      </c>
      <c r="B710">
        <v>5200</v>
      </c>
      <c r="C710" t="s">
        <v>37</v>
      </c>
      <c r="D710" t="s">
        <v>102</v>
      </c>
      <c r="E710">
        <v>1.7000000000000001E-2</v>
      </c>
      <c r="F710">
        <f t="shared" si="14"/>
        <v>-1.7000000000000001E-2</v>
      </c>
      <c r="G710" t="str">
        <f t="shared" si="15"/>
        <v>Industry</v>
      </c>
    </row>
    <row r="711" spans="1:7">
      <c r="A711">
        <v>2011</v>
      </c>
      <c r="B711">
        <v>5200</v>
      </c>
      <c r="C711" t="s">
        <v>37</v>
      </c>
      <c r="D711" t="s">
        <v>99</v>
      </c>
      <c r="E711">
        <v>21.885999999999999</v>
      </c>
      <c r="F711">
        <f t="shared" si="14"/>
        <v>21.885999999999999</v>
      </c>
      <c r="G711" t="str">
        <f t="shared" si="15"/>
        <v>Industry</v>
      </c>
    </row>
    <row r="712" spans="1:7">
      <c r="A712">
        <v>2011</v>
      </c>
      <c r="B712">
        <v>5200</v>
      </c>
      <c r="C712" t="s">
        <v>37</v>
      </c>
      <c r="D712" t="s">
        <v>95</v>
      </c>
      <c r="E712">
        <v>15.047000000000001</v>
      </c>
      <c r="F712">
        <f t="shared" si="14"/>
        <v>15.047000000000001</v>
      </c>
      <c r="G712" t="str">
        <f t="shared" si="15"/>
        <v>Residential</v>
      </c>
    </row>
    <row r="713" spans="1:7">
      <c r="A713">
        <v>2011</v>
      </c>
      <c r="B713">
        <v>5200</v>
      </c>
      <c r="C713" t="s">
        <v>37</v>
      </c>
      <c r="D713" t="s">
        <v>98</v>
      </c>
      <c r="E713">
        <v>0</v>
      </c>
      <c r="F713">
        <f t="shared" si="14"/>
        <v>0</v>
      </c>
      <c r="G713" t="str">
        <f t="shared" si="15"/>
        <v>Agri</v>
      </c>
    </row>
    <row r="714" spans="1:7">
      <c r="A714">
        <v>2011</v>
      </c>
      <c r="B714">
        <v>5200</v>
      </c>
      <c r="C714" t="s">
        <v>37</v>
      </c>
      <c r="D714" t="s">
        <v>98</v>
      </c>
      <c r="E714">
        <v>0.41</v>
      </c>
      <c r="F714">
        <f t="shared" si="14"/>
        <v>0.41</v>
      </c>
      <c r="G714" t="str">
        <f t="shared" si="15"/>
        <v>Agri</v>
      </c>
    </row>
    <row r="715" spans="1:7">
      <c r="A715">
        <v>2011</v>
      </c>
      <c r="B715">
        <v>5200</v>
      </c>
      <c r="C715" t="s">
        <v>37</v>
      </c>
      <c r="D715" t="s">
        <v>96</v>
      </c>
      <c r="E715">
        <v>6.2130000000000001</v>
      </c>
      <c r="F715">
        <f t="shared" si="14"/>
        <v>6.2130000000000001</v>
      </c>
      <c r="G715" t="str">
        <f t="shared" si="15"/>
        <v>Services</v>
      </c>
    </row>
    <row r="716" spans="1:7">
      <c r="A716">
        <v>2011</v>
      </c>
      <c r="B716">
        <v>5200</v>
      </c>
      <c r="C716" t="s">
        <v>38</v>
      </c>
      <c r="D716" t="s">
        <v>101</v>
      </c>
      <c r="E716">
        <v>3.1E-2</v>
      </c>
      <c r="F716">
        <f t="shared" si="14"/>
        <v>3.1E-2</v>
      </c>
      <c r="G716" t="str">
        <f t="shared" si="15"/>
        <v>Prod-Central</v>
      </c>
    </row>
    <row r="717" spans="1:7">
      <c r="A717">
        <v>2011</v>
      </c>
      <c r="B717">
        <v>5200</v>
      </c>
      <c r="C717" t="s">
        <v>38</v>
      </c>
      <c r="D717" t="s">
        <v>102</v>
      </c>
      <c r="E717">
        <v>0</v>
      </c>
      <c r="F717">
        <f t="shared" si="14"/>
        <v>0</v>
      </c>
      <c r="G717" t="str">
        <f t="shared" si="15"/>
        <v>Industry</v>
      </c>
    </row>
    <row r="718" spans="1:7">
      <c r="A718">
        <v>2011</v>
      </c>
      <c r="B718">
        <v>5200</v>
      </c>
      <c r="C718" t="s">
        <v>38</v>
      </c>
      <c r="D718" t="s">
        <v>99</v>
      </c>
      <c r="E718">
        <v>0</v>
      </c>
      <c r="F718">
        <f t="shared" si="14"/>
        <v>0</v>
      </c>
      <c r="G718" t="str">
        <f t="shared" si="15"/>
        <v>Industry</v>
      </c>
    </row>
    <row r="719" spans="1:7">
      <c r="A719">
        <v>2011</v>
      </c>
      <c r="B719">
        <v>5200</v>
      </c>
      <c r="C719" t="s">
        <v>38</v>
      </c>
      <c r="D719" t="s">
        <v>95</v>
      </c>
      <c r="E719">
        <v>0</v>
      </c>
      <c r="F719">
        <f t="shared" si="14"/>
        <v>0</v>
      </c>
      <c r="G719" t="str">
        <f t="shared" si="15"/>
        <v>Residential</v>
      </c>
    </row>
    <row r="720" spans="1:7">
      <c r="A720">
        <v>2011</v>
      </c>
      <c r="B720">
        <v>5200</v>
      </c>
      <c r="C720" t="s">
        <v>38</v>
      </c>
      <c r="D720" t="s">
        <v>98</v>
      </c>
      <c r="E720">
        <v>0</v>
      </c>
      <c r="F720">
        <f t="shared" si="14"/>
        <v>0</v>
      </c>
      <c r="G720" t="str">
        <f t="shared" si="15"/>
        <v>Agri</v>
      </c>
    </row>
    <row r="721" spans="1:7">
      <c r="A721">
        <v>2011</v>
      </c>
      <c r="B721">
        <v>5200</v>
      </c>
      <c r="C721" t="s">
        <v>38</v>
      </c>
      <c r="D721" t="s">
        <v>98</v>
      </c>
      <c r="E721">
        <v>3.1E-2</v>
      </c>
      <c r="F721">
        <f t="shared" si="14"/>
        <v>3.1E-2</v>
      </c>
      <c r="G721" t="str">
        <f t="shared" si="15"/>
        <v>Agri</v>
      </c>
    </row>
    <row r="722" spans="1:7">
      <c r="A722">
        <v>2011</v>
      </c>
      <c r="B722">
        <v>5200</v>
      </c>
      <c r="C722" t="s">
        <v>38</v>
      </c>
      <c r="D722" t="s">
        <v>96</v>
      </c>
      <c r="E722">
        <v>0</v>
      </c>
      <c r="F722">
        <f t="shared" si="14"/>
        <v>0</v>
      </c>
      <c r="G722" t="str">
        <f t="shared" si="15"/>
        <v>Services</v>
      </c>
    </row>
    <row r="723" spans="1:7">
      <c r="A723">
        <v>2011</v>
      </c>
      <c r="B723">
        <v>5200</v>
      </c>
      <c r="C723" t="s">
        <v>39</v>
      </c>
      <c r="D723" t="s">
        <v>101</v>
      </c>
      <c r="E723">
        <v>87.135999999999996</v>
      </c>
      <c r="F723">
        <f t="shared" si="14"/>
        <v>87.135999999999996</v>
      </c>
      <c r="G723" t="str">
        <f t="shared" si="15"/>
        <v>Prod-Central</v>
      </c>
    </row>
    <row r="724" spans="1:7">
      <c r="A724">
        <v>2011</v>
      </c>
      <c r="B724">
        <v>5200</v>
      </c>
      <c r="C724" t="s">
        <v>39</v>
      </c>
      <c r="D724" t="s">
        <v>102</v>
      </c>
      <c r="E724">
        <v>10.647</v>
      </c>
      <c r="F724">
        <f t="shared" si="14"/>
        <v>-10.647</v>
      </c>
      <c r="G724" t="str">
        <f t="shared" si="15"/>
        <v>Industry</v>
      </c>
    </row>
    <row r="725" spans="1:7">
      <c r="A725">
        <v>2011</v>
      </c>
      <c r="B725">
        <v>5200</v>
      </c>
      <c r="C725" t="s">
        <v>39</v>
      </c>
      <c r="D725" t="s">
        <v>99</v>
      </c>
      <c r="E725">
        <v>25.904</v>
      </c>
      <c r="F725">
        <f t="shared" si="14"/>
        <v>25.904</v>
      </c>
      <c r="G725" t="str">
        <f t="shared" si="15"/>
        <v>Industry</v>
      </c>
    </row>
    <row r="726" spans="1:7">
      <c r="A726">
        <v>2011</v>
      </c>
      <c r="B726">
        <v>5200</v>
      </c>
      <c r="C726" t="s">
        <v>39</v>
      </c>
      <c r="D726" t="s">
        <v>95</v>
      </c>
      <c r="E726">
        <v>43.39</v>
      </c>
      <c r="F726">
        <f t="shared" si="14"/>
        <v>43.39</v>
      </c>
      <c r="G726" t="str">
        <f t="shared" si="15"/>
        <v>Residential</v>
      </c>
    </row>
    <row r="727" spans="1:7">
      <c r="A727">
        <v>2011</v>
      </c>
      <c r="B727">
        <v>5200</v>
      </c>
      <c r="C727" t="s">
        <v>39</v>
      </c>
      <c r="D727" t="s">
        <v>98</v>
      </c>
      <c r="E727">
        <v>0</v>
      </c>
      <c r="F727">
        <f t="shared" si="14"/>
        <v>0</v>
      </c>
      <c r="G727" t="str">
        <f t="shared" si="15"/>
        <v>Agri</v>
      </c>
    </row>
    <row r="728" spans="1:7">
      <c r="A728">
        <v>2011</v>
      </c>
      <c r="B728">
        <v>5200</v>
      </c>
      <c r="C728" t="s">
        <v>39</v>
      </c>
      <c r="D728" t="s">
        <v>98</v>
      </c>
      <c r="E728">
        <v>0.52300000000000002</v>
      </c>
      <c r="F728">
        <f t="shared" si="14"/>
        <v>0.52300000000000002</v>
      </c>
      <c r="G728" t="str">
        <f t="shared" si="15"/>
        <v>Agri</v>
      </c>
    </row>
    <row r="729" spans="1:7">
      <c r="A729">
        <v>2011</v>
      </c>
      <c r="B729">
        <v>5200</v>
      </c>
      <c r="C729" t="s">
        <v>39</v>
      </c>
      <c r="D729" t="s">
        <v>96</v>
      </c>
      <c r="E729">
        <v>18.081</v>
      </c>
      <c r="F729">
        <f t="shared" si="14"/>
        <v>18.081</v>
      </c>
      <c r="G729" t="str">
        <f t="shared" si="15"/>
        <v>Services</v>
      </c>
    </row>
    <row r="730" spans="1:7">
      <c r="A730">
        <v>2011</v>
      </c>
      <c r="B730">
        <v>5200</v>
      </c>
      <c r="C730" t="s">
        <v>40</v>
      </c>
      <c r="D730" t="s">
        <v>101</v>
      </c>
      <c r="E730">
        <v>334.99299999999999</v>
      </c>
      <c r="F730">
        <f t="shared" si="14"/>
        <v>334.99299999999999</v>
      </c>
      <c r="G730" t="str">
        <f t="shared" si="15"/>
        <v>Prod-Central</v>
      </c>
    </row>
    <row r="731" spans="1:7">
      <c r="A731">
        <v>2011</v>
      </c>
      <c r="B731">
        <v>5200</v>
      </c>
      <c r="C731" t="s">
        <v>40</v>
      </c>
      <c r="D731" t="s">
        <v>102</v>
      </c>
      <c r="E731">
        <v>0</v>
      </c>
      <c r="F731">
        <f t="shared" si="14"/>
        <v>0</v>
      </c>
      <c r="G731" t="str">
        <f t="shared" si="15"/>
        <v>Industry</v>
      </c>
    </row>
    <row r="732" spans="1:7">
      <c r="A732">
        <v>2011</v>
      </c>
      <c r="B732">
        <v>5200</v>
      </c>
      <c r="C732" t="s">
        <v>40</v>
      </c>
      <c r="D732" t="s">
        <v>99</v>
      </c>
      <c r="E732">
        <v>169.49600000000001</v>
      </c>
      <c r="F732">
        <f t="shared" si="14"/>
        <v>169.49600000000001</v>
      </c>
      <c r="G732" t="str">
        <f t="shared" si="15"/>
        <v>Industry</v>
      </c>
    </row>
    <row r="733" spans="1:7">
      <c r="A733">
        <v>2011</v>
      </c>
      <c r="B733">
        <v>5200</v>
      </c>
      <c r="C733" t="s">
        <v>40</v>
      </c>
      <c r="D733" t="s">
        <v>95</v>
      </c>
      <c r="E733">
        <v>164.34700000000001</v>
      </c>
      <c r="F733">
        <f t="shared" si="14"/>
        <v>164.34700000000001</v>
      </c>
      <c r="G733" t="str">
        <f t="shared" si="15"/>
        <v>Residential</v>
      </c>
    </row>
    <row r="734" spans="1:7">
      <c r="A734">
        <v>2011</v>
      </c>
      <c r="B734">
        <v>5200</v>
      </c>
      <c r="C734" t="s">
        <v>40</v>
      </c>
      <c r="D734" t="s">
        <v>98</v>
      </c>
      <c r="E734">
        <v>0</v>
      </c>
      <c r="F734">
        <f t="shared" ref="F734:F797" si="16">IF(D734=$D$221,-E734,E734)</f>
        <v>0</v>
      </c>
      <c r="G734" t="str">
        <f t="shared" ref="G734:G797" si="17">IF(D734=$D$221,$D$222,D734)</f>
        <v>Agri</v>
      </c>
    </row>
    <row r="735" spans="1:7">
      <c r="A735">
        <v>2011</v>
      </c>
      <c r="B735">
        <v>5200</v>
      </c>
      <c r="C735" t="s">
        <v>40</v>
      </c>
      <c r="D735" t="s">
        <v>98</v>
      </c>
      <c r="E735">
        <v>0</v>
      </c>
      <c r="F735">
        <f t="shared" si="16"/>
        <v>0</v>
      </c>
      <c r="G735" t="str">
        <f t="shared" si="17"/>
        <v>Agri</v>
      </c>
    </row>
    <row r="736" spans="1:7">
      <c r="A736">
        <v>2011</v>
      </c>
      <c r="B736">
        <v>5200</v>
      </c>
      <c r="C736" t="s">
        <v>40</v>
      </c>
      <c r="D736" t="s">
        <v>96</v>
      </c>
      <c r="E736">
        <v>86.338999999999999</v>
      </c>
      <c r="F736">
        <f t="shared" si="16"/>
        <v>86.338999999999999</v>
      </c>
      <c r="G736" t="str">
        <f t="shared" si="17"/>
        <v>Services</v>
      </c>
    </row>
    <row r="737" spans="1:7">
      <c r="A737">
        <v>2011</v>
      </c>
      <c r="B737">
        <v>5200</v>
      </c>
      <c r="C737" t="s">
        <v>41</v>
      </c>
      <c r="D737" t="s">
        <v>101</v>
      </c>
      <c r="E737">
        <v>83.277000000000001</v>
      </c>
      <c r="F737">
        <f t="shared" si="16"/>
        <v>83.277000000000001</v>
      </c>
      <c r="G737" t="str">
        <f t="shared" si="17"/>
        <v>Prod-Central</v>
      </c>
    </row>
    <row r="738" spans="1:7">
      <c r="A738">
        <v>2011</v>
      </c>
      <c r="B738">
        <v>5200</v>
      </c>
      <c r="C738" t="s">
        <v>41</v>
      </c>
      <c r="D738" t="s">
        <v>102</v>
      </c>
      <c r="E738">
        <v>17.917000000000002</v>
      </c>
      <c r="F738">
        <f t="shared" si="16"/>
        <v>-17.917000000000002</v>
      </c>
      <c r="G738" t="str">
        <f t="shared" si="17"/>
        <v>Industry</v>
      </c>
    </row>
    <row r="739" spans="1:7">
      <c r="A739">
        <v>2011</v>
      </c>
      <c r="B739">
        <v>5200</v>
      </c>
      <c r="C739" t="s">
        <v>41</v>
      </c>
      <c r="D739" t="s">
        <v>99</v>
      </c>
      <c r="E739">
        <v>4.492</v>
      </c>
      <c r="F739">
        <f t="shared" si="16"/>
        <v>4.492</v>
      </c>
      <c r="G739" t="str">
        <f t="shared" si="17"/>
        <v>Industry</v>
      </c>
    </row>
    <row r="740" spans="1:7">
      <c r="A740">
        <v>2011</v>
      </c>
      <c r="B740">
        <v>5200</v>
      </c>
      <c r="C740" t="s">
        <v>41</v>
      </c>
      <c r="D740" t="s">
        <v>95</v>
      </c>
      <c r="E740">
        <v>67.484999999999999</v>
      </c>
      <c r="F740">
        <f t="shared" si="16"/>
        <v>67.484999999999999</v>
      </c>
      <c r="G740" t="str">
        <f t="shared" si="17"/>
        <v>Residential</v>
      </c>
    </row>
    <row r="741" spans="1:7">
      <c r="A741">
        <v>2011</v>
      </c>
      <c r="B741">
        <v>5200</v>
      </c>
      <c r="C741" t="s">
        <v>41</v>
      </c>
      <c r="D741" t="s">
        <v>98</v>
      </c>
      <c r="E741">
        <v>0</v>
      </c>
      <c r="F741">
        <f t="shared" si="16"/>
        <v>0</v>
      </c>
      <c r="G741" t="str">
        <f t="shared" si="17"/>
        <v>Agri</v>
      </c>
    </row>
    <row r="742" spans="1:7">
      <c r="A742">
        <v>2011</v>
      </c>
      <c r="B742">
        <v>5200</v>
      </c>
      <c r="C742" t="s">
        <v>41</v>
      </c>
      <c r="D742" t="s">
        <v>98</v>
      </c>
      <c r="E742">
        <v>1.585</v>
      </c>
      <c r="F742">
        <f t="shared" si="16"/>
        <v>1.585</v>
      </c>
      <c r="G742" t="str">
        <f t="shared" si="17"/>
        <v>Agri</v>
      </c>
    </row>
    <row r="743" spans="1:7">
      <c r="A743">
        <v>2011</v>
      </c>
      <c r="B743">
        <v>5200</v>
      </c>
      <c r="C743" t="s">
        <v>41</v>
      </c>
      <c r="D743" t="s">
        <v>96</v>
      </c>
      <c r="E743">
        <v>31.35</v>
      </c>
      <c r="F743">
        <f t="shared" si="16"/>
        <v>31.35</v>
      </c>
      <c r="G743" t="str">
        <f t="shared" si="17"/>
        <v>Services</v>
      </c>
    </row>
    <row r="744" spans="1:7">
      <c r="A744">
        <v>2011</v>
      </c>
      <c r="B744">
        <v>5200</v>
      </c>
      <c r="C744" t="s">
        <v>42</v>
      </c>
      <c r="D744" t="s">
        <v>101</v>
      </c>
      <c r="E744">
        <v>8.8680000000000003</v>
      </c>
      <c r="F744">
        <f t="shared" si="16"/>
        <v>8.8680000000000003</v>
      </c>
      <c r="G744" t="str">
        <f t="shared" si="17"/>
        <v>Prod-Central</v>
      </c>
    </row>
    <row r="745" spans="1:7">
      <c r="A745">
        <v>2011</v>
      </c>
      <c r="B745">
        <v>5200</v>
      </c>
      <c r="C745" t="s">
        <v>42</v>
      </c>
      <c r="D745" t="s">
        <v>102</v>
      </c>
      <c r="E745">
        <v>0.13500000000000001</v>
      </c>
      <c r="F745">
        <f t="shared" si="16"/>
        <v>-0.13500000000000001</v>
      </c>
      <c r="G745" t="str">
        <f t="shared" si="17"/>
        <v>Industry</v>
      </c>
    </row>
    <row r="746" spans="1:7">
      <c r="A746">
        <v>2011</v>
      </c>
      <c r="B746">
        <v>5200</v>
      </c>
      <c r="C746" t="s">
        <v>42</v>
      </c>
      <c r="D746" t="s">
        <v>99</v>
      </c>
      <c r="E746">
        <v>1.55</v>
      </c>
      <c r="F746">
        <f t="shared" si="16"/>
        <v>1.55</v>
      </c>
      <c r="G746" t="str">
        <f t="shared" si="17"/>
        <v>Industry</v>
      </c>
    </row>
    <row r="747" spans="1:7">
      <c r="A747">
        <v>2011</v>
      </c>
      <c r="B747">
        <v>5200</v>
      </c>
      <c r="C747" t="s">
        <v>42</v>
      </c>
      <c r="D747" t="s">
        <v>95</v>
      </c>
      <c r="E747">
        <v>13.928000000000001</v>
      </c>
      <c r="F747">
        <f t="shared" si="16"/>
        <v>13.928000000000001</v>
      </c>
      <c r="G747" t="str">
        <f t="shared" si="17"/>
        <v>Residential</v>
      </c>
    </row>
    <row r="748" spans="1:7">
      <c r="A748">
        <v>2011</v>
      </c>
      <c r="B748">
        <v>5200</v>
      </c>
      <c r="C748" t="s">
        <v>42</v>
      </c>
      <c r="D748" t="s">
        <v>98</v>
      </c>
      <c r="E748">
        <v>0</v>
      </c>
      <c r="F748">
        <f t="shared" si="16"/>
        <v>0</v>
      </c>
      <c r="G748" t="str">
        <f t="shared" si="17"/>
        <v>Agri</v>
      </c>
    </row>
    <row r="749" spans="1:7">
      <c r="A749">
        <v>2011</v>
      </c>
      <c r="B749">
        <v>5200</v>
      </c>
      <c r="C749" t="s">
        <v>42</v>
      </c>
      <c r="D749" t="s">
        <v>98</v>
      </c>
      <c r="E749">
        <v>9.0999999999999998E-2</v>
      </c>
      <c r="F749">
        <f t="shared" si="16"/>
        <v>9.0999999999999998E-2</v>
      </c>
      <c r="G749" t="str">
        <f t="shared" si="17"/>
        <v>Agri</v>
      </c>
    </row>
    <row r="750" spans="1:7">
      <c r="A750">
        <v>2011</v>
      </c>
      <c r="B750">
        <v>5200</v>
      </c>
      <c r="C750" t="s">
        <v>42</v>
      </c>
      <c r="D750" t="s">
        <v>96</v>
      </c>
      <c r="E750">
        <v>4.3090000000000002</v>
      </c>
      <c r="F750">
        <f t="shared" si="16"/>
        <v>4.3090000000000002</v>
      </c>
      <c r="G750" t="str">
        <f t="shared" si="17"/>
        <v>Services</v>
      </c>
    </row>
    <row r="751" spans="1:7">
      <c r="A751">
        <v>2011</v>
      </c>
      <c r="B751">
        <v>5200</v>
      </c>
      <c r="C751" t="s">
        <v>43</v>
      </c>
      <c r="D751" t="s">
        <v>101</v>
      </c>
      <c r="E751">
        <v>2.2559999999999998</v>
      </c>
      <c r="F751">
        <f t="shared" si="16"/>
        <v>2.2559999999999998</v>
      </c>
      <c r="G751" t="str">
        <f t="shared" si="17"/>
        <v>Prod-Central</v>
      </c>
    </row>
    <row r="752" spans="1:7">
      <c r="A752">
        <v>2011</v>
      </c>
      <c r="B752">
        <v>5200</v>
      </c>
      <c r="C752" t="s">
        <v>43</v>
      </c>
      <c r="D752" t="s">
        <v>102</v>
      </c>
      <c r="E752">
        <v>0</v>
      </c>
      <c r="F752">
        <f t="shared" si="16"/>
        <v>0</v>
      </c>
      <c r="G752" t="str">
        <f t="shared" si="17"/>
        <v>Industry</v>
      </c>
    </row>
    <row r="753" spans="1:7">
      <c r="A753">
        <v>2011</v>
      </c>
      <c r="B753">
        <v>5200</v>
      </c>
      <c r="C753" t="s">
        <v>43</v>
      </c>
      <c r="D753" t="s">
        <v>99</v>
      </c>
      <c r="E753">
        <v>0</v>
      </c>
      <c r="F753">
        <f t="shared" si="16"/>
        <v>0</v>
      </c>
      <c r="G753" t="str">
        <f t="shared" si="17"/>
        <v>Industry</v>
      </c>
    </row>
    <row r="754" spans="1:7">
      <c r="A754">
        <v>2011</v>
      </c>
      <c r="B754">
        <v>5200</v>
      </c>
      <c r="C754" t="s">
        <v>43</v>
      </c>
      <c r="D754" t="s">
        <v>95</v>
      </c>
      <c r="E754">
        <v>2.2559999999999998</v>
      </c>
      <c r="F754">
        <f t="shared" si="16"/>
        <v>2.2559999999999998</v>
      </c>
      <c r="G754" t="str">
        <f t="shared" si="17"/>
        <v>Residential</v>
      </c>
    </row>
    <row r="755" spans="1:7">
      <c r="A755">
        <v>2011</v>
      </c>
      <c r="B755">
        <v>5200</v>
      </c>
      <c r="C755" t="s">
        <v>43</v>
      </c>
      <c r="D755" t="s">
        <v>98</v>
      </c>
      <c r="E755">
        <v>0</v>
      </c>
      <c r="F755">
        <f t="shared" si="16"/>
        <v>0</v>
      </c>
      <c r="G755" t="str">
        <f t="shared" si="17"/>
        <v>Agri</v>
      </c>
    </row>
    <row r="756" spans="1:7">
      <c r="A756">
        <v>2011</v>
      </c>
      <c r="B756">
        <v>5200</v>
      </c>
      <c r="C756" t="s">
        <v>43</v>
      </c>
      <c r="D756" t="s">
        <v>98</v>
      </c>
      <c r="E756">
        <v>0</v>
      </c>
      <c r="F756">
        <f t="shared" si="16"/>
        <v>0</v>
      </c>
      <c r="G756" t="str">
        <f t="shared" si="17"/>
        <v>Agri</v>
      </c>
    </row>
    <row r="757" spans="1:7">
      <c r="A757">
        <v>2011</v>
      </c>
      <c r="B757">
        <v>5200</v>
      </c>
      <c r="C757" t="s">
        <v>43</v>
      </c>
      <c r="D757" t="s">
        <v>96</v>
      </c>
      <c r="E757">
        <v>0</v>
      </c>
      <c r="F757">
        <f t="shared" si="16"/>
        <v>0</v>
      </c>
      <c r="G757" t="str">
        <f t="shared" si="17"/>
        <v>Services</v>
      </c>
    </row>
    <row r="758" spans="1:7">
      <c r="A758">
        <v>2011</v>
      </c>
      <c r="B758">
        <v>5200</v>
      </c>
      <c r="C758" t="s">
        <v>44</v>
      </c>
      <c r="D758" t="s">
        <v>101</v>
      </c>
      <c r="E758">
        <v>0</v>
      </c>
      <c r="F758">
        <f t="shared" si="16"/>
        <v>0</v>
      </c>
      <c r="G758" t="str">
        <f t="shared" si="17"/>
        <v>Prod-Central</v>
      </c>
    </row>
    <row r="759" spans="1:7">
      <c r="A759">
        <v>2011</v>
      </c>
      <c r="B759">
        <v>5200</v>
      </c>
      <c r="C759" t="s">
        <v>44</v>
      </c>
      <c r="D759" t="s">
        <v>102</v>
      </c>
      <c r="E759">
        <v>0</v>
      </c>
      <c r="F759">
        <f t="shared" si="16"/>
        <v>0</v>
      </c>
      <c r="G759" t="str">
        <f t="shared" si="17"/>
        <v>Industry</v>
      </c>
    </row>
    <row r="760" spans="1:7">
      <c r="A760">
        <v>2011</v>
      </c>
      <c r="B760">
        <v>5200</v>
      </c>
      <c r="C760" t="s">
        <v>44</v>
      </c>
      <c r="D760" t="s">
        <v>99</v>
      </c>
      <c r="E760">
        <v>0</v>
      </c>
      <c r="F760">
        <f t="shared" si="16"/>
        <v>0</v>
      </c>
      <c r="G760" t="str">
        <f t="shared" si="17"/>
        <v>Industry</v>
      </c>
    </row>
    <row r="761" spans="1:7">
      <c r="A761">
        <v>2011</v>
      </c>
      <c r="B761">
        <v>5200</v>
      </c>
      <c r="C761" t="s">
        <v>44</v>
      </c>
      <c r="D761" t="s">
        <v>95</v>
      </c>
      <c r="E761">
        <v>0</v>
      </c>
      <c r="F761">
        <f t="shared" si="16"/>
        <v>0</v>
      </c>
      <c r="G761" t="str">
        <f t="shared" si="17"/>
        <v>Residential</v>
      </c>
    </row>
    <row r="762" spans="1:7">
      <c r="A762">
        <v>2011</v>
      </c>
      <c r="B762">
        <v>5200</v>
      </c>
      <c r="C762" t="s">
        <v>44</v>
      </c>
      <c r="D762" t="s">
        <v>98</v>
      </c>
      <c r="E762">
        <v>0</v>
      </c>
      <c r="F762">
        <f t="shared" si="16"/>
        <v>0</v>
      </c>
      <c r="G762" t="str">
        <f t="shared" si="17"/>
        <v>Agri</v>
      </c>
    </row>
    <row r="763" spans="1:7">
      <c r="A763">
        <v>2011</v>
      </c>
      <c r="B763">
        <v>5200</v>
      </c>
      <c r="C763" t="s">
        <v>44</v>
      </c>
      <c r="D763" t="s">
        <v>98</v>
      </c>
      <c r="E763">
        <v>0</v>
      </c>
      <c r="F763">
        <f t="shared" si="16"/>
        <v>0</v>
      </c>
      <c r="G763" t="str">
        <f t="shared" si="17"/>
        <v>Agri</v>
      </c>
    </row>
    <row r="764" spans="1:7">
      <c r="A764">
        <v>2011</v>
      </c>
      <c r="B764">
        <v>5200</v>
      </c>
      <c r="C764" t="s">
        <v>44</v>
      </c>
      <c r="D764" t="s">
        <v>96</v>
      </c>
      <c r="E764">
        <v>0</v>
      </c>
      <c r="F764">
        <f t="shared" si="16"/>
        <v>0</v>
      </c>
      <c r="G764" t="str">
        <f t="shared" si="17"/>
        <v>Services</v>
      </c>
    </row>
    <row r="765" spans="1:7">
      <c r="A765">
        <v>2011</v>
      </c>
      <c r="B765">
        <v>5200</v>
      </c>
      <c r="C765" t="s">
        <v>45</v>
      </c>
      <c r="D765" t="s">
        <v>101</v>
      </c>
      <c r="E765">
        <v>123.883</v>
      </c>
      <c r="F765">
        <f t="shared" si="16"/>
        <v>123.883</v>
      </c>
      <c r="G765" t="str">
        <f t="shared" si="17"/>
        <v>Prod-Central</v>
      </c>
    </row>
    <row r="766" spans="1:7">
      <c r="A766">
        <v>2011</v>
      </c>
      <c r="B766">
        <v>5200</v>
      </c>
      <c r="C766" t="s">
        <v>45</v>
      </c>
      <c r="D766" t="s">
        <v>102</v>
      </c>
      <c r="E766">
        <v>9.6419999999999995</v>
      </c>
      <c r="F766">
        <f t="shared" si="16"/>
        <v>-9.6419999999999995</v>
      </c>
      <c r="G766" t="str">
        <f t="shared" si="17"/>
        <v>Industry</v>
      </c>
    </row>
    <row r="767" spans="1:7">
      <c r="A767">
        <v>2011</v>
      </c>
      <c r="B767">
        <v>5200</v>
      </c>
      <c r="C767" t="s">
        <v>45</v>
      </c>
      <c r="D767" t="s">
        <v>99</v>
      </c>
      <c r="E767">
        <v>61.927</v>
      </c>
      <c r="F767">
        <f t="shared" si="16"/>
        <v>61.927</v>
      </c>
      <c r="G767" t="str">
        <f t="shared" si="17"/>
        <v>Industry</v>
      </c>
    </row>
    <row r="768" spans="1:7">
      <c r="A768">
        <v>2011</v>
      </c>
      <c r="B768">
        <v>5200</v>
      </c>
      <c r="C768" t="s">
        <v>45</v>
      </c>
      <c r="D768" t="s">
        <v>95</v>
      </c>
      <c r="E768">
        <v>63.212000000000003</v>
      </c>
      <c r="F768">
        <f t="shared" si="16"/>
        <v>63.212000000000003</v>
      </c>
      <c r="G768" t="str">
        <f t="shared" si="17"/>
        <v>Residential</v>
      </c>
    </row>
    <row r="769" spans="1:7">
      <c r="A769">
        <v>2011</v>
      </c>
      <c r="B769">
        <v>5200</v>
      </c>
      <c r="C769" t="s">
        <v>45</v>
      </c>
      <c r="D769" t="s">
        <v>98</v>
      </c>
      <c r="E769">
        <v>0</v>
      </c>
      <c r="F769">
        <f t="shared" si="16"/>
        <v>0</v>
      </c>
      <c r="G769" t="str">
        <f t="shared" si="17"/>
        <v>Agri</v>
      </c>
    </row>
    <row r="770" spans="1:7">
      <c r="A770">
        <v>2011</v>
      </c>
      <c r="B770">
        <v>5200</v>
      </c>
      <c r="C770" t="s">
        <v>45</v>
      </c>
      <c r="D770" t="s">
        <v>98</v>
      </c>
      <c r="E770">
        <v>0.55600000000000005</v>
      </c>
      <c r="F770">
        <f t="shared" si="16"/>
        <v>0.55600000000000005</v>
      </c>
      <c r="G770" t="str">
        <f t="shared" si="17"/>
        <v>Agri</v>
      </c>
    </row>
    <row r="771" spans="1:7">
      <c r="A771">
        <v>2011</v>
      </c>
      <c r="B771">
        <v>5200</v>
      </c>
      <c r="C771" t="s">
        <v>45</v>
      </c>
      <c r="D771" t="s">
        <v>96</v>
      </c>
      <c r="E771">
        <v>41.287999999999997</v>
      </c>
      <c r="F771">
        <f t="shared" si="16"/>
        <v>41.287999999999997</v>
      </c>
      <c r="G771" t="str">
        <f t="shared" si="17"/>
        <v>Services</v>
      </c>
    </row>
    <row r="772" spans="1:7">
      <c r="A772">
        <v>2011</v>
      </c>
      <c r="B772">
        <v>5200</v>
      </c>
      <c r="C772" t="s">
        <v>46</v>
      </c>
      <c r="D772" t="s">
        <v>101</v>
      </c>
      <c r="E772">
        <v>91.62</v>
      </c>
      <c r="F772">
        <f t="shared" si="16"/>
        <v>91.62</v>
      </c>
      <c r="G772" t="str">
        <f t="shared" si="17"/>
        <v>Prod-Central</v>
      </c>
    </row>
    <row r="773" spans="1:7">
      <c r="A773">
        <v>2011</v>
      </c>
      <c r="B773">
        <v>5200</v>
      </c>
      <c r="C773" t="s">
        <v>46</v>
      </c>
      <c r="D773" t="s">
        <v>102</v>
      </c>
      <c r="E773">
        <v>61.11</v>
      </c>
      <c r="F773">
        <f t="shared" si="16"/>
        <v>-61.11</v>
      </c>
      <c r="G773" t="str">
        <f t="shared" si="17"/>
        <v>Industry</v>
      </c>
    </row>
    <row r="774" spans="1:7">
      <c r="A774">
        <v>2011</v>
      </c>
      <c r="B774">
        <v>5200</v>
      </c>
      <c r="C774" t="s">
        <v>46</v>
      </c>
      <c r="D774" t="s">
        <v>99</v>
      </c>
      <c r="E774">
        <v>8.0250000000000004</v>
      </c>
      <c r="F774">
        <f t="shared" si="16"/>
        <v>8.0250000000000004</v>
      </c>
      <c r="G774" t="str">
        <f t="shared" si="17"/>
        <v>Industry</v>
      </c>
    </row>
    <row r="775" spans="1:7">
      <c r="A775">
        <v>2011</v>
      </c>
      <c r="B775">
        <v>5200</v>
      </c>
      <c r="C775" t="s">
        <v>46</v>
      </c>
      <c r="D775" t="s">
        <v>95</v>
      </c>
      <c r="E775">
        <v>64.2</v>
      </c>
      <c r="F775">
        <f t="shared" si="16"/>
        <v>64.2</v>
      </c>
      <c r="G775" t="str">
        <f t="shared" si="17"/>
        <v>Residential</v>
      </c>
    </row>
    <row r="776" spans="1:7">
      <c r="A776">
        <v>2011</v>
      </c>
      <c r="B776">
        <v>5200</v>
      </c>
      <c r="C776" t="s">
        <v>46</v>
      </c>
      <c r="D776" t="s">
        <v>98</v>
      </c>
      <c r="E776">
        <v>0</v>
      </c>
      <c r="F776">
        <f t="shared" si="16"/>
        <v>0</v>
      </c>
      <c r="G776" t="str">
        <f t="shared" si="17"/>
        <v>Agri</v>
      </c>
    </row>
    <row r="777" spans="1:7">
      <c r="A777">
        <v>2011</v>
      </c>
      <c r="B777">
        <v>5200</v>
      </c>
      <c r="C777" t="s">
        <v>46</v>
      </c>
      <c r="D777" t="s">
        <v>98</v>
      </c>
      <c r="E777">
        <v>0</v>
      </c>
      <c r="F777">
        <f t="shared" si="16"/>
        <v>0</v>
      </c>
      <c r="G777" t="str">
        <f t="shared" si="17"/>
        <v>Agri</v>
      </c>
    </row>
    <row r="778" spans="1:7">
      <c r="A778">
        <v>2011</v>
      </c>
      <c r="B778">
        <v>5200</v>
      </c>
      <c r="C778" t="s">
        <v>46</v>
      </c>
      <c r="D778" t="s">
        <v>96</v>
      </c>
      <c r="E778">
        <v>38.787999999999997</v>
      </c>
      <c r="F778">
        <f t="shared" si="16"/>
        <v>38.787999999999997</v>
      </c>
      <c r="G778" t="str">
        <f t="shared" si="17"/>
        <v>Services</v>
      </c>
    </row>
    <row r="779" spans="1:7">
      <c r="A779">
        <v>2011</v>
      </c>
      <c r="B779">
        <v>5200</v>
      </c>
      <c r="C779" t="s">
        <v>47</v>
      </c>
      <c r="D779" t="s">
        <v>101</v>
      </c>
      <c r="E779">
        <v>9.0429999999999993</v>
      </c>
      <c r="F779">
        <f t="shared" si="16"/>
        <v>9.0429999999999993</v>
      </c>
      <c r="G779" t="str">
        <f t="shared" si="17"/>
        <v>Prod-Central</v>
      </c>
    </row>
    <row r="780" spans="1:7">
      <c r="A780">
        <v>2011</v>
      </c>
      <c r="B780">
        <v>5200</v>
      </c>
      <c r="C780" t="s">
        <v>47</v>
      </c>
      <c r="D780" t="s">
        <v>102</v>
      </c>
      <c r="E780">
        <v>0</v>
      </c>
      <c r="F780">
        <f t="shared" si="16"/>
        <v>0</v>
      </c>
      <c r="G780" t="str">
        <f t="shared" si="17"/>
        <v>Industry</v>
      </c>
    </row>
    <row r="781" spans="1:7">
      <c r="A781">
        <v>2011</v>
      </c>
      <c r="B781">
        <v>5200</v>
      </c>
      <c r="C781" t="s">
        <v>47</v>
      </c>
      <c r="D781" t="s">
        <v>99</v>
      </c>
      <c r="E781">
        <v>1.9930000000000001</v>
      </c>
      <c r="F781">
        <f t="shared" si="16"/>
        <v>1.9930000000000001</v>
      </c>
      <c r="G781" t="str">
        <f t="shared" si="17"/>
        <v>Industry</v>
      </c>
    </row>
    <row r="782" spans="1:7">
      <c r="A782">
        <v>2011</v>
      </c>
      <c r="B782">
        <v>5200</v>
      </c>
      <c r="C782" t="s">
        <v>47</v>
      </c>
      <c r="D782" t="s">
        <v>95</v>
      </c>
      <c r="E782">
        <v>6.1349999999999998</v>
      </c>
      <c r="F782">
        <f t="shared" si="16"/>
        <v>6.1349999999999998</v>
      </c>
      <c r="G782" t="str">
        <f t="shared" si="17"/>
        <v>Residential</v>
      </c>
    </row>
    <row r="783" spans="1:7">
      <c r="A783">
        <v>2011</v>
      </c>
      <c r="B783">
        <v>5200</v>
      </c>
      <c r="C783" t="s">
        <v>47</v>
      </c>
      <c r="D783" t="s">
        <v>98</v>
      </c>
      <c r="E783">
        <v>0</v>
      </c>
      <c r="F783">
        <f t="shared" si="16"/>
        <v>0</v>
      </c>
      <c r="G783" t="str">
        <f t="shared" si="17"/>
        <v>Agri</v>
      </c>
    </row>
    <row r="784" spans="1:7">
      <c r="A784">
        <v>2011</v>
      </c>
      <c r="B784">
        <v>5200</v>
      </c>
      <c r="C784" t="s">
        <v>47</v>
      </c>
      <c r="D784" t="s">
        <v>98</v>
      </c>
      <c r="E784">
        <v>4.2999999999999997E-2</v>
      </c>
      <c r="F784">
        <f t="shared" si="16"/>
        <v>4.2999999999999997E-2</v>
      </c>
      <c r="G784" t="str">
        <f t="shared" si="17"/>
        <v>Agri</v>
      </c>
    </row>
    <row r="785" spans="1:7">
      <c r="A785">
        <v>2011</v>
      </c>
      <c r="B785">
        <v>5200</v>
      </c>
      <c r="C785" t="s">
        <v>47</v>
      </c>
      <c r="D785" t="s">
        <v>96</v>
      </c>
      <c r="E785">
        <v>1.8049999999999999</v>
      </c>
      <c r="F785">
        <f t="shared" si="16"/>
        <v>1.8049999999999999</v>
      </c>
      <c r="G785" t="str">
        <f t="shared" si="17"/>
        <v>Services</v>
      </c>
    </row>
    <row r="786" spans="1:7">
      <c r="A786">
        <v>2011</v>
      </c>
      <c r="B786">
        <v>5200</v>
      </c>
      <c r="C786" t="s">
        <v>48</v>
      </c>
      <c r="D786" t="s">
        <v>101</v>
      </c>
      <c r="E786">
        <v>28.994</v>
      </c>
      <c r="F786">
        <f t="shared" si="16"/>
        <v>28.994</v>
      </c>
      <c r="G786" t="str">
        <f t="shared" si="17"/>
        <v>Prod-Central</v>
      </c>
    </row>
    <row r="787" spans="1:7">
      <c r="A787">
        <v>2011</v>
      </c>
      <c r="B787">
        <v>5200</v>
      </c>
      <c r="C787" t="s">
        <v>48</v>
      </c>
      <c r="D787" t="s">
        <v>102</v>
      </c>
      <c r="E787">
        <v>1.397</v>
      </c>
      <c r="F787">
        <f t="shared" si="16"/>
        <v>-1.397</v>
      </c>
      <c r="G787" t="str">
        <f t="shared" si="17"/>
        <v>Industry</v>
      </c>
    </row>
    <row r="788" spans="1:7">
      <c r="A788">
        <v>2011</v>
      </c>
      <c r="B788">
        <v>5200</v>
      </c>
      <c r="C788" t="s">
        <v>48</v>
      </c>
      <c r="D788" t="s">
        <v>99</v>
      </c>
      <c r="E788">
        <v>11.680999999999999</v>
      </c>
      <c r="F788">
        <f t="shared" si="16"/>
        <v>11.680999999999999</v>
      </c>
      <c r="G788" t="str">
        <f t="shared" si="17"/>
        <v>Industry</v>
      </c>
    </row>
    <row r="789" spans="1:7">
      <c r="A789">
        <v>2011</v>
      </c>
      <c r="B789">
        <v>5200</v>
      </c>
      <c r="C789" t="s">
        <v>48</v>
      </c>
      <c r="D789" t="s">
        <v>95</v>
      </c>
      <c r="E789">
        <v>22.138999999999999</v>
      </c>
      <c r="F789">
        <f t="shared" si="16"/>
        <v>22.138999999999999</v>
      </c>
      <c r="G789" t="str">
        <f t="shared" si="17"/>
        <v>Residential</v>
      </c>
    </row>
    <row r="790" spans="1:7">
      <c r="A790">
        <v>2011</v>
      </c>
      <c r="B790">
        <v>5200</v>
      </c>
      <c r="C790" t="s">
        <v>48</v>
      </c>
      <c r="D790" t="s">
        <v>98</v>
      </c>
      <c r="E790">
        <v>0</v>
      </c>
      <c r="F790">
        <f t="shared" si="16"/>
        <v>0</v>
      </c>
      <c r="G790" t="str">
        <f t="shared" si="17"/>
        <v>Agri</v>
      </c>
    </row>
    <row r="791" spans="1:7">
      <c r="A791">
        <v>2011</v>
      </c>
      <c r="B791">
        <v>5200</v>
      </c>
      <c r="C791" t="s">
        <v>48</v>
      </c>
      <c r="D791" t="s">
        <v>98</v>
      </c>
      <c r="E791">
        <v>8.0000000000000002E-3</v>
      </c>
      <c r="F791">
        <f t="shared" si="16"/>
        <v>8.0000000000000002E-3</v>
      </c>
      <c r="G791" t="str">
        <f t="shared" si="17"/>
        <v>Agri</v>
      </c>
    </row>
    <row r="792" spans="1:7">
      <c r="A792">
        <v>2011</v>
      </c>
      <c r="B792">
        <v>5200</v>
      </c>
      <c r="C792" t="s">
        <v>48</v>
      </c>
      <c r="D792" t="s">
        <v>96</v>
      </c>
      <c r="E792">
        <v>8.5229999999999997</v>
      </c>
      <c r="F792">
        <f t="shared" si="16"/>
        <v>8.5229999999999997</v>
      </c>
      <c r="G792" t="str">
        <f t="shared" si="17"/>
        <v>Services</v>
      </c>
    </row>
    <row r="793" spans="1:7">
      <c r="A793">
        <v>2011</v>
      </c>
      <c r="B793">
        <v>5200</v>
      </c>
      <c r="C793" t="s">
        <v>49</v>
      </c>
      <c r="D793" t="s">
        <v>101</v>
      </c>
      <c r="E793">
        <v>0</v>
      </c>
      <c r="F793">
        <f t="shared" si="16"/>
        <v>0</v>
      </c>
      <c r="G793" t="str">
        <f t="shared" si="17"/>
        <v>Prod-Central</v>
      </c>
    </row>
    <row r="794" spans="1:7">
      <c r="A794">
        <v>2011</v>
      </c>
      <c r="B794">
        <v>5200</v>
      </c>
      <c r="C794" t="s">
        <v>49</v>
      </c>
      <c r="D794" t="s">
        <v>102</v>
      </c>
      <c r="E794">
        <v>0</v>
      </c>
      <c r="F794">
        <f t="shared" si="16"/>
        <v>0</v>
      </c>
      <c r="G794" t="str">
        <f t="shared" si="17"/>
        <v>Industry</v>
      </c>
    </row>
    <row r="795" spans="1:7">
      <c r="A795">
        <v>2011</v>
      </c>
      <c r="B795">
        <v>5200</v>
      </c>
      <c r="C795" t="s">
        <v>49</v>
      </c>
      <c r="D795" t="s">
        <v>99</v>
      </c>
      <c r="E795">
        <v>0</v>
      </c>
      <c r="F795">
        <f t="shared" si="16"/>
        <v>0</v>
      </c>
      <c r="G795" t="str">
        <f t="shared" si="17"/>
        <v>Industry</v>
      </c>
    </row>
    <row r="796" spans="1:7">
      <c r="A796">
        <v>2011</v>
      </c>
      <c r="B796">
        <v>5200</v>
      </c>
      <c r="C796" t="s">
        <v>49</v>
      </c>
      <c r="D796" t="s">
        <v>95</v>
      </c>
      <c r="E796">
        <v>0</v>
      </c>
      <c r="F796">
        <f t="shared" si="16"/>
        <v>0</v>
      </c>
      <c r="G796" t="str">
        <f t="shared" si="17"/>
        <v>Residential</v>
      </c>
    </row>
    <row r="797" spans="1:7">
      <c r="A797">
        <v>2011</v>
      </c>
      <c r="B797">
        <v>5200</v>
      </c>
      <c r="C797" t="s">
        <v>49</v>
      </c>
      <c r="D797" t="s">
        <v>98</v>
      </c>
      <c r="E797">
        <v>0</v>
      </c>
      <c r="F797">
        <f t="shared" si="16"/>
        <v>0</v>
      </c>
      <c r="G797" t="str">
        <f t="shared" si="17"/>
        <v>Agri</v>
      </c>
    </row>
    <row r="798" spans="1:7">
      <c r="A798">
        <v>2011</v>
      </c>
      <c r="B798">
        <v>5200</v>
      </c>
      <c r="C798" t="s">
        <v>49</v>
      </c>
      <c r="D798" t="s">
        <v>98</v>
      </c>
      <c r="E798">
        <v>0</v>
      </c>
      <c r="F798">
        <f t="shared" ref="F798:F861" si="18">IF(D798=$D$221,-E798,E798)</f>
        <v>0</v>
      </c>
      <c r="G798" t="str">
        <f t="shared" ref="G798:G861" si="19">IF(D798=$D$221,$D$222,D798)</f>
        <v>Agri</v>
      </c>
    </row>
    <row r="799" spans="1:7">
      <c r="A799">
        <v>2011</v>
      </c>
      <c r="B799">
        <v>5200</v>
      </c>
      <c r="C799" t="s">
        <v>49</v>
      </c>
      <c r="D799" t="s">
        <v>96</v>
      </c>
      <c r="E799">
        <v>0</v>
      </c>
      <c r="F799">
        <f t="shared" si="18"/>
        <v>0</v>
      </c>
      <c r="G799" t="str">
        <f t="shared" si="19"/>
        <v>Services</v>
      </c>
    </row>
    <row r="800" spans="1:7">
      <c r="A800">
        <v>2011</v>
      </c>
      <c r="B800">
        <v>5200</v>
      </c>
      <c r="C800" t="s">
        <v>75</v>
      </c>
      <c r="D800" t="s">
        <v>101</v>
      </c>
      <c r="E800">
        <v>5.7720000000000002</v>
      </c>
      <c r="F800">
        <f t="shared" si="18"/>
        <v>5.7720000000000002</v>
      </c>
      <c r="G800" t="str">
        <f t="shared" si="19"/>
        <v>Prod-Central</v>
      </c>
    </row>
    <row r="801" spans="1:7">
      <c r="A801">
        <v>2011</v>
      </c>
      <c r="B801">
        <v>5200</v>
      </c>
      <c r="C801" t="s">
        <v>75</v>
      </c>
      <c r="D801" t="s">
        <v>102</v>
      </c>
      <c r="E801">
        <v>0</v>
      </c>
      <c r="F801">
        <f t="shared" si="18"/>
        <v>0</v>
      </c>
      <c r="G801" t="str">
        <f t="shared" si="19"/>
        <v>Industry</v>
      </c>
    </row>
    <row r="802" spans="1:7">
      <c r="A802">
        <v>2011</v>
      </c>
      <c r="B802">
        <v>5200</v>
      </c>
      <c r="C802" t="s">
        <v>75</v>
      </c>
      <c r="D802" t="s">
        <v>99</v>
      </c>
      <c r="E802">
        <v>0</v>
      </c>
      <c r="F802">
        <f t="shared" si="18"/>
        <v>0</v>
      </c>
      <c r="G802" t="str">
        <f t="shared" si="19"/>
        <v>Industry</v>
      </c>
    </row>
    <row r="803" spans="1:7">
      <c r="A803">
        <v>2011</v>
      </c>
      <c r="B803">
        <v>5200</v>
      </c>
      <c r="C803" t="s">
        <v>75</v>
      </c>
      <c r="D803" t="s">
        <v>95</v>
      </c>
      <c r="E803">
        <v>11.154999999999999</v>
      </c>
      <c r="F803">
        <f t="shared" si="18"/>
        <v>11.154999999999999</v>
      </c>
      <c r="G803" t="str">
        <f t="shared" si="19"/>
        <v>Residential</v>
      </c>
    </row>
    <row r="804" spans="1:7">
      <c r="A804">
        <v>2011</v>
      </c>
      <c r="B804">
        <v>5200</v>
      </c>
      <c r="C804" t="s">
        <v>75</v>
      </c>
      <c r="D804" t="s">
        <v>98</v>
      </c>
      <c r="E804">
        <v>0.17599999999999999</v>
      </c>
      <c r="F804">
        <f t="shared" si="18"/>
        <v>0.17599999999999999</v>
      </c>
      <c r="G804" t="str">
        <f t="shared" si="19"/>
        <v>Agri</v>
      </c>
    </row>
    <row r="805" spans="1:7">
      <c r="A805">
        <v>2011</v>
      </c>
      <c r="B805">
        <v>5200</v>
      </c>
      <c r="C805" t="s">
        <v>75</v>
      </c>
      <c r="D805" t="s">
        <v>98</v>
      </c>
      <c r="E805">
        <v>0.16</v>
      </c>
      <c r="F805">
        <f t="shared" si="18"/>
        <v>0.16</v>
      </c>
      <c r="G805" t="str">
        <f t="shared" si="19"/>
        <v>Agri</v>
      </c>
    </row>
    <row r="806" spans="1:7">
      <c r="A806">
        <v>2011</v>
      </c>
      <c r="B806">
        <v>5200</v>
      </c>
      <c r="C806" t="s">
        <v>75</v>
      </c>
      <c r="D806" t="s">
        <v>96</v>
      </c>
      <c r="E806">
        <v>7.3280000000000003</v>
      </c>
      <c r="F806">
        <f t="shared" si="18"/>
        <v>7.3280000000000003</v>
      </c>
      <c r="G806" t="str">
        <f t="shared" si="19"/>
        <v>Services</v>
      </c>
    </row>
    <row r="807" spans="1:7">
      <c r="A807">
        <v>2011</v>
      </c>
      <c r="B807">
        <v>5200</v>
      </c>
      <c r="C807" t="s">
        <v>50</v>
      </c>
      <c r="D807" t="s">
        <v>101</v>
      </c>
      <c r="E807">
        <v>109.023</v>
      </c>
      <c r="F807">
        <f t="shared" si="18"/>
        <v>109.023</v>
      </c>
      <c r="G807" t="str">
        <f t="shared" si="19"/>
        <v>Prod-Central</v>
      </c>
    </row>
    <row r="808" spans="1:7">
      <c r="A808">
        <v>2011</v>
      </c>
      <c r="B808">
        <v>5200</v>
      </c>
      <c r="C808" t="s">
        <v>50</v>
      </c>
      <c r="D808" t="s">
        <v>102</v>
      </c>
      <c r="E808">
        <v>106.818</v>
      </c>
      <c r="F808">
        <f t="shared" si="18"/>
        <v>-106.818</v>
      </c>
      <c r="G808" t="str">
        <f t="shared" si="19"/>
        <v>Industry</v>
      </c>
    </row>
    <row r="809" spans="1:7">
      <c r="A809">
        <v>2011</v>
      </c>
      <c r="B809">
        <v>5200</v>
      </c>
      <c r="C809" t="s">
        <v>50</v>
      </c>
      <c r="D809" t="s">
        <v>99</v>
      </c>
      <c r="E809">
        <v>102.366</v>
      </c>
      <c r="F809">
        <f t="shared" si="18"/>
        <v>102.366</v>
      </c>
      <c r="G809" t="str">
        <f t="shared" si="19"/>
        <v>Industry</v>
      </c>
    </row>
    <row r="810" spans="1:7">
      <c r="A810">
        <v>2011</v>
      </c>
      <c r="B810">
        <v>5200</v>
      </c>
      <c r="C810" t="s">
        <v>50</v>
      </c>
      <c r="D810" t="s">
        <v>95</v>
      </c>
      <c r="E810">
        <v>23.765999999999998</v>
      </c>
      <c r="F810">
        <f t="shared" si="18"/>
        <v>23.765999999999998</v>
      </c>
      <c r="G810" t="str">
        <f t="shared" si="19"/>
        <v>Residential</v>
      </c>
    </row>
    <row r="811" spans="1:7">
      <c r="A811">
        <v>2011</v>
      </c>
      <c r="B811">
        <v>5200</v>
      </c>
      <c r="C811" t="s">
        <v>50</v>
      </c>
      <c r="D811" t="s">
        <v>98</v>
      </c>
      <c r="E811">
        <v>0</v>
      </c>
      <c r="F811">
        <f t="shared" si="18"/>
        <v>0</v>
      </c>
      <c r="G811" t="str">
        <f t="shared" si="19"/>
        <v>Agri</v>
      </c>
    </row>
    <row r="812" spans="1:7">
      <c r="A812">
        <v>2011</v>
      </c>
      <c r="B812">
        <v>5200</v>
      </c>
      <c r="C812" t="s">
        <v>50</v>
      </c>
      <c r="D812" t="s">
        <v>98</v>
      </c>
      <c r="E812">
        <v>0.39200000000000002</v>
      </c>
      <c r="F812">
        <f t="shared" si="18"/>
        <v>0.39200000000000002</v>
      </c>
      <c r="G812" t="str">
        <f t="shared" si="19"/>
        <v>Agri</v>
      </c>
    </row>
    <row r="813" spans="1:7">
      <c r="A813">
        <v>2011</v>
      </c>
      <c r="B813">
        <v>5200</v>
      </c>
      <c r="C813" t="s">
        <v>50</v>
      </c>
      <c r="D813" t="s">
        <v>96</v>
      </c>
      <c r="E813">
        <v>5.8239999999999998</v>
      </c>
      <c r="F813">
        <f t="shared" si="18"/>
        <v>5.8239999999999998</v>
      </c>
      <c r="G813" t="str">
        <f t="shared" si="19"/>
        <v>Services</v>
      </c>
    </row>
    <row r="814" spans="1:7">
      <c r="A814">
        <v>2011</v>
      </c>
      <c r="B814">
        <v>5200</v>
      </c>
      <c r="C814" t="s">
        <v>51</v>
      </c>
      <c r="D814" t="s">
        <v>101</v>
      </c>
      <c r="E814">
        <v>19.605</v>
      </c>
      <c r="F814">
        <f t="shared" si="18"/>
        <v>19.605</v>
      </c>
      <c r="G814" t="str">
        <f t="shared" si="19"/>
        <v>Prod-Central</v>
      </c>
    </row>
    <row r="815" spans="1:7">
      <c r="A815">
        <v>2011</v>
      </c>
      <c r="B815">
        <v>5200</v>
      </c>
      <c r="C815" t="s">
        <v>51</v>
      </c>
      <c r="D815" t="s">
        <v>102</v>
      </c>
      <c r="E815">
        <v>5.915</v>
      </c>
      <c r="F815">
        <f t="shared" si="18"/>
        <v>-5.915</v>
      </c>
      <c r="G815" t="str">
        <f t="shared" si="19"/>
        <v>Industry</v>
      </c>
    </row>
    <row r="816" spans="1:7">
      <c r="A816">
        <v>2011</v>
      </c>
      <c r="B816">
        <v>5200</v>
      </c>
      <c r="C816" t="s">
        <v>51</v>
      </c>
      <c r="D816" t="s">
        <v>99</v>
      </c>
      <c r="E816">
        <v>8.6419999999999995</v>
      </c>
      <c r="F816">
        <f t="shared" si="18"/>
        <v>8.6419999999999995</v>
      </c>
      <c r="G816" t="str">
        <f t="shared" si="19"/>
        <v>Industry</v>
      </c>
    </row>
    <row r="817" spans="1:7">
      <c r="A817">
        <v>2011</v>
      </c>
      <c r="B817">
        <v>5200</v>
      </c>
      <c r="C817" t="s">
        <v>51</v>
      </c>
      <c r="D817" t="s">
        <v>95</v>
      </c>
      <c r="E817">
        <v>20.329999999999998</v>
      </c>
      <c r="F817">
        <f t="shared" si="18"/>
        <v>20.329999999999998</v>
      </c>
      <c r="G817" t="str">
        <f t="shared" si="19"/>
        <v>Residential</v>
      </c>
    </row>
    <row r="818" spans="1:7">
      <c r="A818">
        <v>2011</v>
      </c>
      <c r="B818">
        <v>5200</v>
      </c>
      <c r="C818" t="s">
        <v>51</v>
      </c>
      <c r="D818" t="s">
        <v>98</v>
      </c>
      <c r="E818">
        <v>0</v>
      </c>
      <c r="F818">
        <f t="shared" si="18"/>
        <v>0</v>
      </c>
      <c r="G818" t="str">
        <f t="shared" si="19"/>
        <v>Agri</v>
      </c>
    </row>
    <row r="819" spans="1:7">
      <c r="A819">
        <v>2011</v>
      </c>
      <c r="B819">
        <v>5200</v>
      </c>
      <c r="C819" t="s">
        <v>51</v>
      </c>
      <c r="D819" t="s">
        <v>98</v>
      </c>
      <c r="E819">
        <v>0.27200000000000002</v>
      </c>
      <c r="F819">
        <f t="shared" si="18"/>
        <v>0.27200000000000002</v>
      </c>
      <c r="G819" t="str">
        <f t="shared" si="19"/>
        <v>Agri</v>
      </c>
    </row>
    <row r="820" spans="1:7">
      <c r="A820">
        <v>2011</v>
      </c>
      <c r="B820">
        <v>5200</v>
      </c>
      <c r="C820" t="s">
        <v>51</v>
      </c>
      <c r="D820" t="s">
        <v>96</v>
      </c>
      <c r="E820">
        <v>7.1440000000000001</v>
      </c>
      <c r="F820">
        <f t="shared" si="18"/>
        <v>7.1440000000000001</v>
      </c>
      <c r="G820" t="str">
        <f t="shared" si="19"/>
        <v>Services</v>
      </c>
    </row>
    <row r="821" spans="1:7">
      <c r="A821">
        <v>2011</v>
      </c>
      <c r="B821">
        <v>5200</v>
      </c>
      <c r="C821" t="s">
        <v>52</v>
      </c>
      <c r="D821" t="s">
        <v>101</v>
      </c>
      <c r="E821">
        <v>2.3490000000000002</v>
      </c>
      <c r="F821">
        <f t="shared" si="18"/>
        <v>2.3490000000000002</v>
      </c>
      <c r="G821" t="str">
        <f t="shared" si="19"/>
        <v>Prod-Central</v>
      </c>
    </row>
    <row r="822" spans="1:7">
      <c r="A822">
        <v>2011</v>
      </c>
      <c r="B822">
        <v>5200</v>
      </c>
      <c r="C822" t="s">
        <v>52</v>
      </c>
      <c r="D822" t="s">
        <v>102</v>
      </c>
      <c r="E822">
        <v>0.63</v>
      </c>
      <c r="F822">
        <f t="shared" si="18"/>
        <v>-0.63</v>
      </c>
      <c r="G822" t="str">
        <f t="shared" si="19"/>
        <v>Industry</v>
      </c>
    </row>
    <row r="823" spans="1:7">
      <c r="A823">
        <v>2011</v>
      </c>
      <c r="B823">
        <v>5200</v>
      </c>
      <c r="C823" t="s">
        <v>52</v>
      </c>
      <c r="D823" t="s">
        <v>99</v>
      </c>
      <c r="E823">
        <v>0.59399999999999997</v>
      </c>
      <c r="F823">
        <f t="shared" si="18"/>
        <v>0.59399999999999997</v>
      </c>
      <c r="G823" t="str">
        <f t="shared" si="19"/>
        <v>Industry</v>
      </c>
    </row>
    <row r="824" spans="1:7">
      <c r="A824">
        <v>2011</v>
      </c>
      <c r="B824">
        <v>5200</v>
      </c>
      <c r="C824" t="s">
        <v>52</v>
      </c>
      <c r="D824" t="s">
        <v>95</v>
      </c>
      <c r="E824">
        <v>0</v>
      </c>
      <c r="F824">
        <f t="shared" si="18"/>
        <v>0</v>
      </c>
      <c r="G824" t="str">
        <f t="shared" si="19"/>
        <v>Residential</v>
      </c>
    </row>
    <row r="825" spans="1:7">
      <c r="A825">
        <v>2011</v>
      </c>
      <c r="B825">
        <v>5200</v>
      </c>
      <c r="C825" t="s">
        <v>52</v>
      </c>
      <c r="D825" t="s">
        <v>98</v>
      </c>
      <c r="E825">
        <v>0</v>
      </c>
      <c r="F825">
        <f t="shared" si="18"/>
        <v>0</v>
      </c>
      <c r="G825" t="str">
        <f t="shared" si="19"/>
        <v>Agri</v>
      </c>
    </row>
    <row r="826" spans="1:7">
      <c r="A826">
        <v>2011</v>
      </c>
      <c r="B826">
        <v>5200</v>
      </c>
      <c r="C826" t="s">
        <v>52</v>
      </c>
      <c r="D826" t="s">
        <v>98</v>
      </c>
      <c r="E826">
        <v>0</v>
      </c>
      <c r="F826">
        <f t="shared" si="18"/>
        <v>0</v>
      </c>
      <c r="G826" t="str">
        <f t="shared" si="19"/>
        <v>Agri</v>
      </c>
    </row>
    <row r="827" spans="1:7">
      <c r="A827">
        <v>2011</v>
      </c>
      <c r="B827">
        <v>5200</v>
      </c>
      <c r="C827" t="s">
        <v>52</v>
      </c>
      <c r="D827" t="s">
        <v>96</v>
      </c>
      <c r="E827">
        <v>2.56</v>
      </c>
      <c r="F827">
        <f t="shared" si="18"/>
        <v>2.56</v>
      </c>
      <c r="G827" t="str">
        <f t="shared" si="19"/>
        <v>Services</v>
      </c>
    </row>
    <row r="828" spans="1:7">
      <c r="A828">
        <v>2011</v>
      </c>
      <c r="B828">
        <v>5200</v>
      </c>
      <c r="C828" t="s">
        <v>53</v>
      </c>
      <c r="D828" t="s">
        <v>101</v>
      </c>
      <c r="E828">
        <v>14.505000000000001</v>
      </c>
      <c r="F828">
        <f t="shared" si="18"/>
        <v>14.505000000000001</v>
      </c>
      <c r="G828" t="str">
        <f t="shared" si="19"/>
        <v>Prod-Central</v>
      </c>
    </row>
    <row r="829" spans="1:7">
      <c r="A829">
        <v>2011</v>
      </c>
      <c r="B829">
        <v>5200</v>
      </c>
      <c r="C829" t="s">
        <v>53</v>
      </c>
      <c r="D829" t="s">
        <v>102</v>
      </c>
      <c r="E829">
        <v>0.29899999999999999</v>
      </c>
      <c r="F829">
        <f t="shared" si="18"/>
        <v>-0.29899999999999999</v>
      </c>
      <c r="G829" t="str">
        <f t="shared" si="19"/>
        <v>Industry</v>
      </c>
    </row>
    <row r="830" spans="1:7">
      <c r="A830">
        <v>2011</v>
      </c>
      <c r="B830">
        <v>5200</v>
      </c>
      <c r="C830" t="s">
        <v>53</v>
      </c>
      <c r="D830" t="s">
        <v>99</v>
      </c>
      <c r="E830">
        <v>0.26800000000000002</v>
      </c>
      <c r="F830">
        <f t="shared" si="18"/>
        <v>0.26800000000000002</v>
      </c>
      <c r="G830" t="str">
        <f t="shared" si="19"/>
        <v>Industry</v>
      </c>
    </row>
    <row r="831" spans="1:7">
      <c r="A831">
        <v>2011</v>
      </c>
      <c r="B831">
        <v>5200</v>
      </c>
      <c r="C831" t="s">
        <v>53</v>
      </c>
      <c r="D831" t="s">
        <v>95</v>
      </c>
      <c r="E831">
        <v>15.368</v>
      </c>
      <c r="F831">
        <f t="shared" si="18"/>
        <v>15.368</v>
      </c>
      <c r="G831" t="str">
        <f t="shared" si="19"/>
        <v>Residential</v>
      </c>
    </row>
    <row r="832" spans="1:7">
      <c r="A832">
        <v>2011</v>
      </c>
      <c r="B832">
        <v>5200</v>
      </c>
      <c r="C832" t="s">
        <v>53</v>
      </c>
      <c r="D832" t="s">
        <v>98</v>
      </c>
      <c r="E832">
        <v>0</v>
      </c>
      <c r="F832">
        <f t="shared" si="18"/>
        <v>0</v>
      </c>
      <c r="G832" t="str">
        <f t="shared" si="19"/>
        <v>Agri</v>
      </c>
    </row>
    <row r="833" spans="1:7">
      <c r="A833">
        <v>2011</v>
      </c>
      <c r="B833">
        <v>5200</v>
      </c>
      <c r="C833" t="s">
        <v>53</v>
      </c>
      <c r="D833" t="s">
        <v>98</v>
      </c>
      <c r="E833">
        <v>0.28799999999999998</v>
      </c>
      <c r="F833">
        <f t="shared" si="18"/>
        <v>0.28799999999999998</v>
      </c>
      <c r="G833" t="str">
        <f t="shared" si="19"/>
        <v>Agri</v>
      </c>
    </row>
    <row r="834" spans="1:7">
      <c r="A834">
        <v>2011</v>
      </c>
      <c r="B834">
        <v>5200</v>
      </c>
      <c r="C834" t="s">
        <v>53</v>
      </c>
      <c r="D834" t="s">
        <v>96</v>
      </c>
      <c r="E834">
        <v>4.968</v>
      </c>
      <c r="F834">
        <f t="shared" si="18"/>
        <v>4.968</v>
      </c>
      <c r="G834" t="str">
        <f t="shared" si="19"/>
        <v>Services</v>
      </c>
    </row>
    <row r="835" spans="1:7">
      <c r="A835">
        <v>2011</v>
      </c>
      <c r="B835">
        <v>5200</v>
      </c>
      <c r="C835" t="s">
        <v>76</v>
      </c>
      <c r="D835" t="s">
        <v>101</v>
      </c>
      <c r="E835">
        <v>6.6429999999999998</v>
      </c>
      <c r="F835">
        <f t="shared" si="18"/>
        <v>6.6429999999999998</v>
      </c>
      <c r="G835" t="str">
        <f t="shared" si="19"/>
        <v>Prod-Central</v>
      </c>
    </row>
    <row r="836" spans="1:7">
      <c r="A836">
        <v>2011</v>
      </c>
      <c r="B836">
        <v>5200</v>
      </c>
      <c r="C836" t="s">
        <v>76</v>
      </c>
      <c r="D836" t="s">
        <v>102</v>
      </c>
      <c r="E836">
        <v>0.81599999999999995</v>
      </c>
      <c r="F836">
        <f t="shared" si="18"/>
        <v>-0.81599999999999995</v>
      </c>
      <c r="G836" t="str">
        <f t="shared" si="19"/>
        <v>Industry</v>
      </c>
    </row>
    <row r="837" spans="1:7">
      <c r="A837">
        <v>2011</v>
      </c>
      <c r="B837">
        <v>5200</v>
      </c>
      <c r="C837" t="s">
        <v>76</v>
      </c>
      <c r="D837" t="s">
        <v>99</v>
      </c>
      <c r="E837">
        <v>2.0329999999999999</v>
      </c>
      <c r="F837">
        <f t="shared" si="18"/>
        <v>2.0329999999999999</v>
      </c>
      <c r="G837" t="str">
        <f t="shared" si="19"/>
        <v>Industry</v>
      </c>
    </row>
    <row r="838" spans="1:7">
      <c r="A838">
        <v>2011</v>
      </c>
      <c r="B838">
        <v>5200</v>
      </c>
      <c r="C838" t="s">
        <v>76</v>
      </c>
      <c r="D838" t="s">
        <v>95</v>
      </c>
      <c r="E838">
        <v>5.3780000000000001</v>
      </c>
      <c r="F838">
        <f t="shared" si="18"/>
        <v>5.3780000000000001</v>
      </c>
      <c r="G838" t="str">
        <f t="shared" si="19"/>
        <v>Residential</v>
      </c>
    </row>
    <row r="839" spans="1:7">
      <c r="A839">
        <v>2011</v>
      </c>
      <c r="B839">
        <v>5200</v>
      </c>
      <c r="C839" t="s">
        <v>76</v>
      </c>
      <c r="D839" t="s">
        <v>98</v>
      </c>
      <c r="E839">
        <v>0</v>
      </c>
      <c r="F839">
        <f t="shared" si="18"/>
        <v>0</v>
      </c>
      <c r="G839" t="str">
        <f t="shared" si="19"/>
        <v>Agri</v>
      </c>
    </row>
    <row r="840" spans="1:7">
      <c r="A840">
        <v>2011</v>
      </c>
      <c r="B840">
        <v>5200</v>
      </c>
      <c r="C840" t="s">
        <v>76</v>
      </c>
      <c r="D840" t="s">
        <v>98</v>
      </c>
      <c r="E840">
        <v>4.2999999999999997E-2</v>
      </c>
      <c r="F840">
        <f t="shared" si="18"/>
        <v>4.2999999999999997E-2</v>
      </c>
      <c r="G840" t="str">
        <f t="shared" si="19"/>
        <v>Agri</v>
      </c>
    </row>
    <row r="841" spans="1:7">
      <c r="A841">
        <v>2011</v>
      </c>
      <c r="B841">
        <v>5200</v>
      </c>
      <c r="C841" t="s">
        <v>76</v>
      </c>
      <c r="D841" t="s">
        <v>96</v>
      </c>
      <c r="E841">
        <v>2.2450000000000001</v>
      </c>
      <c r="F841">
        <f t="shared" si="18"/>
        <v>2.2450000000000001</v>
      </c>
      <c r="G841" t="str">
        <f t="shared" si="19"/>
        <v>Services</v>
      </c>
    </row>
    <row r="842" spans="1:7">
      <c r="A842">
        <v>2011</v>
      </c>
      <c r="B842">
        <v>5200</v>
      </c>
      <c r="C842" t="s">
        <v>77</v>
      </c>
      <c r="D842" t="s">
        <v>101</v>
      </c>
      <c r="E842">
        <v>0</v>
      </c>
      <c r="F842">
        <f t="shared" si="18"/>
        <v>0</v>
      </c>
      <c r="G842" t="str">
        <f t="shared" si="19"/>
        <v>Prod-Central</v>
      </c>
    </row>
    <row r="843" spans="1:7">
      <c r="A843">
        <v>2011</v>
      </c>
      <c r="B843">
        <v>5200</v>
      </c>
      <c r="C843" t="s">
        <v>77</v>
      </c>
      <c r="D843" t="s">
        <v>102</v>
      </c>
      <c r="E843">
        <v>0</v>
      </c>
      <c r="F843">
        <f t="shared" si="18"/>
        <v>0</v>
      </c>
      <c r="G843" t="str">
        <f t="shared" si="19"/>
        <v>Industry</v>
      </c>
    </row>
    <row r="844" spans="1:7">
      <c r="A844">
        <v>2011</v>
      </c>
      <c r="B844">
        <v>5200</v>
      </c>
      <c r="C844" t="s">
        <v>77</v>
      </c>
      <c r="D844" t="s">
        <v>99</v>
      </c>
      <c r="E844">
        <v>0</v>
      </c>
      <c r="F844">
        <f t="shared" si="18"/>
        <v>0</v>
      </c>
      <c r="G844" t="str">
        <f t="shared" si="19"/>
        <v>Industry</v>
      </c>
    </row>
    <row r="845" spans="1:7">
      <c r="A845">
        <v>2011</v>
      </c>
      <c r="B845">
        <v>5200</v>
      </c>
      <c r="C845" t="s">
        <v>77</v>
      </c>
      <c r="D845" t="s">
        <v>95</v>
      </c>
      <c r="E845">
        <v>0</v>
      </c>
      <c r="F845">
        <f t="shared" si="18"/>
        <v>0</v>
      </c>
      <c r="G845" t="str">
        <f t="shared" si="19"/>
        <v>Residential</v>
      </c>
    </row>
    <row r="846" spans="1:7">
      <c r="A846">
        <v>2011</v>
      </c>
      <c r="B846">
        <v>5200</v>
      </c>
      <c r="C846" t="s">
        <v>77</v>
      </c>
      <c r="D846" t="s">
        <v>98</v>
      </c>
      <c r="E846">
        <v>0</v>
      </c>
      <c r="F846">
        <f t="shared" si="18"/>
        <v>0</v>
      </c>
      <c r="G846" t="str">
        <f t="shared" si="19"/>
        <v>Agri</v>
      </c>
    </row>
    <row r="847" spans="1:7">
      <c r="A847">
        <v>2011</v>
      </c>
      <c r="B847">
        <v>5200</v>
      </c>
      <c r="C847" t="s">
        <v>77</v>
      </c>
      <c r="D847" t="s">
        <v>98</v>
      </c>
      <c r="E847">
        <v>0</v>
      </c>
      <c r="F847">
        <f t="shared" si="18"/>
        <v>0</v>
      </c>
      <c r="G847" t="str">
        <f t="shared" si="19"/>
        <v>Agri</v>
      </c>
    </row>
    <row r="848" spans="1:7">
      <c r="A848">
        <v>2011</v>
      </c>
      <c r="B848">
        <v>5200</v>
      </c>
      <c r="C848" t="s">
        <v>77</v>
      </c>
      <c r="D848" t="s">
        <v>96</v>
      </c>
      <c r="E848">
        <v>0</v>
      </c>
      <c r="F848">
        <f t="shared" si="18"/>
        <v>0</v>
      </c>
      <c r="G848" t="str">
        <f t="shared" si="19"/>
        <v>Services</v>
      </c>
    </row>
    <row r="849" spans="1:7">
      <c r="A849">
        <v>2011</v>
      </c>
      <c r="B849">
        <v>5200</v>
      </c>
      <c r="C849" t="s">
        <v>78</v>
      </c>
      <c r="D849" t="s">
        <v>101</v>
      </c>
      <c r="E849">
        <v>0.28999999999999998</v>
      </c>
      <c r="F849">
        <f t="shared" si="18"/>
        <v>0.28999999999999998</v>
      </c>
      <c r="G849" t="str">
        <f t="shared" si="19"/>
        <v>Prod-Central</v>
      </c>
    </row>
    <row r="850" spans="1:7">
      <c r="A850">
        <v>2011</v>
      </c>
      <c r="B850">
        <v>5200</v>
      </c>
      <c r="C850" t="s">
        <v>78</v>
      </c>
      <c r="D850" t="s">
        <v>102</v>
      </c>
      <c r="E850">
        <v>8.3000000000000004E-2</v>
      </c>
      <c r="F850">
        <f t="shared" si="18"/>
        <v>-8.3000000000000004E-2</v>
      </c>
      <c r="G850" t="str">
        <f t="shared" si="19"/>
        <v>Industry</v>
      </c>
    </row>
    <row r="851" spans="1:7">
      <c r="A851">
        <v>2011</v>
      </c>
      <c r="B851">
        <v>5200</v>
      </c>
      <c r="C851" t="s">
        <v>78</v>
      </c>
      <c r="D851" t="s">
        <v>99</v>
      </c>
      <c r="E851">
        <v>0.14199999999999999</v>
      </c>
      <c r="F851">
        <f t="shared" si="18"/>
        <v>0.14199999999999999</v>
      </c>
      <c r="G851" t="str">
        <f t="shared" si="19"/>
        <v>Industry</v>
      </c>
    </row>
    <row r="852" spans="1:7">
      <c r="A852">
        <v>2011</v>
      </c>
      <c r="B852">
        <v>5200</v>
      </c>
      <c r="C852" t="s">
        <v>78</v>
      </c>
      <c r="D852" t="s">
        <v>95</v>
      </c>
      <c r="E852">
        <v>1.5589999999999999</v>
      </c>
      <c r="F852">
        <f t="shared" si="18"/>
        <v>1.5589999999999999</v>
      </c>
      <c r="G852" t="str">
        <f t="shared" si="19"/>
        <v>Residential</v>
      </c>
    </row>
    <row r="853" spans="1:7">
      <c r="A853">
        <v>2011</v>
      </c>
      <c r="B853">
        <v>5200</v>
      </c>
      <c r="C853" t="s">
        <v>78</v>
      </c>
      <c r="D853" t="s">
        <v>98</v>
      </c>
      <c r="E853">
        <v>0</v>
      </c>
      <c r="F853">
        <f t="shared" si="18"/>
        <v>0</v>
      </c>
      <c r="G853" t="str">
        <f t="shared" si="19"/>
        <v>Agri</v>
      </c>
    </row>
    <row r="854" spans="1:7">
      <c r="A854">
        <v>2011</v>
      </c>
      <c r="B854">
        <v>5200</v>
      </c>
      <c r="C854" t="s">
        <v>78</v>
      </c>
      <c r="D854" t="s">
        <v>98</v>
      </c>
      <c r="E854">
        <v>0</v>
      </c>
      <c r="F854">
        <f t="shared" si="18"/>
        <v>0</v>
      </c>
      <c r="G854" t="str">
        <f t="shared" si="19"/>
        <v>Agri</v>
      </c>
    </row>
    <row r="855" spans="1:7">
      <c r="A855">
        <v>2011</v>
      </c>
      <c r="B855">
        <v>5200</v>
      </c>
      <c r="C855" t="s">
        <v>78</v>
      </c>
      <c r="D855" t="s">
        <v>96</v>
      </c>
      <c r="E855">
        <v>0.67900000000000005</v>
      </c>
      <c r="F855">
        <f t="shared" si="18"/>
        <v>0.67900000000000005</v>
      </c>
      <c r="G855" t="str">
        <f t="shared" si="19"/>
        <v>Services</v>
      </c>
    </row>
    <row r="856" spans="1:7">
      <c r="A856">
        <v>2011</v>
      </c>
      <c r="B856">
        <v>5200</v>
      </c>
      <c r="C856" t="s">
        <v>69</v>
      </c>
      <c r="D856" t="s">
        <v>101</v>
      </c>
      <c r="E856">
        <v>0</v>
      </c>
      <c r="F856">
        <f t="shared" si="18"/>
        <v>0</v>
      </c>
      <c r="G856" t="str">
        <f t="shared" si="19"/>
        <v>Prod-Central</v>
      </c>
    </row>
    <row r="857" spans="1:7">
      <c r="A857">
        <v>2011</v>
      </c>
      <c r="B857">
        <v>5200</v>
      </c>
      <c r="C857" t="s">
        <v>69</v>
      </c>
      <c r="D857" t="s">
        <v>102</v>
      </c>
      <c r="E857">
        <v>5.0000000000000001E-3</v>
      </c>
      <c r="F857">
        <f t="shared" si="18"/>
        <v>-5.0000000000000001E-3</v>
      </c>
      <c r="G857" t="str">
        <f t="shared" si="19"/>
        <v>Industry</v>
      </c>
    </row>
    <row r="858" spans="1:7">
      <c r="A858">
        <v>2011</v>
      </c>
      <c r="B858">
        <v>5200</v>
      </c>
      <c r="C858" t="s">
        <v>69</v>
      </c>
      <c r="D858" t="s">
        <v>99</v>
      </c>
      <c r="E858">
        <v>0</v>
      </c>
      <c r="F858">
        <f t="shared" si="18"/>
        <v>0</v>
      </c>
      <c r="G858" t="str">
        <f t="shared" si="19"/>
        <v>Industry</v>
      </c>
    </row>
    <row r="859" spans="1:7">
      <c r="A859">
        <v>2011</v>
      </c>
      <c r="B859">
        <v>5200</v>
      </c>
      <c r="C859" t="s">
        <v>69</v>
      </c>
      <c r="D859" t="s">
        <v>95</v>
      </c>
      <c r="E859">
        <v>0</v>
      </c>
      <c r="F859">
        <f t="shared" si="18"/>
        <v>0</v>
      </c>
      <c r="G859" t="str">
        <f t="shared" si="19"/>
        <v>Residential</v>
      </c>
    </row>
    <row r="860" spans="1:7">
      <c r="A860">
        <v>2011</v>
      </c>
      <c r="B860">
        <v>5200</v>
      </c>
      <c r="C860" t="s">
        <v>69</v>
      </c>
      <c r="D860" t="s">
        <v>98</v>
      </c>
      <c r="E860">
        <v>0</v>
      </c>
      <c r="F860">
        <f t="shared" si="18"/>
        <v>0</v>
      </c>
      <c r="G860" t="str">
        <f t="shared" si="19"/>
        <v>Agri</v>
      </c>
    </row>
    <row r="861" spans="1:7">
      <c r="A861">
        <v>2011</v>
      </c>
      <c r="B861">
        <v>5200</v>
      </c>
      <c r="C861" t="s">
        <v>69</v>
      </c>
      <c r="D861" t="s">
        <v>98</v>
      </c>
      <c r="E861">
        <v>0</v>
      </c>
      <c r="F861">
        <f t="shared" si="18"/>
        <v>0</v>
      </c>
      <c r="G861" t="str">
        <f t="shared" si="19"/>
        <v>Agri</v>
      </c>
    </row>
    <row r="862" spans="1:7">
      <c r="A862">
        <v>2011</v>
      </c>
      <c r="B862">
        <v>5200</v>
      </c>
      <c r="C862" t="s">
        <v>69</v>
      </c>
      <c r="D862" t="s">
        <v>96</v>
      </c>
      <c r="E862">
        <v>5.0000000000000001E-3</v>
      </c>
      <c r="F862">
        <f t="shared" ref="F862:F925" si="20">IF(D862=$D$221,-E862,E862)</f>
        <v>5.0000000000000001E-3</v>
      </c>
      <c r="G862" t="str">
        <f t="shared" ref="G862:G925" si="21">IF(D862=$D$221,$D$222,D862)</f>
        <v>Services</v>
      </c>
    </row>
    <row r="863" spans="1:7">
      <c r="A863">
        <v>2011</v>
      </c>
      <c r="B863">
        <v>5200</v>
      </c>
      <c r="C863" t="s">
        <v>54</v>
      </c>
      <c r="D863" t="s">
        <v>101</v>
      </c>
      <c r="E863">
        <v>100.321</v>
      </c>
      <c r="F863">
        <f t="shared" si="20"/>
        <v>100.321</v>
      </c>
      <c r="G863" t="str">
        <f t="shared" si="21"/>
        <v>Prod-Central</v>
      </c>
    </row>
    <row r="864" spans="1:7">
      <c r="A864">
        <v>2011</v>
      </c>
      <c r="B864">
        <v>5200</v>
      </c>
      <c r="C864" t="s">
        <v>54</v>
      </c>
      <c r="D864" t="s">
        <v>102</v>
      </c>
      <c r="E864">
        <v>29.734999999999999</v>
      </c>
      <c r="F864">
        <f t="shared" si="20"/>
        <v>-29.734999999999999</v>
      </c>
      <c r="G864" t="str">
        <f t="shared" si="21"/>
        <v>Industry</v>
      </c>
    </row>
    <row r="865" spans="1:7">
      <c r="A865">
        <v>2011</v>
      </c>
      <c r="B865">
        <v>5200</v>
      </c>
      <c r="C865" t="s">
        <v>54</v>
      </c>
      <c r="D865" t="s">
        <v>99</v>
      </c>
      <c r="E865">
        <v>92.402000000000001</v>
      </c>
      <c r="F865">
        <f t="shared" si="20"/>
        <v>92.402000000000001</v>
      </c>
      <c r="G865" t="str">
        <f t="shared" si="21"/>
        <v>Industry</v>
      </c>
    </row>
    <row r="866" spans="1:7">
      <c r="A866">
        <v>2011</v>
      </c>
      <c r="B866">
        <v>5200</v>
      </c>
      <c r="C866" t="s">
        <v>54</v>
      </c>
      <c r="D866" t="s">
        <v>95</v>
      </c>
      <c r="E866">
        <v>10.457000000000001</v>
      </c>
      <c r="F866">
        <f t="shared" si="20"/>
        <v>10.457000000000001</v>
      </c>
      <c r="G866" t="str">
        <f t="shared" si="21"/>
        <v>Residential</v>
      </c>
    </row>
    <row r="867" spans="1:7">
      <c r="A867">
        <v>2011</v>
      </c>
      <c r="B867">
        <v>5200</v>
      </c>
      <c r="C867" t="s">
        <v>54</v>
      </c>
      <c r="D867" t="s">
        <v>98</v>
      </c>
      <c r="E867">
        <v>0</v>
      </c>
      <c r="F867">
        <f t="shared" si="20"/>
        <v>0</v>
      </c>
      <c r="G867" t="str">
        <f t="shared" si="21"/>
        <v>Agri</v>
      </c>
    </row>
    <row r="868" spans="1:7">
      <c r="A868">
        <v>2011</v>
      </c>
      <c r="B868">
        <v>5200</v>
      </c>
      <c r="C868" t="s">
        <v>54</v>
      </c>
      <c r="D868" t="s">
        <v>98</v>
      </c>
      <c r="E868">
        <v>4.8490000000000002</v>
      </c>
      <c r="F868">
        <f t="shared" si="20"/>
        <v>4.8490000000000002</v>
      </c>
      <c r="G868" t="str">
        <f t="shared" si="21"/>
        <v>Agri</v>
      </c>
    </row>
    <row r="869" spans="1:7">
      <c r="A869">
        <v>2011</v>
      </c>
      <c r="B869">
        <v>5200</v>
      </c>
      <c r="C869" t="s">
        <v>54</v>
      </c>
      <c r="D869" t="s">
        <v>96</v>
      </c>
      <c r="E869">
        <v>11.609</v>
      </c>
      <c r="F869">
        <f t="shared" si="20"/>
        <v>11.609</v>
      </c>
      <c r="G869" t="str">
        <f t="shared" si="21"/>
        <v>Services</v>
      </c>
    </row>
    <row r="870" spans="1:7">
      <c r="A870">
        <v>2011</v>
      </c>
      <c r="B870">
        <v>5200</v>
      </c>
      <c r="C870" t="s">
        <v>79</v>
      </c>
      <c r="D870" t="s">
        <v>101</v>
      </c>
      <c r="E870">
        <v>7.5460000000000003</v>
      </c>
      <c r="F870">
        <f t="shared" si="20"/>
        <v>7.5460000000000003</v>
      </c>
      <c r="G870" t="str">
        <f t="shared" si="21"/>
        <v>Prod-Central</v>
      </c>
    </row>
    <row r="871" spans="1:7">
      <c r="A871">
        <v>2011</v>
      </c>
      <c r="B871">
        <v>5200</v>
      </c>
      <c r="C871" t="s">
        <v>79</v>
      </c>
      <c r="D871" t="s">
        <v>102</v>
      </c>
      <c r="E871">
        <v>0</v>
      </c>
      <c r="F871">
        <f t="shared" si="20"/>
        <v>0</v>
      </c>
      <c r="G871" t="str">
        <f t="shared" si="21"/>
        <v>Industry</v>
      </c>
    </row>
    <row r="872" spans="1:7">
      <c r="A872">
        <v>2011</v>
      </c>
      <c r="B872">
        <v>5200</v>
      </c>
      <c r="C872" t="s">
        <v>79</v>
      </c>
      <c r="D872" t="s">
        <v>99</v>
      </c>
      <c r="E872">
        <v>1.411</v>
      </c>
      <c r="F872">
        <f t="shared" si="20"/>
        <v>1.411</v>
      </c>
      <c r="G872" t="str">
        <f t="shared" si="21"/>
        <v>Industry</v>
      </c>
    </row>
    <row r="873" spans="1:7">
      <c r="A873">
        <v>2011</v>
      </c>
      <c r="B873">
        <v>5200</v>
      </c>
      <c r="C873" t="s">
        <v>79</v>
      </c>
      <c r="D873" t="s">
        <v>95</v>
      </c>
      <c r="E873">
        <v>2.8359999999999999</v>
      </c>
      <c r="F873">
        <f t="shared" si="20"/>
        <v>2.8359999999999999</v>
      </c>
      <c r="G873" t="str">
        <f t="shared" si="21"/>
        <v>Residential</v>
      </c>
    </row>
    <row r="874" spans="1:7">
      <c r="A874">
        <v>2011</v>
      </c>
      <c r="B874">
        <v>5200</v>
      </c>
      <c r="C874" t="s">
        <v>79</v>
      </c>
      <c r="D874" t="s">
        <v>98</v>
      </c>
      <c r="E874">
        <v>0</v>
      </c>
      <c r="F874">
        <f t="shared" si="20"/>
        <v>0</v>
      </c>
      <c r="G874" t="str">
        <f t="shared" si="21"/>
        <v>Agri</v>
      </c>
    </row>
    <row r="875" spans="1:7">
      <c r="A875">
        <v>2011</v>
      </c>
      <c r="B875">
        <v>5200</v>
      </c>
      <c r="C875" t="s">
        <v>79</v>
      </c>
      <c r="D875" t="s">
        <v>98</v>
      </c>
      <c r="E875">
        <v>1.4E-2</v>
      </c>
      <c r="F875">
        <f t="shared" si="20"/>
        <v>1.4E-2</v>
      </c>
      <c r="G875" t="str">
        <f t="shared" si="21"/>
        <v>Agri</v>
      </c>
    </row>
    <row r="876" spans="1:7">
      <c r="A876">
        <v>2011</v>
      </c>
      <c r="B876">
        <v>5200</v>
      </c>
      <c r="C876" t="s">
        <v>79</v>
      </c>
      <c r="D876" t="s">
        <v>96</v>
      </c>
      <c r="E876">
        <v>9.7880000000000003</v>
      </c>
      <c r="F876">
        <f t="shared" si="20"/>
        <v>9.7880000000000003</v>
      </c>
      <c r="G876" t="str">
        <f t="shared" si="21"/>
        <v>Services</v>
      </c>
    </row>
    <row r="877" spans="1:7">
      <c r="A877">
        <v>2011</v>
      </c>
      <c r="B877">
        <v>5200</v>
      </c>
      <c r="C877" t="s">
        <v>55</v>
      </c>
      <c r="D877" t="s">
        <v>101</v>
      </c>
      <c r="E877">
        <v>180.81700000000001</v>
      </c>
      <c r="F877">
        <f t="shared" si="20"/>
        <v>180.81700000000001</v>
      </c>
      <c r="G877" t="str">
        <f t="shared" si="21"/>
        <v>Prod-Central</v>
      </c>
    </row>
    <row r="878" spans="1:7">
      <c r="A878">
        <v>2011</v>
      </c>
      <c r="B878">
        <v>5200</v>
      </c>
      <c r="C878" t="s">
        <v>55</v>
      </c>
      <c r="D878" t="s">
        <v>102</v>
      </c>
      <c r="E878">
        <v>11.909000000000001</v>
      </c>
      <c r="F878">
        <f t="shared" si="20"/>
        <v>-11.909000000000001</v>
      </c>
      <c r="G878" t="str">
        <f t="shared" si="21"/>
        <v>Industry</v>
      </c>
    </row>
    <row r="879" spans="1:7">
      <c r="A879">
        <v>2011</v>
      </c>
      <c r="B879">
        <v>5200</v>
      </c>
      <c r="C879" t="s">
        <v>55</v>
      </c>
      <c r="D879" t="s">
        <v>99</v>
      </c>
      <c r="E879">
        <v>25.312999999999999</v>
      </c>
      <c r="F879">
        <f t="shared" si="20"/>
        <v>25.312999999999999</v>
      </c>
      <c r="G879" t="str">
        <f t="shared" si="21"/>
        <v>Industry</v>
      </c>
    </row>
    <row r="880" spans="1:7">
      <c r="A880">
        <v>2011</v>
      </c>
      <c r="B880">
        <v>5200</v>
      </c>
      <c r="C880" t="s">
        <v>55</v>
      </c>
      <c r="D880" t="s">
        <v>95</v>
      </c>
      <c r="E880">
        <v>175</v>
      </c>
      <c r="F880">
        <f t="shared" si="20"/>
        <v>175</v>
      </c>
      <c r="G880" t="str">
        <f t="shared" si="21"/>
        <v>Residential</v>
      </c>
    </row>
    <row r="881" spans="1:7">
      <c r="A881">
        <v>2011</v>
      </c>
      <c r="B881">
        <v>5200</v>
      </c>
      <c r="C881" t="s">
        <v>55</v>
      </c>
      <c r="D881" t="s">
        <v>98</v>
      </c>
      <c r="E881">
        <v>0</v>
      </c>
      <c r="F881">
        <f t="shared" si="20"/>
        <v>0</v>
      </c>
      <c r="G881" t="str">
        <f t="shared" si="21"/>
        <v>Agri</v>
      </c>
    </row>
    <row r="882" spans="1:7">
      <c r="A882">
        <v>2011</v>
      </c>
      <c r="B882">
        <v>5200</v>
      </c>
      <c r="C882" t="s">
        <v>55</v>
      </c>
      <c r="D882" t="s">
        <v>98</v>
      </c>
      <c r="E882">
        <v>1</v>
      </c>
      <c r="F882">
        <f t="shared" si="20"/>
        <v>1</v>
      </c>
      <c r="G882" t="str">
        <f t="shared" si="21"/>
        <v>Agri</v>
      </c>
    </row>
    <row r="883" spans="1:7">
      <c r="A883">
        <v>2011</v>
      </c>
      <c r="B883">
        <v>5200</v>
      </c>
      <c r="C883" t="s">
        <v>55</v>
      </c>
      <c r="D883" t="s">
        <v>96</v>
      </c>
      <c r="E883">
        <v>42.371000000000002</v>
      </c>
      <c r="F883">
        <f t="shared" si="20"/>
        <v>42.371000000000002</v>
      </c>
      <c r="G883" t="str">
        <f t="shared" si="21"/>
        <v>Services</v>
      </c>
    </row>
    <row r="884" spans="1:7">
      <c r="A884">
        <v>2011</v>
      </c>
      <c r="B884">
        <v>5200</v>
      </c>
      <c r="C884" t="s">
        <v>56</v>
      </c>
      <c r="D884" t="s">
        <v>101</v>
      </c>
      <c r="E884">
        <v>2.1000000000000001E-2</v>
      </c>
      <c r="F884">
        <f t="shared" si="20"/>
        <v>2.1000000000000001E-2</v>
      </c>
      <c r="G884" t="str">
        <f t="shared" si="21"/>
        <v>Prod-Central</v>
      </c>
    </row>
    <row r="885" spans="1:7">
      <c r="A885">
        <v>2011</v>
      </c>
      <c r="B885">
        <v>5200</v>
      </c>
      <c r="C885" t="s">
        <v>56</v>
      </c>
      <c r="D885" t="s">
        <v>102</v>
      </c>
      <c r="E885">
        <v>20.623000000000001</v>
      </c>
      <c r="F885">
        <f t="shared" si="20"/>
        <v>-20.623000000000001</v>
      </c>
      <c r="G885" t="str">
        <f t="shared" si="21"/>
        <v>Industry</v>
      </c>
    </row>
    <row r="886" spans="1:7">
      <c r="A886">
        <v>2011</v>
      </c>
      <c r="B886">
        <v>5200</v>
      </c>
      <c r="C886" t="s">
        <v>56</v>
      </c>
      <c r="D886" t="s">
        <v>99</v>
      </c>
      <c r="E886">
        <v>13.214</v>
      </c>
      <c r="F886">
        <f t="shared" si="20"/>
        <v>13.214</v>
      </c>
      <c r="G886" t="str">
        <f t="shared" si="21"/>
        <v>Industry</v>
      </c>
    </row>
    <row r="887" spans="1:7">
      <c r="A887">
        <v>2011</v>
      </c>
      <c r="B887">
        <v>5200</v>
      </c>
      <c r="C887" t="s">
        <v>56</v>
      </c>
      <c r="D887" t="s">
        <v>95</v>
      </c>
      <c r="E887">
        <v>0.249</v>
      </c>
      <c r="F887">
        <f t="shared" si="20"/>
        <v>0.249</v>
      </c>
      <c r="G887" t="str">
        <f t="shared" si="21"/>
        <v>Residential</v>
      </c>
    </row>
    <row r="888" spans="1:7">
      <c r="A888">
        <v>2011</v>
      </c>
      <c r="B888">
        <v>5200</v>
      </c>
      <c r="C888" t="s">
        <v>56</v>
      </c>
      <c r="D888" t="s">
        <v>98</v>
      </c>
      <c r="E888">
        <v>0</v>
      </c>
      <c r="F888">
        <f t="shared" si="20"/>
        <v>0</v>
      </c>
      <c r="G888" t="str">
        <f t="shared" si="21"/>
        <v>Agri</v>
      </c>
    </row>
    <row r="889" spans="1:7">
      <c r="A889">
        <v>2011</v>
      </c>
      <c r="B889">
        <v>5200</v>
      </c>
      <c r="C889" t="s">
        <v>56</v>
      </c>
      <c r="D889" t="s">
        <v>98</v>
      </c>
      <c r="E889">
        <v>1.7999999999999999E-2</v>
      </c>
      <c r="F889">
        <f t="shared" si="20"/>
        <v>1.7999999999999999E-2</v>
      </c>
      <c r="G889" t="str">
        <f t="shared" si="21"/>
        <v>Agri</v>
      </c>
    </row>
    <row r="890" spans="1:7">
      <c r="A890">
        <v>2011</v>
      </c>
      <c r="B890">
        <v>5200</v>
      </c>
      <c r="C890" t="s">
        <v>56</v>
      </c>
      <c r="D890" t="s">
        <v>96</v>
      </c>
      <c r="E890">
        <v>0.504</v>
      </c>
      <c r="F890">
        <f t="shared" si="20"/>
        <v>0.504</v>
      </c>
      <c r="G890" t="str">
        <f t="shared" si="21"/>
        <v>Services</v>
      </c>
    </row>
    <row r="891" spans="1:7">
      <c r="A891">
        <v>2011</v>
      </c>
      <c r="B891">
        <v>5200</v>
      </c>
      <c r="C891" t="s">
        <v>57</v>
      </c>
      <c r="D891" t="s">
        <v>101</v>
      </c>
      <c r="E891">
        <v>77.129000000000005</v>
      </c>
      <c r="F891">
        <f t="shared" si="20"/>
        <v>77.129000000000005</v>
      </c>
      <c r="G891" t="str">
        <f t="shared" si="21"/>
        <v>Prod-Central</v>
      </c>
    </row>
    <row r="892" spans="1:7">
      <c r="A892">
        <v>2011</v>
      </c>
      <c r="B892">
        <v>5200</v>
      </c>
      <c r="C892" t="s">
        <v>57</v>
      </c>
      <c r="D892" t="s">
        <v>102</v>
      </c>
      <c r="E892">
        <v>3.617</v>
      </c>
      <c r="F892">
        <f t="shared" si="20"/>
        <v>-3.617</v>
      </c>
      <c r="G892" t="str">
        <f t="shared" si="21"/>
        <v>Industry</v>
      </c>
    </row>
    <row r="893" spans="1:7">
      <c r="A893">
        <v>2011</v>
      </c>
      <c r="B893">
        <v>5200</v>
      </c>
      <c r="C893" t="s">
        <v>57</v>
      </c>
      <c r="D893" t="s">
        <v>99</v>
      </c>
      <c r="E893">
        <v>12.2</v>
      </c>
      <c r="F893">
        <f t="shared" si="20"/>
        <v>12.2</v>
      </c>
      <c r="G893" t="str">
        <f t="shared" si="21"/>
        <v>Industry</v>
      </c>
    </row>
    <row r="894" spans="1:7">
      <c r="A894">
        <v>2011</v>
      </c>
      <c r="B894">
        <v>5200</v>
      </c>
      <c r="C894" t="s">
        <v>57</v>
      </c>
      <c r="D894" t="s">
        <v>95</v>
      </c>
      <c r="E894">
        <v>46.915999999999997</v>
      </c>
      <c r="F894">
        <f t="shared" si="20"/>
        <v>46.915999999999997</v>
      </c>
      <c r="G894" t="str">
        <f t="shared" si="21"/>
        <v>Residential</v>
      </c>
    </row>
    <row r="895" spans="1:7">
      <c r="A895">
        <v>2011</v>
      </c>
      <c r="B895">
        <v>5200</v>
      </c>
      <c r="C895" t="s">
        <v>57</v>
      </c>
      <c r="D895" t="s">
        <v>98</v>
      </c>
      <c r="E895">
        <v>0</v>
      </c>
      <c r="F895">
        <f t="shared" si="20"/>
        <v>0</v>
      </c>
      <c r="G895" t="str">
        <f t="shared" si="21"/>
        <v>Agri</v>
      </c>
    </row>
    <row r="896" spans="1:7">
      <c r="A896">
        <v>2011</v>
      </c>
      <c r="B896">
        <v>5200</v>
      </c>
      <c r="C896" t="s">
        <v>57</v>
      </c>
      <c r="D896" t="s">
        <v>98</v>
      </c>
      <c r="E896">
        <v>1.004</v>
      </c>
      <c r="F896">
        <f t="shared" si="20"/>
        <v>1.004</v>
      </c>
      <c r="G896" t="str">
        <f t="shared" si="21"/>
        <v>Agri</v>
      </c>
    </row>
    <row r="897" spans="1:7">
      <c r="A897">
        <v>2011</v>
      </c>
      <c r="B897">
        <v>5200</v>
      </c>
      <c r="C897" t="s">
        <v>57</v>
      </c>
      <c r="D897" t="s">
        <v>96</v>
      </c>
      <c r="E897">
        <v>9.4260000000000002</v>
      </c>
      <c r="F897">
        <f t="shared" si="20"/>
        <v>9.4260000000000002</v>
      </c>
      <c r="G897" t="str">
        <f t="shared" si="21"/>
        <v>Services</v>
      </c>
    </row>
    <row r="898" spans="1:7">
      <c r="A898">
        <v>2011</v>
      </c>
      <c r="B898">
        <v>5200</v>
      </c>
      <c r="C898" t="s">
        <v>80</v>
      </c>
      <c r="D898" t="s">
        <v>101</v>
      </c>
      <c r="E898">
        <v>3.6160000000000001</v>
      </c>
      <c r="F898">
        <f t="shared" si="20"/>
        <v>3.6160000000000001</v>
      </c>
      <c r="G898" t="str">
        <f t="shared" si="21"/>
        <v>Prod-Central</v>
      </c>
    </row>
    <row r="899" spans="1:7">
      <c r="A899">
        <v>2011</v>
      </c>
      <c r="B899">
        <v>5200</v>
      </c>
      <c r="C899" t="s">
        <v>80</v>
      </c>
      <c r="D899" t="s">
        <v>102</v>
      </c>
      <c r="E899">
        <v>8.8949999999999996</v>
      </c>
      <c r="F899">
        <f t="shared" si="20"/>
        <v>-8.8949999999999996</v>
      </c>
      <c r="G899" t="str">
        <f t="shared" si="21"/>
        <v>Industry</v>
      </c>
    </row>
    <row r="900" spans="1:7">
      <c r="A900">
        <v>2011</v>
      </c>
      <c r="B900">
        <v>5200</v>
      </c>
      <c r="C900" t="s">
        <v>80</v>
      </c>
      <c r="D900" t="s">
        <v>99</v>
      </c>
      <c r="E900">
        <v>15.656000000000001</v>
      </c>
      <c r="F900">
        <f t="shared" si="20"/>
        <v>15.656000000000001</v>
      </c>
      <c r="G900" t="str">
        <f t="shared" si="21"/>
        <v>Industry</v>
      </c>
    </row>
    <row r="901" spans="1:7">
      <c r="A901">
        <v>2011</v>
      </c>
      <c r="B901">
        <v>5200</v>
      </c>
      <c r="C901" t="s">
        <v>80</v>
      </c>
      <c r="D901" t="s">
        <v>95</v>
      </c>
      <c r="E901">
        <v>17.986999999999998</v>
      </c>
      <c r="F901">
        <f t="shared" si="20"/>
        <v>17.986999999999998</v>
      </c>
      <c r="G901" t="str">
        <f t="shared" si="21"/>
        <v>Residential</v>
      </c>
    </row>
    <row r="902" spans="1:7">
      <c r="A902">
        <v>2011</v>
      </c>
      <c r="B902">
        <v>5200</v>
      </c>
      <c r="C902" t="s">
        <v>80</v>
      </c>
      <c r="D902" t="s">
        <v>98</v>
      </c>
      <c r="E902">
        <v>0</v>
      </c>
      <c r="F902">
        <f t="shared" si="20"/>
        <v>0</v>
      </c>
      <c r="G902" t="str">
        <f t="shared" si="21"/>
        <v>Agri</v>
      </c>
    </row>
    <row r="903" spans="1:7">
      <c r="A903">
        <v>2011</v>
      </c>
      <c r="B903">
        <v>5200</v>
      </c>
      <c r="C903" t="s">
        <v>80</v>
      </c>
      <c r="D903" t="s">
        <v>98</v>
      </c>
      <c r="E903">
        <v>0</v>
      </c>
      <c r="F903">
        <f t="shared" si="20"/>
        <v>0</v>
      </c>
      <c r="G903" t="str">
        <f t="shared" si="21"/>
        <v>Agri</v>
      </c>
    </row>
    <row r="904" spans="1:7">
      <c r="A904">
        <v>2011</v>
      </c>
      <c r="B904">
        <v>5200</v>
      </c>
      <c r="C904" t="s">
        <v>80</v>
      </c>
      <c r="D904" t="s">
        <v>96</v>
      </c>
      <c r="E904">
        <v>3.3650000000000002</v>
      </c>
      <c r="F904">
        <f t="shared" si="20"/>
        <v>3.3650000000000002</v>
      </c>
      <c r="G904" t="str">
        <f t="shared" si="21"/>
        <v>Services</v>
      </c>
    </row>
    <row r="905" spans="1:7">
      <c r="A905">
        <v>2011</v>
      </c>
      <c r="B905">
        <v>5200</v>
      </c>
      <c r="C905" t="s">
        <v>58</v>
      </c>
      <c r="D905" t="s">
        <v>101</v>
      </c>
      <c r="E905">
        <v>109.407</v>
      </c>
      <c r="F905">
        <f t="shared" si="20"/>
        <v>109.407</v>
      </c>
      <c r="G905" t="str">
        <f t="shared" si="21"/>
        <v>Prod-Central</v>
      </c>
    </row>
    <row r="906" spans="1:7">
      <c r="A906">
        <v>2011</v>
      </c>
      <c r="B906">
        <v>5200</v>
      </c>
      <c r="C906" t="s">
        <v>58</v>
      </c>
      <c r="D906" t="s">
        <v>102</v>
      </c>
      <c r="E906">
        <v>12.661</v>
      </c>
      <c r="F906">
        <f t="shared" si="20"/>
        <v>-12.661</v>
      </c>
      <c r="G906" t="str">
        <f t="shared" si="21"/>
        <v>Industry</v>
      </c>
    </row>
    <row r="907" spans="1:7">
      <c r="A907">
        <v>2011</v>
      </c>
      <c r="B907">
        <v>5200</v>
      </c>
      <c r="C907" t="s">
        <v>58</v>
      </c>
      <c r="D907" t="s">
        <v>99</v>
      </c>
      <c r="E907">
        <v>15.901</v>
      </c>
      <c r="F907">
        <f t="shared" si="20"/>
        <v>15.901</v>
      </c>
      <c r="G907" t="str">
        <f t="shared" si="21"/>
        <v>Industry</v>
      </c>
    </row>
    <row r="908" spans="1:7">
      <c r="A908">
        <v>2011</v>
      </c>
      <c r="B908">
        <v>5200</v>
      </c>
      <c r="C908" t="s">
        <v>58</v>
      </c>
      <c r="D908" t="s">
        <v>95</v>
      </c>
      <c r="E908">
        <v>104.861</v>
      </c>
      <c r="F908">
        <f t="shared" si="20"/>
        <v>104.861</v>
      </c>
      <c r="G908" t="str">
        <f t="shared" si="21"/>
        <v>Residential</v>
      </c>
    </row>
    <row r="909" spans="1:7">
      <c r="A909">
        <v>2011</v>
      </c>
      <c r="B909">
        <v>5200</v>
      </c>
      <c r="C909" t="s">
        <v>58</v>
      </c>
      <c r="D909" t="s">
        <v>98</v>
      </c>
      <c r="E909">
        <v>0</v>
      </c>
      <c r="F909">
        <f t="shared" si="20"/>
        <v>0</v>
      </c>
      <c r="G909" t="str">
        <f t="shared" si="21"/>
        <v>Agri</v>
      </c>
    </row>
    <row r="910" spans="1:7">
      <c r="A910">
        <v>2011</v>
      </c>
      <c r="B910">
        <v>5200</v>
      </c>
      <c r="C910" t="s">
        <v>58</v>
      </c>
      <c r="D910" t="s">
        <v>98</v>
      </c>
      <c r="E910">
        <v>0.3</v>
      </c>
      <c r="F910">
        <f t="shared" si="20"/>
        <v>0.3</v>
      </c>
      <c r="G910" t="str">
        <f t="shared" si="21"/>
        <v>Agri</v>
      </c>
    </row>
    <row r="911" spans="1:7">
      <c r="A911">
        <v>2011</v>
      </c>
      <c r="B911">
        <v>5200</v>
      </c>
      <c r="C911" t="s">
        <v>58</v>
      </c>
      <c r="D911" t="s">
        <v>96</v>
      </c>
      <c r="E911">
        <v>52.048000000000002</v>
      </c>
      <c r="F911">
        <f t="shared" si="20"/>
        <v>52.048000000000002</v>
      </c>
      <c r="G911" t="str">
        <f t="shared" si="21"/>
        <v>Services</v>
      </c>
    </row>
    <row r="912" spans="1:7">
      <c r="A912">
        <v>2011</v>
      </c>
      <c r="B912">
        <v>5200</v>
      </c>
      <c r="C912" t="s">
        <v>59</v>
      </c>
      <c r="D912" t="s">
        <v>101</v>
      </c>
      <c r="E912">
        <v>7.3410000000000002</v>
      </c>
      <c r="F912">
        <f t="shared" si="20"/>
        <v>7.3410000000000002</v>
      </c>
      <c r="G912" t="str">
        <f t="shared" si="21"/>
        <v>Prod-Central</v>
      </c>
    </row>
    <row r="913" spans="1:7">
      <c r="A913">
        <v>2011</v>
      </c>
      <c r="B913">
        <v>5200</v>
      </c>
      <c r="C913" t="s">
        <v>59</v>
      </c>
      <c r="D913" t="s">
        <v>102</v>
      </c>
      <c r="E913">
        <v>7.0000000000000007E-2</v>
      </c>
      <c r="F913">
        <f t="shared" si="20"/>
        <v>-7.0000000000000007E-2</v>
      </c>
      <c r="G913" t="str">
        <f t="shared" si="21"/>
        <v>Industry</v>
      </c>
    </row>
    <row r="914" spans="1:7">
      <c r="A914">
        <v>2011</v>
      </c>
      <c r="B914">
        <v>5200</v>
      </c>
      <c r="C914" t="s">
        <v>59</v>
      </c>
      <c r="D914" t="s">
        <v>99</v>
      </c>
      <c r="E914">
        <v>2.4420000000000002</v>
      </c>
      <c r="F914">
        <f t="shared" si="20"/>
        <v>2.4420000000000002</v>
      </c>
      <c r="G914" t="str">
        <f t="shared" si="21"/>
        <v>Industry</v>
      </c>
    </row>
    <row r="915" spans="1:7">
      <c r="A915">
        <v>2011</v>
      </c>
      <c r="B915">
        <v>5200</v>
      </c>
      <c r="C915" t="s">
        <v>59</v>
      </c>
      <c r="D915" t="s">
        <v>95</v>
      </c>
      <c r="E915">
        <v>3.742</v>
      </c>
      <c r="F915">
        <f t="shared" si="20"/>
        <v>3.742</v>
      </c>
      <c r="G915" t="str">
        <f t="shared" si="21"/>
        <v>Residential</v>
      </c>
    </row>
    <row r="916" spans="1:7">
      <c r="A916">
        <v>2011</v>
      </c>
      <c r="B916">
        <v>5200</v>
      </c>
      <c r="C916" t="s">
        <v>59</v>
      </c>
      <c r="D916" t="s">
        <v>98</v>
      </c>
      <c r="E916">
        <v>0</v>
      </c>
      <c r="F916">
        <f t="shared" si="20"/>
        <v>0</v>
      </c>
      <c r="G916" t="str">
        <f t="shared" si="21"/>
        <v>Agri</v>
      </c>
    </row>
    <row r="917" spans="1:7">
      <c r="A917">
        <v>2011</v>
      </c>
      <c r="B917">
        <v>5200</v>
      </c>
      <c r="C917" t="s">
        <v>59</v>
      </c>
      <c r="D917" t="s">
        <v>98</v>
      </c>
      <c r="E917">
        <v>0</v>
      </c>
      <c r="F917">
        <f t="shared" si="20"/>
        <v>0</v>
      </c>
      <c r="G917" t="str">
        <f t="shared" si="21"/>
        <v>Agri</v>
      </c>
    </row>
    <row r="918" spans="1:7">
      <c r="A918">
        <v>2011</v>
      </c>
      <c r="B918">
        <v>5200</v>
      </c>
      <c r="C918" t="s">
        <v>59</v>
      </c>
      <c r="D918" t="s">
        <v>96</v>
      </c>
      <c r="E918">
        <v>1.792</v>
      </c>
      <c r="F918">
        <f t="shared" si="20"/>
        <v>1.792</v>
      </c>
      <c r="G918" t="str">
        <f t="shared" si="21"/>
        <v>Services</v>
      </c>
    </row>
    <row r="919" spans="1:7">
      <c r="A919">
        <v>2011</v>
      </c>
      <c r="B919">
        <v>5200</v>
      </c>
      <c r="C919" t="s">
        <v>60</v>
      </c>
      <c r="D919" t="s">
        <v>101</v>
      </c>
      <c r="E919">
        <v>24.356999999999999</v>
      </c>
      <c r="F919">
        <f t="shared" si="20"/>
        <v>24.356999999999999</v>
      </c>
      <c r="G919" t="str">
        <f t="shared" si="21"/>
        <v>Prod-Central</v>
      </c>
    </row>
    <row r="920" spans="1:7">
      <c r="A920">
        <v>2011</v>
      </c>
      <c r="B920">
        <v>5200</v>
      </c>
      <c r="C920" t="s">
        <v>60</v>
      </c>
      <c r="D920" t="s">
        <v>102</v>
      </c>
      <c r="E920">
        <v>1.784</v>
      </c>
      <c r="F920">
        <f t="shared" si="20"/>
        <v>-1.784</v>
      </c>
      <c r="G920" t="str">
        <f t="shared" si="21"/>
        <v>Industry</v>
      </c>
    </row>
    <row r="921" spans="1:7">
      <c r="A921">
        <v>2011</v>
      </c>
      <c r="B921">
        <v>5200</v>
      </c>
      <c r="C921" t="s">
        <v>60</v>
      </c>
      <c r="D921" t="s">
        <v>99</v>
      </c>
      <c r="E921">
        <v>4.415</v>
      </c>
      <c r="F921">
        <f t="shared" si="20"/>
        <v>4.415</v>
      </c>
      <c r="G921" t="str">
        <f t="shared" si="21"/>
        <v>Industry</v>
      </c>
    </row>
    <row r="922" spans="1:7">
      <c r="A922">
        <v>2011</v>
      </c>
      <c r="B922">
        <v>5200</v>
      </c>
      <c r="C922" t="s">
        <v>60</v>
      </c>
      <c r="D922" t="s">
        <v>95</v>
      </c>
      <c r="E922">
        <v>19.170000000000002</v>
      </c>
      <c r="F922">
        <f t="shared" si="20"/>
        <v>19.170000000000002</v>
      </c>
      <c r="G922" t="str">
        <f t="shared" si="21"/>
        <v>Residential</v>
      </c>
    </row>
    <row r="923" spans="1:7">
      <c r="A923">
        <v>2011</v>
      </c>
      <c r="B923">
        <v>5200</v>
      </c>
      <c r="C923" t="s">
        <v>60</v>
      </c>
      <c r="D923" t="s">
        <v>98</v>
      </c>
      <c r="E923">
        <v>0</v>
      </c>
      <c r="F923">
        <f t="shared" si="20"/>
        <v>0</v>
      </c>
      <c r="G923" t="str">
        <f t="shared" si="21"/>
        <v>Agri</v>
      </c>
    </row>
    <row r="924" spans="1:7">
      <c r="A924">
        <v>2011</v>
      </c>
      <c r="B924">
        <v>5200</v>
      </c>
      <c r="C924" t="s">
        <v>60</v>
      </c>
      <c r="D924" t="s">
        <v>98</v>
      </c>
      <c r="E924">
        <v>0.14099999999999999</v>
      </c>
      <c r="F924">
        <f t="shared" si="20"/>
        <v>0.14099999999999999</v>
      </c>
      <c r="G924" t="str">
        <f t="shared" si="21"/>
        <v>Agri</v>
      </c>
    </row>
    <row r="925" spans="1:7">
      <c r="A925">
        <v>2011</v>
      </c>
      <c r="B925">
        <v>5200</v>
      </c>
      <c r="C925" t="s">
        <v>60</v>
      </c>
      <c r="D925" t="s">
        <v>96</v>
      </c>
      <c r="E925">
        <v>8.407</v>
      </c>
      <c r="F925">
        <f t="shared" si="20"/>
        <v>8.407</v>
      </c>
      <c r="G925" t="str">
        <f t="shared" si="21"/>
        <v>Services</v>
      </c>
    </row>
    <row r="926" spans="1:7">
      <c r="A926">
        <v>2011</v>
      </c>
      <c r="B926">
        <v>5200</v>
      </c>
      <c r="C926" t="s">
        <v>61</v>
      </c>
      <c r="D926" t="s">
        <v>101</v>
      </c>
      <c r="E926">
        <v>0</v>
      </c>
      <c r="F926">
        <f t="shared" ref="F926:F989" si="22">IF(D926=$D$221,-E926,E926)</f>
        <v>0</v>
      </c>
      <c r="G926" t="str">
        <f t="shared" ref="G926:G989" si="23">IF(D926=$D$221,$D$222,D926)</f>
        <v>Prod-Central</v>
      </c>
    </row>
    <row r="927" spans="1:7">
      <c r="A927">
        <v>2011</v>
      </c>
      <c r="B927">
        <v>5200</v>
      </c>
      <c r="C927" t="s">
        <v>61</v>
      </c>
      <c r="D927" t="s">
        <v>102</v>
      </c>
      <c r="E927">
        <v>0</v>
      </c>
      <c r="F927">
        <f t="shared" si="22"/>
        <v>0</v>
      </c>
      <c r="G927" t="str">
        <f t="shared" si="23"/>
        <v>Industry</v>
      </c>
    </row>
    <row r="928" spans="1:7">
      <c r="A928">
        <v>2011</v>
      </c>
      <c r="B928">
        <v>5200</v>
      </c>
      <c r="C928" t="s">
        <v>61</v>
      </c>
      <c r="D928" t="s">
        <v>99</v>
      </c>
      <c r="E928">
        <v>32.210999999999999</v>
      </c>
      <c r="F928">
        <f t="shared" si="22"/>
        <v>32.210999999999999</v>
      </c>
      <c r="G928" t="str">
        <f t="shared" si="23"/>
        <v>Industry</v>
      </c>
    </row>
    <row r="929" spans="1:7">
      <c r="A929">
        <v>2011</v>
      </c>
      <c r="B929">
        <v>5200</v>
      </c>
      <c r="C929" t="s">
        <v>61</v>
      </c>
      <c r="D929" t="s">
        <v>95</v>
      </c>
      <c r="E929">
        <v>2.1739999999999999</v>
      </c>
      <c r="F929">
        <f t="shared" si="22"/>
        <v>2.1739999999999999</v>
      </c>
      <c r="G929" t="str">
        <f t="shared" si="23"/>
        <v>Residential</v>
      </c>
    </row>
    <row r="930" spans="1:7">
      <c r="A930">
        <v>2011</v>
      </c>
      <c r="B930">
        <v>5200</v>
      </c>
      <c r="C930" t="s">
        <v>61</v>
      </c>
      <c r="D930" t="s">
        <v>98</v>
      </c>
      <c r="E930">
        <v>0</v>
      </c>
      <c r="F930">
        <f t="shared" si="22"/>
        <v>0</v>
      </c>
      <c r="G930" t="str">
        <f t="shared" si="23"/>
        <v>Agri</v>
      </c>
    </row>
    <row r="931" spans="1:7">
      <c r="A931">
        <v>2011</v>
      </c>
      <c r="B931">
        <v>5200</v>
      </c>
      <c r="C931" t="s">
        <v>61</v>
      </c>
      <c r="D931" t="s">
        <v>98</v>
      </c>
      <c r="E931">
        <v>0</v>
      </c>
      <c r="F931">
        <f t="shared" si="22"/>
        <v>0</v>
      </c>
      <c r="G931" t="str">
        <f t="shared" si="23"/>
        <v>Agri</v>
      </c>
    </row>
    <row r="932" spans="1:7">
      <c r="A932">
        <v>2011</v>
      </c>
      <c r="B932">
        <v>5200</v>
      </c>
      <c r="C932" t="s">
        <v>61</v>
      </c>
      <c r="D932" t="s">
        <v>96</v>
      </c>
      <c r="E932">
        <v>16.11</v>
      </c>
      <c r="F932">
        <f t="shared" si="22"/>
        <v>16.11</v>
      </c>
      <c r="G932" t="str">
        <f t="shared" si="23"/>
        <v>Services</v>
      </c>
    </row>
    <row r="933" spans="1:7">
      <c r="A933">
        <v>2011</v>
      </c>
      <c r="B933">
        <v>5200</v>
      </c>
      <c r="C933" t="s">
        <v>116</v>
      </c>
      <c r="D933" t="s">
        <v>101</v>
      </c>
      <c r="E933">
        <v>0</v>
      </c>
      <c r="F933">
        <f t="shared" si="22"/>
        <v>0</v>
      </c>
      <c r="G933" t="str">
        <f t="shared" si="23"/>
        <v>Prod-Central</v>
      </c>
    </row>
    <row r="934" spans="1:7">
      <c r="A934">
        <v>2011</v>
      </c>
      <c r="B934">
        <v>5200</v>
      </c>
      <c r="C934" t="s">
        <v>116</v>
      </c>
      <c r="D934" t="s">
        <v>102</v>
      </c>
      <c r="E934">
        <v>0</v>
      </c>
      <c r="F934">
        <f t="shared" si="22"/>
        <v>0</v>
      </c>
      <c r="G934" t="str">
        <f t="shared" si="23"/>
        <v>Industry</v>
      </c>
    </row>
    <row r="935" spans="1:7">
      <c r="A935">
        <v>2011</v>
      </c>
      <c r="B935">
        <v>5200</v>
      </c>
      <c r="C935" t="s">
        <v>116</v>
      </c>
      <c r="D935" t="s">
        <v>99</v>
      </c>
      <c r="E935">
        <v>0</v>
      </c>
      <c r="F935">
        <f t="shared" si="22"/>
        <v>0</v>
      </c>
      <c r="G935" t="str">
        <f t="shared" si="23"/>
        <v>Industry</v>
      </c>
    </row>
    <row r="936" spans="1:7">
      <c r="A936">
        <v>2011</v>
      </c>
      <c r="B936">
        <v>5200</v>
      </c>
      <c r="C936" t="s">
        <v>116</v>
      </c>
      <c r="D936" t="s">
        <v>95</v>
      </c>
      <c r="E936">
        <v>8.3000000000000004E-2</v>
      </c>
      <c r="F936">
        <f t="shared" si="22"/>
        <v>8.3000000000000004E-2</v>
      </c>
      <c r="G936" t="str">
        <f t="shared" si="23"/>
        <v>Residential</v>
      </c>
    </row>
    <row r="937" spans="1:7">
      <c r="A937">
        <v>2011</v>
      </c>
      <c r="B937">
        <v>5200</v>
      </c>
      <c r="C937" t="s">
        <v>116</v>
      </c>
      <c r="D937" t="s">
        <v>98</v>
      </c>
      <c r="E937">
        <v>0</v>
      </c>
      <c r="F937">
        <f t="shared" si="22"/>
        <v>0</v>
      </c>
      <c r="G937" t="str">
        <f t="shared" si="23"/>
        <v>Agri</v>
      </c>
    </row>
    <row r="938" spans="1:7">
      <c r="A938">
        <v>2011</v>
      </c>
      <c r="B938">
        <v>5200</v>
      </c>
      <c r="C938" t="s">
        <v>116</v>
      </c>
      <c r="D938" t="s">
        <v>98</v>
      </c>
      <c r="E938">
        <v>0</v>
      </c>
      <c r="F938">
        <f t="shared" si="22"/>
        <v>0</v>
      </c>
      <c r="G938" t="str">
        <f t="shared" si="23"/>
        <v>Agri</v>
      </c>
    </row>
    <row r="939" spans="1:7">
      <c r="A939">
        <v>2011</v>
      </c>
      <c r="B939">
        <v>5200</v>
      </c>
      <c r="C939" t="s">
        <v>116</v>
      </c>
      <c r="D939" t="s">
        <v>96</v>
      </c>
      <c r="E939">
        <v>4.4999999999999998E-2</v>
      </c>
      <c r="F939">
        <f t="shared" si="22"/>
        <v>4.4999999999999998E-2</v>
      </c>
      <c r="G939" t="str">
        <f t="shared" si="23"/>
        <v>Services</v>
      </c>
    </row>
    <row r="940" spans="1:7">
      <c r="A940">
        <v>2012</v>
      </c>
      <c r="B940">
        <v>4000</v>
      </c>
      <c r="C940" t="s">
        <v>74</v>
      </c>
      <c r="D940" t="s">
        <v>99</v>
      </c>
      <c r="E940">
        <v>0.14000000000000001</v>
      </c>
      <c r="F940">
        <f t="shared" si="22"/>
        <v>0.14000000000000001</v>
      </c>
      <c r="G940" t="str">
        <f t="shared" si="23"/>
        <v>Industry</v>
      </c>
    </row>
    <row r="941" spans="1:7">
      <c r="A941">
        <v>2012</v>
      </c>
      <c r="B941">
        <v>4000</v>
      </c>
      <c r="C941" t="s">
        <v>74</v>
      </c>
      <c r="D941" t="s">
        <v>100</v>
      </c>
      <c r="E941">
        <v>0</v>
      </c>
      <c r="F941">
        <f t="shared" si="22"/>
        <v>0</v>
      </c>
      <c r="G941" t="str">
        <f t="shared" si="23"/>
        <v>Transport</v>
      </c>
    </row>
    <row r="942" spans="1:7">
      <c r="A942">
        <v>2012</v>
      </c>
      <c r="B942">
        <v>4000</v>
      </c>
      <c r="C942" t="s">
        <v>74</v>
      </c>
      <c r="D942" t="s">
        <v>95</v>
      </c>
      <c r="E942">
        <v>0</v>
      </c>
      <c r="F942">
        <f t="shared" si="22"/>
        <v>0</v>
      </c>
      <c r="G942" t="str">
        <f t="shared" si="23"/>
        <v>Residential</v>
      </c>
    </row>
    <row r="943" spans="1:7">
      <c r="A943">
        <v>2012</v>
      </c>
      <c r="B943">
        <v>4000</v>
      </c>
      <c r="C943" t="s">
        <v>74</v>
      </c>
      <c r="D943" t="s">
        <v>98</v>
      </c>
      <c r="E943">
        <v>0</v>
      </c>
      <c r="F943">
        <f t="shared" si="22"/>
        <v>0</v>
      </c>
      <c r="G943" t="str">
        <f t="shared" si="23"/>
        <v>Agri</v>
      </c>
    </row>
    <row r="944" spans="1:7">
      <c r="A944">
        <v>2012</v>
      </c>
      <c r="B944">
        <v>4000</v>
      </c>
      <c r="C944" t="s">
        <v>74</v>
      </c>
      <c r="D944" t="s">
        <v>98</v>
      </c>
      <c r="E944">
        <v>0</v>
      </c>
      <c r="F944">
        <f t="shared" si="22"/>
        <v>0</v>
      </c>
      <c r="G944" t="str">
        <f t="shared" si="23"/>
        <v>Agri</v>
      </c>
    </row>
    <row r="945" spans="1:7">
      <c r="A945">
        <v>2012</v>
      </c>
      <c r="B945">
        <v>4000</v>
      </c>
      <c r="C945" t="s">
        <v>74</v>
      </c>
      <c r="D945" t="s">
        <v>96</v>
      </c>
      <c r="E945">
        <v>0</v>
      </c>
      <c r="F945">
        <f t="shared" si="22"/>
        <v>0</v>
      </c>
      <c r="G945" t="str">
        <f t="shared" si="23"/>
        <v>Services</v>
      </c>
    </row>
    <row r="946" spans="1:7">
      <c r="A946">
        <v>2012</v>
      </c>
      <c r="B946">
        <v>4000</v>
      </c>
      <c r="C946" t="s">
        <v>35</v>
      </c>
      <c r="D946" t="s">
        <v>99</v>
      </c>
      <c r="E946">
        <v>130.73099999999999</v>
      </c>
      <c r="F946">
        <f t="shared" si="22"/>
        <v>130.73099999999999</v>
      </c>
      <c r="G946" t="str">
        <f t="shared" si="23"/>
        <v>Industry</v>
      </c>
    </row>
    <row r="947" spans="1:7">
      <c r="A947">
        <v>2012</v>
      </c>
      <c r="B947">
        <v>4000</v>
      </c>
      <c r="C947" t="s">
        <v>35</v>
      </c>
      <c r="D947" t="s">
        <v>100</v>
      </c>
      <c r="E947">
        <v>7.6379999999999999</v>
      </c>
      <c r="F947">
        <f t="shared" si="22"/>
        <v>7.6379999999999999</v>
      </c>
      <c r="G947" t="str">
        <f t="shared" si="23"/>
        <v>Transport</v>
      </c>
    </row>
    <row r="948" spans="1:7">
      <c r="A948">
        <v>2012</v>
      </c>
      <c r="B948">
        <v>4000</v>
      </c>
      <c r="C948" t="s">
        <v>35</v>
      </c>
      <c r="D948" t="s">
        <v>95</v>
      </c>
      <c r="E948">
        <v>44.764000000000003</v>
      </c>
      <c r="F948">
        <f t="shared" si="22"/>
        <v>44.764000000000003</v>
      </c>
      <c r="G948" t="str">
        <f t="shared" si="23"/>
        <v>Residential</v>
      </c>
    </row>
    <row r="949" spans="1:7">
      <c r="A949">
        <v>2012</v>
      </c>
      <c r="B949">
        <v>4000</v>
      </c>
      <c r="C949" t="s">
        <v>35</v>
      </c>
      <c r="D949" t="s">
        <v>98</v>
      </c>
      <c r="E949">
        <v>0</v>
      </c>
      <c r="F949">
        <f t="shared" si="22"/>
        <v>0</v>
      </c>
      <c r="G949" t="str">
        <f t="shared" si="23"/>
        <v>Agri</v>
      </c>
    </row>
    <row r="950" spans="1:7">
      <c r="A950">
        <v>2012</v>
      </c>
      <c r="B950">
        <v>4000</v>
      </c>
      <c r="C950" t="s">
        <v>35</v>
      </c>
      <c r="D950" t="s">
        <v>98</v>
      </c>
      <c r="E950">
        <v>0.58399999999999996</v>
      </c>
      <c r="F950">
        <f t="shared" si="22"/>
        <v>0.58399999999999996</v>
      </c>
      <c r="G950" t="str">
        <f t="shared" si="23"/>
        <v>Agri</v>
      </c>
    </row>
    <row r="951" spans="1:7">
      <c r="A951">
        <v>2012</v>
      </c>
      <c r="B951">
        <v>4000</v>
      </c>
      <c r="C951" t="s">
        <v>35</v>
      </c>
      <c r="D951" t="s">
        <v>96</v>
      </c>
      <c r="E951">
        <v>24.085999999999999</v>
      </c>
      <c r="F951">
        <f t="shared" si="22"/>
        <v>24.085999999999999</v>
      </c>
      <c r="G951" t="str">
        <f t="shared" si="23"/>
        <v>Services</v>
      </c>
    </row>
    <row r="952" spans="1:7">
      <c r="A952">
        <v>2012</v>
      </c>
      <c r="B952">
        <v>4000</v>
      </c>
      <c r="C952" t="s">
        <v>36</v>
      </c>
      <c r="D952" t="s">
        <v>99</v>
      </c>
      <c r="E952">
        <v>171.16399999999999</v>
      </c>
      <c r="F952">
        <f t="shared" si="22"/>
        <v>171.16399999999999</v>
      </c>
      <c r="G952" t="str">
        <f t="shared" si="23"/>
        <v>Industry</v>
      </c>
    </row>
    <row r="953" spans="1:7">
      <c r="A953">
        <v>2012</v>
      </c>
      <c r="B953">
        <v>4000</v>
      </c>
      <c r="C953" t="s">
        <v>36</v>
      </c>
      <c r="D953" t="s">
        <v>100</v>
      </c>
      <c r="E953">
        <v>1.917</v>
      </c>
      <c r="F953">
        <f t="shared" si="22"/>
        <v>1.917</v>
      </c>
      <c r="G953" t="str">
        <f t="shared" si="23"/>
        <v>Transport</v>
      </c>
    </row>
    <row r="954" spans="1:7">
      <c r="A954">
        <v>2012</v>
      </c>
      <c r="B954">
        <v>4000</v>
      </c>
      <c r="C954" t="s">
        <v>36</v>
      </c>
      <c r="D954" t="s">
        <v>95</v>
      </c>
      <c r="E954">
        <v>141.834</v>
      </c>
      <c r="F954">
        <f t="shared" si="22"/>
        <v>141.834</v>
      </c>
      <c r="G954" t="str">
        <f t="shared" si="23"/>
        <v>Residential</v>
      </c>
    </row>
    <row r="955" spans="1:7">
      <c r="A955">
        <v>2012</v>
      </c>
      <c r="B955">
        <v>4000</v>
      </c>
      <c r="C955" t="s">
        <v>36</v>
      </c>
      <c r="D955" t="s">
        <v>98</v>
      </c>
      <c r="E955">
        <v>0</v>
      </c>
      <c r="F955">
        <f t="shared" si="22"/>
        <v>0</v>
      </c>
      <c r="G955" t="str">
        <f t="shared" si="23"/>
        <v>Agri</v>
      </c>
    </row>
    <row r="956" spans="1:7">
      <c r="A956">
        <v>2012</v>
      </c>
      <c r="B956">
        <v>4000</v>
      </c>
      <c r="C956" t="s">
        <v>36</v>
      </c>
      <c r="D956" t="s">
        <v>98</v>
      </c>
      <c r="E956">
        <v>8.5909999999999993</v>
      </c>
      <c r="F956">
        <f t="shared" si="22"/>
        <v>8.5909999999999993</v>
      </c>
      <c r="G956" t="str">
        <f t="shared" si="23"/>
        <v>Agri</v>
      </c>
    </row>
    <row r="957" spans="1:7">
      <c r="A957">
        <v>2012</v>
      </c>
      <c r="B957">
        <v>4000</v>
      </c>
      <c r="C957" t="s">
        <v>36</v>
      </c>
      <c r="D957" t="s">
        <v>96</v>
      </c>
      <c r="E957">
        <v>70.988</v>
      </c>
      <c r="F957">
        <f t="shared" si="22"/>
        <v>70.988</v>
      </c>
      <c r="G957" t="str">
        <f t="shared" si="23"/>
        <v>Services</v>
      </c>
    </row>
    <row r="958" spans="1:7">
      <c r="A958">
        <v>2012</v>
      </c>
      <c r="B958">
        <v>4000</v>
      </c>
      <c r="C958" t="s">
        <v>37</v>
      </c>
      <c r="D958" t="s">
        <v>99</v>
      </c>
      <c r="E958">
        <v>31.663</v>
      </c>
      <c r="F958">
        <f t="shared" si="22"/>
        <v>31.663</v>
      </c>
      <c r="G958" t="str">
        <f t="shared" si="23"/>
        <v>Industry</v>
      </c>
    </row>
    <row r="959" spans="1:7">
      <c r="A959">
        <v>2012</v>
      </c>
      <c r="B959">
        <v>4000</v>
      </c>
      <c r="C959" t="s">
        <v>37</v>
      </c>
      <c r="D959" t="s">
        <v>100</v>
      </c>
      <c r="E959">
        <v>11.231999999999999</v>
      </c>
      <c r="F959">
        <f t="shared" si="22"/>
        <v>11.231999999999999</v>
      </c>
      <c r="G959" t="str">
        <f t="shared" si="23"/>
        <v>Transport</v>
      </c>
    </row>
    <row r="960" spans="1:7">
      <c r="A960">
        <v>2012</v>
      </c>
      <c r="B960">
        <v>4000</v>
      </c>
      <c r="C960" t="s">
        <v>37</v>
      </c>
      <c r="D960" t="s">
        <v>95</v>
      </c>
      <c r="E960">
        <v>2.2370000000000001</v>
      </c>
      <c r="F960">
        <f t="shared" si="22"/>
        <v>2.2370000000000001</v>
      </c>
      <c r="G960" t="str">
        <f t="shared" si="23"/>
        <v>Residential</v>
      </c>
    </row>
    <row r="961" spans="1:7">
      <c r="A961">
        <v>2012</v>
      </c>
      <c r="B961">
        <v>4000</v>
      </c>
      <c r="C961" t="s">
        <v>37</v>
      </c>
      <c r="D961" t="s">
        <v>98</v>
      </c>
      <c r="E961">
        <v>0</v>
      </c>
      <c r="F961">
        <f t="shared" si="22"/>
        <v>0</v>
      </c>
      <c r="G961" t="str">
        <f t="shared" si="23"/>
        <v>Agri</v>
      </c>
    </row>
    <row r="962" spans="1:7">
      <c r="A962">
        <v>2012</v>
      </c>
      <c r="B962">
        <v>4000</v>
      </c>
      <c r="C962" t="s">
        <v>37</v>
      </c>
      <c r="D962" t="s">
        <v>98</v>
      </c>
      <c r="E962">
        <v>0.94399999999999995</v>
      </c>
      <c r="F962">
        <f t="shared" si="22"/>
        <v>0.94399999999999995</v>
      </c>
      <c r="G962" t="str">
        <f t="shared" si="23"/>
        <v>Agri</v>
      </c>
    </row>
    <row r="963" spans="1:7">
      <c r="A963">
        <v>2012</v>
      </c>
      <c r="B963">
        <v>4000</v>
      </c>
      <c r="C963" t="s">
        <v>37</v>
      </c>
      <c r="D963" t="s">
        <v>96</v>
      </c>
      <c r="E963">
        <v>3.419</v>
      </c>
      <c r="F963">
        <f t="shared" si="22"/>
        <v>3.419</v>
      </c>
      <c r="G963" t="str">
        <f t="shared" si="23"/>
        <v>Services</v>
      </c>
    </row>
    <row r="964" spans="1:7">
      <c r="A964">
        <v>2012</v>
      </c>
      <c r="B964">
        <v>4000</v>
      </c>
      <c r="C964" t="s">
        <v>38</v>
      </c>
      <c r="D964" t="s">
        <v>99</v>
      </c>
      <c r="E964">
        <v>0</v>
      </c>
      <c r="F964">
        <f t="shared" si="22"/>
        <v>0</v>
      </c>
      <c r="G964" t="str">
        <f t="shared" si="23"/>
        <v>Industry</v>
      </c>
    </row>
    <row r="965" spans="1:7">
      <c r="A965">
        <v>2012</v>
      </c>
      <c r="B965">
        <v>4000</v>
      </c>
      <c r="C965" t="s">
        <v>38</v>
      </c>
      <c r="D965" t="s">
        <v>100</v>
      </c>
      <c r="E965">
        <v>0</v>
      </c>
      <c r="F965">
        <f t="shared" si="22"/>
        <v>0</v>
      </c>
      <c r="G965" t="str">
        <f t="shared" si="23"/>
        <v>Transport</v>
      </c>
    </row>
    <row r="966" spans="1:7">
      <c r="A966">
        <v>2012</v>
      </c>
      <c r="B966">
        <v>4000</v>
      </c>
      <c r="C966" t="s">
        <v>38</v>
      </c>
      <c r="D966" t="s">
        <v>95</v>
      </c>
      <c r="E966">
        <v>0</v>
      </c>
      <c r="F966">
        <f t="shared" si="22"/>
        <v>0</v>
      </c>
      <c r="G966" t="str">
        <f t="shared" si="23"/>
        <v>Residential</v>
      </c>
    </row>
    <row r="967" spans="1:7">
      <c r="A967">
        <v>2012</v>
      </c>
      <c r="B967">
        <v>4000</v>
      </c>
      <c r="C967" t="s">
        <v>38</v>
      </c>
      <c r="D967" t="s">
        <v>98</v>
      </c>
      <c r="E967">
        <v>0</v>
      </c>
      <c r="F967">
        <f t="shared" si="22"/>
        <v>0</v>
      </c>
      <c r="G967" t="str">
        <f t="shared" si="23"/>
        <v>Agri</v>
      </c>
    </row>
    <row r="968" spans="1:7">
      <c r="A968">
        <v>2012</v>
      </c>
      <c r="B968">
        <v>4000</v>
      </c>
      <c r="C968" t="s">
        <v>38</v>
      </c>
      <c r="D968" t="s">
        <v>98</v>
      </c>
      <c r="E968">
        <v>0</v>
      </c>
      <c r="F968">
        <f t="shared" si="22"/>
        <v>0</v>
      </c>
      <c r="G968" t="str">
        <f t="shared" si="23"/>
        <v>Agri</v>
      </c>
    </row>
    <row r="969" spans="1:7">
      <c r="A969">
        <v>2012</v>
      </c>
      <c r="B969">
        <v>4000</v>
      </c>
      <c r="C969" t="s">
        <v>38</v>
      </c>
      <c r="D969" t="s">
        <v>96</v>
      </c>
      <c r="E969">
        <v>0</v>
      </c>
      <c r="F969">
        <f t="shared" si="22"/>
        <v>0</v>
      </c>
      <c r="G969" t="str">
        <f t="shared" si="23"/>
        <v>Services</v>
      </c>
    </row>
    <row r="970" spans="1:7">
      <c r="A970">
        <v>2012</v>
      </c>
      <c r="B970">
        <v>4000</v>
      </c>
      <c r="C970" t="s">
        <v>39</v>
      </c>
      <c r="D970" t="s">
        <v>99</v>
      </c>
      <c r="E970">
        <v>101.878</v>
      </c>
      <c r="F970">
        <f t="shared" si="22"/>
        <v>101.878</v>
      </c>
      <c r="G970" t="str">
        <f t="shared" si="23"/>
        <v>Industry</v>
      </c>
    </row>
    <row r="971" spans="1:7">
      <c r="A971">
        <v>2012</v>
      </c>
      <c r="B971">
        <v>4000</v>
      </c>
      <c r="C971" t="s">
        <v>39</v>
      </c>
      <c r="D971" t="s">
        <v>100</v>
      </c>
      <c r="E971">
        <v>2.137</v>
      </c>
      <c r="F971">
        <f t="shared" si="22"/>
        <v>2.137</v>
      </c>
      <c r="G971" t="str">
        <f t="shared" si="23"/>
        <v>Transport</v>
      </c>
    </row>
    <row r="972" spans="1:7">
      <c r="A972">
        <v>2012</v>
      </c>
      <c r="B972">
        <v>4000</v>
      </c>
      <c r="C972" t="s">
        <v>39</v>
      </c>
      <c r="D972" t="s">
        <v>95</v>
      </c>
      <c r="E972">
        <v>84.712999999999994</v>
      </c>
      <c r="F972">
        <f t="shared" si="22"/>
        <v>84.712999999999994</v>
      </c>
      <c r="G972" t="str">
        <f t="shared" si="23"/>
        <v>Residential</v>
      </c>
    </row>
    <row r="973" spans="1:7">
      <c r="A973">
        <v>2012</v>
      </c>
      <c r="B973">
        <v>4000</v>
      </c>
      <c r="C973" t="s">
        <v>39</v>
      </c>
      <c r="D973" t="s">
        <v>98</v>
      </c>
      <c r="E973">
        <v>0</v>
      </c>
      <c r="F973">
        <f t="shared" si="22"/>
        <v>0</v>
      </c>
      <c r="G973" t="str">
        <f t="shared" si="23"/>
        <v>Agri</v>
      </c>
    </row>
    <row r="974" spans="1:7">
      <c r="A974">
        <v>2012</v>
      </c>
      <c r="B974">
        <v>4000</v>
      </c>
      <c r="C974" t="s">
        <v>39</v>
      </c>
      <c r="D974" t="s">
        <v>98</v>
      </c>
      <c r="E974">
        <v>2.1150000000000002</v>
      </c>
      <c r="F974">
        <f t="shared" si="22"/>
        <v>2.1150000000000002</v>
      </c>
      <c r="G974" t="str">
        <f t="shared" si="23"/>
        <v>Agri</v>
      </c>
    </row>
    <row r="975" spans="1:7">
      <c r="A975">
        <v>2012</v>
      </c>
      <c r="B975">
        <v>4000</v>
      </c>
      <c r="C975" t="s">
        <v>39</v>
      </c>
      <c r="D975" t="s">
        <v>96</v>
      </c>
      <c r="E975">
        <v>49.744999999999997</v>
      </c>
      <c r="F975">
        <f t="shared" si="22"/>
        <v>49.744999999999997</v>
      </c>
      <c r="G975" t="str">
        <f t="shared" si="23"/>
        <v>Services</v>
      </c>
    </row>
    <row r="976" spans="1:7">
      <c r="A976">
        <v>2012</v>
      </c>
      <c r="B976">
        <v>4000</v>
      </c>
      <c r="C976" t="s">
        <v>40</v>
      </c>
      <c r="D976" t="s">
        <v>99</v>
      </c>
      <c r="E976">
        <v>904.31</v>
      </c>
      <c r="F976">
        <f t="shared" si="22"/>
        <v>904.31</v>
      </c>
      <c r="G976" t="str">
        <f t="shared" si="23"/>
        <v>Industry</v>
      </c>
    </row>
    <row r="977" spans="1:7">
      <c r="A977">
        <v>2012</v>
      </c>
      <c r="B977">
        <v>4000</v>
      </c>
      <c r="C977" t="s">
        <v>40</v>
      </c>
      <c r="D977" t="s">
        <v>100</v>
      </c>
      <c r="E977">
        <v>19.792000000000002</v>
      </c>
      <c r="F977">
        <f t="shared" si="22"/>
        <v>19.792000000000002</v>
      </c>
      <c r="G977" t="str">
        <f t="shared" si="23"/>
        <v>Transport</v>
      </c>
    </row>
    <row r="978" spans="1:7">
      <c r="A978">
        <v>2012</v>
      </c>
      <c r="B978">
        <v>4000</v>
      </c>
      <c r="C978" t="s">
        <v>40</v>
      </c>
      <c r="D978" t="s">
        <v>95</v>
      </c>
      <c r="E978">
        <v>905.13400000000001</v>
      </c>
      <c r="F978">
        <f t="shared" si="22"/>
        <v>905.13400000000001</v>
      </c>
      <c r="G978" t="str">
        <f t="shared" si="23"/>
        <v>Residential</v>
      </c>
    </row>
    <row r="979" spans="1:7">
      <c r="A979">
        <v>2012</v>
      </c>
      <c r="B979">
        <v>4000</v>
      </c>
      <c r="C979" t="s">
        <v>40</v>
      </c>
      <c r="D979" t="s">
        <v>98</v>
      </c>
      <c r="E979">
        <v>0</v>
      </c>
      <c r="F979">
        <f t="shared" si="22"/>
        <v>0</v>
      </c>
      <c r="G979" t="str">
        <f t="shared" si="23"/>
        <v>Agri</v>
      </c>
    </row>
    <row r="980" spans="1:7">
      <c r="A980">
        <v>2012</v>
      </c>
      <c r="B980">
        <v>4000</v>
      </c>
      <c r="C980" t="s">
        <v>40</v>
      </c>
      <c r="D980" t="s">
        <v>98</v>
      </c>
      <c r="E980">
        <v>0</v>
      </c>
      <c r="F980">
        <f t="shared" si="22"/>
        <v>0</v>
      </c>
      <c r="G980" t="str">
        <f t="shared" si="23"/>
        <v>Agri</v>
      </c>
    </row>
    <row r="981" spans="1:7">
      <c r="A981">
        <v>2012</v>
      </c>
      <c r="B981">
        <v>4000</v>
      </c>
      <c r="C981" t="s">
        <v>40</v>
      </c>
      <c r="D981" t="s">
        <v>96</v>
      </c>
      <c r="E981">
        <v>382.483</v>
      </c>
      <c r="F981">
        <f t="shared" si="22"/>
        <v>382.483</v>
      </c>
      <c r="G981" t="str">
        <f t="shared" si="23"/>
        <v>Services</v>
      </c>
    </row>
    <row r="982" spans="1:7">
      <c r="A982">
        <v>2012</v>
      </c>
      <c r="B982">
        <v>4000</v>
      </c>
      <c r="C982" t="s">
        <v>41</v>
      </c>
      <c r="D982" t="s">
        <v>99</v>
      </c>
      <c r="E982">
        <v>28.609000000000002</v>
      </c>
      <c r="F982">
        <f t="shared" si="22"/>
        <v>28.609000000000002</v>
      </c>
      <c r="G982" t="str">
        <f t="shared" si="23"/>
        <v>Industry</v>
      </c>
    </row>
    <row r="983" spans="1:7">
      <c r="A983">
        <v>2012</v>
      </c>
      <c r="B983">
        <v>4000</v>
      </c>
      <c r="C983" t="s">
        <v>41</v>
      </c>
      <c r="D983" t="s">
        <v>100</v>
      </c>
      <c r="E983">
        <v>0</v>
      </c>
      <c r="F983">
        <f t="shared" si="22"/>
        <v>0</v>
      </c>
      <c r="G983" t="str">
        <f t="shared" si="23"/>
        <v>Transport</v>
      </c>
    </row>
    <row r="984" spans="1:7">
      <c r="A984">
        <v>2012</v>
      </c>
      <c r="B984">
        <v>4000</v>
      </c>
      <c r="C984" t="s">
        <v>41</v>
      </c>
      <c r="D984" t="s">
        <v>95</v>
      </c>
      <c r="E984">
        <v>27.209</v>
      </c>
      <c r="F984">
        <f t="shared" si="22"/>
        <v>27.209</v>
      </c>
      <c r="G984" t="str">
        <f t="shared" si="23"/>
        <v>Residential</v>
      </c>
    </row>
    <row r="985" spans="1:7">
      <c r="A985">
        <v>2012</v>
      </c>
      <c r="B985">
        <v>4000</v>
      </c>
      <c r="C985" t="s">
        <v>41</v>
      </c>
      <c r="D985" t="s">
        <v>98</v>
      </c>
      <c r="E985">
        <v>0</v>
      </c>
      <c r="F985">
        <f t="shared" si="22"/>
        <v>0</v>
      </c>
      <c r="G985" t="str">
        <f t="shared" si="23"/>
        <v>Agri</v>
      </c>
    </row>
    <row r="986" spans="1:7">
      <c r="A986">
        <v>2012</v>
      </c>
      <c r="B986">
        <v>4000</v>
      </c>
      <c r="C986" t="s">
        <v>41</v>
      </c>
      <c r="D986" t="s">
        <v>98</v>
      </c>
      <c r="E986">
        <v>1.587</v>
      </c>
      <c r="F986">
        <f t="shared" si="22"/>
        <v>1.587</v>
      </c>
      <c r="G986" t="str">
        <f t="shared" si="23"/>
        <v>Agri</v>
      </c>
    </row>
    <row r="987" spans="1:7">
      <c r="A987">
        <v>2012</v>
      </c>
      <c r="B987">
        <v>4000</v>
      </c>
      <c r="C987" t="s">
        <v>41</v>
      </c>
      <c r="D987" t="s">
        <v>96</v>
      </c>
      <c r="E987">
        <v>8.3070000000000004</v>
      </c>
      <c r="F987">
        <f t="shared" si="22"/>
        <v>8.3070000000000004</v>
      </c>
      <c r="G987" t="str">
        <f t="shared" si="23"/>
        <v>Services</v>
      </c>
    </row>
    <row r="988" spans="1:7">
      <c r="A988">
        <v>2012</v>
      </c>
      <c r="B988">
        <v>4000</v>
      </c>
      <c r="C988" t="s">
        <v>42</v>
      </c>
      <c r="D988" t="s">
        <v>99</v>
      </c>
      <c r="E988">
        <v>4.9889999999999999</v>
      </c>
      <c r="F988">
        <f t="shared" si="22"/>
        <v>4.9889999999999999</v>
      </c>
      <c r="G988" t="str">
        <f t="shared" si="23"/>
        <v>Industry</v>
      </c>
    </row>
    <row r="989" spans="1:7">
      <c r="A989">
        <v>2012</v>
      </c>
      <c r="B989">
        <v>4000</v>
      </c>
      <c r="C989" t="s">
        <v>42</v>
      </c>
      <c r="D989" t="s">
        <v>100</v>
      </c>
      <c r="E989">
        <v>2.1999999999999999E-2</v>
      </c>
      <c r="F989">
        <f t="shared" si="22"/>
        <v>2.1999999999999999E-2</v>
      </c>
      <c r="G989" t="str">
        <f t="shared" si="23"/>
        <v>Transport</v>
      </c>
    </row>
    <row r="990" spans="1:7">
      <c r="A990">
        <v>2012</v>
      </c>
      <c r="B990">
        <v>4000</v>
      </c>
      <c r="C990" t="s">
        <v>42</v>
      </c>
      <c r="D990" t="s">
        <v>95</v>
      </c>
      <c r="E990">
        <v>2.3170000000000002</v>
      </c>
      <c r="F990">
        <f t="shared" ref="F990:F1053" si="24">IF(D990=$D$221,-E990,E990)</f>
        <v>2.3170000000000002</v>
      </c>
      <c r="G990" t="str">
        <f t="shared" ref="G990:G1053" si="25">IF(D990=$D$221,$D$222,D990)</f>
        <v>Residential</v>
      </c>
    </row>
    <row r="991" spans="1:7">
      <c r="A991">
        <v>2012</v>
      </c>
      <c r="B991">
        <v>4000</v>
      </c>
      <c r="C991" t="s">
        <v>42</v>
      </c>
      <c r="D991" t="s">
        <v>98</v>
      </c>
      <c r="E991">
        <v>0</v>
      </c>
      <c r="F991">
        <f t="shared" si="24"/>
        <v>0</v>
      </c>
      <c r="G991" t="str">
        <f t="shared" si="25"/>
        <v>Agri</v>
      </c>
    </row>
    <row r="992" spans="1:7">
      <c r="A992">
        <v>2012</v>
      </c>
      <c r="B992">
        <v>4000</v>
      </c>
      <c r="C992" t="s">
        <v>42</v>
      </c>
      <c r="D992" t="s">
        <v>98</v>
      </c>
      <c r="E992">
        <v>0.34599999999999997</v>
      </c>
      <c r="F992">
        <f t="shared" si="24"/>
        <v>0.34599999999999997</v>
      </c>
      <c r="G992" t="str">
        <f t="shared" si="25"/>
        <v>Agri</v>
      </c>
    </row>
    <row r="993" spans="1:7">
      <c r="A993">
        <v>2012</v>
      </c>
      <c r="B993">
        <v>4000</v>
      </c>
      <c r="C993" t="s">
        <v>42</v>
      </c>
      <c r="D993" t="s">
        <v>96</v>
      </c>
      <c r="E993">
        <v>1.46</v>
      </c>
      <c r="F993">
        <f t="shared" si="24"/>
        <v>1.46</v>
      </c>
      <c r="G993" t="str">
        <f t="shared" si="25"/>
        <v>Services</v>
      </c>
    </row>
    <row r="994" spans="1:7">
      <c r="A994">
        <v>2012</v>
      </c>
      <c r="B994">
        <v>4000</v>
      </c>
      <c r="C994" t="s">
        <v>43</v>
      </c>
      <c r="D994" t="s">
        <v>99</v>
      </c>
      <c r="E994">
        <v>21.285</v>
      </c>
      <c r="F994">
        <f t="shared" si="24"/>
        <v>21.285</v>
      </c>
      <c r="G994" t="str">
        <f t="shared" si="25"/>
        <v>Industry</v>
      </c>
    </row>
    <row r="995" spans="1:7">
      <c r="A995">
        <v>2012</v>
      </c>
      <c r="B995">
        <v>4000</v>
      </c>
      <c r="C995" t="s">
        <v>43</v>
      </c>
      <c r="D995" t="s">
        <v>100</v>
      </c>
      <c r="E995">
        <v>0.61599999999999999</v>
      </c>
      <c r="F995">
        <f t="shared" si="24"/>
        <v>0.61599999999999999</v>
      </c>
      <c r="G995" t="str">
        <f t="shared" si="25"/>
        <v>Transport</v>
      </c>
    </row>
    <row r="996" spans="1:7">
      <c r="A996">
        <v>2012</v>
      </c>
      <c r="B996">
        <v>4000</v>
      </c>
      <c r="C996" t="s">
        <v>43</v>
      </c>
      <c r="D996" t="s">
        <v>95</v>
      </c>
      <c r="E996">
        <v>12.992000000000001</v>
      </c>
      <c r="F996">
        <f t="shared" si="24"/>
        <v>12.992000000000001</v>
      </c>
      <c r="G996" t="str">
        <f t="shared" si="25"/>
        <v>Residential</v>
      </c>
    </row>
    <row r="997" spans="1:7">
      <c r="A997">
        <v>2012</v>
      </c>
      <c r="B997">
        <v>4000</v>
      </c>
      <c r="C997" t="s">
        <v>43</v>
      </c>
      <c r="D997" t="s">
        <v>98</v>
      </c>
      <c r="E997">
        <v>0</v>
      </c>
      <c r="F997">
        <f t="shared" si="24"/>
        <v>0</v>
      </c>
      <c r="G997" t="str">
        <f t="shared" si="25"/>
        <v>Agri</v>
      </c>
    </row>
    <row r="998" spans="1:7">
      <c r="A998">
        <v>2012</v>
      </c>
      <c r="B998">
        <v>4000</v>
      </c>
      <c r="C998" t="s">
        <v>43</v>
      </c>
      <c r="D998" t="s">
        <v>98</v>
      </c>
      <c r="E998">
        <v>0</v>
      </c>
      <c r="F998">
        <f t="shared" si="24"/>
        <v>0</v>
      </c>
      <c r="G998" t="str">
        <f t="shared" si="25"/>
        <v>Agri</v>
      </c>
    </row>
    <row r="999" spans="1:7">
      <c r="A999">
        <v>2012</v>
      </c>
      <c r="B999">
        <v>4000</v>
      </c>
      <c r="C999" t="s">
        <v>43</v>
      </c>
      <c r="D999" t="s">
        <v>96</v>
      </c>
      <c r="E999">
        <v>5.7770000000000001</v>
      </c>
      <c r="F999">
        <f t="shared" si="24"/>
        <v>5.7770000000000001</v>
      </c>
      <c r="G999" t="str">
        <f t="shared" si="25"/>
        <v>Services</v>
      </c>
    </row>
    <row r="1000" spans="1:7">
      <c r="A1000">
        <v>2012</v>
      </c>
      <c r="B1000">
        <v>4000</v>
      </c>
      <c r="C1000" t="s">
        <v>44</v>
      </c>
      <c r="D1000" t="s">
        <v>99</v>
      </c>
      <c r="E1000">
        <v>365.00799999999998</v>
      </c>
      <c r="F1000">
        <f t="shared" si="24"/>
        <v>365.00799999999998</v>
      </c>
      <c r="G1000" t="str">
        <f t="shared" si="25"/>
        <v>Industry</v>
      </c>
    </row>
    <row r="1001" spans="1:7">
      <c r="A1001">
        <v>2012</v>
      </c>
      <c r="B1001">
        <v>4000</v>
      </c>
      <c r="C1001" t="s">
        <v>44</v>
      </c>
      <c r="D1001" t="s">
        <v>100</v>
      </c>
      <c r="E1001">
        <v>5.1660000000000004</v>
      </c>
      <c r="F1001">
        <f t="shared" si="24"/>
        <v>5.1660000000000004</v>
      </c>
      <c r="G1001" t="str">
        <f t="shared" si="25"/>
        <v>Transport</v>
      </c>
    </row>
    <row r="1002" spans="1:7">
      <c r="A1002">
        <v>2012</v>
      </c>
      <c r="B1002">
        <v>4000</v>
      </c>
      <c r="C1002" t="s">
        <v>44</v>
      </c>
      <c r="D1002" t="s">
        <v>95</v>
      </c>
      <c r="E1002">
        <v>146.93700000000001</v>
      </c>
      <c r="F1002">
        <f t="shared" si="24"/>
        <v>146.93700000000001</v>
      </c>
      <c r="G1002" t="str">
        <f t="shared" si="25"/>
        <v>Residential</v>
      </c>
    </row>
    <row r="1003" spans="1:7">
      <c r="A1003">
        <v>2012</v>
      </c>
      <c r="B1003">
        <v>4000</v>
      </c>
      <c r="C1003" t="s">
        <v>44</v>
      </c>
      <c r="D1003" t="s">
        <v>98</v>
      </c>
      <c r="E1003">
        <v>0</v>
      </c>
      <c r="F1003">
        <f t="shared" si="24"/>
        <v>0</v>
      </c>
      <c r="G1003" t="str">
        <f t="shared" si="25"/>
        <v>Agri</v>
      </c>
    </row>
    <row r="1004" spans="1:7">
      <c r="A1004">
        <v>2012</v>
      </c>
      <c r="B1004">
        <v>4000</v>
      </c>
      <c r="C1004" t="s">
        <v>44</v>
      </c>
      <c r="D1004" t="s">
        <v>98</v>
      </c>
      <c r="E1004">
        <v>26.452000000000002</v>
      </c>
      <c r="F1004">
        <f t="shared" si="24"/>
        <v>26.452000000000002</v>
      </c>
      <c r="G1004" t="str">
        <f t="shared" si="25"/>
        <v>Agri</v>
      </c>
    </row>
    <row r="1005" spans="1:7">
      <c r="A1005">
        <v>2012</v>
      </c>
      <c r="B1005">
        <v>4000</v>
      </c>
      <c r="C1005" t="s">
        <v>44</v>
      </c>
      <c r="D1005" t="s">
        <v>96</v>
      </c>
      <c r="E1005">
        <v>67.728999999999999</v>
      </c>
      <c r="F1005">
        <f t="shared" si="24"/>
        <v>67.728999999999999</v>
      </c>
      <c r="G1005" t="str">
        <f t="shared" si="25"/>
        <v>Services</v>
      </c>
    </row>
    <row r="1006" spans="1:7">
      <c r="A1006">
        <v>2012</v>
      </c>
      <c r="B1006">
        <v>4000</v>
      </c>
      <c r="C1006" t="s">
        <v>45</v>
      </c>
      <c r="D1006" t="s">
        <v>99</v>
      </c>
      <c r="E1006">
        <v>34.526000000000003</v>
      </c>
      <c r="F1006">
        <f t="shared" si="24"/>
        <v>34.526000000000003</v>
      </c>
      <c r="G1006" t="str">
        <f t="shared" si="25"/>
        <v>Industry</v>
      </c>
    </row>
    <row r="1007" spans="1:7">
      <c r="A1007">
        <v>2012</v>
      </c>
      <c r="B1007">
        <v>4000</v>
      </c>
      <c r="C1007" t="s">
        <v>45</v>
      </c>
      <c r="D1007" t="s">
        <v>100</v>
      </c>
      <c r="E1007">
        <v>0.497</v>
      </c>
      <c r="F1007">
        <f t="shared" si="24"/>
        <v>0.497</v>
      </c>
      <c r="G1007" t="str">
        <f t="shared" si="25"/>
        <v>Transport</v>
      </c>
    </row>
    <row r="1008" spans="1:7">
      <c r="A1008">
        <v>2012</v>
      </c>
      <c r="B1008">
        <v>4000</v>
      </c>
      <c r="C1008" t="s">
        <v>45</v>
      </c>
      <c r="D1008" t="s">
        <v>95</v>
      </c>
      <c r="E1008">
        <v>1.395</v>
      </c>
      <c r="F1008">
        <f t="shared" si="24"/>
        <v>1.395</v>
      </c>
      <c r="G1008" t="str">
        <f t="shared" si="25"/>
        <v>Residential</v>
      </c>
    </row>
    <row r="1009" spans="1:7">
      <c r="A1009">
        <v>2012</v>
      </c>
      <c r="B1009">
        <v>4000</v>
      </c>
      <c r="C1009" t="s">
        <v>45</v>
      </c>
      <c r="D1009" t="s">
        <v>98</v>
      </c>
      <c r="E1009">
        <v>0</v>
      </c>
      <c r="F1009">
        <f t="shared" si="24"/>
        <v>0</v>
      </c>
      <c r="G1009" t="str">
        <f t="shared" si="25"/>
        <v>Agri</v>
      </c>
    </row>
    <row r="1010" spans="1:7">
      <c r="A1010">
        <v>2012</v>
      </c>
      <c r="B1010">
        <v>4000</v>
      </c>
      <c r="C1010" t="s">
        <v>45</v>
      </c>
      <c r="D1010" t="s">
        <v>98</v>
      </c>
      <c r="E1010">
        <v>0.105</v>
      </c>
      <c r="F1010">
        <f t="shared" si="24"/>
        <v>0.105</v>
      </c>
      <c r="G1010" t="str">
        <f t="shared" si="25"/>
        <v>Agri</v>
      </c>
    </row>
    <row r="1011" spans="1:7">
      <c r="A1011">
        <v>2012</v>
      </c>
      <c r="B1011">
        <v>4000</v>
      </c>
      <c r="C1011" t="s">
        <v>45</v>
      </c>
      <c r="D1011" t="s">
        <v>96</v>
      </c>
      <c r="E1011">
        <v>1.4039999999999999</v>
      </c>
      <c r="F1011">
        <f t="shared" si="24"/>
        <v>1.4039999999999999</v>
      </c>
      <c r="G1011" t="str">
        <f t="shared" si="25"/>
        <v>Services</v>
      </c>
    </row>
    <row r="1012" spans="1:7">
      <c r="A1012">
        <v>2012</v>
      </c>
      <c r="B1012">
        <v>4000</v>
      </c>
      <c r="C1012" t="s">
        <v>46</v>
      </c>
      <c r="D1012" t="s">
        <v>99</v>
      </c>
      <c r="E1012">
        <v>431.30200000000002</v>
      </c>
      <c r="F1012">
        <f t="shared" si="24"/>
        <v>431.30200000000002</v>
      </c>
      <c r="G1012" t="str">
        <f t="shared" si="25"/>
        <v>Industry</v>
      </c>
    </row>
    <row r="1013" spans="1:7">
      <c r="A1013">
        <v>2012</v>
      </c>
      <c r="B1013">
        <v>4000</v>
      </c>
      <c r="C1013" t="s">
        <v>46</v>
      </c>
      <c r="D1013" t="s">
        <v>100</v>
      </c>
      <c r="E1013">
        <v>3.69</v>
      </c>
      <c r="F1013">
        <f t="shared" si="24"/>
        <v>3.69</v>
      </c>
      <c r="G1013" t="str">
        <f t="shared" si="25"/>
        <v>Transport</v>
      </c>
    </row>
    <row r="1014" spans="1:7">
      <c r="A1014">
        <v>2012</v>
      </c>
      <c r="B1014">
        <v>4000</v>
      </c>
      <c r="C1014" t="s">
        <v>46</v>
      </c>
      <c r="D1014" t="s">
        <v>95</v>
      </c>
      <c r="E1014">
        <v>535.202</v>
      </c>
      <c r="F1014">
        <f t="shared" si="24"/>
        <v>535.202</v>
      </c>
      <c r="G1014" t="str">
        <f t="shared" si="25"/>
        <v>Residential</v>
      </c>
    </row>
    <row r="1015" spans="1:7">
      <c r="A1015">
        <v>2012</v>
      </c>
      <c r="B1015">
        <v>4000</v>
      </c>
      <c r="C1015" t="s">
        <v>46</v>
      </c>
      <c r="D1015" t="s">
        <v>98</v>
      </c>
      <c r="E1015">
        <v>0.11799999999999999</v>
      </c>
      <c r="F1015">
        <f t="shared" si="24"/>
        <v>0.11799999999999999</v>
      </c>
      <c r="G1015" t="str">
        <f t="shared" si="25"/>
        <v>Agri</v>
      </c>
    </row>
    <row r="1016" spans="1:7">
      <c r="A1016">
        <v>2012</v>
      </c>
      <c r="B1016">
        <v>4000</v>
      </c>
      <c r="C1016" t="s">
        <v>46</v>
      </c>
      <c r="D1016" t="s">
        <v>98</v>
      </c>
      <c r="E1016">
        <v>9.5</v>
      </c>
      <c r="F1016">
        <f t="shared" si="24"/>
        <v>9.5</v>
      </c>
      <c r="G1016" t="str">
        <f t="shared" si="25"/>
        <v>Agri</v>
      </c>
    </row>
    <row r="1017" spans="1:7">
      <c r="A1017">
        <v>2012</v>
      </c>
      <c r="B1017">
        <v>4000</v>
      </c>
      <c r="C1017" t="s">
        <v>46</v>
      </c>
      <c r="D1017" t="s">
        <v>96</v>
      </c>
      <c r="E1017">
        <v>283.20999999999998</v>
      </c>
      <c r="F1017">
        <f t="shared" si="24"/>
        <v>283.20999999999998</v>
      </c>
      <c r="G1017" t="str">
        <f t="shared" si="25"/>
        <v>Services</v>
      </c>
    </row>
    <row r="1018" spans="1:7">
      <c r="A1018">
        <v>2012</v>
      </c>
      <c r="B1018">
        <v>4000</v>
      </c>
      <c r="C1018" t="s">
        <v>47</v>
      </c>
      <c r="D1018" t="s">
        <v>99</v>
      </c>
      <c r="E1018">
        <v>16.32</v>
      </c>
      <c r="F1018">
        <f t="shared" si="24"/>
        <v>16.32</v>
      </c>
      <c r="G1018" t="str">
        <f t="shared" si="25"/>
        <v>Industry</v>
      </c>
    </row>
    <row r="1019" spans="1:7">
      <c r="A1019">
        <v>2012</v>
      </c>
      <c r="B1019">
        <v>4000</v>
      </c>
      <c r="C1019" t="s">
        <v>47</v>
      </c>
      <c r="D1019" t="s">
        <v>100</v>
      </c>
      <c r="E1019">
        <v>3.4000000000000002E-2</v>
      </c>
      <c r="F1019">
        <f t="shared" si="24"/>
        <v>3.4000000000000002E-2</v>
      </c>
      <c r="G1019" t="str">
        <f t="shared" si="25"/>
        <v>Transport</v>
      </c>
    </row>
    <row r="1020" spans="1:7">
      <c r="A1020">
        <v>2012</v>
      </c>
      <c r="B1020">
        <v>4000</v>
      </c>
      <c r="C1020" t="s">
        <v>47</v>
      </c>
      <c r="D1020" t="s">
        <v>95</v>
      </c>
      <c r="E1020">
        <v>21.49</v>
      </c>
      <c r="F1020">
        <f t="shared" si="24"/>
        <v>21.49</v>
      </c>
      <c r="G1020" t="str">
        <f t="shared" si="25"/>
        <v>Residential</v>
      </c>
    </row>
    <row r="1021" spans="1:7">
      <c r="A1021">
        <v>2012</v>
      </c>
      <c r="B1021">
        <v>4000</v>
      </c>
      <c r="C1021" t="s">
        <v>47</v>
      </c>
      <c r="D1021" t="s">
        <v>98</v>
      </c>
      <c r="E1021">
        <v>0</v>
      </c>
      <c r="F1021">
        <f t="shared" si="24"/>
        <v>0</v>
      </c>
      <c r="G1021" t="str">
        <f t="shared" si="25"/>
        <v>Agri</v>
      </c>
    </row>
    <row r="1022" spans="1:7">
      <c r="A1022">
        <v>2012</v>
      </c>
      <c r="B1022">
        <v>4000</v>
      </c>
      <c r="C1022" t="s">
        <v>47</v>
      </c>
      <c r="D1022" t="s">
        <v>98</v>
      </c>
      <c r="E1022">
        <v>0.70399999999999996</v>
      </c>
      <c r="F1022">
        <f t="shared" si="24"/>
        <v>0.70399999999999996</v>
      </c>
      <c r="G1022" t="str">
        <f t="shared" si="25"/>
        <v>Agri</v>
      </c>
    </row>
    <row r="1023" spans="1:7">
      <c r="A1023">
        <v>2012</v>
      </c>
      <c r="B1023">
        <v>4000</v>
      </c>
      <c r="C1023" t="s">
        <v>47</v>
      </c>
      <c r="D1023" t="s">
        <v>96</v>
      </c>
      <c r="E1023">
        <v>5.54</v>
      </c>
      <c r="F1023">
        <f t="shared" si="24"/>
        <v>5.54</v>
      </c>
      <c r="G1023" t="str">
        <f t="shared" si="25"/>
        <v>Services</v>
      </c>
    </row>
    <row r="1024" spans="1:7">
      <c r="A1024">
        <v>2012</v>
      </c>
      <c r="B1024">
        <v>4000</v>
      </c>
      <c r="C1024" t="s">
        <v>48</v>
      </c>
      <c r="D1024" t="s">
        <v>99</v>
      </c>
      <c r="E1024">
        <v>40.085000000000001</v>
      </c>
      <c r="F1024">
        <f t="shared" si="24"/>
        <v>40.085000000000001</v>
      </c>
      <c r="G1024" t="str">
        <f t="shared" si="25"/>
        <v>Industry</v>
      </c>
    </row>
    <row r="1025" spans="1:7">
      <c r="A1025">
        <v>2012</v>
      </c>
      <c r="B1025">
        <v>4000</v>
      </c>
      <c r="C1025" t="s">
        <v>48</v>
      </c>
      <c r="D1025" t="s">
        <v>100</v>
      </c>
      <c r="E1025">
        <v>2.42</v>
      </c>
      <c r="F1025">
        <f t="shared" si="24"/>
        <v>2.42</v>
      </c>
      <c r="G1025" t="str">
        <f t="shared" si="25"/>
        <v>Transport</v>
      </c>
    </row>
    <row r="1026" spans="1:7">
      <c r="A1026">
        <v>2012</v>
      </c>
      <c r="B1026">
        <v>4000</v>
      </c>
      <c r="C1026" t="s">
        <v>48</v>
      </c>
      <c r="D1026" t="s">
        <v>95</v>
      </c>
      <c r="E1026">
        <v>113.212</v>
      </c>
      <c r="F1026">
        <f t="shared" si="24"/>
        <v>113.212</v>
      </c>
      <c r="G1026" t="str">
        <f t="shared" si="25"/>
        <v>Residential</v>
      </c>
    </row>
    <row r="1027" spans="1:7">
      <c r="A1027">
        <v>2012</v>
      </c>
      <c r="B1027">
        <v>4000</v>
      </c>
      <c r="C1027" t="s">
        <v>48</v>
      </c>
      <c r="D1027" t="s">
        <v>98</v>
      </c>
      <c r="E1027">
        <v>1.4E-2</v>
      </c>
      <c r="F1027">
        <f t="shared" si="24"/>
        <v>1.4E-2</v>
      </c>
      <c r="G1027" t="str">
        <f t="shared" si="25"/>
        <v>Agri</v>
      </c>
    </row>
    <row r="1028" spans="1:7">
      <c r="A1028">
        <v>2012</v>
      </c>
      <c r="B1028">
        <v>4000</v>
      </c>
      <c r="C1028" t="s">
        <v>48</v>
      </c>
      <c r="D1028" t="s">
        <v>98</v>
      </c>
      <c r="E1028">
        <v>3.9460000000000002</v>
      </c>
      <c r="F1028">
        <f t="shared" si="24"/>
        <v>3.9460000000000002</v>
      </c>
      <c r="G1028" t="str">
        <f t="shared" si="25"/>
        <v>Agri</v>
      </c>
    </row>
    <row r="1029" spans="1:7">
      <c r="A1029">
        <v>2012</v>
      </c>
      <c r="B1029">
        <v>4000</v>
      </c>
      <c r="C1029" t="s">
        <v>48</v>
      </c>
      <c r="D1029" t="s">
        <v>96</v>
      </c>
      <c r="E1029">
        <v>58.075000000000003</v>
      </c>
      <c r="F1029">
        <f t="shared" si="24"/>
        <v>58.075000000000003</v>
      </c>
      <c r="G1029" t="str">
        <f t="shared" si="25"/>
        <v>Services</v>
      </c>
    </row>
    <row r="1030" spans="1:7">
      <c r="A1030">
        <v>2012</v>
      </c>
      <c r="B1030">
        <v>4000</v>
      </c>
      <c r="C1030" t="s">
        <v>49</v>
      </c>
      <c r="D1030" t="s">
        <v>99</v>
      </c>
      <c r="E1030">
        <v>26.143000000000001</v>
      </c>
      <c r="F1030">
        <f t="shared" si="24"/>
        <v>26.143000000000001</v>
      </c>
      <c r="G1030" t="str">
        <f t="shared" si="25"/>
        <v>Industry</v>
      </c>
    </row>
    <row r="1031" spans="1:7">
      <c r="A1031">
        <v>2012</v>
      </c>
      <c r="B1031">
        <v>4000</v>
      </c>
      <c r="C1031" t="s">
        <v>49</v>
      </c>
      <c r="D1031" t="s">
        <v>100</v>
      </c>
      <c r="E1031">
        <v>0</v>
      </c>
      <c r="F1031">
        <f t="shared" si="24"/>
        <v>0</v>
      </c>
      <c r="G1031" t="str">
        <f t="shared" si="25"/>
        <v>Transport</v>
      </c>
    </row>
    <row r="1032" spans="1:7">
      <c r="A1032">
        <v>2012</v>
      </c>
      <c r="B1032">
        <v>4000</v>
      </c>
      <c r="C1032" t="s">
        <v>49</v>
      </c>
      <c r="D1032" t="s">
        <v>95</v>
      </c>
      <c r="E1032">
        <v>25.09</v>
      </c>
      <c r="F1032">
        <f t="shared" si="24"/>
        <v>25.09</v>
      </c>
      <c r="G1032" t="str">
        <f t="shared" si="25"/>
        <v>Residential</v>
      </c>
    </row>
    <row r="1033" spans="1:7">
      <c r="A1033">
        <v>2012</v>
      </c>
      <c r="B1033">
        <v>4000</v>
      </c>
      <c r="C1033" t="s">
        <v>49</v>
      </c>
      <c r="D1033" t="s">
        <v>98</v>
      </c>
      <c r="E1033">
        <v>0</v>
      </c>
      <c r="F1033">
        <f t="shared" si="24"/>
        <v>0</v>
      </c>
      <c r="G1033" t="str">
        <f t="shared" si="25"/>
        <v>Agri</v>
      </c>
    </row>
    <row r="1034" spans="1:7">
      <c r="A1034">
        <v>2012</v>
      </c>
      <c r="B1034">
        <v>4000</v>
      </c>
      <c r="C1034" t="s">
        <v>49</v>
      </c>
      <c r="D1034" t="s">
        <v>98</v>
      </c>
      <c r="E1034">
        <v>0</v>
      </c>
      <c r="F1034">
        <f t="shared" si="24"/>
        <v>0</v>
      </c>
      <c r="G1034" t="str">
        <f t="shared" si="25"/>
        <v>Agri</v>
      </c>
    </row>
    <row r="1035" spans="1:7">
      <c r="A1035">
        <v>2012</v>
      </c>
      <c r="B1035">
        <v>4000</v>
      </c>
      <c r="C1035" t="s">
        <v>49</v>
      </c>
      <c r="D1035" t="s">
        <v>96</v>
      </c>
      <c r="E1035">
        <v>16.757000000000001</v>
      </c>
      <c r="F1035">
        <f t="shared" si="24"/>
        <v>16.757000000000001</v>
      </c>
      <c r="G1035" t="str">
        <f t="shared" si="25"/>
        <v>Services</v>
      </c>
    </row>
    <row r="1036" spans="1:7">
      <c r="A1036">
        <v>2012</v>
      </c>
      <c r="B1036">
        <v>4000</v>
      </c>
      <c r="C1036" t="s">
        <v>75</v>
      </c>
      <c r="D1036" t="s">
        <v>99</v>
      </c>
      <c r="E1036">
        <v>0</v>
      </c>
      <c r="F1036">
        <f t="shared" si="24"/>
        <v>0</v>
      </c>
      <c r="G1036" t="str">
        <f t="shared" si="25"/>
        <v>Industry</v>
      </c>
    </row>
    <row r="1037" spans="1:7">
      <c r="A1037">
        <v>2012</v>
      </c>
      <c r="B1037">
        <v>4000</v>
      </c>
      <c r="C1037" t="s">
        <v>75</v>
      </c>
      <c r="D1037" t="s">
        <v>100</v>
      </c>
      <c r="E1037">
        <v>0</v>
      </c>
      <c r="F1037">
        <f t="shared" si="24"/>
        <v>0</v>
      </c>
      <c r="G1037" t="str">
        <f t="shared" si="25"/>
        <v>Transport</v>
      </c>
    </row>
    <row r="1038" spans="1:7">
      <c r="A1038">
        <v>2012</v>
      </c>
      <c r="B1038">
        <v>4000</v>
      </c>
      <c r="C1038" t="s">
        <v>75</v>
      </c>
      <c r="D1038" t="s">
        <v>95</v>
      </c>
      <c r="E1038">
        <v>0</v>
      </c>
      <c r="F1038">
        <f t="shared" si="24"/>
        <v>0</v>
      </c>
      <c r="G1038" t="str">
        <f t="shared" si="25"/>
        <v>Residential</v>
      </c>
    </row>
    <row r="1039" spans="1:7">
      <c r="A1039">
        <v>2012</v>
      </c>
      <c r="B1039">
        <v>4000</v>
      </c>
      <c r="C1039" t="s">
        <v>75</v>
      </c>
      <c r="D1039" t="s">
        <v>98</v>
      </c>
      <c r="E1039">
        <v>0</v>
      </c>
      <c r="F1039">
        <f t="shared" si="24"/>
        <v>0</v>
      </c>
      <c r="G1039" t="str">
        <f t="shared" si="25"/>
        <v>Agri</v>
      </c>
    </row>
    <row r="1040" spans="1:7">
      <c r="A1040">
        <v>2012</v>
      </c>
      <c r="B1040">
        <v>4000</v>
      </c>
      <c r="C1040" t="s">
        <v>75</v>
      </c>
      <c r="D1040" t="s">
        <v>98</v>
      </c>
      <c r="E1040">
        <v>0</v>
      </c>
      <c r="F1040">
        <f t="shared" si="24"/>
        <v>0</v>
      </c>
      <c r="G1040" t="str">
        <f t="shared" si="25"/>
        <v>Agri</v>
      </c>
    </row>
    <row r="1041" spans="1:7">
      <c r="A1041">
        <v>2012</v>
      </c>
      <c r="B1041">
        <v>4000</v>
      </c>
      <c r="C1041" t="s">
        <v>75</v>
      </c>
      <c r="D1041" t="s">
        <v>96</v>
      </c>
      <c r="E1041">
        <v>0</v>
      </c>
      <c r="F1041">
        <f t="shared" si="24"/>
        <v>0</v>
      </c>
      <c r="G1041" t="str">
        <f t="shared" si="25"/>
        <v>Services</v>
      </c>
    </row>
    <row r="1042" spans="1:7">
      <c r="A1042">
        <v>2012</v>
      </c>
      <c r="B1042">
        <v>4000</v>
      </c>
      <c r="C1042" t="s">
        <v>50</v>
      </c>
      <c r="D1042" t="s">
        <v>99</v>
      </c>
      <c r="E1042">
        <v>387.23</v>
      </c>
      <c r="F1042">
        <f t="shared" si="24"/>
        <v>387.23</v>
      </c>
      <c r="G1042" t="str">
        <f t="shared" si="25"/>
        <v>Industry</v>
      </c>
    </row>
    <row r="1043" spans="1:7">
      <c r="A1043">
        <v>2012</v>
      </c>
      <c r="B1043">
        <v>4000</v>
      </c>
      <c r="C1043" t="s">
        <v>50</v>
      </c>
      <c r="D1043" t="s">
        <v>100</v>
      </c>
      <c r="E1043">
        <v>37.085000000000001</v>
      </c>
      <c r="F1043">
        <f t="shared" si="24"/>
        <v>37.085000000000001</v>
      </c>
      <c r="G1043" t="str">
        <f t="shared" si="25"/>
        <v>Transport</v>
      </c>
    </row>
    <row r="1044" spans="1:7">
      <c r="A1044">
        <v>2012</v>
      </c>
      <c r="B1044">
        <v>4000</v>
      </c>
      <c r="C1044" t="s">
        <v>50</v>
      </c>
      <c r="D1044" t="s">
        <v>95</v>
      </c>
      <c r="E1044">
        <v>758.50400000000002</v>
      </c>
      <c r="F1044">
        <f t="shared" si="24"/>
        <v>758.50400000000002</v>
      </c>
      <c r="G1044" t="str">
        <f t="shared" si="25"/>
        <v>Residential</v>
      </c>
    </row>
    <row r="1045" spans="1:7">
      <c r="A1045">
        <v>2012</v>
      </c>
      <c r="B1045">
        <v>4000</v>
      </c>
      <c r="C1045" t="s">
        <v>50</v>
      </c>
      <c r="D1045" t="s">
        <v>98</v>
      </c>
      <c r="E1045">
        <v>0</v>
      </c>
      <c r="F1045">
        <f t="shared" si="24"/>
        <v>0</v>
      </c>
      <c r="G1045" t="str">
        <f t="shared" si="25"/>
        <v>Agri</v>
      </c>
    </row>
    <row r="1046" spans="1:7">
      <c r="A1046">
        <v>2012</v>
      </c>
      <c r="B1046">
        <v>4000</v>
      </c>
      <c r="C1046" t="s">
        <v>50</v>
      </c>
      <c r="D1046" t="s">
        <v>98</v>
      </c>
      <c r="E1046">
        <v>5.3840000000000003</v>
      </c>
      <c r="F1046">
        <f t="shared" si="24"/>
        <v>5.3840000000000003</v>
      </c>
      <c r="G1046" t="str">
        <f t="shared" si="25"/>
        <v>Agri</v>
      </c>
    </row>
    <row r="1047" spans="1:7">
      <c r="A1047">
        <v>2012</v>
      </c>
      <c r="B1047">
        <v>4000</v>
      </c>
      <c r="C1047" t="s">
        <v>50</v>
      </c>
      <c r="D1047" t="s">
        <v>96</v>
      </c>
      <c r="E1047">
        <v>304.64999999999998</v>
      </c>
      <c r="F1047">
        <f t="shared" si="24"/>
        <v>304.64999999999998</v>
      </c>
      <c r="G1047" t="str">
        <f t="shared" si="25"/>
        <v>Services</v>
      </c>
    </row>
    <row r="1048" spans="1:7">
      <c r="A1048">
        <v>2012</v>
      </c>
      <c r="B1048">
        <v>4000</v>
      </c>
      <c r="C1048" t="s">
        <v>51</v>
      </c>
      <c r="D1048" t="s">
        <v>99</v>
      </c>
      <c r="E1048">
        <v>12.135999999999999</v>
      </c>
      <c r="F1048">
        <f t="shared" si="24"/>
        <v>12.135999999999999</v>
      </c>
      <c r="G1048" t="str">
        <f t="shared" si="25"/>
        <v>Industry</v>
      </c>
    </row>
    <row r="1049" spans="1:7">
      <c r="A1049">
        <v>2012</v>
      </c>
      <c r="B1049">
        <v>4000</v>
      </c>
      <c r="C1049" t="s">
        <v>51</v>
      </c>
      <c r="D1049" t="s">
        <v>100</v>
      </c>
      <c r="E1049">
        <v>1.329</v>
      </c>
      <c r="F1049">
        <f t="shared" si="24"/>
        <v>1.329</v>
      </c>
      <c r="G1049" t="str">
        <f t="shared" si="25"/>
        <v>Transport</v>
      </c>
    </row>
    <row r="1050" spans="1:7">
      <c r="A1050">
        <v>2012</v>
      </c>
      <c r="B1050">
        <v>4000</v>
      </c>
      <c r="C1050" t="s">
        <v>51</v>
      </c>
      <c r="D1050" t="s">
        <v>95</v>
      </c>
      <c r="E1050">
        <v>5.67</v>
      </c>
      <c r="F1050">
        <f t="shared" si="24"/>
        <v>5.67</v>
      </c>
      <c r="G1050" t="str">
        <f t="shared" si="25"/>
        <v>Residential</v>
      </c>
    </row>
    <row r="1051" spans="1:7">
      <c r="A1051">
        <v>2012</v>
      </c>
      <c r="B1051">
        <v>4000</v>
      </c>
      <c r="C1051" t="s">
        <v>51</v>
      </c>
      <c r="D1051" t="s">
        <v>98</v>
      </c>
      <c r="E1051">
        <v>0</v>
      </c>
      <c r="F1051">
        <f t="shared" si="24"/>
        <v>0</v>
      </c>
      <c r="G1051" t="str">
        <f t="shared" si="25"/>
        <v>Agri</v>
      </c>
    </row>
    <row r="1052" spans="1:7">
      <c r="A1052">
        <v>2012</v>
      </c>
      <c r="B1052">
        <v>4000</v>
      </c>
      <c r="C1052" t="s">
        <v>51</v>
      </c>
      <c r="D1052" t="s">
        <v>98</v>
      </c>
      <c r="E1052">
        <v>1.1559999999999999</v>
      </c>
      <c r="F1052">
        <f t="shared" si="24"/>
        <v>1.1559999999999999</v>
      </c>
      <c r="G1052" t="str">
        <f t="shared" si="25"/>
        <v>Agri</v>
      </c>
    </row>
    <row r="1053" spans="1:7">
      <c r="A1053">
        <v>2012</v>
      </c>
      <c r="B1053">
        <v>4000</v>
      </c>
      <c r="C1053" t="s">
        <v>51</v>
      </c>
      <c r="D1053" t="s">
        <v>96</v>
      </c>
      <c r="E1053">
        <v>2.649</v>
      </c>
      <c r="F1053">
        <f t="shared" si="24"/>
        <v>2.649</v>
      </c>
      <c r="G1053" t="str">
        <f t="shared" si="25"/>
        <v>Services</v>
      </c>
    </row>
    <row r="1054" spans="1:7">
      <c r="A1054">
        <v>2012</v>
      </c>
      <c r="B1054">
        <v>4000</v>
      </c>
      <c r="C1054" t="s">
        <v>52</v>
      </c>
      <c r="D1054" t="s">
        <v>99</v>
      </c>
      <c r="E1054">
        <v>11.606999999999999</v>
      </c>
      <c r="F1054">
        <f t="shared" ref="F1054:F1117" si="26">IF(D1054=$D$221,-E1054,E1054)</f>
        <v>11.606999999999999</v>
      </c>
      <c r="G1054" t="str">
        <f t="shared" ref="G1054:G1117" si="27">IF(D1054=$D$221,$D$222,D1054)</f>
        <v>Industry</v>
      </c>
    </row>
    <row r="1055" spans="1:7">
      <c r="A1055">
        <v>2012</v>
      </c>
      <c r="B1055">
        <v>4000</v>
      </c>
      <c r="C1055" t="s">
        <v>52</v>
      </c>
      <c r="D1055" t="s">
        <v>100</v>
      </c>
      <c r="E1055">
        <v>0</v>
      </c>
      <c r="F1055">
        <f t="shared" si="26"/>
        <v>0</v>
      </c>
      <c r="G1055" t="str">
        <f t="shared" si="27"/>
        <v>Transport</v>
      </c>
    </row>
    <row r="1056" spans="1:7">
      <c r="A1056">
        <v>2012</v>
      </c>
      <c r="B1056">
        <v>4000</v>
      </c>
      <c r="C1056" t="s">
        <v>52</v>
      </c>
      <c r="D1056" t="s">
        <v>95</v>
      </c>
      <c r="E1056">
        <v>8.3640000000000008</v>
      </c>
      <c r="F1056">
        <f t="shared" si="26"/>
        <v>8.3640000000000008</v>
      </c>
      <c r="G1056" t="str">
        <f t="shared" si="27"/>
        <v>Residential</v>
      </c>
    </row>
    <row r="1057" spans="1:7">
      <c r="A1057">
        <v>2012</v>
      </c>
      <c r="B1057">
        <v>4000</v>
      </c>
      <c r="C1057" t="s">
        <v>52</v>
      </c>
      <c r="D1057" t="s">
        <v>98</v>
      </c>
      <c r="E1057">
        <v>0</v>
      </c>
      <c r="F1057">
        <f t="shared" si="26"/>
        <v>0</v>
      </c>
      <c r="G1057" t="str">
        <f t="shared" si="27"/>
        <v>Agri</v>
      </c>
    </row>
    <row r="1058" spans="1:7">
      <c r="A1058">
        <v>2012</v>
      </c>
      <c r="B1058">
        <v>4000</v>
      </c>
      <c r="C1058" t="s">
        <v>52</v>
      </c>
      <c r="D1058" t="s">
        <v>98</v>
      </c>
      <c r="E1058">
        <v>1E-3</v>
      </c>
      <c r="F1058">
        <f t="shared" si="26"/>
        <v>1E-3</v>
      </c>
      <c r="G1058" t="str">
        <f t="shared" si="27"/>
        <v>Agri</v>
      </c>
    </row>
    <row r="1059" spans="1:7">
      <c r="A1059">
        <v>2012</v>
      </c>
      <c r="B1059">
        <v>4000</v>
      </c>
      <c r="C1059" t="s">
        <v>52</v>
      </c>
      <c r="D1059" t="s">
        <v>96</v>
      </c>
      <c r="E1059">
        <v>5.6159999999999997</v>
      </c>
      <c r="F1059">
        <f t="shared" si="26"/>
        <v>5.6159999999999997</v>
      </c>
      <c r="G1059" t="str">
        <f t="shared" si="27"/>
        <v>Services</v>
      </c>
    </row>
    <row r="1060" spans="1:7">
      <c r="A1060">
        <v>2012</v>
      </c>
      <c r="B1060">
        <v>4000</v>
      </c>
      <c r="C1060" t="s">
        <v>53</v>
      </c>
      <c r="D1060" t="s">
        <v>99</v>
      </c>
      <c r="E1060">
        <v>7.6</v>
      </c>
      <c r="F1060">
        <f t="shared" si="26"/>
        <v>7.6</v>
      </c>
      <c r="G1060" t="str">
        <f t="shared" si="27"/>
        <v>Industry</v>
      </c>
    </row>
    <row r="1061" spans="1:7">
      <c r="A1061">
        <v>2012</v>
      </c>
      <c r="B1061">
        <v>4000</v>
      </c>
      <c r="C1061" t="s">
        <v>53</v>
      </c>
      <c r="D1061" t="s">
        <v>100</v>
      </c>
      <c r="E1061">
        <v>0</v>
      </c>
      <c r="F1061">
        <f t="shared" si="26"/>
        <v>0</v>
      </c>
      <c r="G1061" t="str">
        <f t="shared" si="27"/>
        <v>Transport</v>
      </c>
    </row>
    <row r="1062" spans="1:7">
      <c r="A1062">
        <v>2012</v>
      </c>
      <c r="B1062">
        <v>4000</v>
      </c>
      <c r="C1062" t="s">
        <v>53</v>
      </c>
      <c r="D1062" t="s">
        <v>95</v>
      </c>
      <c r="E1062">
        <v>4.4720000000000004</v>
      </c>
      <c r="F1062">
        <f t="shared" si="26"/>
        <v>4.4720000000000004</v>
      </c>
      <c r="G1062" t="str">
        <f t="shared" si="27"/>
        <v>Residential</v>
      </c>
    </row>
    <row r="1063" spans="1:7">
      <c r="A1063">
        <v>2012</v>
      </c>
      <c r="B1063">
        <v>4000</v>
      </c>
      <c r="C1063" t="s">
        <v>53</v>
      </c>
      <c r="D1063" t="s">
        <v>98</v>
      </c>
      <c r="E1063">
        <v>0</v>
      </c>
      <c r="F1063">
        <f t="shared" si="26"/>
        <v>0</v>
      </c>
      <c r="G1063" t="str">
        <f t="shared" si="27"/>
        <v>Agri</v>
      </c>
    </row>
    <row r="1064" spans="1:7">
      <c r="A1064">
        <v>2012</v>
      </c>
      <c r="B1064">
        <v>4000</v>
      </c>
      <c r="C1064" t="s">
        <v>53</v>
      </c>
      <c r="D1064" t="s">
        <v>98</v>
      </c>
      <c r="E1064">
        <v>0.67200000000000004</v>
      </c>
      <c r="F1064">
        <f t="shared" si="26"/>
        <v>0.67200000000000004</v>
      </c>
      <c r="G1064" t="str">
        <f t="shared" si="27"/>
        <v>Agri</v>
      </c>
    </row>
    <row r="1065" spans="1:7">
      <c r="A1065">
        <v>2012</v>
      </c>
      <c r="B1065">
        <v>4000</v>
      </c>
      <c r="C1065" t="s">
        <v>53</v>
      </c>
      <c r="D1065" t="s">
        <v>96</v>
      </c>
      <c r="E1065">
        <v>4.1020000000000003</v>
      </c>
      <c r="F1065">
        <f t="shared" si="26"/>
        <v>4.1020000000000003</v>
      </c>
      <c r="G1065" t="str">
        <f t="shared" si="27"/>
        <v>Services</v>
      </c>
    </row>
    <row r="1066" spans="1:7">
      <c r="A1066">
        <v>2012</v>
      </c>
      <c r="B1066">
        <v>4000</v>
      </c>
      <c r="C1066" t="s">
        <v>76</v>
      </c>
      <c r="D1066" t="s">
        <v>99</v>
      </c>
      <c r="E1066">
        <v>15.22</v>
      </c>
      <c r="F1066">
        <f t="shared" si="26"/>
        <v>15.22</v>
      </c>
      <c r="G1066" t="str">
        <f t="shared" si="27"/>
        <v>Industry</v>
      </c>
    </row>
    <row r="1067" spans="1:7">
      <c r="A1067">
        <v>2012</v>
      </c>
      <c r="B1067">
        <v>4000</v>
      </c>
      <c r="C1067" t="s">
        <v>76</v>
      </c>
      <c r="D1067" t="s">
        <v>100</v>
      </c>
      <c r="E1067">
        <v>7.0000000000000007E-2</v>
      </c>
      <c r="F1067">
        <f t="shared" si="26"/>
        <v>7.0000000000000007E-2</v>
      </c>
      <c r="G1067" t="str">
        <f t="shared" si="27"/>
        <v>Transport</v>
      </c>
    </row>
    <row r="1068" spans="1:7">
      <c r="A1068">
        <v>2012</v>
      </c>
      <c r="B1068">
        <v>4000</v>
      </c>
      <c r="C1068" t="s">
        <v>76</v>
      </c>
      <c r="D1068" t="s">
        <v>95</v>
      </c>
      <c r="E1068">
        <v>9.4480000000000004</v>
      </c>
      <c r="F1068">
        <f t="shared" si="26"/>
        <v>9.4480000000000004</v>
      </c>
      <c r="G1068" t="str">
        <f t="shared" si="27"/>
        <v>Residential</v>
      </c>
    </row>
    <row r="1069" spans="1:7">
      <c r="A1069">
        <v>2012</v>
      </c>
      <c r="B1069">
        <v>4000</v>
      </c>
      <c r="C1069" t="s">
        <v>76</v>
      </c>
      <c r="D1069" t="s">
        <v>98</v>
      </c>
      <c r="E1069">
        <v>0</v>
      </c>
      <c r="F1069">
        <f t="shared" si="26"/>
        <v>0</v>
      </c>
      <c r="G1069" t="str">
        <f t="shared" si="27"/>
        <v>Agri</v>
      </c>
    </row>
    <row r="1070" spans="1:7">
      <c r="A1070">
        <v>2012</v>
      </c>
      <c r="B1070">
        <v>4000</v>
      </c>
      <c r="C1070" t="s">
        <v>76</v>
      </c>
      <c r="D1070" t="s">
        <v>98</v>
      </c>
      <c r="E1070">
        <v>0.11899999999999999</v>
      </c>
      <c r="F1070">
        <f t="shared" si="26"/>
        <v>0.11899999999999999</v>
      </c>
      <c r="G1070" t="str">
        <f t="shared" si="27"/>
        <v>Agri</v>
      </c>
    </row>
    <row r="1071" spans="1:7">
      <c r="A1071">
        <v>2012</v>
      </c>
      <c r="B1071">
        <v>4000</v>
      </c>
      <c r="C1071" t="s">
        <v>76</v>
      </c>
      <c r="D1071" t="s">
        <v>96</v>
      </c>
      <c r="E1071">
        <v>3.3660000000000001</v>
      </c>
      <c r="F1071">
        <f t="shared" si="26"/>
        <v>3.3660000000000001</v>
      </c>
      <c r="G1071" t="str">
        <f t="shared" si="27"/>
        <v>Services</v>
      </c>
    </row>
    <row r="1072" spans="1:7">
      <c r="A1072">
        <v>2012</v>
      </c>
      <c r="B1072">
        <v>4000</v>
      </c>
      <c r="C1072" t="s">
        <v>77</v>
      </c>
      <c r="D1072" t="s">
        <v>99</v>
      </c>
      <c r="E1072">
        <v>0</v>
      </c>
      <c r="F1072">
        <f t="shared" si="26"/>
        <v>0</v>
      </c>
      <c r="G1072" t="str">
        <f t="shared" si="27"/>
        <v>Industry</v>
      </c>
    </row>
    <row r="1073" spans="1:7">
      <c r="A1073">
        <v>2012</v>
      </c>
      <c r="B1073">
        <v>4000</v>
      </c>
      <c r="C1073" t="s">
        <v>77</v>
      </c>
      <c r="D1073" t="s">
        <v>100</v>
      </c>
      <c r="E1073">
        <v>0</v>
      </c>
      <c r="F1073">
        <f t="shared" si="26"/>
        <v>0</v>
      </c>
      <c r="G1073" t="str">
        <f t="shared" si="27"/>
        <v>Transport</v>
      </c>
    </row>
    <row r="1074" spans="1:7">
      <c r="A1074">
        <v>2012</v>
      </c>
      <c r="B1074">
        <v>4000</v>
      </c>
      <c r="C1074" t="s">
        <v>77</v>
      </c>
      <c r="D1074" t="s">
        <v>95</v>
      </c>
      <c r="E1074">
        <v>0</v>
      </c>
      <c r="F1074">
        <f t="shared" si="26"/>
        <v>0</v>
      </c>
      <c r="G1074" t="str">
        <f t="shared" si="27"/>
        <v>Residential</v>
      </c>
    </row>
    <row r="1075" spans="1:7">
      <c r="A1075">
        <v>2012</v>
      </c>
      <c r="B1075">
        <v>4000</v>
      </c>
      <c r="C1075" t="s">
        <v>77</v>
      </c>
      <c r="D1075" t="s">
        <v>98</v>
      </c>
      <c r="E1075">
        <v>0</v>
      </c>
      <c r="F1075">
        <f t="shared" si="26"/>
        <v>0</v>
      </c>
      <c r="G1075" t="str">
        <f t="shared" si="27"/>
        <v>Agri</v>
      </c>
    </row>
    <row r="1076" spans="1:7">
      <c r="A1076">
        <v>2012</v>
      </c>
      <c r="B1076">
        <v>4000</v>
      </c>
      <c r="C1076" t="s">
        <v>77</v>
      </c>
      <c r="D1076" t="s">
        <v>98</v>
      </c>
      <c r="E1076">
        <v>0</v>
      </c>
      <c r="F1076">
        <f t="shared" si="26"/>
        <v>0</v>
      </c>
      <c r="G1076" t="str">
        <f t="shared" si="27"/>
        <v>Agri</v>
      </c>
    </row>
    <row r="1077" spans="1:7">
      <c r="A1077">
        <v>2012</v>
      </c>
      <c r="B1077">
        <v>4000</v>
      </c>
      <c r="C1077" t="s">
        <v>77</v>
      </c>
      <c r="D1077" t="s">
        <v>96</v>
      </c>
      <c r="E1077">
        <v>0</v>
      </c>
      <c r="F1077">
        <f t="shared" si="26"/>
        <v>0</v>
      </c>
      <c r="G1077" t="str">
        <f t="shared" si="27"/>
        <v>Services</v>
      </c>
    </row>
    <row r="1078" spans="1:7">
      <c r="A1078">
        <v>2012</v>
      </c>
      <c r="B1078">
        <v>4000</v>
      </c>
      <c r="C1078" t="s">
        <v>78</v>
      </c>
      <c r="D1078" t="s">
        <v>99</v>
      </c>
      <c r="E1078">
        <v>0.85</v>
      </c>
      <c r="F1078">
        <f t="shared" si="26"/>
        <v>0.85</v>
      </c>
      <c r="G1078" t="str">
        <f t="shared" si="27"/>
        <v>Industry</v>
      </c>
    </row>
    <row r="1079" spans="1:7">
      <c r="A1079">
        <v>2012</v>
      </c>
      <c r="B1079">
        <v>4000</v>
      </c>
      <c r="C1079" t="s">
        <v>78</v>
      </c>
      <c r="D1079" t="s">
        <v>100</v>
      </c>
      <c r="E1079">
        <v>4.0000000000000001E-3</v>
      </c>
      <c r="F1079">
        <f t="shared" si="26"/>
        <v>4.0000000000000001E-3</v>
      </c>
      <c r="G1079" t="str">
        <f t="shared" si="27"/>
        <v>Transport</v>
      </c>
    </row>
    <row r="1080" spans="1:7">
      <c r="A1080">
        <v>2012</v>
      </c>
      <c r="B1080">
        <v>4000</v>
      </c>
      <c r="C1080" t="s">
        <v>78</v>
      </c>
      <c r="D1080" t="s">
        <v>95</v>
      </c>
      <c r="E1080">
        <v>0</v>
      </c>
      <c r="F1080">
        <f t="shared" si="26"/>
        <v>0</v>
      </c>
      <c r="G1080" t="str">
        <f t="shared" si="27"/>
        <v>Residential</v>
      </c>
    </row>
    <row r="1081" spans="1:7">
      <c r="A1081">
        <v>2012</v>
      </c>
      <c r="B1081">
        <v>4000</v>
      </c>
      <c r="C1081" t="s">
        <v>78</v>
      </c>
      <c r="D1081" t="s">
        <v>98</v>
      </c>
      <c r="E1081">
        <v>0</v>
      </c>
      <c r="F1081">
        <f t="shared" si="26"/>
        <v>0</v>
      </c>
      <c r="G1081" t="str">
        <f t="shared" si="27"/>
        <v>Agri</v>
      </c>
    </row>
    <row r="1082" spans="1:7">
      <c r="A1082">
        <v>2012</v>
      </c>
      <c r="B1082">
        <v>4000</v>
      </c>
      <c r="C1082" t="s">
        <v>78</v>
      </c>
      <c r="D1082" t="s">
        <v>98</v>
      </c>
      <c r="E1082">
        <v>0</v>
      </c>
      <c r="F1082">
        <f t="shared" si="26"/>
        <v>0</v>
      </c>
      <c r="G1082" t="str">
        <f t="shared" si="27"/>
        <v>Agri</v>
      </c>
    </row>
    <row r="1083" spans="1:7">
      <c r="A1083">
        <v>2012</v>
      </c>
      <c r="B1083">
        <v>4000</v>
      </c>
      <c r="C1083" t="s">
        <v>78</v>
      </c>
      <c r="D1083" t="s">
        <v>96</v>
      </c>
      <c r="E1083">
        <v>9.0999999999999998E-2</v>
      </c>
      <c r="F1083">
        <f t="shared" si="26"/>
        <v>9.0999999999999998E-2</v>
      </c>
      <c r="G1083" t="str">
        <f t="shared" si="27"/>
        <v>Services</v>
      </c>
    </row>
    <row r="1084" spans="1:7">
      <c r="A1084">
        <v>2012</v>
      </c>
      <c r="B1084">
        <v>4000</v>
      </c>
      <c r="C1084" t="s">
        <v>69</v>
      </c>
      <c r="D1084" t="s">
        <v>99</v>
      </c>
      <c r="E1084">
        <v>0</v>
      </c>
      <c r="F1084">
        <f t="shared" si="26"/>
        <v>0</v>
      </c>
      <c r="G1084" t="str">
        <f t="shared" si="27"/>
        <v>Industry</v>
      </c>
    </row>
    <row r="1085" spans="1:7">
      <c r="A1085">
        <v>2012</v>
      </c>
      <c r="B1085">
        <v>4000</v>
      </c>
      <c r="C1085" t="s">
        <v>69</v>
      </c>
      <c r="D1085" t="s">
        <v>100</v>
      </c>
      <c r="E1085">
        <v>0</v>
      </c>
      <c r="F1085">
        <f t="shared" si="26"/>
        <v>0</v>
      </c>
      <c r="G1085" t="str">
        <f t="shared" si="27"/>
        <v>Transport</v>
      </c>
    </row>
    <row r="1086" spans="1:7">
      <c r="A1086">
        <v>2012</v>
      </c>
      <c r="B1086">
        <v>4000</v>
      </c>
      <c r="C1086" t="s">
        <v>69</v>
      </c>
      <c r="D1086" t="s">
        <v>95</v>
      </c>
      <c r="E1086">
        <v>0</v>
      </c>
      <c r="F1086">
        <f t="shared" si="26"/>
        <v>0</v>
      </c>
      <c r="G1086" t="str">
        <f t="shared" si="27"/>
        <v>Residential</v>
      </c>
    </row>
    <row r="1087" spans="1:7">
      <c r="A1087">
        <v>2012</v>
      </c>
      <c r="B1087">
        <v>4000</v>
      </c>
      <c r="C1087" t="s">
        <v>69</v>
      </c>
      <c r="D1087" t="s">
        <v>98</v>
      </c>
      <c r="E1087">
        <v>0</v>
      </c>
      <c r="F1087">
        <f t="shared" si="26"/>
        <v>0</v>
      </c>
      <c r="G1087" t="str">
        <f t="shared" si="27"/>
        <v>Agri</v>
      </c>
    </row>
    <row r="1088" spans="1:7">
      <c r="A1088">
        <v>2012</v>
      </c>
      <c r="B1088">
        <v>4000</v>
      </c>
      <c r="C1088" t="s">
        <v>69</v>
      </c>
      <c r="D1088" t="s">
        <v>98</v>
      </c>
      <c r="E1088">
        <v>0</v>
      </c>
      <c r="F1088">
        <f t="shared" si="26"/>
        <v>0</v>
      </c>
      <c r="G1088" t="str">
        <f t="shared" si="27"/>
        <v>Agri</v>
      </c>
    </row>
    <row r="1089" spans="1:7">
      <c r="A1089">
        <v>2012</v>
      </c>
      <c r="B1089">
        <v>4000</v>
      </c>
      <c r="C1089" t="s">
        <v>69</v>
      </c>
      <c r="D1089" t="s">
        <v>96</v>
      </c>
      <c r="E1089">
        <v>0</v>
      </c>
      <c r="F1089">
        <f t="shared" si="26"/>
        <v>0</v>
      </c>
      <c r="G1089" t="str">
        <f t="shared" si="27"/>
        <v>Services</v>
      </c>
    </row>
    <row r="1090" spans="1:7">
      <c r="A1090">
        <v>2012</v>
      </c>
      <c r="B1090">
        <v>4000</v>
      </c>
      <c r="C1090" t="s">
        <v>54</v>
      </c>
      <c r="D1090" t="s">
        <v>99</v>
      </c>
      <c r="E1090">
        <v>215.82900000000001</v>
      </c>
      <c r="F1090">
        <f t="shared" si="26"/>
        <v>215.82900000000001</v>
      </c>
      <c r="G1090" t="str">
        <f t="shared" si="27"/>
        <v>Industry</v>
      </c>
    </row>
    <row r="1091" spans="1:7">
      <c r="A1091">
        <v>2012</v>
      </c>
      <c r="B1091">
        <v>4000</v>
      </c>
      <c r="C1091" t="s">
        <v>54</v>
      </c>
      <c r="D1091" t="s">
        <v>100</v>
      </c>
      <c r="E1091">
        <v>0.99299999999999999</v>
      </c>
      <c r="F1091">
        <f t="shared" si="26"/>
        <v>0.99299999999999999</v>
      </c>
      <c r="G1091" t="str">
        <f t="shared" si="27"/>
        <v>Transport</v>
      </c>
    </row>
    <row r="1092" spans="1:7">
      <c r="A1092">
        <v>2012</v>
      </c>
      <c r="B1092">
        <v>4000</v>
      </c>
      <c r="C1092" t="s">
        <v>54</v>
      </c>
      <c r="D1092" t="s">
        <v>95</v>
      </c>
      <c r="E1092">
        <v>337.90800000000002</v>
      </c>
      <c r="F1092">
        <f t="shared" si="26"/>
        <v>337.90800000000002</v>
      </c>
      <c r="G1092" t="str">
        <f t="shared" si="27"/>
        <v>Residential</v>
      </c>
    </row>
    <row r="1093" spans="1:7">
      <c r="A1093">
        <v>2012</v>
      </c>
      <c r="B1093">
        <v>4000</v>
      </c>
      <c r="C1093" t="s">
        <v>54</v>
      </c>
      <c r="D1093" t="s">
        <v>98</v>
      </c>
      <c r="E1093">
        <v>0</v>
      </c>
      <c r="F1093">
        <f t="shared" si="26"/>
        <v>0</v>
      </c>
      <c r="G1093" t="str">
        <f t="shared" si="27"/>
        <v>Agri</v>
      </c>
    </row>
    <row r="1094" spans="1:7">
      <c r="A1094">
        <v>2012</v>
      </c>
      <c r="B1094">
        <v>4000</v>
      </c>
      <c r="C1094" t="s">
        <v>54</v>
      </c>
      <c r="D1094" t="s">
        <v>98</v>
      </c>
      <c r="E1094">
        <v>102.938</v>
      </c>
      <c r="F1094">
        <f t="shared" si="26"/>
        <v>102.938</v>
      </c>
      <c r="G1094" t="str">
        <f t="shared" si="27"/>
        <v>Agri</v>
      </c>
    </row>
    <row r="1095" spans="1:7">
      <c r="A1095">
        <v>2012</v>
      </c>
      <c r="B1095">
        <v>4000</v>
      </c>
      <c r="C1095" t="s">
        <v>54</v>
      </c>
      <c r="D1095" t="s">
        <v>96</v>
      </c>
      <c r="E1095">
        <v>152.12200000000001</v>
      </c>
      <c r="F1095">
        <f t="shared" si="26"/>
        <v>152.12200000000001</v>
      </c>
      <c r="G1095" t="str">
        <f t="shared" si="27"/>
        <v>Services</v>
      </c>
    </row>
    <row r="1096" spans="1:7">
      <c r="A1096">
        <v>2012</v>
      </c>
      <c r="B1096">
        <v>4000</v>
      </c>
      <c r="C1096" t="s">
        <v>79</v>
      </c>
      <c r="D1096" t="s">
        <v>99</v>
      </c>
      <c r="E1096">
        <v>12.273999999999999</v>
      </c>
      <c r="F1096">
        <f t="shared" si="26"/>
        <v>12.273999999999999</v>
      </c>
      <c r="G1096" t="str">
        <f t="shared" si="27"/>
        <v>Industry</v>
      </c>
    </row>
    <row r="1097" spans="1:7">
      <c r="A1097">
        <v>2012</v>
      </c>
      <c r="B1097">
        <v>4000</v>
      </c>
      <c r="C1097" t="s">
        <v>79</v>
      </c>
      <c r="D1097" t="s">
        <v>100</v>
      </c>
      <c r="E1097">
        <v>3.2890000000000001</v>
      </c>
      <c r="F1097">
        <f t="shared" si="26"/>
        <v>3.2890000000000001</v>
      </c>
      <c r="G1097" t="str">
        <f t="shared" si="27"/>
        <v>Transport</v>
      </c>
    </row>
    <row r="1098" spans="1:7">
      <c r="A1098">
        <v>2012</v>
      </c>
      <c r="B1098">
        <v>4000</v>
      </c>
      <c r="C1098" t="s">
        <v>79</v>
      </c>
      <c r="D1098" t="s">
        <v>95</v>
      </c>
      <c r="E1098">
        <v>0.13300000000000001</v>
      </c>
      <c r="F1098">
        <f t="shared" si="26"/>
        <v>0.13300000000000001</v>
      </c>
      <c r="G1098" t="str">
        <f t="shared" si="27"/>
        <v>Residential</v>
      </c>
    </row>
    <row r="1099" spans="1:7">
      <c r="A1099">
        <v>2012</v>
      </c>
      <c r="B1099">
        <v>4000</v>
      </c>
      <c r="C1099" t="s">
        <v>79</v>
      </c>
      <c r="D1099" t="s">
        <v>98</v>
      </c>
      <c r="E1099">
        <v>0</v>
      </c>
      <c r="F1099">
        <f t="shared" si="26"/>
        <v>0</v>
      </c>
      <c r="G1099" t="str">
        <f t="shared" si="27"/>
        <v>Agri</v>
      </c>
    </row>
    <row r="1100" spans="1:7">
      <c r="A1100">
        <v>2012</v>
      </c>
      <c r="B1100">
        <v>4000</v>
      </c>
      <c r="C1100" t="s">
        <v>79</v>
      </c>
      <c r="D1100" t="s">
        <v>98</v>
      </c>
      <c r="E1100">
        <v>0.64600000000000002</v>
      </c>
      <c r="F1100">
        <f t="shared" si="26"/>
        <v>0.64600000000000002</v>
      </c>
      <c r="G1100" t="str">
        <f t="shared" si="27"/>
        <v>Agri</v>
      </c>
    </row>
    <row r="1101" spans="1:7">
      <c r="A1101">
        <v>2012</v>
      </c>
      <c r="B1101">
        <v>4000</v>
      </c>
      <c r="C1101" t="s">
        <v>79</v>
      </c>
      <c r="D1101" t="s">
        <v>96</v>
      </c>
      <c r="E1101">
        <v>0.872</v>
      </c>
      <c r="F1101">
        <f t="shared" si="26"/>
        <v>0.872</v>
      </c>
      <c r="G1101" t="str">
        <f t="shared" si="27"/>
        <v>Services</v>
      </c>
    </row>
    <row r="1102" spans="1:7">
      <c r="A1102">
        <v>2012</v>
      </c>
      <c r="B1102">
        <v>4000</v>
      </c>
      <c r="C1102" t="s">
        <v>55</v>
      </c>
      <c r="D1102" t="s">
        <v>99</v>
      </c>
      <c r="E1102">
        <v>154.86500000000001</v>
      </c>
      <c r="F1102">
        <f t="shared" si="26"/>
        <v>154.86500000000001</v>
      </c>
      <c r="G1102" t="str">
        <f t="shared" si="27"/>
        <v>Industry</v>
      </c>
    </row>
    <row r="1103" spans="1:7">
      <c r="A1103">
        <v>2012</v>
      </c>
      <c r="B1103">
        <v>4000</v>
      </c>
      <c r="C1103" t="s">
        <v>55</v>
      </c>
      <c r="D1103" t="s">
        <v>100</v>
      </c>
      <c r="E1103">
        <v>10.805999999999999</v>
      </c>
      <c r="F1103">
        <f t="shared" si="26"/>
        <v>10.805999999999999</v>
      </c>
      <c r="G1103" t="str">
        <f t="shared" si="27"/>
        <v>Transport</v>
      </c>
    </row>
    <row r="1104" spans="1:7">
      <c r="A1104">
        <v>2012</v>
      </c>
      <c r="B1104">
        <v>4000</v>
      </c>
      <c r="C1104" t="s">
        <v>55</v>
      </c>
      <c r="D1104" t="s">
        <v>95</v>
      </c>
      <c r="E1104">
        <v>141.43700000000001</v>
      </c>
      <c r="F1104">
        <f t="shared" si="26"/>
        <v>141.43700000000001</v>
      </c>
      <c r="G1104" t="str">
        <f t="shared" si="27"/>
        <v>Residential</v>
      </c>
    </row>
    <row r="1105" spans="1:7">
      <c r="A1105">
        <v>2012</v>
      </c>
      <c r="B1105">
        <v>4000</v>
      </c>
      <c r="C1105" t="s">
        <v>55</v>
      </c>
      <c r="D1105" t="s">
        <v>98</v>
      </c>
      <c r="E1105">
        <v>0</v>
      </c>
      <c r="F1105">
        <f t="shared" si="26"/>
        <v>0</v>
      </c>
      <c r="G1105" t="str">
        <f t="shared" si="27"/>
        <v>Agri</v>
      </c>
    </row>
    <row r="1106" spans="1:7">
      <c r="A1106">
        <v>2012</v>
      </c>
      <c r="B1106">
        <v>4000</v>
      </c>
      <c r="C1106" t="s">
        <v>55</v>
      </c>
      <c r="D1106" t="s">
        <v>98</v>
      </c>
      <c r="E1106">
        <v>1.796</v>
      </c>
      <c r="F1106">
        <f t="shared" si="26"/>
        <v>1.796</v>
      </c>
      <c r="G1106" t="str">
        <f t="shared" si="27"/>
        <v>Agri</v>
      </c>
    </row>
    <row r="1107" spans="1:7">
      <c r="A1107">
        <v>2012</v>
      </c>
      <c r="B1107">
        <v>4000</v>
      </c>
      <c r="C1107" t="s">
        <v>55</v>
      </c>
      <c r="D1107" t="s">
        <v>96</v>
      </c>
      <c r="E1107">
        <v>80.903000000000006</v>
      </c>
      <c r="F1107">
        <f t="shared" si="26"/>
        <v>80.903000000000006</v>
      </c>
      <c r="G1107" t="str">
        <f t="shared" si="27"/>
        <v>Services</v>
      </c>
    </row>
    <row r="1108" spans="1:7">
      <c r="A1108">
        <v>2012</v>
      </c>
      <c r="B1108">
        <v>4000</v>
      </c>
      <c r="C1108" t="s">
        <v>56</v>
      </c>
      <c r="D1108" t="s">
        <v>99</v>
      </c>
      <c r="E1108">
        <v>46.959000000000003</v>
      </c>
      <c r="F1108">
        <f t="shared" si="26"/>
        <v>46.959000000000003</v>
      </c>
      <c r="G1108" t="str">
        <f t="shared" si="27"/>
        <v>Industry</v>
      </c>
    </row>
    <row r="1109" spans="1:7">
      <c r="A1109">
        <v>2012</v>
      </c>
      <c r="B1109">
        <v>4000</v>
      </c>
      <c r="C1109" t="s">
        <v>56</v>
      </c>
      <c r="D1109" t="s">
        <v>100</v>
      </c>
      <c r="E1109">
        <v>0.501</v>
      </c>
      <c r="F1109">
        <f t="shared" si="26"/>
        <v>0.501</v>
      </c>
      <c r="G1109" t="str">
        <f t="shared" si="27"/>
        <v>Transport</v>
      </c>
    </row>
    <row r="1110" spans="1:7">
      <c r="A1110">
        <v>2012</v>
      </c>
      <c r="B1110">
        <v>4000</v>
      </c>
      <c r="C1110" t="s">
        <v>56</v>
      </c>
      <c r="D1110" t="s">
        <v>95</v>
      </c>
      <c r="E1110">
        <v>10.794</v>
      </c>
      <c r="F1110">
        <f t="shared" si="26"/>
        <v>10.794</v>
      </c>
      <c r="G1110" t="str">
        <f t="shared" si="27"/>
        <v>Residential</v>
      </c>
    </row>
    <row r="1111" spans="1:7">
      <c r="A1111">
        <v>2012</v>
      </c>
      <c r="B1111">
        <v>4000</v>
      </c>
      <c r="C1111" t="s">
        <v>56</v>
      </c>
      <c r="D1111" t="s">
        <v>98</v>
      </c>
      <c r="E1111">
        <v>2E-3</v>
      </c>
      <c r="F1111">
        <f t="shared" si="26"/>
        <v>2E-3</v>
      </c>
      <c r="G1111" t="str">
        <f t="shared" si="27"/>
        <v>Agri</v>
      </c>
    </row>
    <row r="1112" spans="1:7">
      <c r="A1112">
        <v>2012</v>
      </c>
      <c r="B1112">
        <v>4000</v>
      </c>
      <c r="C1112" t="s">
        <v>56</v>
      </c>
      <c r="D1112" t="s">
        <v>98</v>
      </c>
      <c r="E1112">
        <v>0.23499999999999999</v>
      </c>
      <c r="F1112">
        <f t="shared" si="26"/>
        <v>0.23499999999999999</v>
      </c>
      <c r="G1112" t="str">
        <f t="shared" si="27"/>
        <v>Agri</v>
      </c>
    </row>
    <row r="1113" spans="1:7">
      <c r="A1113">
        <v>2012</v>
      </c>
      <c r="B1113">
        <v>4000</v>
      </c>
      <c r="C1113" t="s">
        <v>56</v>
      </c>
      <c r="D1113" t="s">
        <v>96</v>
      </c>
      <c r="E1113">
        <v>9.1219999999999999</v>
      </c>
      <c r="F1113">
        <f t="shared" si="26"/>
        <v>9.1219999999999999</v>
      </c>
      <c r="G1113" t="str">
        <f t="shared" si="27"/>
        <v>Services</v>
      </c>
    </row>
    <row r="1114" spans="1:7">
      <c r="A1114">
        <v>2012</v>
      </c>
      <c r="B1114">
        <v>4000</v>
      </c>
      <c r="C1114" t="s">
        <v>57</v>
      </c>
      <c r="D1114" t="s">
        <v>99</v>
      </c>
      <c r="E1114">
        <v>116.14700000000001</v>
      </c>
      <c r="F1114">
        <f t="shared" si="26"/>
        <v>116.14700000000001</v>
      </c>
      <c r="G1114" t="str">
        <f t="shared" si="27"/>
        <v>Industry</v>
      </c>
    </row>
    <row r="1115" spans="1:7">
      <c r="A1115">
        <v>2012</v>
      </c>
      <c r="B1115">
        <v>4000</v>
      </c>
      <c r="C1115" t="s">
        <v>57</v>
      </c>
      <c r="D1115" t="s">
        <v>100</v>
      </c>
      <c r="E1115">
        <v>0.39900000000000002</v>
      </c>
      <c r="F1115">
        <f t="shared" si="26"/>
        <v>0.39900000000000002</v>
      </c>
      <c r="G1115" t="str">
        <f t="shared" si="27"/>
        <v>Transport</v>
      </c>
    </row>
    <row r="1116" spans="1:7">
      <c r="A1116">
        <v>2012</v>
      </c>
      <c r="B1116">
        <v>4000</v>
      </c>
      <c r="C1116" t="s">
        <v>57</v>
      </c>
      <c r="D1116" t="s">
        <v>95</v>
      </c>
      <c r="E1116">
        <v>106.498</v>
      </c>
      <c r="F1116">
        <f t="shared" si="26"/>
        <v>106.498</v>
      </c>
      <c r="G1116" t="str">
        <f t="shared" si="27"/>
        <v>Residential</v>
      </c>
    </row>
    <row r="1117" spans="1:7">
      <c r="A1117">
        <v>2012</v>
      </c>
      <c r="B1117">
        <v>4000</v>
      </c>
      <c r="C1117" t="s">
        <v>57</v>
      </c>
      <c r="D1117" t="s">
        <v>98</v>
      </c>
      <c r="E1117">
        <v>0</v>
      </c>
      <c r="F1117">
        <f t="shared" si="26"/>
        <v>0</v>
      </c>
      <c r="G1117" t="str">
        <f t="shared" si="27"/>
        <v>Agri</v>
      </c>
    </row>
    <row r="1118" spans="1:7">
      <c r="A1118">
        <v>2012</v>
      </c>
      <c r="B1118">
        <v>4000</v>
      </c>
      <c r="C1118" t="s">
        <v>57</v>
      </c>
      <c r="D1118" t="s">
        <v>98</v>
      </c>
      <c r="E1118">
        <v>3.1349999999999998</v>
      </c>
      <c r="F1118">
        <f t="shared" ref="F1118:F1181" si="28">IF(D1118=$D$221,-E1118,E1118)</f>
        <v>3.1349999999999998</v>
      </c>
      <c r="G1118" t="str">
        <f t="shared" ref="G1118:G1181" si="29">IF(D1118=$D$221,$D$222,D1118)</f>
        <v>Agri</v>
      </c>
    </row>
    <row r="1119" spans="1:7">
      <c r="A1119">
        <v>2012</v>
      </c>
      <c r="B1119">
        <v>4000</v>
      </c>
      <c r="C1119" t="s">
        <v>57</v>
      </c>
      <c r="D1119" t="s">
        <v>96</v>
      </c>
      <c r="E1119">
        <v>31.988</v>
      </c>
      <c r="F1119">
        <f t="shared" si="28"/>
        <v>31.988</v>
      </c>
      <c r="G1119" t="str">
        <f t="shared" si="29"/>
        <v>Services</v>
      </c>
    </row>
    <row r="1120" spans="1:7">
      <c r="A1120">
        <v>2012</v>
      </c>
      <c r="B1120">
        <v>4000</v>
      </c>
      <c r="C1120" t="s">
        <v>80</v>
      </c>
      <c r="D1120" t="s">
        <v>99</v>
      </c>
      <c r="E1120">
        <v>26.611000000000001</v>
      </c>
      <c r="F1120">
        <f t="shared" si="28"/>
        <v>26.611000000000001</v>
      </c>
      <c r="G1120" t="str">
        <f t="shared" si="29"/>
        <v>Industry</v>
      </c>
    </row>
    <row r="1121" spans="1:7">
      <c r="A1121">
        <v>2012</v>
      </c>
      <c r="B1121">
        <v>4000</v>
      </c>
      <c r="C1121" t="s">
        <v>80</v>
      </c>
      <c r="D1121" t="s">
        <v>100</v>
      </c>
      <c r="E1121">
        <v>0.14799999999999999</v>
      </c>
      <c r="F1121">
        <f t="shared" si="28"/>
        <v>0.14799999999999999</v>
      </c>
      <c r="G1121" t="str">
        <f t="shared" si="29"/>
        <v>Transport</v>
      </c>
    </row>
    <row r="1122" spans="1:7">
      <c r="A1122">
        <v>2012</v>
      </c>
      <c r="B1122">
        <v>4000</v>
      </c>
      <c r="C1122" t="s">
        <v>80</v>
      </c>
      <c r="D1122" t="s">
        <v>95</v>
      </c>
      <c r="E1122">
        <v>8.1419999999999995</v>
      </c>
      <c r="F1122">
        <f t="shared" si="28"/>
        <v>8.1419999999999995</v>
      </c>
      <c r="G1122" t="str">
        <f t="shared" si="29"/>
        <v>Residential</v>
      </c>
    </row>
    <row r="1123" spans="1:7">
      <c r="A1123">
        <v>2012</v>
      </c>
      <c r="B1123">
        <v>4000</v>
      </c>
      <c r="C1123" t="s">
        <v>80</v>
      </c>
      <c r="D1123" t="s">
        <v>98</v>
      </c>
      <c r="E1123">
        <v>0</v>
      </c>
      <c r="F1123">
        <f t="shared" si="28"/>
        <v>0</v>
      </c>
      <c r="G1123" t="str">
        <f t="shared" si="29"/>
        <v>Agri</v>
      </c>
    </row>
    <row r="1124" spans="1:7">
      <c r="A1124">
        <v>2012</v>
      </c>
      <c r="B1124">
        <v>4000</v>
      </c>
      <c r="C1124" t="s">
        <v>80</v>
      </c>
      <c r="D1124" t="s">
        <v>98</v>
      </c>
      <c r="E1124">
        <v>0.68899999999999995</v>
      </c>
      <c r="F1124">
        <f t="shared" si="28"/>
        <v>0.68899999999999995</v>
      </c>
      <c r="G1124" t="str">
        <f t="shared" si="29"/>
        <v>Agri</v>
      </c>
    </row>
    <row r="1125" spans="1:7">
      <c r="A1125">
        <v>2012</v>
      </c>
      <c r="B1125">
        <v>4000</v>
      </c>
      <c r="C1125" t="s">
        <v>80</v>
      </c>
      <c r="D1125" t="s">
        <v>96</v>
      </c>
      <c r="E1125">
        <v>4.1369999999999996</v>
      </c>
      <c r="F1125">
        <f t="shared" si="28"/>
        <v>4.1369999999999996</v>
      </c>
      <c r="G1125" t="str">
        <f t="shared" si="29"/>
        <v>Services</v>
      </c>
    </row>
    <row r="1126" spans="1:7">
      <c r="A1126">
        <v>2012</v>
      </c>
      <c r="B1126">
        <v>4000</v>
      </c>
      <c r="C1126" t="s">
        <v>58</v>
      </c>
      <c r="D1126" t="s">
        <v>99</v>
      </c>
      <c r="E1126">
        <v>22.082999999999998</v>
      </c>
      <c r="F1126">
        <f t="shared" si="28"/>
        <v>22.082999999999998</v>
      </c>
      <c r="G1126" t="str">
        <f t="shared" si="29"/>
        <v>Industry</v>
      </c>
    </row>
    <row r="1127" spans="1:7">
      <c r="A1127">
        <v>2012</v>
      </c>
      <c r="B1127">
        <v>4000</v>
      </c>
      <c r="C1127" t="s">
        <v>58</v>
      </c>
      <c r="D1127" t="s">
        <v>100</v>
      </c>
      <c r="E1127">
        <v>2.218</v>
      </c>
      <c r="F1127">
        <f t="shared" si="28"/>
        <v>2.218</v>
      </c>
      <c r="G1127" t="str">
        <f t="shared" si="29"/>
        <v>Transport</v>
      </c>
    </row>
    <row r="1128" spans="1:7">
      <c r="A1128">
        <v>2012</v>
      </c>
      <c r="B1128">
        <v>4000</v>
      </c>
      <c r="C1128" t="s">
        <v>58</v>
      </c>
      <c r="D1128" t="s">
        <v>95</v>
      </c>
      <c r="E1128">
        <v>2.0350000000000001</v>
      </c>
      <c r="F1128">
        <f t="shared" si="28"/>
        <v>2.0350000000000001</v>
      </c>
      <c r="G1128" t="str">
        <f t="shared" si="29"/>
        <v>Residential</v>
      </c>
    </row>
    <row r="1129" spans="1:7">
      <c r="A1129">
        <v>2012</v>
      </c>
      <c r="B1129">
        <v>4000</v>
      </c>
      <c r="C1129" t="s">
        <v>58</v>
      </c>
      <c r="D1129" t="s">
        <v>98</v>
      </c>
      <c r="E1129">
        <v>0</v>
      </c>
      <c r="F1129">
        <f t="shared" si="28"/>
        <v>0</v>
      </c>
      <c r="G1129" t="str">
        <f t="shared" si="29"/>
        <v>Agri</v>
      </c>
    </row>
    <row r="1130" spans="1:7">
      <c r="A1130">
        <v>2012</v>
      </c>
      <c r="B1130">
        <v>4000</v>
      </c>
      <c r="C1130" t="s">
        <v>58</v>
      </c>
      <c r="D1130" t="s">
        <v>98</v>
      </c>
      <c r="E1130">
        <v>1.008</v>
      </c>
      <c r="F1130">
        <f t="shared" si="28"/>
        <v>1.008</v>
      </c>
      <c r="G1130" t="str">
        <f t="shared" si="29"/>
        <v>Agri</v>
      </c>
    </row>
    <row r="1131" spans="1:7">
      <c r="A1131">
        <v>2012</v>
      </c>
      <c r="B1131">
        <v>4000</v>
      </c>
      <c r="C1131" t="s">
        <v>58</v>
      </c>
      <c r="D1131" t="s">
        <v>96</v>
      </c>
      <c r="E1131">
        <v>5.1820000000000004</v>
      </c>
      <c r="F1131">
        <f t="shared" si="28"/>
        <v>5.1820000000000004</v>
      </c>
      <c r="G1131" t="str">
        <f t="shared" si="29"/>
        <v>Services</v>
      </c>
    </row>
    <row r="1132" spans="1:7">
      <c r="A1132">
        <v>2012</v>
      </c>
      <c r="B1132">
        <v>4000</v>
      </c>
      <c r="C1132" t="s">
        <v>59</v>
      </c>
      <c r="D1132" t="s">
        <v>99</v>
      </c>
      <c r="E1132">
        <v>17.425999999999998</v>
      </c>
      <c r="F1132">
        <f t="shared" si="28"/>
        <v>17.425999999999998</v>
      </c>
      <c r="G1132" t="str">
        <f t="shared" si="29"/>
        <v>Industry</v>
      </c>
    </row>
    <row r="1133" spans="1:7">
      <c r="A1133">
        <v>2012</v>
      </c>
      <c r="B1133">
        <v>4000</v>
      </c>
      <c r="C1133" t="s">
        <v>59</v>
      </c>
      <c r="D1133" t="s">
        <v>100</v>
      </c>
      <c r="E1133">
        <v>2.9000000000000001E-2</v>
      </c>
      <c r="F1133">
        <f t="shared" si="28"/>
        <v>2.9000000000000001E-2</v>
      </c>
      <c r="G1133" t="str">
        <f t="shared" si="29"/>
        <v>Transport</v>
      </c>
    </row>
    <row r="1134" spans="1:7">
      <c r="A1134">
        <v>2012</v>
      </c>
      <c r="B1134">
        <v>4000</v>
      </c>
      <c r="C1134" t="s">
        <v>59</v>
      </c>
      <c r="D1134" t="s">
        <v>95</v>
      </c>
      <c r="E1134">
        <v>4.907</v>
      </c>
      <c r="F1134">
        <f t="shared" si="28"/>
        <v>4.907</v>
      </c>
      <c r="G1134" t="str">
        <f t="shared" si="29"/>
        <v>Residential</v>
      </c>
    </row>
    <row r="1135" spans="1:7">
      <c r="A1135">
        <v>2012</v>
      </c>
      <c r="B1135">
        <v>4000</v>
      </c>
      <c r="C1135" t="s">
        <v>59</v>
      </c>
      <c r="D1135" t="s">
        <v>98</v>
      </c>
      <c r="E1135">
        <v>0</v>
      </c>
      <c r="F1135">
        <f t="shared" si="28"/>
        <v>0</v>
      </c>
      <c r="G1135" t="str">
        <f t="shared" si="29"/>
        <v>Agri</v>
      </c>
    </row>
    <row r="1136" spans="1:7">
      <c r="A1136">
        <v>2012</v>
      </c>
      <c r="B1136">
        <v>4000</v>
      </c>
      <c r="C1136" t="s">
        <v>59</v>
      </c>
      <c r="D1136" t="s">
        <v>98</v>
      </c>
      <c r="E1136">
        <v>0</v>
      </c>
      <c r="F1136">
        <f t="shared" si="28"/>
        <v>0</v>
      </c>
      <c r="G1136" t="str">
        <f t="shared" si="29"/>
        <v>Agri</v>
      </c>
    </row>
    <row r="1137" spans="1:7">
      <c r="A1137">
        <v>2012</v>
      </c>
      <c r="B1137">
        <v>4000</v>
      </c>
      <c r="C1137" t="s">
        <v>59</v>
      </c>
      <c r="D1137" t="s">
        <v>96</v>
      </c>
      <c r="E1137">
        <v>0.55300000000000005</v>
      </c>
      <c r="F1137">
        <f t="shared" si="28"/>
        <v>0.55300000000000005</v>
      </c>
      <c r="G1137" t="str">
        <f t="shared" si="29"/>
        <v>Services</v>
      </c>
    </row>
    <row r="1138" spans="1:7">
      <c r="A1138">
        <v>2012</v>
      </c>
      <c r="B1138">
        <v>4000</v>
      </c>
      <c r="C1138" t="s">
        <v>60</v>
      </c>
      <c r="D1138" t="s">
        <v>99</v>
      </c>
      <c r="E1138">
        <v>60.462000000000003</v>
      </c>
      <c r="F1138">
        <f t="shared" si="28"/>
        <v>60.462000000000003</v>
      </c>
      <c r="G1138" t="str">
        <f t="shared" si="29"/>
        <v>Industry</v>
      </c>
    </row>
    <row r="1139" spans="1:7">
      <c r="A1139">
        <v>2012</v>
      </c>
      <c r="B1139">
        <v>4000</v>
      </c>
      <c r="C1139" t="s">
        <v>60</v>
      </c>
      <c r="D1139" t="s">
        <v>100</v>
      </c>
      <c r="E1139">
        <v>8.4190000000000005</v>
      </c>
      <c r="F1139">
        <f t="shared" si="28"/>
        <v>8.4190000000000005</v>
      </c>
      <c r="G1139" t="str">
        <f t="shared" si="29"/>
        <v>Transport</v>
      </c>
    </row>
    <row r="1140" spans="1:7">
      <c r="A1140">
        <v>2012</v>
      </c>
      <c r="B1140">
        <v>4000</v>
      </c>
      <c r="C1140" t="s">
        <v>60</v>
      </c>
      <c r="D1140" t="s">
        <v>95</v>
      </c>
      <c r="E1140">
        <v>45.377000000000002</v>
      </c>
      <c r="F1140">
        <f t="shared" si="28"/>
        <v>45.377000000000002</v>
      </c>
      <c r="G1140" t="str">
        <f t="shared" si="29"/>
        <v>Residential</v>
      </c>
    </row>
    <row r="1141" spans="1:7">
      <c r="A1141">
        <v>2012</v>
      </c>
      <c r="B1141">
        <v>4000</v>
      </c>
      <c r="C1141" t="s">
        <v>60</v>
      </c>
      <c r="D1141" t="s">
        <v>98</v>
      </c>
      <c r="E1141">
        <v>0</v>
      </c>
      <c r="F1141">
        <f t="shared" si="28"/>
        <v>0</v>
      </c>
      <c r="G1141" t="str">
        <f t="shared" si="29"/>
        <v>Agri</v>
      </c>
    </row>
    <row r="1142" spans="1:7">
      <c r="A1142">
        <v>2012</v>
      </c>
      <c r="B1142">
        <v>4000</v>
      </c>
      <c r="C1142" t="s">
        <v>60</v>
      </c>
      <c r="D1142" t="s">
        <v>98</v>
      </c>
      <c r="E1142">
        <v>1.3380000000000001</v>
      </c>
      <c r="F1142">
        <f t="shared" si="28"/>
        <v>1.3380000000000001</v>
      </c>
      <c r="G1142" t="str">
        <f t="shared" si="29"/>
        <v>Agri</v>
      </c>
    </row>
    <row r="1143" spans="1:7">
      <c r="A1143">
        <v>2012</v>
      </c>
      <c r="B1143">
        <v>4000</v>
      </c>
      <c r="C1143" t="s">
        <v>60</v>
      </c>
      <c r="D1143" t="s">
        <v>96</v>
      </c>
      <c r="E1143">
        <v>26.972999999999999</v>
      </c>
      <c r="F1143">
        <f t="shared" si="28"/>
        <v>26.972999999999999</v>
      </c>
      <c r="G1143" t="str">
        <f t="shared" si="29"/>
        <v>Services</v>
      </c>
    </row>
    <row r="1144" spans="1:7">
      <c r="A1144">
        <v>2012</v>
      </c>
      <c r="B1144">
        <v>4000</v>
      </c>
      <c r="C1144" t="s">
        <v>61</v>
      </c>
      <c r="D1144" t="s">
        <v>99</v>
      </c>
      <c r="E1144">
        <v>312.75299999999999</v>
      </c>
      <c r="F1144">
        <f t="shared" si="28"/>
        <v>312.75299999999999</v>
      </c>
      <c r="G1144" t="str">
        <f t="shared" si="29"/>
        <v>Industry</v>
      </c>
    </row>
    <row r="1145" spans="1:7">
      <c r="A1145">
        <v>2012</v>
      </c>
      <c r="B1145">
        <v>4000</v>
      </c>
      <c r="C1145" t="s">
        <v>61</v>
      </c>
      <c r="D1145" t="s">
        <v>100</v>
      </c>
      <c r="E1145">
        <v>0</v>
      </c>
      <c r="F1145">
        <f t="shared" si="28"/>
        <v>0</v>
      </c>
      <c r="G1145" t="str">
        <f t="shared" si="29"/>
        <v>Transport</v>
      </c>
    </row>
    <row r="1146" spans="1:7">
      <c r="A1146">
        <v>2012</v>
      </c>
      <c r="B1146">
        <v>4000</v>
      </c>
      <c r="C1146" t="s">
        <v>61</v>
      </c>
      <c r="D1146" t="s">
        <v>95</v>
      </c>
      <c r="E1146">
        <v>1118.059</v>
      </c>
      <c r="F1146">
        <f t="shared" si="28"/>
        <v>1118.059</v>
      </c>
      <c r="G1146" t="str">
        <f t="shared" si="29"/>
        <v>Residential</v>
      </c>
    </row>
    <row r="1147" spans="1:7">
      <c r="A1147">
        <v>2012</v>
      </c>
      <c r="B1147">
        <v>4000</v>
      </c>
      <c r="C1147" t="s">
        <v>61</v>
      </c>
      <c r="D1147" t="s">
        <v>98</v>
      </c>
      <c r="E1147">
        <v>0</v>
      </c>
      <c r="F1147">
        <f t="shared" si="28"/>
        <v>0</v>
      </c>
      <c r="G1147" t="str">
        <f t="shared" si="29"/>
        <v>Agri</v>
      </c>
    </row>
    <row r="1148" spans="1:7">
      <c r="A1148">
        <v>2012</v>
      </c>
      <c r="B1148">
        <v>4000</v>
      </c>
      <c r="C1148" t="s">
        <v>61</v>
      </c>
      <c r="D1148" t="s">
        <v>98</v>
      </c>
      <c r="E1148">
        <v>3.766</v>
      </c>
      <c r="F1148">
        <f t="shared" si="28"/>
        <v>3.766</v>
      </c>
      <c r="G1148" t="str">
        <f t="shared" si="29"/>
        <v>Agri</v>
      </c>
    </row>
    <row r="1149" spans="1:7">
      <c r="A1149">
        <v>2012</v>
      </c>
      <c r="B1149">
        <v>4000</v>
      </c>
      <c r="C1149" t="s">
        <v>61</v>
      </c>
      <c r="D1149" t="s">
        <v>96</v>
      </c>
      <c r="E1149">
        <v>326.00700000000001</v>
      </c>
      <c r="F1149">
        <f t="shared" si="28"/>
        <v>326.00700000000001</v>
      </c>
      <c r="G1149" t="str">
        <f t="shared" si="29"/>
        <v>Services</v>
      </c>
    </row>
    <row r="1150" spans="1:7">
      <c r="A1150">
        <v>2012</v>
      </c>
      <c r="B1150">
        <v>4000</v>
      </c>
      <c r="C1150" t="s">
        <v>116</v>
      </c>
      <c r="D1150" t="s">
        <v>99</v>
      </c>
      <c r="E1150">
        <v>0</v>
      </c>
      <c r="F1150">
        <f t="shared" si="28"/>
        <v>0</v>
      </c>
      <c r="G1150" t="str">
        <f t="shared" si="29"/>
        <v>Industry</v>
      </c>
    </row>
    <row r="1151" spans="1:7">
      <c r="A1151">
        <v>2012</v>
      </c>
      <c r="B1151">
        <v>4000</v>
      </c>
      <c r="C1151" t="s">
        <v>116</v>
      </c>
      <c r="D1151" t="s">
        <v>100</v>
      </c>
      <c r="E1151">
        <v>0</v>
      </c>
      <c r="F1151">
        <f t="shared" si="28"/>
        <v>0</v>
      </c>
      <c r="G1151" t="str">
        <f t="shared" si="29"/>
        <v>Transport</v>
      </c>
    </row>
    <row r="1152" spans="1:7">
      <c r="A1152">
        <v>2012</v>
      </c>
      <c r="B1152">
        <v>4000</v>
      </c>
      <c r="C1152" t="s">
        <v>116</v>
      </c>
      <c r="D1152" t="s">
        <v>95</v>
      </c>
      <c r="E1152">
        <v>0</v>
      </c>
      <c r="F1152">
        <f t="shared" si="28"/>
        <v>0</v>
      </c>
      <c r="G1152" t="str">
        <f t="shared" si="29"/>
        <v>Residential</v>
      </c>
    </row>
    <row r="1153" spans="1:7">
      <c r="A1153">
        <v>2012</v>
      </c>
      <c r="B1153">
        <v>4000</v>
      </c>
      <c r="C1153" t="s">
        <v>116</v>
      </c>
      <c r="D1153" t="s">
        <v>98</v>
      </c>
      <c r="E1153">
        <v>0</v>
      </c>
      <c r="F1153">
        <f t="shared" si="28"/>
        <v>0</v>
      </c>
      <c r="G1153" t="str">
        <f t="shared" si="29"/>
        <v>Agri</v>
      </c>
    </row>
    <row r="1154" spans="1:7">
      <c r="A1154">
        <v>2012</v>
      </c>
      <c r="B1154">
        <v>4000</v>
      </c>
      <c r="C1154" t="s">
        <v>116</v>
      </c>
      <c r="D1154" t="s">
        <v>98</v>
      </c>
      <c r="E1154">
        <v>0</v>
      </c>
      <c r="F1154">
        <f t="shared" si="28"/>
        <v>0</v>
      </c>
      <c r="G1154" t="str">
        <f t="shared" si="29"/>
        <v>Agri</v>
      </c>
    </row>
    <row r="1155" spans="1:7">
      <c r="A1155">
        <v>2012</v>
      </c>
      <c r="B1155">
        <v>4000</v>
      </c>
      <c r="C1155" t="s">
        <v>116</v>
      </c>
      <c r="D1155" t="s">
        <v>96</v>
      </c>
      <c r="E1155">
        <v>0</v>
      </c>
      <c r="F1155">
        <f t="shared" si="28"/>
        <v>0</v>
      </c>
      <c r="G1155" t="str">
        <f t="shared" si="29"/>
        <v>Services</v>
      </c>
    </row>
    <row r="1156" spans="1:7">
      <c r="A1156">
        <v>2012</v>
      </c>
      <c r="B1156">
        <v>5200</v>
      </c>
      <c r="C1156" t="s">
        <v>74</v>
      </c>
      <c r="D1156" t="s">
        <v>101</v>
      </c>
      <c r="E1156">
        <v>0</v>
      </c>
      <c r="F1156">
        <f t="shared" si="28"/>
        <v>0</v>
      </c>
      <c r="G1156" t="str">
        <f t="shared" si="29"/>
        <v>Prod-Central</v>
      </c>
    </row>
    <row r="1157" spans="1:7">
      <c r="A1157">
        <v>2012</v>
      </c>
      <c r="B1157">
        <v>5200</v>
      </c>
      <c r="C1157" t="s">
        <v>74</v>
      </c>
      <c r="D1157" t="s">
        <v>102</v>
      </c>
      <c r="E1157">
        <v>0</v>
      </c>
      <c r="F1157">
        <f t="shared" si="28"/>
        <v>0</v>
      </c>
      <c r="G1157" t="str">
        <f t="shared" si="29"/>
        <v>Industry</v>
      </c>
    </row>
    <row r="1158" spans="1:7">
      <c r="A1158">
        <v>2012</v>
      </c>
      <c r="B1158">
        <v>5200</v>
      </c>
      <c r="C1158" t="s">
        <v>74</v>
      </c>
      <c r="D1158" t="s">
        <v>99</v>
      </c>
      <c r="E1158">
        <v>0</v>
      </c>
      <c r="F1158">
        <f t="shared" si="28"/>
        <v>0</v>
      </c>
      <c r="G1158" t="str">
        <f t="shared" si="29"/>
        <v>Industry</v>
      </c>
    </row>
    <row r="1159" spans="1:7">
      <c r="A1159">
        <v>2012</v>
      </c>
      <c r="B1159">
        <v>5200</v>
      </c>
      <c r="C1159" t="s">
        <v>74</v>
      </c>
      <c r="D1159" t="s">
        <v>95</v>
      </c>
      <c r="E1159">
        <v>0</v>
      </c>
      <c r="F1159">
        <f t="shared" si="28"/>
        <v>0</v>
      </c>
      <c r="G1159" t="str">
        <f t="shared" si="29"/>
        <v>Residential</v>
      </c>
    </row>
    <row r="1160" spans="1:7">
      <c r="A1160">
        <v>2012</v>
      </c>
      <c r="B1160">
        <v>5200</v>
      </c>
      <c r="C1160" t="s">
        <v>74</v>
      </c>
      <c r="D1160" t="s">
        <v>98</v>
      </c>
      <c r="E1160">
        <v>0</v>
      </c>
      <c r="F1160">
        <f t="shared" si="28"/>
        <v>0</v>
      </c>
      <c r="G1160" t="str">
        <f t="shared" si="29"/>
        <v>Agri</v>
      </c>
    </row>
    <row r="1161" spans="1:7">
      <c r="A1161">
        <v>2012</v>
      </c>
      <c r="B1161">
        <v>5200</v>
      </c>
      <c r="C1161" t="s">
        <v>74</v>
      </c>
      <c r="D1161" t="s">
        <v>98</v>
      </c>
      <c r="E1161">
        <v>0</v>
      </c>
      <c r="F1161">
        <f t="shared" si="28"/>
        <v>0</v>
      </c>
      <c r="G1161" t="str">
        <f t="shared" si="29"/>
        <v>Agri</v>
      </c>
    </row>
    <row r="1162" spans="1:7">
      <c r="A1162">
        <v>2012</v>
      </c>
      <c r="B1162">
        <v>5200</v>
      </c>
      <c r="C1162" t="s">
        <v>74</v>
      </c>
      <c r="D1162" t="s">
        <v>96</v>
      </c>
      <c r="E1162">
        <v>0</v>
      </c>
      <c r="F1162">
        <f t="shared" si="28"/>
        <v>0</v>
      </c>
      <c r="G1162" t="str">
        <f t="shared" si="29"/>
        <v>Services</v>
      </c>
    </row>
    <row r="1163" spans="1:7">
      <c r="A1163">
        <v>2012</v>
      </c>
      <c r="B1163">
        <v>5200</v>
      </c>
      <c r="C1163" t="s">
        <v>35</v>
      </c>
      <c r="D1163" t="s">
        <v>101</v>
      </c>
      <c r="E1163">
        <v>42.387</v>
      </c>
      <c r="F1163">
        <f t="shared" si="28"/>
        <v>42.387</v>
      </c>
      <c r="G1163" t="str">
        <f t="shared" si="29"/>
        <v>Prod-Central</v>
      </c>
    </row>
    <row r="1164" spans="1:7">
      <c r="A1164">
        <v>2012</v>
      </c>
      <c r="B1164">
        <v>5200</v>
      </c>
      <c r="C1164" t="s">
        <v>35</v>
      </c>
      <c r="D1164" t="s">
        <v>102</v>
      </c>
      <c r="E1164">
        <v>9.4990000000000006</v>
      </c>
      <c r="F1164">
        <f t="shared" si="28"/>
        <v>-9.4990000000000006</v>
      </c>
      <c r="G1164" t="str">
        <f t="shared" si="29"/>
        <v>Industry</v>
      </c>
    </row>
    <row r="1165" spans="1:7">
      <c r="A1165">
        <v>2012</v>
      </c>
      <c r="B1165">
        <v>5200</v>
      </c>
      <c r="C1165" t="s">
        <v>35</v>
      </c>
      <c r="D1165" t="s">
        <v>99</v>
      </c>
      <c r="E1165">
        <v>10.914</v>
      </c>
      <c r="F1165">
        <f t="shared" si="28"/>
        <v>10.914</v>
      </c>
      <c r="G1165" t="str">
        <f t="shared" si="29"/>
        <v>Industry</v>
      </c>
    </row>
    <row r="1166" spans="1:7">
      <c r="A1166">
        <v>2012</v>
      </c>
      <c r="B1166">
        <v>5200</v>
      </c>
      <c r="C1166" t="s">
        <v>35</v>
      </c>
      <c r="D1166" t="s">
        <v>95</v>
      </c>
      <c r="E1166">
        <v>25.317</v>
      </c>
      <c r="F1166">
        <f t="shared" si="28"/>
        <v>25.317</v>
      </c>
      <c r="G1166" t="str">
        <f t="shared" si="29"/>
        <v>Residential</v>
      </c>
    </row>
    <row r="1167" spans="1:7">
      <c r="A1167">
        <v>2012</v>
      </c>
      <c r="B1167">
        <v>5200</v>
      </c>
      <c r="C1167" t="s">
        <v>35</v>
      </c>
      <c r="D1167" t="s">
        <v>98</v>
      </c>
      <c r="E1167">
        <v>0</v>
      </c>
      <c r="F1167">
        <f t="shared" si="28"/>
        <v>0</v>
      </c>
      <c r="G1167" t="str">
        <f t="shared" si="29"/>
        <v>Agri</v>
      </c>
    </row>
    <row r="1168" spans="1:7">
      <c r="A1168">
        <v>2012</v>
      </c>
      <c r="B1168">
        <v>5200</v>
      </c>
      <c r="C1168" t="s">
        <v>35</v>
      </c>
      <c r="D1168" t="s">
        <v>98</v>
      </c>
      <c r="E1168">
        <v>0.42399999999999999</v>
      </c>
      <c r="F1168">
        <f t="shared" si="28"/>
        <v>0.42399999999999999</v>
      </c>
      <c r="G1168" t="str">
        <f t="shared" si="29"/>
        <v>Agri</v>
      </c>
    </row>
    <row r="1169" spans="1:7">
      <c r="A1169">
        <v>2012</v>
      </c>
      <c r="B1169">
        <v>5200</v>
      </c>
      <c r="C1169" t="s">
        <v>35</v>
      </c>
      <c r="D1169" t="s">
        <v>96</v>
      </c>
      <c r="E1169">
        <v>40.552</v>
      </c>
      <c r="F1169">
        <f t="shared" si="28"/>
        <v>40.552</v>
      </c>
      <c r="G1169" t="str">
        <f t="shared" si="29"/>
        <v>Services</v>
      </c>
    </row>
    <row r="1170" spans="1:7">
      <c r="A1170">
        <v>2012</v>
      </c>
      <c r="B1170">
        <v>5200</v>
      </c>
      <c r="C1170" t="s">
        <v>36</v>
      </c>
      <c r="D1170" t="s">
        <v>101</v>
      </c>
      <c r="E1170">
        <v>31.271000000000001</v>
      </c>
      <c r="F1170">
        <f t="shared" si="28"/>
        <v>31.271000000000001</v>
      </c>
      <c r="G1170" t="str">
        <f t="shared" si="29"/>
        <v>Prod-Central</v>
      </c>
    </row>
    <row r="1171" spans="1:7">
      <c r="A1171">
        <v>2012</v>
      </c>
      <c r="B1171">
        <v>5200</v>
      </c>
      <c r="C1171" t="s">
        <v>36</v>
      </c>
      <c r="D1171" t="s">
        <v>102</v>
      </c>
      <c r="E1171">
        <v>5.2930000000000001</v>
      </c>
      <c r="F1171">
        <f t="shared" si="28"/>
        <v>-5.2930000000000001</v>
      </c>
      <c r="G1171" t="str">
        <f t="shared" si="29"/>
        <v>Industry</v>
      </c>
    </row>
    <row r="1172" spans="1:7">
      <c r="A1172">
        <v>2012</v>
      </c>
      <c r="B1172">
        <v>5200</v>
      </c>
      <c r="C1172" t="s">
        <v>36</v>
      </c>
      <c r="D1172" t="s">
        <v>99</v>
      </c>
      <c r="E1172">
        <v>20.084</v>
      </c>
      <c r="F1172">
        <f t="shared" si="28"/>
        <v>20.084</v>
      </c>
      <c r="G1172" t="str">
        <f t="shared" si="29"/>
        <v>Industry</v>
      </c>
    </row>
    <row r="1173" spans="1:7">
      <c r="A1173">
        <v>2012</v>
      </c>
      <c r="B1173">
        <v>5200</v>
      </c>
      <c r="C1173" t="s">
        <v>36</v>
      </c>
      <c r="D1173" t="s">
        <v>95</v>
      </c>
      <c r="E1173">
        <v>0.27400000000000002</v>
      </c>
      <c r="F1173">
        <f t="shared" si="28"/>
        <v>0.27400000000000002</v>
      </c>
      <c r="G1173" t="str">
        <f t="shared" si="29"/>
        <v>Residential</v>
      </c>
    </row>
    <row r="1174" spans="1:7">
      <c r="A1174">
        <v>2012</v>
      </c>
      <c r="B1174">
        <v>5200</v>
      </c>
      <c r="C1174" t="s">
        <v>36</v>
      </c>
      <c r="D1174" t="s">
        <v>98</v>
      </c>
      <c r="E1174">
        <v>0</v>
      </c>
      <c r="F1174">
        <f t="shared" si="28"/>
        <v>0</v>
      </c>
      <c r="G1174" t="str">
        <f t="shared" si="29"/>
        <v>Agri</v>
      </c>
    </row>
    <row r="1175" spans="1:7">
      <c r="A1175">
        <v>2012</v>
      </c>
      <c r="B1175">
        <v>5200</v>
      </c>
      <c r="C1175" t="s">
        <v>36</v>
      </c>
      <c r="D1175" t="s">
        <v>98</v>
      </c>
      <c r="E1175">
        <v>7.0000000000000007E-2</v>
      </c>
      <c r="F1175">
        <f t="shared" si="28"/>
        <v>7.0000000000000007E-2</v>
      </c>
      <c r="G1175" t="str">
        <f t="shared" si="29"/>
        <v>Agri</v>
      </c>
    </row>
    <row r="1176" spans="1:7">
      <c r="A1176">
        <v>2012</v>
      </c>
      <c r="B1176">
        <v>5200</v>
      </c>
      <c r="C1176" t="s">
        <v>36</v>
      </c>
      <c r="D1176" t="s">
        <v>96</v>
      </c>
      <c r="E1176">
        <v>1.8740000000000001</v>
      </c>
      <c r="F1176">
        <f t="shared" si="28"/>
        <v>1.8740000000000001</v>
      </c>
      <c r="G1176" t="str">
        <f t="shared" si="29"/>
        <v>Services</v>
      </c>
    </row>
    <row r="1177" spans="1:7">
      <c r="A1177">
        <v>2012</v>
      </c>
      <c r="B1177">
        <v>5200</v>
      </c>
      <c r="C1177" t="s">
        <v>37</v>
      </c>
      <c r="D1177" t="s">
        <v>101</v>
      </c>
      <c r="E1177">
        <v>46.466000000000001</v>
      </c>
      <c r="F1177">
        <f t="shared" si="28"/>
        <v>46.466000000000001</v>
      </c>
      <c r="G1177" t="str">
        <f t="shared" si="29"/>
        <v>Prod-Central</v>
      </c>
    </row>
    <row r="1178" spans="1:7">
      <c r="A1178">
        <v>2012</v>
      </c>
      <c r="B1178">
        <v>5200</v>
      </c>
      <c r="C1178" t="s">
        <v>37</v>
      </c>
      <c r="D1178" t="s">
        <v>102</v>
      </c>
      <c r="E1178">
        <v>6.2E-2</v>
      </c>
      <c r="F1178">
        <f t="shared" si="28"/>
        <v>-6.2E-2</v>
      </c>
      <c r="G1178" t="str">
        <f t="shared" si="29"/>
        <v>Industry</v>
      </c>
    </row>
    <row r="1179" spans="1:7">
      <c r="A1179">
        <v>2012</v>
      </c>
      <c r="B1179">
        <v>5200</v>
      </c>
      <c r="C1179" t="s">
        <v>37</v>
      </c>
      <c r="D1179" t="s">
        <v>99</v>
      </c>
      <c r="E1179">
        <v>21.818000000000001</v>
      </c>
      <c r="F1179">
        <f t="shared" si="28"/>
        <v>21.818000000000001</v>
      </c>
      <c r="G1179" t="str">
        <f t="shared" si="29"/>
        <v>Industry</v>
      </c>
    </row>
    <row r="1180" spans="1:7">
      <c r="A1180">
        <v>2012</v>
      </c>
      <c r="B1180">
        <v>5200</v>
      </c>
      <c r="C1180" t="s">
        <v>37</v>
      </c>
      <c r="D1180" t="s">
        <v>95</v>
      </c>
      <c r="E1180">
        <v>14.401</v>
      </c>
      <c r="F1180">
        <f t="shared" si="28"/>
        <v>14.401</v>
      </c>
      <c r="G1180" t="str">
        <f t="shared" si="29"/>
        <v>Residential</v>
      </c>
    </row>
    <row r="1181" spans="1:7">
      <c r="A1181">
        <v>2012</v>
      </c>
      <c r="B1181">
        <v>5200</v>
      </c>
      <c r="C1181" t="s">
        <v>37</v>
      </c>
      <c r="D1181" t="s">
        <v>98</v>
      </c>
      <c r="E1181">
        <v>0</v>
      </c>
      <c r="F1181">
        <f t="shared" si="28"/>
        <v>0</v>
      </c>
      <c r="G1181" t="str">
        <f t="shared" si="29"/>
        <v>Agri</v>
      </c>
    </row>
    <row r="1182" spans="1:7">
      <c r="A1182">
        <v>2012</v>
      </c>
      <c r="B1182">
        <v>5200</v>
      </c>
      <c r="C1182" t="s">
        <v>37</v>
      </c>
      <c r="D1182" t="s">
        <v>98</v>
      </c>
      <c r="E1182">
        <v>0.44500000000000001</v>
      </c>
      <c r="F1182">
        <f t="shared" ref="F1182:F1245" si="30">IF(D1182=$D$221,-E1182,E1182)</f>
        <v>0.44500000000000001</v>
      </c>
      <c r="G1182" t="str">
        <f t="shared" ref="G1182:G1245" si="31">IF(D1182=$D$221,$D$222,D1182)</f>
        <v>Agri</v>
      </c>
    </row>
    <row r="1183" spans="1:7">
      <c r="A1183">
        <v>2012</v>
      </c>
      <c r="B1183">
        <v>5200</v>
      </c>
      <c r="C1183" t="s">
        <v>37</v>
      </c>
      <c r="D1183" t="s">
        <v>96</v>
      </c>
      <c r="E1183">
        <v>4.585</v>
      </c>
      <c r="F1183">
        <f t="shared" si="30"/>
        <v>4.585</v>
      </c>
      <c r="G1183" t="str">
        <f t="shared" si="31"/>
        <v>Services</v>
      </c>
    </row>
    <row r="1184" spans="1:7">
      <c r="A1184">
        <v>2012</v>
      </c>
      <c r="B1184">
        <v>5200</v>
      </c>
      <c r="C1184" t="s">
        <v>38</v>
      </c>
      <c r="D1184" t="s">
        <v>101</v>
      </c>
      <c r="E1184">
        <v>3.1E-2</v>
      </c>
      <c r="F1184">
        <f t="shared" si="30"/>
        <v>3.1E-2</v>
      </c>
      <c r="G1184" t="str">
        <f t="shared" si="31"/>
        <v>Prod-Central</v>
      </c>
    </row>
    <row r="1185" spans="1:7">
      <c r="A1185">
        <v>2012</v>
      </c>
      <c r="B1185">
        <v>5200</v>
      </c>
      <c r="C1185" t="s">
        <v>38</v>
      </c>
      <c r="D1185" t="s">
        <v>102</v>
      </c>
      <c r="E1185">
        <v>0</v>
      </c>
      <c r="F1185">
        <f t="shared" si="30"/>
        <v>0</v>
      </c>
      <c r="G1185" t="str">
        <f t="shared" si="31"/>
        <v>Industry</v>
      </c>
    </row>
    <row r="1186" spans="1:7">
      <c r="A1186">
        <v>2012</v>
      </c>
      <c r="B1186">
        <v>5200</v>
      </c>
      <c r="C1186" t="s">
        <v>38</v>
      </c>
      <c r="D1186" t="s">
        <v>99</v>
      </c>
      <c r="E1186">
        <v>0</v>
      </c>
      <c r="F1186">
        <f t="shared" si="30"/>
        <v>0</v>
      </c>
      <c r="G1186" t="str">
        <f t="shared" si="31"/>
        <v>Industry</v>
      </c>
    </row>
    <row r="1187" spans="1:7">
      <c r="A1187">
        <v>2012</v>
      </c>
      <c r="B1187">
        <v>5200</v>
      </c>
      <c r="C1187" t="s">
        <v>38</v>
      </c>
      <c r="D1187" t="s">
        <v>95</v>
      </c>
      <c r="E1187">
        <v>0</v>
      </c>
      <c r="F1187">
        <f t="shared" si="30"/>
        <v>0</v>
      </c>
      <c r="G1187" t="str">
        <f t="shared" si="31"/>
        <v>Residential</v>
      </c>
    </row>
    <row r="1188" spans="1:7">
      <c r="A1188">
        <v>2012</v>
      </c>
      <c r="B1188">
        <v>5200</v>
      </c>
      <c r="C1188" t="s">
        <v>38</v>
      </c>
      <c r="D1188" t="s">
        <v>98</v>
      </c>
      <c r="E1188">
        <v>0</v>
      </c>
      <c r="F1188">
        <f t="shared" si="30"/>
        <v>0</v>
      </c>
      <c r="G1188" t="str">
        <f t="shared" si="31"/>
        <v>Agri</v>
      </c>
    </row>
    <row r="1189" spans="1:7">
      <c r="A1189">
        <v>2012</v>
      </c>
      <c r="B1189">
        <v>5200</v>
      </c>
      <c r="C1189" t="s">
        <v>38</v>
      </c>
      <c r="D1189" t="s">
        <v>98</v>
      </c>
      <c r="E1189">
        <v>3.1E-2</v>
      </c>
      <c r="F1189">
        <f t="shared" si="30"/>
        <v>3.1E-2</v>
      </c>
      <c r="G1189" t="str">
        <f t="shared" si="31"/>
        <v>Agri</v>
      </c>
    </row>
    <row r="1190" spans="1:7">
      <c r="A1190">
        <v>2012</v>
      </c>
      <c r="B1190">
        <v>5200</v>
      </c>
      <c r="C1190" t="s">
        <v>38</v>
      </c>
      <c r="D1190" t="s">
        <v>96</v>
      </c>
      <c r="E1190">
        <v>0</v>
      </c>
      <c r="F1190">
        <f t="shared" si="30"/>
        <v>0</v>
      </c>
      <c r="G1190" t="str">
        <f t="shared" si="31"/>
        <v>Services</v>
      </c>
    </row>
    <row r="1191" spans="1:7">
      <c r="A1191">
        <v>2012</v>
      </c>
      <c r="B1191">
        <v>5200</v>
      </c>
      <c r="C1191" t="s">
        <v>39</v>
      </c>
      <c r="D1191" t="s">
        <v>101</v>
      </c>
      <c r="E1191">
        <v>88.075999999999993</v>
      </c>
      <c r="F1191">
        <f t="shared" si="30"/>
        <v>88.075999999999993</v>
      </c>
      <c r="G1191" t="str">
        <f t="shared" si="31"/>
        <v>Prod-Central</v>
      </c>
    </row>
    <row r="1192" spans="1:7">
      <c r="A1192">
        <v>2012</v>
      </c>
      <c r="B1192">
        <v>5200</v>
      </c>
      <c r="C1192" t="s">
        <v>39</v>
      </c>
      <c r="D1192" t="s">
        <v>102</v>
      </c>
      <c r="E1192">
        <v>11.592000000000001</v>
      </c>
      <c r="F1192">
        <f t="shared" si="30"/>
        <v>-11.592000000000001</v>
      </c>
      <c r="G1192" t="str">
        <f t="shared" si="31"/>
        <v>Industry</v>
      </c>
    </row>
    <row r="1193" spans="1:7">
      <c r="A1193">
        <v>2012</v>
      </c>
      <c r="B1193">
        <v>5200</v>
      </c>
      <c r="C1193" t="s">
        <v>39</v>
      </c>
      <c r="D1193" t="s">
        <v>99</v>
      </c>
      <c r="E1193">
        <v>26.899000000000001</v>
      </c>
      <c r="F1193">
        <f t="shared" si="30"/>
        <v>26.899000000000001</v>
      </c>
      <c r="G1193" t="str">
        <f t="shared" si="31"/>
        <v>Industry</v>
      </c>
    </row>
    <row r="1194" spans="1:7">
      <c r="A1194">
        <v>2012</v>
      </c>
      <c r="B1194">
        <v>5200</v>
      </c>
      <c r="C1194" t="s">
        <v>39</v>
      </c>
      <c r="D1194" t="s">
        <v>95</v>
      </c>
      <c r="E1194">
        <v>47.561999999999998</v>
      </c>
      <c r="F1194">
        <f t="shared" si="30"/>
        <v>47.561999999999998</v>
      </c>
      <c r="G1194" t="str">
        <f t="shared" si="31"/>
        <v>Residential</v>
      </c>
    </row>
    <row r="1195" spans="1:7">
      <c r="A1195">
        <v>2012</v>
      </c>
      <c r="B1195">
        <v>5200</v>
      </c>
      <c r="C1195" t="s">
        <v>39</v>
      </c>
      <c r="D1195" t="s">
        <v>98</v>
      </c>
      <c r="E1195">
        <v>0</v>
      </c>
      <c r="F1195">
        <f t="shared" si="30"/>
        <v>0</v>
      </c>
      <c r="G1195" t="str">
        <f t="shared" si="31"/>
        <v>Agri</v>
      </c>
    </row>
    <row r="1196" spans="1:7">
      <c r="A1196">
        <v>2012</v>
      </c>
      <c r="B1196">
        <v>5200</v>
      </c>
      <c r="C1196" t="s">
        <v>39</v>
      </c>
      <c r="D1196" t="s">
        <v>98</v>
      </c>
      <c r="E1196">
        <v>0.52200000000000002</v>
      </c>
      <c r="F1196">
        <f t="shared" si="30"/>
        <v>0.52200000000000002</v>
      </c>
      <c r="G1196" t="str">
        <f t="shared" si="31"/>
        <v>Agri</v>
      </c>
    </row>
    <row r="1197" spans="1:7">
      <c r="A1197">
        <v>2012</v>
      </c>
      <c r="B1197">
        <v>5200</v>
      </c>
      <c r="C1197" t="s">
        <v>39</v>
      </c>
      <c r="D1197" t="s">
        <v>96</v>
      </c>
      <c r="E1197">
        <v>18.234999999999999</v>
      </c>
      <c r="F1197">
        <f t="shared" si="30"/>
        <v>18.234999999999999</v>
      </c>
      <c r="G1197" t="str">
        <f t="shared" si="31"/>
        <v>Services</v>
      </c>
    </row>
    <row r="1198" spans="1:7">
      <c r="A1198">
        <v>2012</v>
      </c>
      <c r="B1198">
        <v>5200</v>
      </c>
      <c r="C1198" t="s">
        <v>40</v>
      </c>
      <c r="D1198" t="s">
        <v>101</v>
      </c>
      <c r="E1198">
        <v>345.41500000000002</v>
      </c>
      <c r="F1198">
        <f t="shared" si="30"/>
        <v>345.41500000000002</v>
      </c>
      <c r="G1198" t="str">
        <f t="shared" si="31"/>
        <v>Prod-Central</v>
      </c>
    </row>
    <row r="1199" spans="1:7">
      <c r="A1199">
        <v>2012</v>
      </c>
      <c r="B1199">
        <v>5200</v>
      </c>
      <c r="C1199" t="s">
        <v>40</v>
      </c>
      <c r="D1199" t="s">
        <v>102</v>
      </c>
      <c r="E1199">
        <v>0</v>
      </c>
      <c r="F1199">
        <f t="shared" si="30"/>
        <v>0</v>
      </c>
      <c r="G1199" t="str">
        <f t="shared" si="31"/>
        <v>Industry</v>
      </c>
    </row>
    <row r="1200" spans="1:7">
      <c r="A1200">
        <v>2012</v>
      </c>
      <c r="B1200">
        <v>5200</v>
      </c>
      <c r="C1200" t="s">
        <v>40</v>
      </c>
      <c r="D1200" t="s">
        <v>99</v>
      </c>
      <c r="E1200">
        <v>188.33</v>
      </c>
      <c r="F1200">
        <f t="shared" si="30"/>
        <v>188.33</v>
      </c>
      <c r="G1200" t="str">
        <f t="shared" si="31"/>
        <v>Industry</v>
      </c>
    </row>
    <row r="1201" spans="1:7">
      <c r="A1201">
        <v>2012</v>
      </c>
      <c r="B1201">
        <v>5200</v>
      </c>
      <c r="C1201" t="s">
        <v>40</v>
      </c>
      <c r="D1201" t="s">
        <v>95</v>
      </c>
      <c r="E1201">
        <v>141.352</v>
      </c>
      <c r="F1201">
        <f t="shared" si="30"/>
        <v>141.352</v>
      </c>
      <c r="G1201" t="str">
        <f t="shared" si="31"/>
        <v>Residential</v>
      </c>
    </row>
    <row r="1202" spans="1:7">
      <c r="A1202">
        <v>2012</v>
      </c>
      <c r="B1202">
        <v>5200</v>
      </c>
      <c r="C1202" t="s">
        <v>40</v>
      </c>
      <c r="D1202" t="s">
        <v>98</v>
      </c>
      <c r="E1202">
        <v>0</v>
      </c>
      <c r="F1202">
        <f t="shared" si="30"/>
        <v>0</v>
      </c>
      <c r="G1202" t="str">
        <f t="shared" si="31"/>
        <v>Agri</v>
      </c>
    </row>
    <row r="1203" spans="1:7">
      <c r="A1203">
        <v>2012</v>
      </c>
      <c r="B1203">
        <v>5200</v>
      </c>
      <c r="C1203" t="s">
        <v>40</v>
      </c>
      <c r="D1203" t="s">
        <v>98</v>
      </c>
      <c r="E1203">
        <v>0</v>
      </c>
      <c r="F1203">
        <f t="shared" si="30"/>
        <v>0</v>
      </c>
      <c r="G1203" t="str">
        <f t="shared" si="31"/>
        <v>Agri</v>
      </c>
    </row>
    <row r="1204" spans="1:7">
      <c r="A1204">
        <v>2012</v>
      </c>
      <c r="B1204">
        <v>5200</v>
      </c>
      <c r="C1204" t="s">
        <v>40</v>
      </c>
      <c r="D1204" t="s">
        <v>96</v>
      </c>
      <c r="E1204">
        <v>99.457999999999998</v>
      </c>
      <c r="F1204">
        <f t="shared" si="30"/>
        <v>99.457999999999998</v>
      </c>
      <c r="G1204" t="str">
        <f t="shared" si="31"/>
        <v>Services</v>
      </c>
    </row>
    <row r="1205" spans="1:7">
      <c r="A1205">
        <v>2012</v>
      </c>
      <c r="B1205">
        <v>5200</v>
      </c>
      <c r="C1205" t="s">
        <v>41</v>
      </c>
      <c r="D1205" t="s">
        <v>101</v>
      </c>
      <c r="E1205">
        <v>80.768000000000001</v>
      </c>
      <c r="F1205">
        <f t="shared" si="30"/>
        <v>80.768000000000001</v>
      </c>
      <c r="G1205" t="str">
        <f t="shared" si="31"/>
        <v>Prod-Central</v>
      </c>
    </row>
    <row r="1206" spans="1:7">
      <c r="A1206">
        <v>2012</v>
      </c>
      <c r="B1206">
        <v>5200</v>
      </c>
      <c r="C1206" t="s">
        <v>41</v>
      </c>
      <c r="D1206" t="s">
        <v>102</v>
      </c>
      <c r="E1206">
        <v>18.114000000000001</v>
      </c>
      <c r="F1206">
        <f t="shared" si="30"/>
        <v>-18.114000000000001</v>
      </c>
      <c r="G1206" t="str">
        <f t="shared" si="31"/>
        <v>Industry</v>
      </c>
    </row>
    <row r="1207" spans="1:7">
      <c r="A1207">
        <v>2012</v>
      </c>
      <c r="B1207">
        <v>5200</v>
      </c>
      <c r="C1207" t="s">
        <v>41</v>
      </c>
      <c r="D1207" t="s">
        <v>99</v>
      </c>
      <c r="E1207">
        <v>4.9989999999999997</v>
      </c>
      <c r="F1207">
        <f t="shared" si="30"/>
        <v>4.9989999999999997</v>
      </c>
      <c r="G1207" t="str">
        <f t="shared" si="31"/>
        <v>Industry</v>
      </c>
    </row>
    <row r="1208" spans="1:7">
      <c r="A1208">
        <v>2012</v>
      </c>
      <c r="B1208">
        <v>5200</v>
      </c>
      <c r="C1208" t="s">
        <v>41</v>
      </c>
      <c r="D1208" t="s">
        <v>95</v>
      </c>
      <c r="E1208">
        <v>69.05</v>
      </c>
      <c r="F1208">
        <f t="shared" si="30"/>
        <v>69.05</v>
      </c>
      <c r="G1208" t="str">
        <f t="shared" si="31"/>
        <v>Residential</v>
      </c>
    </row>
    <row r="1209" spans="1:7">
      <c r="A1209">
        <v>2012</v>
      </c>
      <c r="B1209">
        <v>5200</v>
      </c>
      <c r="C1209" t="s">
        <v>41</v>
      </c>
      <c r="D1209" t="s">
        <v>98</v>
      </c>
      <c r="E1209">
        <v>0</v>
      </c>
      <c r="F1209">
        <f t="shared" si="30"/>
        <v>0</v>
      </c>
      <c r="G1209" t="str">
        <f t="shared" si="31"/>
        <v>Agri</v>
      </c>
    </row>
    <row r="1210" spans="1:7">
      <c r="A1210">
        <v>2012</v>
      </c>
      <c r="B1210">
        <v>5200</v>
      </c>
      <c r="C1210" t="s">
        <v>41</v>
      </c>
      <c r="D1210" t="s">
        <v>98</v>
      </c>
      <c r="E1210">
        <v>1.585</v>
      </c>
      <c r="F1210">
        <f t="shared" si="30"/>
        <v>1.585</v>
      </c>
      <c r="G1210" t="str">
        <f t="shared" si="31"/>
        <v>Agri</v>
      </c>
    </row>
    <row r="1211" spans="1:7">
      <c r="A1211">
        <v>2012</v>
      </c>
      <c r="B1211">
        <v>5200</v>
      </c>
      <c r="C1211" t="s">
        <v>41</v>
      </c>
      <c r="D1211" t="s">
        <v>96</v>
      </c>
      <c r="E1211">
        <v>32.078000000000003</v>
      </c>
      <c r="F1211">
        <f t="shared" si="30"/>
        <v>32.078000000000003</v>
      </c>
      <c r="G1211" t="str">
        <f t="shared" si="31"/>
        <v>Services</v>
      </c>
    </row>
    <row r="1212" spans="1:7">
      <c r="A1212">
        <v>2012</v>
      </c>
      <c r="B1212">
        <v>5200</v>
      </c>
      <c r="C1212" t="s">
        <v>42</v>
      </c>
      <c r="D1212" t="s">
        <v>101</v>
      </c>
      <c r="E1212">
        <v>9.5679999999999996</v>
      </c>
      <c r="F1212">
        <f t="shared" si="30"/>
        <v>9.5679999999999996</v>
      </c>
      <c r="G1212" t="str">
        <f t="shared" si="31"/>
        <v>Prod-Central</v>
      </c>
    </row>
    <row r="1213" spans="1:7">
      <c r="A1213">
        <v>2012</v>
      </c>
      <c r="B1213">
        <v>5200</v>
      </c>
      <c r="C1213" t="s">
        <v>42</v>
      </c>
      <c r="D1213" t="s">
        <v>102</v>
      </c>
      <c r="E1213">
        <v>4.5999999999999999E-2</v>
      </c>
      <c r="F1213">
        <f t="shared" si="30"/>
        <v>-4.5999999999999999E-2</v>
      </c>
      <c r="G1213" t="str">
        <f t="shared" si="31"/>
        <v>Industry</v>
      </c>
    </row>
    <row r="1214" spans="1:7">
      <c r="A1214">
        <v>2012</v>
      </c>
      <c r="B1214">
        <v>5200</v>
      </c>
      <c r="C1214" t="s">
        <v>42</v>
      </c>
      <c r="D1214" t="s">
        <v>99</v>
      </c>
      <c r="E1214">
        <v>1.5</v>
      </c>
      <c r="F1214">
        <f t="shared" si="30"/>
        <v>1.5</v>
      </c>
      <c r="G1214" t="str">
        <f t="shared" si="31"/>
        <v>Industry</v>
      </c>
    </row>
    <row r="1215" spans="1:7">
      <c r="A1215">
        <v>2012</v>
      </c>
      <c r="B1215">
        <v>5200</v>
      </c>
      <c r="C1215" t="s">
        <v>42</v>
      </c>
      <c r="D1215" t="s">
        <v>95</v>
      </c>
      <c r="E1215">
        <v>14.231</v>
      </c>
      <c r="F1215">
        <f t="shared" si="30"/>
        <v>14.231</v>
      </c>
      <c r="G1215" t="str">
        <f t="shared" si="31"/>
        <v>Residential</v>
      </c>
    </row>
    <row r="1216" spans="1:7">
      <c r="A1216">
        <v>2012</v>
      </c>
      <c r="B1216">
        <v>5200</v>
      </c>
      <c r="C1216" t="s">
        <v>42</v>
      </c>
      <c r="D1216" t="s">
        <v>98</v>
      </c>
      <c r="E1216">
        <v>0</v>
      </c>
      <c r="F1216">
        <f t="shared" si="30"/>
        <v>0</v>
      </c>
      <c r="G1216" t="str">
        <f t="shared" si="31"/>
        <v>Agri</v>
      </c>
    </row>
    <row r="1217" spans="1:7">
      <c r="A1217">
        <v>2012</v>
      </c>
      <c r="B1217">
        <v>5200</v>
      </c>
      <c r="C1217" t="s">
        <v>42</v>
      </c>
      <c r="D1217" t="s">
        <v>98</v>
      </c>
      <c r="E1217">
        <v>6.8000000000000005E-2</v>
      </c>
      <c r="F1217">
        <f t="shared" si="30"/>
        <v>6.8000000000000005E-2</v>
      </c>
      <c r="G1217" t="str">
        <f t="shared" si="31"/>
        <v>Agri</v>
      </c>
    </row>
    <row r="1218" spans="1:7">
      <c r="A1218">
        <v>2012</v>
      </c>
      <c r="B1218">
        <v>5200</v>
      </c>
      <c r="C1218" t="s">
        <v>42</v>
      </c>
      <c r="D1218" t="s">
        <v>96</v>
      </c>
      <c r="E1218">
        <v>4.7409999999999997</v>
      </c>
      <c r="F1218">
        <f t="shared" si="30"/>
        <v>4.7409999999999997</v>
      </c>
      <c r="G1218" t="str">
        <f t="shared" si="31"/>
        <v>Services</v>
      </c>
    </row>
    <row r="1219" spans="1:7">
      <c r="A1219">
        <v>2012</v>
      </c>
      <c r="B1219">
        <v>5200</v>
      </c>
      <c r="C1219" t="s">
        <v>43</v>
      </c>
      <c r="D1219" t="s">
        <v>101</v>
      </c>
      <c r="E1219">
        <v>1.889</v>
      </c>
      <c r="F1219">
        <f t="shared" si="30"/>
        <v>1.889</v>
      </c>
      <c r="G1219" t="str">
        <f t="shared" si="31"/>
        <v>Prod-Central</v>
      </c>
    </row>
    <row r="1220" spans="1:7">
      <c r="A1220">
        <v>2012</v>
      </c>
      <c r="B1220">
        <v>5200</v>
      </c>
      <c r="C1220" t="s">
        <v>43</v>
      </c>
      <c r="D1220" t="s">
        <v>102</v>
      </c>
      <c r="E1220">
        <v>0</v>
      </c>
      <c r="F1220">
        <f t="shared" si="30"/>
        <v>0</v>
      </c>
      <c r="G1220" t="str">
        <f t="shared" si="31"/>
        <v>Industry</v>
      </c>
    </row>
    <row r="1221" spans="1:7">
      <c r="A1221">
        <v>2012</v>
      </c>
      <c r="B1221">
        <v>5200</v>
      </c>
      <c r="C1221" t="s">
        <v>43</v>
      </c>
      <c r="D1221" t="s">
        <v>99</v>
      </c>
      <c r="E1221">
        <v>0</v>
      </c>
      <c r="F1221">
        <f t="shared" si="30"/>
        <v>0</v>
      </c>
      <c r="G1221" t="str">
        <f t="shared" si="31"/>
        <v>Industry</v>
      </c>
    </row>
    <row r="1222" spans="1:7">
      <c r="A1222">
        <v>2012</v>
      </c>
      <c r="B1222">
        <v>5200</v>
      </c>
      <c r="C1222" t="s">
        <v>43</v>
      </c>
      <c r="D1222" t="s">
        <v>95</v>
      </c>
      <c r="E1222">
        <v>1.887</v>
      </c>
      <c r="F1222">
        <f t="shared" si="30"/>
        <v>1.887</v>
      </c>
      <c r="G1222" t="str">
        <f t="shared" si="31"/>
        <v>Residential</v>
      </c>
    </row>
    <row r="1223" spans="1:7">
      <c r="A1223">
        <v>2012</v>
      </c>
      <c r="B1223">
        <v>5200</v>
      </c>
      <c r="C1223" t="s">
        <v>43</v>
      </c>
      <c r="D1223" t="s">
        <v>98</v>
      </c>
      <c r="E1223">
        <v>0</v>
      </c>
      <c r="F1223">
        <f t="shared" si="30"/>
        <v>0</v>
      </c>
      <c r="G1223" t="str">
        <f t="shared" si="31"/>
        <v>Agri</v>
      </c>
    </row>
    <row r="1224" spans="1:7">
      <c r="A1224">
        <v>2012</v>
      </c>
      <c r="B1224">
        <v>5200</v>
      </c>
      <c r="C1224" t="s">
        <v>43</v>
      </c>
      <c r="D1224" t="s">
        <v>98</v>
      </c>
      <c r="E1224">
        <v>0</v>
      </c>
      <c r="F1224">
        <f t="shared" si="30"/>
        <v>0</v>
      </c>
      <c r="G1224" t="str">
        <f t="shared" si="31"/>
        <v>Agri</v>
      </c>
    </row>
    <row r="1225" spans="1:7">
      <c r="A1225">
        <v>2012</v>
      </c>
      <c r="B1225">
        <v>5200</v>
      </c>
      <c r="C1225" t="s">
        <v>43</v>
      </c>
      <c r="D1225" t="s">
        <v>96</v>
      </c>
      <c r="E1225">
        <v>2E-3</v>
      </c>
      <c r="F1225">
        <f t="shared" si="30"/>
        <v>2E-3</v>
      </c>
      <c r="G1225" t="str">
        <f t="shared" si="31"/>
        <v>Services</v>
      </c>
    </row>
    <row r="1226" spans="1:7">
      <c r="A1226">
        <v>2012</v>
      </c>
      <c r="B1226">
        <v>5200</v>
      </c>
      <c r="C1226" t="s">
        <v>44</v>
      </c>
      <c r="D1226" t="s">
        <v>101</v>
      </c>
      <c r="E1226">
        <v>0</v>
      </c>
      <c r="F1226">
        <f t="shared" si="30"/>
        <v>0</v>
      </c>
      <c r="G1226" t="str">
        <f t="shared" si="31"/>
        <v>Prod-Central</v>
      </c>
    </row>
    <row r="1227" spans="1:7">
      <c r="A1227">
        <v>2012</v>
      </c>
      <c r="B1227">
        <v>5200</v>
      </c>
      <c r="C1227" t="s">
        <v>44</v>
      </c>
      <c r="D1227" t="s">
        <v>102</v>
      </c>
      <c r="E1227">
        <v>0</v>
      </c>
      <c r="F1227">
        <f t="shared" si="30"/>
        <v>0</v>
      </c>
      <c r="G1227" t="str">
        <f t="shared" si="31"/>
        <v>Industry</v>
      </c>
    </row>
    <row r="1228" spans="1:7">
      <c r="A1228">
        <v>2012</v>
      </c>
      <c r="B1228">
        <v>5200</v>
      </c>
      <c r="C1228" t="s">
        <v>44</v>
      </c>
      <c r="D1228" t="s">
        <v>99</v>
      </c>
      <c r="E1228">
        <v>0</v>
      </c>
      <c r="F1228">
        <f t="shared" si="30"/>
        <v>0</v>
      </c>
      <c r="G1228" t="str">
        <f t="shared" si="31"/>
        <v>Industry</v>
      </c>
    </row>
    <row r="1229" spans="1:7">
      <c r="A1229">
        <v>2012</v>
      </c>
      <c r="B1229">
        <v>5200</v>
      </c>
      <c r="C1229" t="s">
        <v>44</v>
      </c>
      <c r="D1229" t="s">
        <v>95</v>
      </c>
      <c r="E1229">
        <v>0</v>
      </c>
      <c r="F1229">
        <f t="shared" si="30"/>
        <v>0</v>
      </c>
      <c r="G1229" t="str">
        <f t="shared" si="31"/>
        <v>Residential</v>
      </c>
    </row>
    <row r="1230" spans="1:7">
      <c r="A1230">
        <v>2012</v>
      </c>
      <c r="B1230">
        <v>5200</v>
      </c>
      <c r="C1230" t="s">
        <v>44</v>
      </c>
      <c r="D1230" t="s">
        <v>98</v>
      </c>
      <c r="E1230">
        <v>0</v>
      </c>
      <c r="F1230">
        <f t="shared" si="30"/>
        <v>0</v>
      </c>
      <c r="G1230" t="str">
        <f t="shared" si="31"/>
        <v>Agri</v>
      </c>
    </row>
    <row r="1231" spans="1:7">
      <c r="A1231">
        <v>2012</v>
      </c>
      <c r="B1231">
        <v>5200</v>
      </c>
      <c r="C1231" t="s">
        <v>44</v>
      </c>
      <c r="D1231" t="s">
        <v>98</v>
      </c>
      <c r="E1231">
        <v>0</v>
      </c>
      <c r="F1231">
        <f t="shared" si="30"/>
        <v>0</v>
      </c>
      <c r="G1231" t="str">
        <f t="shared" si="31"/>
        <v>Agri</v>
      </c>
    </row>
    <row r="1232" spans="1:7">
      <c r="A1232">
        <v>2012</v>
      </c>
      <c r="B1232">
        <v>5200</v>
      </c>
      <c r="C1232" t="s">
        <v>44</v>
      </c>
      <c r="D1232" t="s">
        <v>96</v>
      </c>
      <c r="E1232">
        <v>0</v>
      </c>
      <c r="F1232">
        <f t="shared" si="30"/>
        <v>0</v>
      </c>
      <c r="G1232" t="str">
        <f t="shared" si="31"/>
        <v>Services</v>
      </c>
    </row>
    <row r="1233" spans="1:7">
      <c r="A1233">
        <v>2012</v>
      </c>
      <c r="B1233">
        <v>5200</v>
      </c>
      <c r="C1233" t="s">
        <v>45</v>
      </c>
      <c r="D1233" t="s">
        <v>101</v>
      </c>
      <c r="E1233">
        <v>123.751</v>
      </c>
      <c r="F1233">
        <f t="shared" si="30"/>
        <v>123.751</v>
      </c>
      <c r="G1233" t="str">
        <f t="shared" si="31"/>
        <v>Prod-Central</v>
      </c>
    </row>
    <row r="1234" spans="1:7">
      <c r="A1234">
        <v>2012</v>
      </c>
      <c r="B1234">
        <v>5200</v>
      </c>
      <c r="C1234" t="s">
        <v>45</v>
      </c>
      <c r="D1234" t="s">
        <v>102</v>
      </c>
      <c r="E1234">
        <v>11.038</v>
      </c>
      <c r="F1234">
        <f t="shared" si="30"/>
        <v>-11.038</v>
      </c>
      <c r="G1234" t="str">
        <f t="shared" si="31"/>
        <v>Industry</v>
      </c>
    </row>
    <row r="1235" spans="1:7">
      <c r="A1235">
        <v>2012</v>
      </c>
      <c r="B1235">
        <v>5200</v>
      </c>
      <c r="C1235" t="s">
        <v>45</v>
      </c>
      <c r="D1235" t="s">
        <v>99</v>
      </c>
      <c r="E1235">
        <v>61.344000000000001</v>
      </c>
      <c r="F1235">
        <f t="shared" si="30"/>
        <v>61.344000000000001</v>
      </c>
      <c r="G1235" t="str">
        <f t="shared" si="31"/>
        <v>Industry</v>
      </c>
    </row>
    <row r="1236" spans="1:7">
      <c r="A1236">
        <v>2012</v>
      </c>
      <c r="B1236">
        <v>5200</v>
      </c>
      <c r="C1236" t="s">
        <v>45</v>
      </c>
      <c r="D1236" t="s">
        <v>95</v>
      </c>
      <c r="E1236">
        <v>69.522999999999996</v>
      </c>
      <c r="F1236">
        <f t="shared" si="30"/>
        <v>69.522999999999996</v>
      </c>
      <c r="G1236" t="str">
        <f t="shared" si="31"/>
        <v>Residential</v>
      </c>
    </row>
    <row r="1237" spans="1:7">
      <c r="A1237">
        <v>2012</v>
      </c>
      <c r="B1237">
        <v>5200</v>
      </c>
      <c r="C1237" t="s">
        <v>45</v>
      </c>
      <c r="D1237" t="s">
        <v>98</v>
      </c>
      <c r="E1237">
        <v>0</v>
      </c>
      <c r="F1237">
        <f t="shared" si="30"/>
        <v>0</v>
      </c>
      <c r="G1237" t="str">
        <f t="shared" si="31"/>
        <v>Agri</v>
      </c>
    </row>
    <row r="1238" spans="1:7">
      <c r="A1238">
        <v>2012</v>
      </c>
      <c r="B1238">
        <v>5200</v>
      </c>
      <c r="C1238" t="s">
        <v>45</v>
      </c>
      <c r="D1238" t="s">
        <v>98</v>
      </c>
      <c r="E1238">
        <v>0.53900000000000003</v>
      </c>
      <c r="F1238">
        <f t="shared" si="30"/>
        <v>0.53900000000000003</v>
      </c>
      <c r="G1238" t="str">
        <f t="shared" si="31"/>
        <v>Agri</v>
      </c>
    </row>
    <row r="1239" spans="1:7">
      <c r="A1239">
        <v>2012</v>
      </c>
      <c r="B1239">
        <v>5200</v>
      </c>
      <c r="C1239" t="s">
        <v>45</v>
      </c>
      <c r="D1239" t="s">
        <v>96</v>
      </c>
      <c r="E1239">
        <v>44.442999999999998</v>
      </c>
      <c r="F1239">
        <f t="shared" si="30"/>
        <v>44.442999999999998</v>
      </c>
      <c r="G1239" t="str">
        <f t="shared" si="31"/>
        <v>Services</v>
      </c>
    </row>
    <row r="1240" spans="1:7">
      <c r="A1240">
        <v>2012</v>
      </c>
      <c r="B1240">
        <v>5200</v>
      </c>
      <c r="C1240" t="s">
        <v>46</v>
      </c>
      <c r="D1240" t="s">
        <v>101</v>
      </c>
      <c r="E1240">
        <v>63.558999999999997</v>
      </c>
      <c r="F1240">
        <f t="shared" si="30"/>
        <v>63.558999999999997</v>
      </c>
      <c r="G1240" t="str">
        <f t="shared" si="31"/>
        <v>Prod-Central</v>
      </c>
    </row>
    <row r="1241" spans="1:7">
      <c r="A1241">
        <v>2012</v>
      </c>
      <c r="B1241">
        <v>5200</v>
      </c>
      <c r="C1241" t="s">
        <v>46</v>
      </c>
      <c r="D1241" t="s">
        <v>102</v>
      </c>
      <c r="E1241">
        <v>20.414999999999999</v>
      </c>
      <c r="F1241">
        <f t="shared" si="30"/>
        <v>-20.414999999999999</v>
      </c>
      <c r="G1241" t="str">
        <f t="shared" si="31"/>
        <v>Industry</v>
      </c>
    </row>
    <row r="1242" spans="1:7">
      <c r="A1242">
        <v>2012</v>
      </c>
      <c r="B1242">
        <v>5200</v>
      </c>
      <c r="C1242" t="s">
        <v>46</v>
      </c>
      <c r="D1242" t="s">
        <v>99</v>
      </c>
      <c r="E1242">
        <v>6.9669999999999996</v>
      </c>
      <c r="F1242">
        <f t="shared" si="30"/>
        <v>6.9669999999999996</v>
      </c>
      <c r="G1242" t="str">
        <f t="shared" si="31"/>
        <v>Industry</v>
      </c>
    </row>
    <row r="1243" spans="1:7">
      <c r="A1243">
        <v>2012</v>
      </c>
      <c r="B1243">
        <v>5200</v>
      </c>
      <c r="C1243" t="s">
        <v>46</v>
      </c>
      <c r="D1243" t="s">
        <v>95</v>
      </c>
      <c r="E1243">
        <v>51.534999999999997</v>
      </c>
      <c r="F1243">
        <f t="shared" si="30"/>
        <v>51.534999999999997</v>
      </c>
      <c r="G1243" t="str">
        <f t="shared" si="31"/>
        <v>Residential</v>
      </c>
    </row>
    <row r="1244" spans="1:7">
      <c r="A1244">
        <v>2012</v>
      </c>
      <c r="B1244">
        <v>5200</v>
      </c>
      <c r="C1244" t="s">
        <v>46</v>
      </c>
      <c r="D1244" t="s">
        <v>98</v>
      </c>
      <c r="E1244">
        <v>0</v>
      </c>
      <c r="F1244">
        <f t="shared" si="30"/>
        <v>0</v>
      </c>
      <c r="G1244" t="str">
        <f t="shared" si="31"/>
        <v>Agri</v>
      </c>
    </row>
    <row r="1245" spans="1:7">
      <c r="A1245">
        <v>2012</v>
      </c>
      <c r="B1245">
        <v>5200</v>
      </c>
      <c r="C1245" t="s">
        <v>46</v>
      </c>
      <c r="D1245" t="s">
        <v>98</v>
      </c>
      <c r="E1245">
        <v>0</v>
      </c>
      <c r="F1245">
        <f t="shared" si="30"/>
        <v>0</v>
      </c>
      <c r="G1245" t="str">
        <f t="shared" si="31"/>
        <v>Agri</v>
      </c>
    </row>
    <row r="1246" spans="1:7">
      <c r="A1246">
        <v>2012</v>
      </c>
      <c r="B1246">
        <v>5200</v>
      </c>
      <c r="C1246" t="s">
        <v>46</v>
      </c>
      <c r="D1246" t="s">
        <v>96</v>
      </c>
      <c r="E1246">
        <v>30.600999999999999</v>
      </c>
      <c r="F1246">
        <f t="shared" ref="F1246:F1309" si="32">IF(D1246=$D$221,-E1246,E1246)</f>
        <v>30.600999999999999</v>
      </c>
      <c r="G1246" t="str">
        <f t="shared" ref="G1246:G1309" si="33">IF(D1246=$D$221,$D$222,D1246)</f>
        <v>Services</v>
      </c>
    </row>
    <row r="1247" spans="1:7">
      <c r="A1247">
        <v>2012</v>
      </c>
      <c r="B1247">
        <v>5200</v>
      </c>
      <c r="C1247" t="s">
        <v>47</v>
      </c>
      <c r="D1247" t="s">
        <v>101</v>
      </c>
      <c r="E1247">
        <v>8.9640000000000004</v>
      </c>
      <c r="F1247">
        <f t="shared" si="32"/>
        <v>8.9640000000000004</v>
      </c>
      <c r="G1247" t="str">
        <f t="shared" si="33"/>
        <v>Prod-Central</v>
      </c>
    </row>
    <row r="1248" spans="1:7">
      <c r="A1248">
        <v>2012</v>
      </c>
      <c r="B1248">
        <v>5200</v>
      </c>
      <c r="C1248" t="s">
        <v>47</v>
      </c>
      <c r="D1248" t="s">
        <v>102</v>
      </c>
      <c r="E1248">
        <v>0</v>
      </c>
      <c r="F1248">
        <f t="shared" si="32"/>
        <v>0</v>
      </c>
      <c r="G1248" t="str">
        <f t="shared" si="33"/>
        <v>Industry</v>
      </c>
    </row>
    <row r="1249" spans="1:7">
      <c r="A1249">
        <v>2012</v>
      </c>
      <c r="B1249">
        <v>5200</v>
      </c>
      <c r="C1249" t="s">
        <v>47</v>
      </c>
      <c r="D1249" t="s">
        <v>99</v>
      </c>
      <c r="E1249">
        <v>2.109</v>
      </c>
      <c r="F1249">
        <f t="shared" si="32"/>
        <v>2.109</v>
      </c>
      <c r="G1249" t="str">
        <f t="shared" si="33"/>
        <v>Industry</v>
      </c>
    </row>
    <row r="1250" spans="1:7">
      <c r="A1250">
        <v>2012</v>
      </c>
      <c r="B1250">
        <v>5200</v>
      </c>
      <c r="C1250" t="s">
        <v>47</v>
      </c>
      <c r="D1250" t="s">
        <v>95</v>
      </c>
      <c r="E1250">
        <v>5.7679999999999998</v>
      </c>
      <c r="F1250">
        <f t="shared" si="32"/>
        <v>5.7679999999999998</v>
      </c>
      <c r="G1250" t="str">
        <f t="shared" si="33"/>
        <v>Residential</v>
      </c>
    </row>
    <row r="1251" spans="1:7">
      <c r="A1251">
        <v>2012</v>
      </c>
      <c r="B1251">
        <v>5200</v>
      </c>
      <c r="C1251" t="s">
        <v>47</v>
      </c>
      <c r="D1251" t="s">
        <v>98</v>
      </c>
      <c r="E1251">
        <v>0</v>
      </c>
      <c r="F1251">
        <f t="shared" si="32"/>
        <v>0</v>
      </c>
      <c r="G1251" t="str">
        <f t="shared" si="33"/>
        <v>Agri</v>
      </c>
    </row>
    <row r="1252" spans="1:7">
      <c r="A1252">
        <v>2012</v>
      </c>
      <c r="B1252">
        <v>5200</v>
      </c>
      <c r="C1252" t="s">
        <v>47</v>
      </c>
      <c r="D1252" t="s">
        <v>98</v>
      </c>
      <c r="E1252">
        <v>9.5000000000000001E-2</v>
      </c>
      <c r="F1252">
        <f t="shared" si="32"/>
        <v>9.5000000000000001E-2</v>
      </c>
      <c r="G1252" t="str">
        <f t="shared" si="33"/>
        <v>Agri</v>
      </c>
    </row>
    <row r="1253" spans="1:7">
      <c r="A1253">
        <v>2012</v>
      </c>
      <c r="B1253">
        <v>5200</v>
      </c>
      <c r="C1253" t="s">
        <v>47</v>
      </c>
      <c r="D1253" t="s">
        <v>96</v>
      </c>
      <c r="E1253">
        <v>1.613</v>
      </c>
      <c r="F1253">
        <f t="shared" si="32"/>
        <v>1.613</v>
      </c>
      <c r="G1253" t="str">
        <f t="shared" si="33"/>
        <v>Services</v>
      </c>
    </row>
    <row r="1254" spans="1:7">
      <c r="A1254">
        <v>2012</v>
      </c>
      <c r="B1254">
        <v>5200</v>
      </c>
      <c r="C1254" t="s">
        <v>48</v>
      </c>
      <c r="D1254" t="s">
        <v>101</v>
      </c>
      <c r="E1254">
        <v>24.757999999999999</v>
      </c>
      <c r="F1254">
        <f t="shared" si="32"/>
        <v>24.757999999999999</v>
      </c>
      <c r="G1254" t="str">
        <f t="shared" si="33"/>
        <v>Prod-Central</v>
      </c>
    </row>
    <row r="1255" spans="1:7">
      <c r="A1255">
        <v>2012</v>
      </c>
      <c r="B1255">
        <v>5200</v>
      </c>
      <c r="C1255" t="s">
        <v>48</v>
      </c>
      <c r="D1255" t="s">
        <v>102</v>
      </c>
      <c r="E1255">
        <v>0.20300000000000001</v>
      </c>
      <c r="F1255">
        <f t="shared" si="32"/>
        <v>-0.20300000000000001</v>
      </c>
      <c r="G1255" t="str">
        <f t="shared" si="33"/>
        <v>Industry</v>
      </c>
    </row>
    <row r="1256" spans="1:7">
      <c r="A1256">
        <v>2012</v>
      </c>
      <c r="B1256">
        <v>5200</v>
      </c>
      <c r="C1256" t="s">
        <v>48</v>
      </c>
      <c r="D1256" t="s">
        <v>99</v>
      </c>
      <c r="E1256">
        <v>12.872999999999999</v>
      </c>
      <c r="F1256">
        <f t="shared" si="32"/>
        <v>12.872999999999999</v>
      </c>
      <c r="G1256" t="str">
        <f t="shared" si="33"/>
        <v>Industry</v>
      </c>
    </row>
    <row r="1257" spans="1:7">
      <c r="A1257">
        <v>2012</v>
      </c>
      <c r="B1257">
        <v>5200</v>
      </c>
      <c r="C1257" t="s">
        <v>48</v>
      </c>
      <c r="D1257" t="s">
        <v>95</v>
      </c>
      <c r="E1257">
        <v>22.497</v>
      </c>
      <c r="F1257">
        <f t="shared" si="32"/>
        <v>22.497</v>
      </c>
      <c r="G1257" t="str">
        <f t="shared" si="33"/>
        <v>Residential</v>
      </c>
    </row>
    <row r="1258" spans="1:7">
      <c r="A1258">
        <v>2012</v>
      </c>
      <c r="B1258">
        <v>5200</v>
      </c>
      <c r="C1258" t="s">
        <v>48</v>
      </c>
      <c r="D1258" t="s">
        <v>98</v>
      </c>
      <c r="E1258">
        <v>0</v>
      </c>
      <c r="F1258">
        <f t="shared" si="32"/>
        <v>0</v>
      </c>
      <c r="G1258" t="str">
        <f t="shared" si="33"/>
        <v>Agri</v>
      </c>
    </row>
    <row r="1259" spans="1:7">
      <c r="A1259">
        <v>2012</v>
      </c>
      <c r="B1259">
        <v>5200</v>
      </c>
      <c r="C1259" t="s">
        <v>48</v>
      </c>
      <c r="D1259" t="s">
        <v>98</v>
      </c>
      <c r="E1259">
        <v>1.4E-2</v>
      </c>
      <c r="F1259">
        <f t="shared" si="32"/>
        <v>1.4E-2</v>
      </c>
      <c r="G1259" t="str">
        <f t="shared" si="33"/>
        <v>Agri</v>
      </c>
    </row>
    <row r="1260" spans="1:7">
      <c r="A1260">
        <v>2012</v>
      </c>
      <c r="B1260">
        <v>5200</v>
      </c>
      <c r="C1260" t="s">
        <v>48</v>
      </c>
      <c r="D1260" t="s">
        <v>96</v>
      </c>
      <c r="E1260">
        <v>6.0910000000000002</v>
      </c>
      <c r="F1260">
        <f t="shared" si="32"/>
        <v>6.0910000000000002</v>
      </c>
      <c r="G1260" t="str">
        <f t="shared" si="33"/>
        <v>Services</v>
      </c>
    </row>
    <row r="1261" spans="1:7">
      <c r="A1261">
        <v>2012</v>
      </c>
      <c r="B1261">
        <v>5200</v>
      </c>
      <c r="C1261" t="s">
        <v>49</v>
      </c>
      <c r="D1261" t="s">
        <v>101</v>
      </c>
      <c r="E1261">
        <v>0</v>
      </c>
      <c r="F1261">
        <f t="shared" si="32"/>
        <v>0</v>
      </c>
      <c r="G1261" t="str">
        <f t="shared" si="33"/>
        <v>Prod-Central</v>
      </c>
    </row>
    <row r="1262" spans="1:7">
      <c r="A1262">
        <v>2012</v>
      </c>
      <c r="B1262">
        <v>5200</v>
      </c>
      <c r="C1262" t="s">
        <v>49</v>
      </c>
      <c r="D1262" t="s">
        <v>102</v>
      </c>
      <c r="E1262">
        <v>0</v>
      </c>
      <c r="F1262">
        <f t="shared" si="32"/>
        <v>0</v>
      </c>
      <c r="G1262" t="str">
        <f t="shared" si="33"/>
        <v>Industry</v>
      </c>
    </row>
    <row r="1263" spans="1:7">
      <c r="A1263">
        <v>2012</v>
      </c>
      <c r="B1263">
        <v>5200</v>
      </c>
      <c r="C1263" t="s">
        <v>49</v>
      </c>
      <c r="D1263" t="s">
        <v>99</v>
      </c>
      <c r="E1263">
        <v>0</v>
      </c>
      <c r="F1263">
        <f t="shared" si="32"/>
        <v>0</v>
      </c>
      <c r="G1263" t="str">
        <f t="shared" si="33"/>
        <v>Industry</v>
      </c>
    </row>
    <row r="1264" spans="1:7">
      <c r="A1264">
        <v>2012</v>
      </c>
      <c r="B1264">
        <v>5200</v>
      </c>
      <c r="C1264" t="s">
        <v>49</v>
      </c>
      <c r="D1264" t="s">
        <v>95</v>
      </c>
      <c r="E1264">
        <v>0</v>
      </c>
      <c r="F1264">
        <f t="shared" si="32"/>
        <v>0</v>
      </c>
      <c r="G1264" t="str">
        <f t="shared" si="33"/>
        <v>Residential</v>
      </c>
    </row>
    <row r="1265" spans="1:7">
      <c r="A1265">
        <v>2012</v>
      </c>
      <c r="B1265">
        <v>5200</v>
      </c>
      <c r="C1265" t="s">
        <v>49</v>
      </c>
      <c r="D1265" t="s">
        <v>98</v>
      </c>
      <c r="E1265">
        <v>0</v>
      </c>
      <c r="F1265">
        <f t="shared" si="32"/>
        <v>0</v>
      </c>
      <c r="G1265" t="str">
        <f t="shared" si="33"/>
        <v>Agri</v>
      </c>
    </row>
    <row r="1266" spans="1:7">
      <c r="A1266">
        <v>2012</v>
      </c>
      <c r="B1266">
        <v>5200</v>
      </c>
      <c r="C1266" t="s">
        <v>49</v>
      </c>
      <c r="D1266" t="s">
        <v>98</v>
      </c>
      <c r="E1266">
        <v>0</v>
      </c>
      <c r="F1266">
        <f t="shared" si="32"/>
        <v>0</v>
      </c>
      <c r="G1266" t="str">
        <f t="shared" si="33"/>
        <v>Agri</v>
      </c>
    </row>
    <row r="1267" spans="1:7">
      <c r="A1267">
        <v>2012</v>
      </c>
      <c r="B1267">
        <v>5200</v>
      </c>
      <c r="C1267" t="s">
        <v>49</v>
      </c>
      <c r="D1267" t="s">
        <v>96</v>
      </c>
      <c r="E1267">
        <v>0</v>
      </c>
      <c r="F1267">
        <f t="shared" si="32"/>
        <v>0</v>
      </c>
      <c r="G1267" t="str">
        <f t="shared" si="33"/>
        <v>Services</v>
      </c>
    </row>
    <row r="1268" spans="1:7">
      <c r="A1268">
        <v>2012</v>
      </c>
      <c r="B1268">
        <v>5200</v>
      </c>
      <c r="C1268" t="s">
        <v>75</v>
      </c>
      <c r="D1268" t="s">
        <v>101</v>
      </c>
      <c r="E1268">
        <v>6.1580000000000004</v>
      </c>
      <c r="F1268">
        <f t="shared" si="32"/>
        <v>6.1580000000000004</v>
      </c>
      <c r="G1268" t="str">
        <f t="shared" si="33"/>
        <v>Prod-Central</v>
      </c>
    </row>
    <row r="1269" spans="1:7">
      <c r="A1269">
        <v>2012</v>
      </c>
      <c r="B1269">
        <v>5200</v>
      </c>
      <c r="C1269" t="s">
        <v>75</v>
      </c>
      <c r="D1269" t="s">
        <v>102</v>
      </c>
      <c r="E1269">
        <v>0</v>
      </c>
      <c r="F1269">
        <f t="shared" si="32"/>
        <v>0</v>
      </c>
      <c r="G1269" t="str">
        <f t="shared" si="33"/>
        <v>Industry</v>
      </c>
    </row>
    <row r="1270" spans="1:7">
      <c r="A1270">
        <v>2012</v>
      </c>
      <c r="B1270">
        <v>5200</v>
      </c>
      <c r="C1270" t="s">
        <v>75</v>
      </c>
      <c r="D1270" t="s">
        <v>99</v>
      </c>
      <c r="E1270">
        <v>0</v>
      </c>
      <c r="F1270">
        <f t="shared" si="32"/>
        <v>0</v>
      </c>
      <c r="G1270" t="str">
        <f t="shared" si="33"/>
        <v>Industry</v>
      </c>
    </row>
    <row r="1271" spans="1:7">
      <c r="A1271">
        <v>2012</v>
      </c>
      <c r="B1271">
        <v>5200</v>
      </c>
      <c r="C1271" t="s">
        <v>75</v>
      </c>
      <c r="D1271" t="s">
        <v>95</v>
      </c>
      <c r="E1271">
        <v>12.465999999999999</v>
      </c>
      <c r="F1271">
        <f t="shared" si="32"/>
        <v>12.465999999999999</v>
      </c>
      <c r="G1271" t="str">
        <f t="shared" si="33"/>
        <v>Residential</v>
      </c>
    </row>
    <row r="1272" spans="1:7">
      <c r="A1272">
        <v>2012</v>
      </c>
      <c r="B1272">
        <v>5200</v>
      </c>
      <c r="C1272" t="s">
        <v>75</v>
      </c>
      <c r="D1272" t="s">
        <v>98</v>
      </c>
      <c r="E1272">
        <v>0.19700000000000001</v>
      </c>
      <c r="F1272">
        <f t="shared" si="32"/>
        <v>0.19700000000000001</v>
      </c>
      <c r="G1272" t="str">
        <f t="shared" si="33"/>
        <v>Agri</v>
      </c>
    </row>
    <row r="1273" spans="1:7">
      <c r="A1273">
        <v>2012</v>
      </c>
      <c r="B1273">
        <v>5200</v>
      </c>
      <c r="C1273" t="s">
        <v>75</v>
      </c>
      <c r="D1273" t="s">
        <v>98</v>
      </c>
      <c r="E1273">
        <v>0.17899999999999999</v>
      </c>
      <c r="F1273">
        <f t="shared" si="32"/>
        <v>0.17899999999999999</v>
      </c>
      <c r="G1273" t="str">
        <f t="shared" si="33"/>
        <v>Agri</v>
      </c>
    </row>
    <row r="1274" spans="1:7">
      <c r="A1274">
        <v>2012</v>
      </c>
      <c r="B1274">
        <v>5200</v>
      </c>
      <c r="C1274" t="s">
        <v>75</v>
      </c>
      <c r="D1274" t="s">
        <v>96</v>
      </c>
      <c r="E1274">
        <v>8.1890000000000001</v>
      </c>
      <c r="F1274">
        <f t="shared" si="32"/>
        <v>8.1890000000000001</v>
      </c>
      <c r="G1274" t="str">
        <f t="shared" si="33"/>
        <v>Services</v>
      </c>
    </row>
    <row r="1275" spans="1:7">
      <c r="A1275">
        <v>2012</v>
      </c>
      <c r="B1275">
        <v>5200</v>
      </c>
      <c r="C1275" t="s">
        <v>50</v>
      </c>
      <c r="D1275" t="s">
        <v>101</v>
      </c>
      <c r="E1275">
        <v>112.258</v>
      </c>
      <c r="F1275">
        <f t="shared" si="32"/>
        <v>112.258</v>
      </c>
      <c r="G1275" t="str">
        <f t="shared" si="33"/>
        <v>Prod-Central</v>
      </c>
    </row>
    <row r="1276" spans="1:7">
      <c r="A1276">
        <v>2012</v>
      </c>
      <c r="B1276">
        <v>5200</v>
      </c>
      <c r="C1276" t="s">
        <v>50</v>
      </c>
      <c r="D1276" t="s">
        <v>102</v>
      </c>
      <c r="E1276">
        <v>90.986999999999995</v>
      </c>
      <c r="F1276">
        <f t="shared" si="32"/>
        <v>-90.986999999999995</v>
      </c>
      <c r="G1276" t="str">
        <f t="shared" si="33"/>
        <v>Industry</v>
      </c>
    </row>
    <row r="1277" spans="1:7">
      <c r="A1277">
        <v>2012</v>
      </c>
      <c r="B1277">
        <v>5200</v>
      </c>
      <c r="C1277" t="s">
        <v>50</v>
      </c>
      <c r="D1277" t="s">
        <v>99</v>
      </c>
      <c r="E1277">
        <v>108.14700000000001</v>
      </c>
      <c r="F1277">
        <f t="shared" si="32"/>
        <v>108.14700000000001</v>
      </c>
      <c r="G1277" t="str">
        <f t="shared" si="33"/>
        <v>Industry</v>
      </c>
    </row>
    <row r="1278" spans="1:7">
      <c r="A1278">
        <v>2012</v>
      </c>
      <c r="B1278">
        <v>5200</v>
      </c>
      <c r="C1278" t="s">
        <v>50</v>
      </c>
      <c r="D1278" t="s">
        <v>95</v>
      </c>
      <c r="E1278">
        <v>29.07</v>
      </c>
      <c r="F1278">
        <f t="shared" si="32"/>
        <v>29.07</v>
      </c>
      <c r="G1278" t="str">
        <f t="shared" si="33"/>
        <v>Residential</v>
      </c>
    </row>
    <row r="1279" spans="1:7">
      <c r="A1279">
        <v>2012</v>
      </c>
      <c r="B1279">
        <v>5200</v>
      </c>
      <c r="C1279" t="s">
        <v>50</v>
      </c>
      <c r="D1279" t="s">
        <v>98</v>
      </c>
      <c r="E1279">
        <v>0</v>
      </c>
      <c r="F1279">
        <f t="shared" si="32"/>
        <v>0</v>
      </c>
      <c r="G1279" t="str">
        <f t="shared" si="33"/>
        <v>Agri</v>
      </c>
    </row>
    <row r="1280" spans="1:7">
      <c r="A1280">
        <v>2012</v>
      </c>
      <c r="B1280">
        <v>5200</v>
      </c>
      <c r="C1280" t="s">
        <v>50</v>
      </c>
      <c r="D1280" t="s">
        <v>98</v>
      </c>
      <c r="E1280">
        <v>0.64700000000000002</v>
      </c>
      <c r="F1280">
        <f t="shared" si="32"/>
        <v>0.64700000000000002</v>
      </c>
      <c r="G1280" t="str">
        <f t="shared" si="33"/>
        <v>Agri</v>
      </c>
    </row>
    <row r="1281" spans="1:7">
      <c r="A1281">
        <v>2012</v>
      </c>
      <c r="B1281">
        <v>5200</v>
      </c>
      <c r="C1281" t="s">
        <v>50</v>
      </c>
      <c r="D1281" t="s">
        <v>96</v>
      </c>
      <c r="E1281">
        <v>4.3949999999999996</v>
      </c>
      <c r="F1281">
        <f t="shared" si="32"/>
        <v>4.3949999999999996</v>
      </c>
      <c r="G1281" t="str">
        <f t="shared" si="33"/>
        <v>Services</v>
      </c>
    </row>
    <row r="1282" spans="1:7">
      <c r="A1282">
        <v>2012</v>
      </c>
      <c r="B1282">
        <v>5200</v>
      </c>
      <c r="C1282" t="s">
        <v>51</v>
      </c>
      <c r="D1282" t="s">
        <v>101</v>
      </c>
      <c r="E1282">
        <v>19.405000000000001</v>
      </c>
      <c r="F1282">
        <f t="shared" si="32"/>
        <v>19.405000000000001</v>
      </c>
      <c r="G1282" t="str">
        <f t="shared" si="33"/>
        <v>Prod-Central</v>
      </c>
    </row>
    <row r="1283" spans="1:7">
      <c r="A1283">
        <v>2012</v>
      </c>
      <c r="B1283">
        <v>5200</v>
      </c>
      <c r="C1283" t="s">
        <v>51</v>
      </c>
      <c r="D1283" t="s">
        <v>102</v>
      </c>
      <c r="E1283">
        <v>5.7720000000000002</v>
      </c>
      <c r="F1283">
        <f t="shared" si="32"/>
        <v>-5.7720000000000002</v>
      </c>
      <c r="G1283" t="str">
        <f t="shared" si="33"/>
        <v>Industry</v>
      </c>
    </row>
    <row r="1284" spans="1:7">
      <c r="A1284">
        <v>2012</v>
      </c>
      <c r="B1284">
        <v>5200</v>
      </c>
      <c r="C1284" t="s">
        <v>51</v>
      </c>
      <c r="D1284" t="s">
        <v>99</v>
      </c>
      <c r="E1284">
        <v>8.8919999999999995</v>
      </c>
      <c r="F1284">
        <f t="shared" si="32"/>
        <v>8.8919999999999995</v>
      </c>
      <c r="G1284" t="str">
        <f t="shared" si="33"/>
        <v>Industry</v>
      </c>
    </row>
    <row r="1285" spans="1:7">
      <c r="A1285">
        <v>2012</v>
      </c>
      <c r="B1285">
        <v>5200</v>
      </c>
      <c r="C1285" t="s">
        <v>51</v>
      </c>
      <c r="D1285" t="s">
        <v>95</v>
      </c>
      <c r="E1285">
        <v>20.411999999999999</v>
      </c>
      <c r="F1285">
        <f t="shared" si="32"/>
        <v>20.411999999999999</v>
      </c>
      <c r="G1285" t="str">
        <f t="shared" si="33"/>
        <v>Residential</v>
      </c>
    </row>
    <row r="1286" spans="1:7">
      <c r="A1286">
        <v>2012</v>
      </c>
      <c r="B1286">
        <v>5200</v>
      </c>
      <c r="C1286" t="s">
        <v>51</v>
      </c>
      <c r="D1286" t="s">
        <v>98</v>
      </c>
      <c r="E1286">
        <v>0</v>
      </c>
      <c r="F1286">
        <f t="shared" si="32"/>
        <v>0</v>
      </c>
      <c r="G1286" t="str">
        <f t="shared" si="33"/>
        <v>Agri</v>
      </c>
    </row>
    <row r="1287" spans="1:7">
      <c r="A1287">
        <v>2012</v>
      </c>
      <c r="B1287">
        <v>5200</v>
      </c>
      <c r="C1287" t="s">
        <v>51</v>
      </c>
      <c r="D1287" t="s">
        <v>98</v>
      </c>
      <c r="E1287">
        <v>0.22600000000000001</v>
      </c>
      <c r="F1287">
        <f t="shared" si="32"/>
        <v>0.22600000000000001</v>
      </c>
      <c r="G1287" t="str">
        <f t="shared" si="33"/>
        <v>Agri</v>
      </c>
    </row>
    <row r="1288" spans="1:7">
      <c r="A1288">
        <v>2012</v>
      </c>
      <c r="B1288">
        <v>5200</v>
      </c>
      <c r="C1288" t="s">
        <v>51</v>
      </c>
      <c r="D1288" t="s">
        <v>96</v>
      </c>
      <c r="E1288">
        <v>8.3559999999999999</v>
      </c>
      <c r="F1288">
        <f t="shared" si="32"/>
        <v>8.3559999999999999</v>
      </c>
      <c r="G1288" t="str">
        <f t="shared" si="33"/>
        <v>Services</v>
      </c>
    </row>
    <row r="1289" spans="1:7">
      <c r="A1289">
        <v>2012</v>
      </c>
      <c r="B1289">
        <v>5200</v>
      </c>
      <c r="C1289" t="s">
        <v>52</v>
      </c>
      <c r="D1289" t="s">
        <v>101</v>
      </c>
      <c r="E1289">
        <v>2.2709999999999999</v>
      </c>
      <c r="F1289">
        <f t="shared" si="32"/>
        <v>2.2709999999999999</v>
      </c>
      <c r="G1289" t="str">
        <f t="shared" si="33"/>
        <v>Prod-Central</v>
      </c>
    </row>
    <row r="1290" spans="1:7">
      <c r="A1290">
        <v>2012</v>
      </c>
      <c r="B1290">
        <v>5200</v>
      </c>
      <c r="C1290" t="s">
        <v>52</v>
      </c>
      <c r="D1290" t="s">
        <v>102</v>
      </c>
      <c r="E1290">
        <v>0.64500000000000002</v>
      </c>
      <c r="F1290">
        <f t="shared" si="32"/>
        <v>-0.64500000000000002</v>
      </c>
      <c r="G1290" t="str">
        <f t="shared" si="33"/>
        <v>Industry</v>
      </c>
    </row>
    <row r="1291" spans="1:7">
      <c r="A1291">
        <v>2012</v>
      </c>
      <c r="B1291">
        <v>5200</v>
      </c>
      <c r="C1291" t="s">
        <v>52</v>
      </c>
      <c r="D1291" t="s">
        <v>99</v>
      </c>
      <c r="E1291">
        <v>0.48199999999999998</v>
      </c>
      <c r="F1291">
        <f t="shared" si="32"/>
        <v>0.48199999999999998</v>
      </c>
      <c r="G1291" t="str">
        <f t="shared" si="33"/>
        <v>Industry</v>
      </c>
    </row>
    <row r="1292" spans="1:7">
      <c r="A1292">
        <v>2012</v>
      </c>
      <c r="B1292">
        <v>5200</v>
      </c>
      <c r="C1292" t="s">
        <v>52</v>
      </c>
      <c r="D1292" t="s">
        <v>95</v>
      </c>
      <c r="E1292">
        <v>0</v>
      </c>
      <c r="F1292">
        <f t="shared" si="32"/>
        <v>0</v>
      </c>
      <c r="G1292" t="str">
        <f t="shared" si="33"/>
        <v>Residential</v>
      </c>
    </row>
    <row r="1293" spans="1:7">
      <c r="A1293">
        <v>2012</v>
      </c>
      <c r="B1293">
        <v>5200</v>
      </c>
      <c r="C1293" t="s">
        <v>52</v>
      </c>
      <c r="D1293" t="s">
        <v>98</v>
      </c>
      <c r="E1293">
        <v>0</v>
      </c>
      <c r="F1293">
        <f t="shared" si="32"/>
        <v>0</v>
      </c>
      <c r="G1293" t="str">
        <f t="shared" si="33"/>
        <v>Agri</v>
      </c>
    </row>
    <row r="1294" spans="1:7">
      <c r="A1294">
        <v>2012</v>
      </c>
      <c r="B1294">
        <v>5200</v>
      </c>
      <c r="C1294" t="s">
        <v>52</v>
      </c>
      <c r="D1294" t="s">
        <v>98</v>
      </c>
      <c r="E1294">
        <v>0</v>
      </c>
      <c r="F1294">
        <f t="shared" si="32"/>
        <v>0</v>
      </c>
      <c r="G1294" t="str">
        <f t="shared" si="33"/>
        <v>Agri</v>
      </c>
    </row>
    <row r="1295" spans="1:7">
      <c r="A1295">
        <v>2012</v>
      </c>
      <c r="B1295">
        <v>5200</v>
      </c>
      <c r="C1295" t="s">
        <v>52</v>
      </c>
      <c r="D1295" t="s">
        <v>96</v>
      </c>
      <c r="E1295">
        <v>2.5939999999999999</v>
      </c>
      <c r="F1295">
        <f t="shared" si="32"/>
        <v>2.5939999999999999</v>
      </c>
      <c r="G1295" t="str">
        <f t="shared" si="33"/>
        <v>Services</v>
      </c>
    </row>
    <row r="1296" spans="1:7">
      <c r="A1296">
        <v>2012</v>
      </c>
      <c r="B1296">
        <v>5200</v>
      </c>
      <c r="C1296" t="s">
        <v>53</v>
      </c>
      <c r="D1296" t="s">
        <v>101</v>
      </c>
      <c r="E1296">
        <v>16.419</v>
      </c>
      <c r="F1296">
        <f t="shared" si="32"/>
        <v>16.419</v>
      </c>
      <c r="G1296" t="str">
        <f t="shared" si="33"/>
        <v>Prod-Central</v>
      </c>
    </row>
    <row r="1297" spans="1:7">
      <c r="A1297">
        <v>2012</v>
      </c>
      <c r="B1297">
        <v>5200</v>
      </c>
      <c r="C1297" t="s">
        <v>53</v>
      </c>
      <c r="D1297" t="s">
        <v>102</v>
      </c>
      <c r="E1297">
        <v>0.47399999999999998</v>
      </c>
      <c r="F1297">
        <f t="shared" si="32"/>
        <v>-0.47399999999999998</v>
      </c>
      <c r="G1297" t="str">
        <f t="shared" si="33"/>
        <v>Industry</v>
      </c>
    </row>
    <row r="1298" spans="1:7">
      <c r="A1298">
        <v>2012</v>
      </c>
      <c r="B1298">
        <v>5200</v>
      </c>
      <c r="C1298" t="s">
        <v>53</v>
      </c>
      <c r="D1298" t="s">
        <v>99</v>
      </c>
      <c r="E1298">
        <v>0.25900000000000001</v>
      </c>
      <c r="F1298">
        <f t="shared" si="32"/>
        <v>0.25900000000000001</v>
      </c>
      <c r="G1298" t="str">
        <f t="shared" si="33"/>
        <v>Industry</v>
      </c>
    </row>
    <row r="1299" spans="1:7">
      <c r="A1299">
        <v>2012</v>
      </c>
      <c r="B1299">
        <v>5200</v>
      </c>
      <c r="C1299" t="s">
        <v>53</v>
      </c>
      <c r="D1299" t="s">
        <v>95</v>
      </c>
      <c r="E1299">
        <v>16.117000000000001</v>
      </c>
      <c r="F1299">
        <f t="shared" si="32"/>
        <v>16.117000000000001</v>
      </c>
      <c r="G1299" t="str">
        <f t="shared" si="33"/>
        <v>Residential</v>
      </c>
    </row>
    <row r="1300" spans="1:7">
      <c r="A1300">
        <v>2012</v>
      </c>
      <c r="B1300">
        <v>5200</v>
      </c>
      <c r="C1300" t="s">
        <v>53</v>
      </c>
      <c r="D1300" t="s">
        <v>98</v>
      </c>
      <c r="E1300">
        <v>0</v>
      </c>
      <c r="F1300">
        <f t="shared" si="32"/>
        <v>0</v>
      </c>
      <c r="G1300" t="str">
        <f t="shared" si="33"/>
        <v>Agri</v>
      </c>
    </row>
    <row r="1301" spans="1:7">
      <c r="A1301">
        <v>2012</v>
      </c>
      <c r="B1301">
        <v>5200</v>
      </c>
      <c r="C1301" t="s">
        <v>53</v>
      </c>
      <c r="D1301" t="s">
        <v>98</v>
      </c>
      <c r="E1301">
        <v>0.26600000000000001</v>
      </c>
      <c r="F1301">
        <f t="shared" si="32"/>
        <v>0.26600000000000001</v>
      </c>
      <c r="G1301" t="str">
        <f t="shared" si="33"/>
        <v>Agri</v>
      </c>
    </row>
    <row r="1302" spans="1:7">
      <c r="A1302">
        <v>2012</v>
      </c>
      <c r="B1302">
        <v>5200</v>
      </c>
      <c r="C1302" t="s">
        <v>53</v>
      </c>
      <c r="D1302" t="s">
        <v>96</v>
      </c>
      <c r="E1302">
        <v>5.7450000000000001</v>
      </c>
      <c r="F1302">
        <f t="shared" si="32"/>
        <v>5.7450000000000001</v>
      </c>
      <c r="G1302" t="str">
        <f t="shared" si="33"/>
        <v>Services</v>
      </c>
    </row>
    <row r="1303" spans="1:7">
      <c r="A1303">
        <v>2012</v>
      </c>
      <c r="B1303">
        <v>5200</v>
      </c>
      <c r="C1303" t="s">
        <v>76</v>
      </c>
      <c r="D1303" t="s">
        <v>101</v>
      </c>
      <c r="E1303">
        <v>6.4260000000000002</v>
      </c>
      <c r="F1303">
        <f t="shared" si="32"/>
        <v>6.4260000000000002</v>
      </c>
      <c r="G1303" t="str">
        <f t="shared" si="33"/>
        <v>Prod-Central</v>
      </c>
    </row>
    <row r="1304" spans="1:7">
      <c r="A1304">
        <v>2012</v>
      </c>
      <c r="B1304">
        <v>5200</v>
      </c>
      <c r="C1304" t="s">
        <v>76</v>
      </c>
      <c r="D1304" t="s">
        <v>102</v>
      </c>
      <c r="E1304">
        <v>0.70199999999999996</v>
      </c>
      <c r="F1304">
        <f t="shared" si="32"/>
        <v>-0.70199999999999996</v>
      </c>
      <c r="G1304" t="str">
        <f t="shared" si="33"/>
        <v>Industry</v>
      </c>
    </row>
    <row r="1305" spans="1:7">
      <c r="A1305">
        <v>2012</v>
      </c>
      <c r="B1305">
        <v>5200</v>
      </c>
      <c r="C1305" t="s">
        <v>76</v>
      </c>
      <c r="D1305" t="s">
        <v>99</v>
      </c>
      <c r="E1305">
        <v>1.845</v>
      </c>
      <c r="F1305">
        <f t="shared" si="32"/>
        <v>1.845</v>
      </c>
      <c r="G1305" t="str">
        <f t="shared" si="33"/>
        <v>Industry</v>
      </c>
    </row>
    <row r="1306" spans="1:7">
      <c r="A1306">
        <v>2012</v>
      </c>
      <c r="B1306">
        <v>5200</v>
      </c>
      <c r="C1306" t="s">
        <v>76</v>
      </c>
      <c r="D1306" t="s">
        <v>95</v>
      </c>
      <c r="E1306">
        <v>4.9560000000000004</v>
      </c>
      <c r="F1306">
        <f t="shared" si="32"/>
        <v>4.9560000000000004</v>
      </c>
      <c r="G1306" t="str">
        <f t="shared" si="33"/>
        <v>Residential</v>
      </c>
    </row>
    <row r="1307" spans="1:7">
      <c r="A1307">
        <v>2012</v>
      </c>
      <c r="B1307">
        <v>5200</v>
      </c>
      <c r="C1307" t="s">
        <v>76</v>
      </c>
      <c r="D1307" t="s">
        <v>98</v>
      </c>
      <c r="E1307">
        <v>0</v>
      </c>
      <c r="F1307">
        <f t="shared" si="32"/>
        <v>0</v>
      </c>
      <c r="G1307" t="str">
        <f t="shared" si="33"/>
        <v>Agri</v>
      </c>
    </row>
    <row r="1308" spans="1:7">
      <c r="A1308">
        <v>2012</v>
      </c>
      <c r="B1308">
        <v>5200</v>
      </c>
      <c r="C1308" t="s">
        <v>76</v>
      </c>
      <c r="D1308" t="s">
        <v>98</v>
      </c>
      <c r="E1308">
        <v>4.2999999999999997E-2</v>
      </c>
      <c r="F1308">
        <f t="shared" si="32"/>
        <v>4.2999999999999997E-2</v>
      </c>
      <c r="G1308" t="str">
        <f t="shared" si="33"/>
        <v>Agri</v>
      </c>
    </row>
    <row r="1309" spans="1:7">
      <c r="A1309">
        <v>2012</v>
      </c>
      <c r="B1309">
        <v>5200</v>
      </c>
      <c r="C1309" t="s">
        <v>76</v>
      </c>
      <c r="D1309" t="s">
        <v>96</v>
      </c>
      <c r="E1309">
        <v>2.2759999999999998</v>
      </c>
      <c r="F1309">
        <f t="shared" si="32"/>
        <v>2.2759999999999998</v>
      </c>
      <c r="G1309" t="str">
        <f t="shared" si="33"/>
        <v>Services</v>
      </c>
    </row>
    <row r="1310" spans="1:7">
      <c r="A1310">
        <v>2012</v>
      </c>
      <c r="B1310">
        <v>5200</v>
      </c>
      <c r="C1310" t="s">
        <v>77</v>
      </c>
      <c r="D1310" t="s">
        <v>101</v>
      </c>
      <c r="E1310">
        <v>0</v>
      </c>
      <c r="F1310">
        <f t="shared" ref="F1310:F1373" si="34">IF(D1310=$D$221,-E1310,E1310)</f>
        <v>0</v>
      </c>
      <c r="G1310" t="str">
        <f t="shared" ref="G1310:G1373" si="35">IF(D1310=$D$221,$D$222,D1310)</f>
        <v>Prod-Central</v>
      </c>
    </row>
    <row r="1311" spans="1:7">
      <c r="A1311">
        <v>2012</v>
      </c>
      <c r="B1311">
        <v>5200</v>
      </c>
      <c r="C1311" t="s">
        <v>77</v>
      </c>
      <c r="D1311" t="s">
        <v>102</v>
      </c>
      <c r="E1311">
        <v>0</v>
      </c>
      <c r="F1311">
        <f t="shared" si="34"/>
        <v>0</v>
      </c>
      <c r="G1311" t="str">
        <f t="shared" si="35"/>
        <v>Industry</v>
      </c>
    </row>
    <row r="1312" spans="1:7">
      <c r="A1312">
        <v>2012</v>
      </c>
      <c r="B1312">
        <v>5200</v>
      </c>
      <c r="C1312" t="s">
        <v>77</v>
      </c>
      <c r="D1312" t="s">
        <v>99</v>
      </c>
      <c r="E1312">
        <v>0</v>
      </c>
      <c r="F1312">
        <f t="shared" si="34"/>
        <v>0</v>
      </c>
      <c r="G1312" t="str">
        <f t="shared" si="35"/>
        <v>Industry</v>
      </c>
    </row>
    <row r="1313" spans="1:7">
      <c r="A1313">
        <v>2012</v>
      </c>
      <c r="B1313">
        <v>5200</v>
      </c>
      <c r="C1313" t="s">
        <v>77</v>
      </c>
      <c r="D1313" t="s">
        <v>95</v>
      </c>
      <c r="E1313">
        <v>0</v>
      </c>
      <c r="F1313">
        <f t="shared" si="34"/>
        <v>0</v>
      </c>
      <c r="G1313" t="str">
        <f t="shared" si="35"/>
        <v>Residential</v>
      </c>
    </row>
    <row r="1314" spans="1:7">
      <c r="A1314">
        <v>2012</v>
      </c>
      <c r="B1314">
        <v>5200</v>
      </c>
      <c r="C1314" t="s">
        <v>77</v>
      </c>
      <c r="D1314" t="s">
        <v>98</v>
      </c>
      <c r="E1314">
        <v>0</v>
      </c>
      <c r="F1314">
        <f t="shared" si="34"/>
        <v>0</v>
      </c>
      <c r="G1314" t="str">
        <f t="shared" si="35"/>
        <v>Agri</v>
      </c>
    </row>
    <row r="1315" spans="1:7">
      <c r="A1315">
        <v>2012</v>
      </c>
      <c r="B1315">
        <v>5200</v>
      </c>
      <c r="C1315" t="s">
        <v>77</v>
      </c>
      <c r="D1315" t="s">
        <v>98</v>
      </c>
      <c r="E1315">
        <v>0</v>
      </c>
      <c r="F1315">
        <f t="shared" si="34"/>
        <v>0</v>
      </c>
      <c r="G1315" t="str">
        <f t="shared" si="35"/>
        <v>Agri</v>
      </c>
    </row>
    <row r="1316" spans="1:7">
      <c r="A1316">
        <v>2012</v>
      </c>
      <c r="B1316">
        <v>5200</v>
      </c>
      <c r="C1316" t="s">
        <v>77</v>
      </c>
      <c r="D1316" t="s">
        <v>96</v>
      </c>
      <c r="E1316">
        <v>0</v>
      </c>
      <c r="F1316">
        <f t="shared" si="34"/>
        <v>0</v>
      </c>
      <c r="G1316" t="str">
        <f t="shared" si="35"/>
        <v>Services</v>
      </c>
    </row>
    <row r="1317" spans="1:7">
      <c r="A1317">
        <v>2012</v>
      </c>
      <c r="B1317">
        <v>5200</v>
      </c>
      <c r="C1317" t="s">
        <v>78</v>
      </c>
      <c r="D1317" t="s">
        <v>101</v>
      </c>
      <c r="E1317">
        <v>0.81499999999999995</v>
      </c>
      <c r="F1317">
        <f t="shared" si="34"/>
        <v>0.81499999999999995</v>
      </c>
      <c r="G1317" t="str">
        <f t="shared" si="35"/>
        <v>Prod-Central</v>
      </c>
    </row>
    <row r="1318" spans="1:7">
      <c r="A1318">
        <v>2012</v>
      </c>
      <c r="B1318">
        <v>5200</v>
      </c>
      <c r="C1318" t="s">
        <v>78</v>
      </c>
      <c r="D1318" t="s">
        <v>102</v>
      </c>
      <c r="E1318">
        <v>0.06</v>
      </c>
      <c r="F1318">
        <f t="shared" si="34"/>
        <v>-0.06</v>
      </c>
      <c r="G1318" t="str">
        <f t="shared" si="35"/>
        <v>Industry</v>
      </c>
    </row>
    <row r="1319" spans="1:7">
      <c r="A1319">
        <v>2012</v>
      </c>
      <c r="B1319">
        <v>5200</v>
      </c>
      <c r="C1319" t="s">
        <v>78</v>
      </c>
      <c r="D1319" t="s">
        <v>99</v>
      </c>
      <c r="E1319">
        <v>0.124</v>
      </c>
      <c r="F1319">
        <f t="shared" si="34"/>
        <v>0.124</v>
      </c>
      <c r="G1319" t="str">
        <f t="shared" si="35"/>
        <v>Industry</v>
      </c>
    </row>
    <row r="1320" spans="1:7">
      <c r="A1320">
        <v>2012</v>
      </c>
      <c r="B1320">
        <v>5200</v>
      </c>
      <c r="C1320" t="s">
        <v>78</v>
      </c>
      <c r="D1320" t="s">
        <v>95</v>
      </c>
      <c r="E1320">
        <v>1.431</v>
      </c>
      <c r="F1320">
        <f t="shared" si="34"/>
        <v>1.431</v>
      </c>
      <c r="G1320" t="str">
        <f t="shared" si="35"/>
        <v>Residential</v>
      </c>
    </row>
    <row r="1321" spans="1:7">
      <c r="A1321">
        <v>2012</v>
      </c>
      <c r="B1321">
        <v>5200</v>
      </c>
      <c r="C1321" t="s">
        <v>78</v>
      </c>
      <c r="D1321" t="s">
        <v>98</v>
      </c>
      <c r="E1321">
        <v>0</v>
      </c>
      <c r="F1321">
        <f t="shared" si="34"/>
        <v>0</v>
      </c>
      <c r="G1321" t="str">
        <f t="shared" si="35"/>
        <v>Agri</v>
      </c>
    </row>
    <row r="1322" spans="1:7">
      <c r="A1322">
        <v>2012</v>
      </c>
      <c r="B1322">
        <v>5200</v>
      </c>
      <c r="C1322" t="s">
        <v>78</v>
      </c>
      <c r="D1322" t="s">
        <v>98</v>
      </c>
      <c r="E1322">
        <v>0</v>
      </c>
      <c r="F1322">
        <f t="shared" si="34"/>
        <v>0</v>
      </c>
      <c r="G1322" t="str">
        <f t="shared" si="35"/>
        <v>Agri</v>
      </c>
    </row>
    <row r="1323" spans="1:7">
      <c r="A1323">
        <v>2012</v>
      </c>
      <c r="B1323">
        <v>5200</v>
      </c>
      <c r="C1323" t="s">
        <v>78</v>
      </c>
      <c r="D1323" t="s">
        <v>96</v>
      </c>
      <c r="E1323">
        <v>0.61499999999999999</v>
      </c>
      <c r="F1323">
        <f t="shared" si="34"/>
        <v>0.61499999999999999</v>
      </c>
      <c r="G1323" t="str">
        <f t="shared" si="35"/>
        <v>Services</v>
      </c>
    </row>
    <row r="1324" spans="1:7">
      <c r="A1324">
        <v>2012</v>
      </c>
      <c r="B1324">
        <v>5200</v>
      </c>
      <c r="C1324" t="s">
        <v>69</v>
      </c>
      <c r="D1324" t="s">
        <v>101</v>
      </c>
      <c r="E1324">
        <v>0</v>
      </c>
      <c r="F1324">
        <f t="shared" si="34"/>
        <v>0</v>
      </c>
      <c r="G1324" t="str">
        <f t="shared" si="35"/>
        <v>Prod-Central</v>
      </c>
    </row>
    <row r="1325" spans="1:7">
      <c r="A1325">
        <v>2012</v>
      </c>
      <c r="B1325">
        <v>5200</v>
      </c>
      <c r="C1325" t="s">
        <v>69</v>
      </c>
      <c r="D1325" t="s">
        <v>102</v>
      </c>
      <c r="E1325">
        <v>8.0000000000000002E-3</v>
      </c>
      <c r="F1325">
        <f t="shared" si="34"/>
        <v>-8.0000000000000002E-3</v>
      </c>
      <c r="G1325" t="str">
        <f t="shared" si="35"/>
        <v>Industry</v>
      </c>
    </row>
    <row r="1326" spans="1:7">
      <c r="A1326">
        <v>2012</v>
      </c>
      <c r="B1326">
        <v>5200</v>
      </c>
      <c r="C1326" t="s">
        <v>69</v>
      </c>
      <c r="D1326" t="s">
        <v>99</v>
      </c>
      <c r="E1326">
        <v>0</v>
      </c>
      <c r="F1326">
        <f t="shared" si="34"/>
        <v>0</v>
      </c>
      <c r="G1326" t="str">
        <f t="shared" si="35"/>
        <v>Industry</v>
      </c>
    </row>
    <row r="1327" spans="1:7">
      <c r="A1327">
        <v>2012</v>
      </c>
      <c r="B1327">
        <v>5200</v>
      </c>
      <c r="C1327" t="s">
        <v>69</v>
      </c>
      <c r="D1327" t="s">
        <v>95</v>
      </c>
      <c r="E1327">
        <v>0</v>
      </c>
      <c r="F1327">
        <f t="shared" si="34"/>
        <v>0</v>
      </c>
      <c r="G1327" t="str">
        <f t="shared" si="35"/>
        <v>Residential</v>
      </c>
    </row>
    <row r="1328" spans="1:7">
      <c r="A1328">
        <v>2012</v>
      </c>
      <c r="B1328">
        <v>5200</v>
      </c>
      <c r="C1328" t="s">
        <v>69</v>
      </c>
      <c r="D1328" t="s">
        <v>98</v>
      </c>
      <c r="E1328">
        <v>0</v>
      </c>
      <c r="F1328">
        <f t="shared" si="34"/>
        <v>0</v>
      </c>
      <c r="G1328" t="str">
        <f t="shared" si="35"/>
        <v>Agri</v>
      </c>
    </row>
    <row r="1329" spans="1:7">
      <c r="A1329">
        <v>2012</v>
      </c>
      <c r="B1329">
        <v>5200</v>
      </c>
      <c r="C1329" t="s">
        <v>69</v>
      </c>
      <c r="D1329" t="s">
        <v>98</v>
      </c>
      <c r="E1329">
        <v>0</v>
      </c>
      <c r="F1329">
        <f t="shared" si="34"/>
        <v>0</v>
      </c>
      <c r="G1329" t="str">
        <f t="shared" si="35"/>
        <v>Agri</v>
      </c>
    </row>
    <row r="1330" spans="1:7">
      <c r="A1330">
        <v>2012</v>
      </c>
      <c r="B1330">
        <v>5200</v>
      </c>
      <c r="C1330" t="s">
        <v>69</v>
      </c>
      <c r="D1330" t="s">
        <v>96</v>
      </c>
      <c r="E1330">
        <v>8.0000000000000002E-3</v>
      </c>
      <c r="F1330">
        <f t="shared" si="34"/>
        <v>8.0000000000000002E-3</v>
      </c>
      <c r="G1330" t="str">
        <f t="shared" si="35"/>
        <v>Services</v>
      </c>
    </row>
    <row r="1331" spans="1:7">
      <c r="A1331">
        <v>2012</v>
      </c>
      <c r="B1331">
        <v>5200</v>
      </c>
      <c r="C1331" t="s">
        <v>54</v>
      </c>
      <c r="D1331" t="s">
        <v>101</v>
      </c>
      <c r="E1331">
        <v>90.084000000000003</v>
      </c>
      <c r="F1331">
        <f t="shared" si="34"/>
        <v>90.084000000000003</v>
      </c>
      <c r="G1331" t="str">
        <f t="shared" si="35"/>
        <v>Prod-Central</v>
      </c>
    </row>
    <row r="1332" spans="1:7">
      <c r="A1332">
        <v>2012</v>
      </c>
      <c r="B1332">
        <v>5200</v>
      </c>
      <c r="C1332" t="s">
        <v>54</v>
      </c>
      <c r="D1332" t="s">
        <v>102</v>
      </c>
      <c r="E1332">
        <v>41.710999999999999</v>
      </c>
      <c r="F1332">
        <f t="shared" si="34"/>
        <v>-41.710999999999999</v>
      </c>
      <c r="G1332" t="str">
        <f t="shared" si="35"/>
        <v>Industry</v>
      </c>
    </row>
    <row r="1333" spans="1:7">
      <c r="A1333">
        <v>2012</v>
      </c>
      <c r="B1333">
        <v>5200</v>
      </c>
      <c r="C1333" t="s">
        <v>54</v>
      </c>
      <c r="D1333" t="s">
        <v>99</v>
      </c>
      <c r="E1333">
        <v>89.091999999999999</v>
      </c>
      <c r="F1333">
        <f t="shared" si="34"/>
        <v>89.091999999999999</v>
      </c>
      <c r="G1333" t="str">
        <f t="shared" si="35"/>
        <v>Industry</v>
      </c>
    </row>
    <row r="1334" spans="1:7">
      <c r="A1334">
        <v>2012</v>
      </c>
      <c r="B1334">
        <v>5200</v>
      </c>
      <c r="C1334" t="s">
        <v>54</v>
      </c>
      <c r="D1334" t="s">
        <v>95</v>
      </c>
      <c r="E1334">
        <v>12.105</v>
      </c>
      <c r="F1334">
        <f t="shared" si="34"/>
        <v>12.105</v>
      </c>
      <c r="G1334" t="str">
        <f t="shared" si="35"/>
        <v>Residential</v>
      </c>
    </row>
    <row r="1335" spans="1:7">
      <c r="A1335">
        <v>2012</v>
      </c>
      <c r="B1335">
        <v>5200</v>
      </c>
      <c r="C1335" t="s">
        <v>54</v>
      </c>
      <c r="D1335" t="s">
        <v>98</v>
      </c>
      <c r="E1335">
        <v>0</v>
      </c>
      <c r="F1335">
        <f t="shared" si="34"/>
        <v>0</v>
      </c>
      <c r="G1335" t="str">
        <f t="shared" si="35"/>
        <v>Agri</v>
      </c>
    </row>
    <row r="1336" spans="1:7">
      <c r="A1336">
        <v>2012</v>
      </c>
      <c r="B1336">
        <v>5200</v>
      </c>
      <c r="C1336" t="s">
        <v>54</v>
      </c>
      <c r="D1336" t="s">
        <v>98</v>
      </c>
      <c r="E1336">
        <v>4.49</v>
      </c>
      <c r="F1336">
        <f t="shared" si="34"/>
        <v>4.49</v>
      </c>
      <c r="G1336" t="str">
        <f t="shared" si="35"/>
        <v>Agri</v>
      </c>
    </row>
    <row r="1337" spans="1:7">
      <c r="A1337">
        <v>2012</v>
      </c>
      <c r="B1337">
        <v>5200</v>
      </c>
      <c r="C1337" t="s">
        <v>54</v>
      </c>
      <c r="D1337" t="s">
        <v>96</v>
      </c>
      <c r="E1337">
        <v>6.8719999999999999</v>
      </c>
      <c r="F1337">
        <f t="shared" si="34"/>
        <v>6.8719999999999999</v>
      </c>
      <c r="G1337" t="str">
        <f t="shared" si="35"/>
        <v>Services</v>
      </c>
    </row>
    <row r="1338" spans="1:7">
      <c r="A1338">
        <v>2012</v>
      </c>
      <c r="B1338">
        <v>5200</v>
      </c>
      <c r="C1338" t="s">
        <v>79</v>
      </c>
      <c r="D1338" t="s">
        <v>101</v>
      </c>
      <c r="E1338">
        <v>8.5329999999999995</v>
      </c>
      <c r="F1338">
        <f t="shared" si="34"/>
        <v>8.5329999999999995</v>
      </c>
      <c r="G1338" t="str">
        <f t="shared" si="35"/>
        <v>Prod-Central</v>
      </c>
    </row>
    <row r="1339" spans="1:7">
      <c r="A1339">
        <v>2012</v>
      </c>
      <c r="B1339">
        <v>5200</v>
      </c>
      <c r="C1339" t="s">
        <v>79</v>
      </c>
      <c r="D1339" t="s">
        <v>102</v>
      </c>
      <c r="E1339">
        <v>0</v>
      </c>
      <c r="F1339">
        <f t="shared" si="34"/>
        <v>0</v>
      </c>
      <c r="G1339" t="str">
        <f t="shared" si="35"/>
        <v>Industry</v>
      </c>
    </row>
    <row r="1340" spans="1:7">
      <c r="A1340">
        <v>2012</v>
      </c>
      <c r="B1340">
        <v>5200</v>
      </c>
      <c r="C1340" t="s">
        <v>79</v>
      </c>
      <c r="D1340" t="s">
        <v>99</v>
      </c>
      <c r="E1340">
        <v>1.659</v>
      </c>
      <c r="F1340">
        <f t="shared" si="34"/>
        <v>1.659</v>
      </c>
      <c r="G1340" t="str">
        <f t="shared" si="35"/>
        <v>Industry</v>
      </c>
    </row>
    <row r="1341" spans="1:7">
      <c r="A1341">
        <v>2012</v>
      </c>
      <c r="B1341">
        <v>5200</v>
      </c>
      <c r="C1341" t="s">
        <v>79</v>
      </c>
      <c r="D1341" t="s">
        <v>95</v>
      </c>
      <c r="E1341">
        <v>3.4209999999999998</v>
      </c>
      <c r="F1341">
        <f t="shared" si="34"/>
        <v>3.4209999999999998</v>
      </c>
      <c r="G1341" t="str">
        <f t="shared" si="35"/>
        <v>Residential</v>
      </c>
    </row>
    <row r="1342" spans="1:7">
      <c r="A1342">
        <v>2012</v>
      </c>
      <c r="B1342">
        <v>5200</v>
      </c>
      <c r="C1342" t="s">
        <v>79</v>
      </c>
      <c r="D1342" t="s">
        <v>98</v>
      </c>
      <c r="E1342">
        <v>0</v>
      </c>
      <c r="F1342">
        <f t="shared" si="34"/>
        <v>0</v>
      </c>
      <c r="G1342" t="str">
        <f t="shared" si="35"/>
        <v>Agri</v>
      </c>
    </row>
    <row r="1343" spans="1:7">
      <c r="A1343">
        <v>2012</v>
      </c>
      <c r="B1343">
        <v>5200</v>
      </c>
      <c r="C1343" t="s">
        <v>79</v>
      </c>
      <c r="D1343" t="s">
        <v>98</v>
      </c>
      <c r="E1343">
        <v>1.9E-2</v>
      </c>
      <c r="F1343">
        <f t="shared" si="34"/>
        <v>1.9E-2</v>
      </c>
      <c r="G1343" t="str">
        <f t="shared" si="35"/>
        <v>Agri</v>
      </c>
    </row>
    <row r="1344" spans="1:7">
      <c r="A1344">
        <v>2012</v>
      </c>
      <c r="B1344">
        <v>5200</v>
      </c>
      <c r="C1344" t="s">
        <v>79</v>
      </c>
      <c r="D1344" t="s">
        <v>96</v>
      </c>
      <c r="E1344">
        <v>10.724</v>
      </c>
      <c r="F1344">
        <f t="shared" si="34"/>
        <v>10.724</v>
      </c>
      <c r="G1344" t="str">
        <f t="shared" si="35"/>
        <v>Services</v>
      </c>
    </row>
    <row r="1345" spans="1:7">
      <c r="A1345">
        <v>2012</v>
      </c>
      <c r="B1345">
        <v>5200</v>
      </c>
      <c r="C1345" t="s">
        <v>55</v>
      </c>
      <c r="D1345" t="s">
        <v>101</v>
      </c>
      <c r="E1345">
        <v>182.834</v>
      </c>
      <c r="F1345">
        <f t="shared" si="34"/>
        <v>182.834</v>
      </c>
      <c r="G1345" t="str">
        <f t="shared" si="35"/>
        <v>Prod-Central</v>
      </c>
    </row>
    <row r="1346" spans="1:7">
      <c r="A1346">
        <v>2012</v>
      </c>
      <c r="B1346">
        <v>5200</v>
      </c>
      <c r="C1346" t="s">
        <v>55</v>
      </c>
      <c r="D1346" t="s">
        <v>102</v>
      </c>
      <c r="E1346">
        <v>12.345000000000001</v>
      </c>
      <c r="F1346">
        <f t="shared" si="34"/>
        <v>-12.345000000000001</v>
      </c>
      <c r="G1346" t="str">
        <f t="shared" si="35"/>
        <v>Industry</v>
      </c>
    </row>
    <row r="1347" spans="1:7">
      <c r="A1347">
        <v>2012</v>
      </c>
      <c r="B1347">
        <v>5200</v>
      </c>
      <c r="C1347" t="s">
        <v>55</v>
      </c>
      <c r="D1347" t="s">
        <v>99</v>
      </c>
      <c r="E1347">
        <v>26.622</v>
      </c>
      <c r="F1347">
        <f t="shared" si="34"/>
        <v>26.622</v>
      </c>
      <c r="G1347" t="str">
        <f t="shared" si="35"/>
        <v>Industry</v>
      </c>
    </row>
    <row r="1348" spans="1:7">
      <c r="A1348">
        <v>2012</v>
      </c>
      <c r="B1348">
        <v>5200</v>
      </c>
      <c r="C1348" t="s">
        <v>55</v>
      </c>
      <c r="D1348" t="s">
        <v>95</v>
      </c>
      <c r="E1348">
        <v>180</v>
      </c>
      <c r="F1348">
        <f t="shared" si="34"/>
        <v>180</v>
      </c>
      <c r="G1348" t="str">
        <f t="shared" si="35"/>
        <v>Residential</v>
      </c>
    </row>
    <row r="1349" spans="1:7">
      <c r="A1349">
        <v>2012</v>
      </c>
      <c r="B1349">
        <v>5200</v>
      </c>
      <c r="C1349" t="s">
        <v>55</v>
      </c>
      <c r="D1349" t="s">
        <v>98</v>
      </c>
      <c r="E1349">
        <v>0</v>
      </c>
      <c r="F1349">
        <f t="shared" si="34"/>
        <v>0</v>
      </c>
      <c r="G1349" t="str">
        <f t="shared" si="35"/>
        <v>Agri</v>
      </c>
    </row>
    <row r="1350" spans="1:7">
      <c r="A1350">
        <v>2012</v>
      </c>
      <c r="B1350">
        <v>5200</v>
      </c>
      <c r="C1350" t="s">
        <v>55</v>
      </c>
      <c r="D1350" t="s">
        <v>98</v>
      </c>
      <c r="E1350">
        <v>1</v>
      </c>
      <c r="F1350">
        <f t="shared" si="34"/>
        <v>1</v>
      </c>
      <c r="G1350" t="str">
        <f t="shared" si="35"/>
        <v>Agri</v>
      </c>
    </row>
    <row r="1351" spans="1:7">
      <c r="A1351">
        <v>2012</v>
      </c>
      <c r="B1351">
        <v>5200</v>
      </c>
      <c r="C1351" t="s">
        <v>55</v>
      </c>
      <c r="D1351" t="s">
        <v>96</v>
      </c>
      <c r="E1351">
        <v>42.908999999999999</v>
      </c>
      <c r="F1351">
        <f t="shared" si="34"/>
        <v>42.908999999999999</v>
      </c>
      <c r="G1351" t="str">
        <f t="shared" si="35"/>
        <v>Services</v>
      </c>
    </row>
    <row r="1352" spans="1:7">
      <c r="A1352">
        <v>2012</v>
      </c>
      <c r="B1352">
        <v>5200</v>
      </c>
      <c r="C1352" t="s">
        <v>56</v>
      </c>
      <c r="D1352" t="s">
        <v>101</v>
      </c>
      <c r="E1352">
        <v>2.1000000000000001E-2</v>
      </c>
      <c r="F1352">
        <f t="shared" si="34"/>
        <v>2.1000000000000001E-2</v>
      </c>
      <c r="G1352" t="str">
        <f t="shared" si="35"/>
        <v>Prod-Central</v>
      </c>
    </row>
    <row r="1353" spans="1:7">
      <c r="A1353">
        <v>2012</v>
      </c>
      <c r="B1353">
        <v>5200</v>
      </c>
      <c r="C1353" t="s">
        <v>56</v>
      </c>
      <c r="D1353" t="s">
        <v>102</v>
      </c>
      <c r="E1353">
        <v>21.452999999999999</v>
      </c>
      <c r="F1353">
        <f t="shared" si="34"/>
        <v>-21.452999999999999</v>
      </c>
      <c r="G1353" t="str">
        <f t="shared" si="35"/>
        <v>Industry</v>
      </c>
    </row>
    <row r="1354" spans="1:7">
      <c r="A1354">
        <v>2012</v>
      </c>
      <c r="B1354">
        <v>5200</v>
      </c>
      <c r="C1354" t="s">
        <v>56</v>
      </c>
      <c r="D1354" t="s">
        <v>99</v>
      </c>
      <c r="E1354">
        <v>13.337</v>
      </c>
      <c r="F1354">
        <f t="shared" si="34"/>
        <v>13.337</v>
      </c>
      <c r="G1354" t="str">
        <f t="shared" si="35"/>
        <v>Industry</v>
      </c>
    </row>
    <row r="1355" spans="1:7">
      <c r="A1355">
        <v>2012</v>
      </c>
      <c r="B1355">
        <v>5200</v>
      </c>
      <c r="C1355" t="s">
        <v>56</v>
      </c>
      <c r="D1355" t="s">
        <v>95</v>
      </c>
      <c r="E1355">
        <v>0.28599999999999998</v>
      </c>
      <c r="F1355">
        <f t="shared" si="34"/>
        <v>0.28599999999999998</v>
      </c>
      <c r="G1355" t="str">
        <f t="shared" si="35"/>
        <v>Residential</v>
      </c>
    </row>
    <row r="1356" spans="1:7">
      <c r="A1356">
        <v>2012</v>
      </c>
      <c r="B1356">
        <v>5200</v>
      </c>
      <c r="C1356" t="s">
        <v>56</v>
      </c>
      <c r="D1356" t="s">
        <v>98</v>
      </c>
      <c r="E1356">
        <v>0</v>
      </c>
      <c r="F1356">
        <f t="shared" si="34"/>
        <v>0</v>
      </c>
      <c r="G1356" t="str">
        <f t="shared" si="35"/>
        <v>Agri</v>
      </c>
    </row>
    <row r="1357" spans="1:7">
      <c r="A1357">
        <v>2012</v>
      </c>
      <c r="B1357">
        <v>5200</v>
      </c>
      <c r="C1357" t="s">
        <v>56</v>
      </c>
      <c r="D1357" t="s">
        <v>98</v>
      </c>
      <c r="E1357">
        <v>1.7999999999999999E-2</v>
      </c>
      <c r="F1357">
        <f t="shared" si="34"/>
        <v>1.7999999999999999E-2</v>
      </c>
      <c r="G1357" t="str">
        <f t="shared" si="35"/>
        <v>Agri</v>
      </c>
    </row>
    <row r="1358" spans="1:7">
      <c r="A1358">
        <v>2012</v>
      </c>
      <c r="B1358">
        <v>5200</v>
      </c>
      <c r="C1358" t="s">
        <v>56</v>
      </c>
      <c r="D1358" t="s">
        <v>96</v>
      </c>
      <c r="E1358">
        <v>0.80800000000000005</v>
      </c>
      <c r="F1358">
        <f t="shared" si="34"/>
        <v>0.80800000000000005</v>
      </c>
      <c r="G1358" t="str">
        <f t="shared" si="35"/>
        <v>Services</v>
      </c>
    </row>
    <row r="1359" spans="1:7">
      <c r="A1359">
        <v>2012</v>
      </c>
      <c r="B1359">
        <v>5200</v>
      </c>
      <c r="C1359" t="s">
        <v>57</v>
      </c>
      <c r="D1359" t="s">
        <v>101</v>
      </c>
      <c r="E1359">
        <v>69.966999999999999</v>
      </c>
      <c r="F1359">
        <f t="shared" si="34"/>
        <v>69.966999999999999</v>
      </c>
      <c r="G1359" t="str">
        <f t="shared" si="35"/>
        <v>Prod-Central</v>
      </c>
    </row>
    <row r="1360" spans="1:7">
      <c r="A1360">
        <v>2012</v>
      </c>
      <c r="B1360">
        <v>5200</v>
      </c>
      <c r="C1360" t="s">
        <v>57</v>
      </c>
      <c r="D1360" t="s">
        <v>102</v>
      </c>
      <c r="E1360">
        <v>2.4430000000000001</v>
      </c>
      <c r="F1360">
        <f t="shared" si="34"/>
        <v>-2.4430000000000001</v>
      </c>
      <c r="G1360" t="str">
        <f t="shared" si="35"/>
        <v>Industry</v>
      </c>
    </row>
    <row r="1361" spans="1:7">
      <c r="A1361">
        <v>2012</v>
      </c>
      <c r="B1361">
        <v>5200</v>
      </c>
      <c r="C1361" t="s">
        <v>57</v>
      </c>
      <c r="D1361" t="s">
        <v>99</v>
      </c>
      <c r="E1361">
        <v>11.667999999999999</v>
      </c>
      <c r="F1361">
        <f t="shared" si="34"/>
        <v>11.667999999999999</v>
      </c>
      <c r="G1361" t="str">
        <f t="shared" si="35"/>
        <v>Industry</v>
      </c>
    </row>
    <row r="1362" spans="1:7">
      <c r="A1362">
        <v>2012</v>
      </c>
      <c r="B1362">
        <v>5200</v>
      </c>
      <c r="C1362" t="s">
        <v>57</v>
      </c>
      <c r="D1362" t="s">
        <v>95</v>
      </c>
      <c r="E1362">
        <v>40.174999999999997</v>
      </c>
      <c r="F1362">
        <f t="shared" si="34"/>
        <v>40.174999999999997</v>
      </c>
      <c r="G1362" t="str">
        <f t="shared" si="35"/>
        <v>Residential</v>
      </c>
    </row>
    <row r="1363" spans="1:7">
      <c r="A1363">
        <v>2012</v>
      </c>
      <c r="B1363">
        <v>5200</v>
      </c>
      <c r="C1363" t="s">
        <v>57</v>
      </c>
      <c r="D1363" t="s">
        <v>98</v>
      </c>
      <c r="E1363">
        <v>0</v>
      </c>
      <c r="F1363">
        <f t="shared" si="34"/>
        <v>0</v>
      </c>
      <c r="G1363" t="str">
        <f t="shared" si="35"/>
        <v>Agri</v>
      </c>
    </row>
    <row r="1364" spans="1:7">
      <c r="A1364">
        <v>2012</v>
      </c>
      <c r="B1364">
        <v>5200</v>
      </c>
      <c r="C1364" t="s">
        <v>57</v>
      </c>
      <c r="D1364" t="s">
        <v>98</v>
      </c>
      <c r="E1364">
        <v>1.27</v>
      </c>
      <c r="F1364">
        <f t="shared" si="34"/>
        <v>1.27</v>
      </c>
      <c r="G1364" t="str">
        <f t="shared" si="35"/>
        <v>Agri</v>
      </c>
    </row>
    <row r="1365" spans="1:7">
      <c r="A1365">
        <v>2012</v>
      </c>
      <c r="B1365">
        <v>5200</v>
      </c>
      <c r="C1365" t="s">
        <v>57</v>
      </c>
      <c r="D1365" t="s">
        <v>96</v>
      </c>
      <c r="E1365">
        <v>9.8089999999999993</v>
      </c>
      <c r="F1365">
        <f t="shared" si="34"/>
        <v>9.8089999999999993</v>
      </c>
      <c r="G1365" t="str">
        <f t="shared" si="35"/>
        <v>Services</v>
      </c>
    </row>
    <row r="1366" spans="1:7">
      <c r="A1366">
        <v>2012</v>
      </c>
      <c r="B1366">
        <v>5200</v>
      </c>
      <c r="C1366" t="s">
        <v>80</v>
      </c>
      <c r="D1366" t="s">
        <v>101</v>
      </c>
      <c r="E1366">
        <v>3.589</v>
      </c>
      <c r="F1366">
        <f t="shared" si="34"/>
        <v>3.589</v>
      </c>
      <c r="G1366" t="str">
        <f t="shared" si="35"/>
        <v>Prod-Central</v>
      </c>
    </row>
    <row r="1367" spans="1:7">
      <c r="A1367">
        <v>2012</v>
      </c>
      <c r="B1367">
        <v>5200</v>
      </c>
      <c r="C1367" t="s">
        <v>80</v>
      </c>
      <c r="D1367" t="s">
        <v>102</v>
      </c>
      <c r="E1367">
        <v>5.391</v>
      </c>
      <c r="F1367">
        <f t="shared" si="34"/>
        <v>-5.391</v>
      </c>
      <c r="G1367" t="str">
        <f t="shared" si="35"/>
        <v>Industry</v>
      </c>
    </row>
    <row r="1368" spans="1:7">
      <c r="A1368">
        <v>2012</v>
      </c>
      <c r="B1368">
        <v>5200</v>
      </c>
      <c r="C1368" t="s">
        <v>80</v>
      </c>
      <c r="D1368" t="s">
        <v>99</v>
      </c>
      <c r="E1368">
        <v>10.355</v>
      </c>
      <c r="F1368">
        <f t="shared" si="34"/>
        <v>10.355</v>
      </c>
      <c r="G1368" t="str">
        <f t="shared" si="35"/>
        <v>Industry</v>
      </c>
    </row>
    <row r="1369" spans="1:7">
      <c r="A1369">
        <v>2012</v>
      </c>
      <c r="B1369">
        <v>5200</v>
      </c>
      <c r="C1369" t="s">
        <v>80</v>
      </c>
      <c r="D1369" t="s">
        <v>95</v>
      </c>
      <c r="E1369">
        <v>16.917000000000002</v>
      </c>
      <c r="F1369">
        <f t="shared" si="34"/>
        <v>16.917000000000002</v>
      </c>
      <c r="G1369" t="str">
        <f t="shared" si="35"/>
        <v>Residential</v>
      </c>
    </row>
    <row r="1370" spans="1:7">
      <c r="A1370">
        <v>2012</v>
      </c>
      <c r="B1370">
        <v>5200</v>
      </c>
      <c r="C1370" t="s">
        <v>80</v>
      </c>
      <c r="D1370" t="s">
        <v>98</v>
      </c>
      <c r="E1370">
        <v>0</v>
      </c>
      <c r="F1370">
        <f t="shared" si="34"/>
        <v>0</v>
      </c>
      <c r="G1370" t="str">
        <f t="shared" si="35"/>
        <v>Agri</v>
      </c>
    </row>
    <row r="1371" spans="1:7">
      <c r="A1371">
        <v>2012</v>
      </c>
      <c r="B1371">
        <v>5200</v>
      </c>
      <c r="C1371" t="s">
        <v>80</v>
      </c>
      <c r="D1371" t="s">
        <v>98</v>
      </c>
      <c r="E1371">
        <v>0</v>
      </c>
      <c r="F1371">
        <f t="shared" si="34"/>
        <v>0</v>
      </c>
      <c r="G1371" t="str">
        <f t="shared" si="35"/>
        <v>Agri</v>
      </c>
    </row>
    <row r="1372" spans="1:7">
      <c r="A1372">
        <v>2012</v>
      </c>
      <c r="B1372">
        <v>5200</v>
      </c>
      <c r="C1372" t="s">
        <v>80</v>
      </c>
      <c r="D1372" t="s">
        <v>96</v>
      </c>
      <c r="E1372">
        <v>3.2679999999999998</v>
      </c>
      <c r="F1372">
        <f t="shared" si="34"/>
        <v>3.2679999999999998</v>
      </c>
      <c r="G1372" t="str">
        <f t="shared" si="35"/>
        <v>Services</v>
      </c>
    </row>
    <row r="1373" spans="1:7">
      <c r="A1373">
        <v>2012</v>
      </c>
      <c r="B1373">
        <v>5200</v>
      </c>
      <c r="C1373" t="s">
        <v>58</v>
      </c>
      <c r="D1373" t="s">
        <v>101</v>
      </c>
      <c r="E1373">
        <v>118.657</v>
      </c>
      <c r="F1373">
        <f t="shared" si="34"/>
        <v>118.657</v>
      </c>
      <c r="G1373" t="str">
        <f t="shared" si="35"/>
        <v>Prod-Central</v>
      </c>
    </row>
    <row r="1374" spans="1:7">
      <c r="A1374">
        <v>2012</v>
      </c>
      <c r="B1374">
        <v>5200</v>
      </c>
      <c r="C1374" t="s">
        <v>58</v>
      </c>
      <c r="D1374" t="s">
        <v>102</v>
      </c>
      <c r="E1374">
        <v>17.103999999999999</v>
      </c>
      <c r="F1374">
        <f t="shared" ref="F1374:F1437" si="36">IF(D1374=$D$221,-E1374,E1374)</f>
        <v>-17.103999999999999</v>
      </c>
      <c r="G1374" t="str">
        <f t="shared" ref="G1374:G1437" si="37">IF(D1374=$D$221,$D$222,D1374)</f>
        <v>Industry</v>
      </c>
    </row>
    <row r="1375" spans="1:7">
      <c r="A1375">
        <v>2012</v>
      </c>
      <c r="B1375">
        <v>5200</v>
      </c>
      <c r="C1375" t="s">
        <v>58</v>
      </c>
      <c r="D1375" t="s">
        <v>99</v>
      </c>
      <c r="E1375">
        <v>17.042000000000002</v>
      </c>
      <c r="F1375">
        <f t="shared" si="36"/>
        <v>17.042000000000002</v>
      </c>
      <c r="G1375" t="str">
        <f t="shared" si="37"/>
        <v>Industry</v>
      </c>
    </row>
    <row r="1376" spans="1:7">
      <c r="A1376">
        <v>2012</v>
      </c>
      <c r="B1376">
        <v>5200</v>
      </c>
      <c r="C1376" t="s">
        <v>58</v>
      </c>
      <c r="D1376" t="s">
        <v>95</v>
      </c>
      <c r="E1376">
        <v>114.46899999999999</v>
      </c>
      <c r="F1376">
        <f t="shared" si="36"/>
        <v>114.46899999999999</v>
      </c>
      <c r="G1376" t="str">
        <f t="shared" si="37"/>
        <v>Residential</v>
      </c>
    </row>
    <row r="1377" spans="1:7">
      <c r="A1377">
        <v>2012</v>
      </c>
      <c r="B1377">
        <v>5200</v>
      </c>
      <c r="C1377" t="s">
        <v>58</v>
      </c>
      <c r="D1377" t="s">
        <v>98</v>
      </c>
      <c r="E1377">
        <v>0</v>
      </c>
      <c r="F1377">
        <f t="shared" si="36"/>
        <v>0</v>
      </c>
      <c r="G1377" t="str">
        <f t="shared" si="37"/>
        <v>Agri</v>
      </c>
    </row>
    <row r="1378" spans="1:7">
      <c r="A1378">
        <v>2012</v>
      </c>
      <c r="B1378">
        <v>5200</v>
      </c>
      <c r="C1378" t="s">
        <v>58</v>
      </c>
      <c r="D1378" t="s">
        <v>98</v>
      </c>
      <c r="E1378">
        <v>0.3</v>
      </c>
      <c r="F1378">
        <f t="shared" si="36"/>
        <v>0.3</v>
      </c>
      <c r="G1378" t="str">
        <f t="shared" si="37"/>
        <v>Agri</v>
      </c>
    </row>
    <row r="1379" spans="1:7">
      <c r="A1379">
        <v>2012</v>
      </c>
      <c r="B1379">
        <v>5200</v>
      </c>
      <c r="C1379" t="s">
        <v>58</v>
      </c>
      <c r="D1379" t="s">
        <v>96</v>
      </c>
      <c r="E1379">
        <v>56.555</v>
      </c>
      <c r="F1379">
        <f t="shared" si="36"/>
        <v>56.555</v>
      </c>
      <c r="G1379" t="str">
        <f t="shared" si="37"/>
        <v>Services</v>
      </c>
    </row>
    <row r="1380" spans="1:7">
      <c r="A1380">
        <v>2012</v>
      </c>
      <c r="B1380">
        <v>5200</v>
      </c>
      <c r="C1380" t="s">
        <v>59</v>
      </c>
      <c r="D1380" t="s">
        <v>101</v>
      </c>
      <c r="E1380">
        <v>7.1020000000000003</v>
      </c>
      <c r="F1380">
        <f t="shared" si="36"/>
        <v>7.1020000000000003</v>
      </c>
      <c r="G1380" t="str">
        <f t="shared" si="37"/>
        <v>Prod-Central</v>
      </c>
    </row>
    <row r="1381" spans="1:7">
      <c r="A1381">
        <v>2012</v>
      </c>
      <c r="B1381">
        <v>5200</v>
      </c>
      <c r="C1381" t="s">
        <v>59</v>
      </c>
      <c r="D1381" t="s">
        <v>102</v>
      </c>
      <c r="E1381">
        <v>7.5999999999999998E-2</v>
      </c>
      <c r="F1381">
        <f t="shared" si="36"/>
        <v>-7.5999999999999998E-2</v>
      </c>
      <c r="G1381" t="str">
        <f t="shared" si="37"/>
        <v>Industry</v>
      </c>
    </row>
    <row r="1382" spans="1:7">
      <c r="A1382">
        <v>2012</v>
      </c>
      <c r="B1382">
        <v>5200</v>
      </c>
      <c r="C1382" t="s">
        <v>59</v>
      </c>
      <c r="D1382" t="s">
        <v>99</v>
      </c>
      <c r="E1382">
        <v>2.29</v>
      </c>
      <c r="F1382">
        <f t="shared" si="36"/>
        <v>2.29</v>
      </c>
      <c r="G1382" t="str">
        <f t="shared" si="37"/>
        <v>Industry</v>
      </c>
    </row>
    <row r="1383" spans="1:7">
      <c r="A1383">
        <v>2012</v>
      </c>
      <c r="B1383">
        <v>5200</v>
      </c>
      <c r="C1383" t="s">
        <v>59</v>
      </c>
      <c r="D1383" t="s">
        <v>95</v>
      </c>
      <c r="E1383">
        <v>3.4329999999999998</v>
      </c>
      <c r="F1383">
        <f t="shared" si="36"/>
        <v>3.4329999999999998</v>
      </c>
      <c r="G1383" t="str">
        <f t="shared" si="37"/>
        <v>Residential</v>
      </c>
    </row>
    <row r="1384" spans="1:7">
      <c r="A1384">
        <v>2012</v>
      </c>
      <c r="B1384">
        <v>5200</v>
      </c>
      <c r="C1384" t="s">
        <v>59</v>
      </c>
      <c r="D1384" t="s">
        <v>98</v>
      </c>
      <c r="E1384">
        <v>0</v>
      </c>
      <c r="F1384">
        <f t="shared" si="36"/>
        <v>0</v>
      </c>
      <c r="G1384" t="str">
        <f t="shared" si="37"/>
        <v>Agri</v>
      </c>
    </row>
    <row r="1385" spans="1:7">
      <c r="A1385">
        <v>2012</v>
      </c>
      <c r="B1385">
        <v>5200</v>
      </c>
      <c r="C1385" t="s">
        <v>59</v>
      </c>
      <c r="D1385" t="s">
        <v>98</v>
      </c>
      <c r="E1385">
        <v>0</v>
      </c>
      <c r="F1385">
        <f t="shared" si="36"/>
        <v>0</v>
      </c>
      <c r="G1385" t="str">
        <f t="shared" si="37"/>
        <v>Agri</v>
      </c>
    </row>
    <row r="1386" spans="1:7">
      <c r="A1386">
        <v>2012</v>
      </c>
      <c r="B1386">
        <v>5200</v>
      </c>
      <c r="C1386" t="s">
        <v>59</v>
      </c>
      <c r="D1386" t="s">
        <v>96</v>
      </c>
      <c r="E1386">
        <v>1.921</v>
      </c>
      <c r="F1386">
        <f t="shared" si="36"/>
        <v>1.921</v>
      </c>
      <c r="G1386" t="str">
        <f t="shared" si="37"/>
        <v>Services</v>
      </c>
    </row>
    <row r="1387" spans="1:7">
      <c r="A1387">
        <v>2012</v>
      </c>
      <c r="B1387">
        <v>5200</v>
      </c>
      <c r="C1387" t="s">
        <v>60</v>
      </c>
      <c r="D1387" t="s">
        <v>101</v>
      </c>
      <c r="E1387">
        <v>22.234000000000002</v>
      </c>
      <c r="F1387">
        <f t="shared" si="36"/>
        <v>22.234000000000002</v>
      </c>
      <c r="G1387" t="str">
        <f t="shared" si="37"/>
        <v>Prod-Central</v>
      </c>
    </row>
    <row r="1388" spans="1:7">
      <c r="A1388">
        <v>2012</v>
      </c>
      <c r="B1388">
        <v>5200</v>
      </c>
      <c r="C1388" t="s">
        <v>60</v>
      </c>
      <c r="D1388" t="s">
        <v>102</v>
      </c>
      <c r="E1388">
        <v>3.9649999999999999</v>
      </c>
      <c r="F1388">
        <f t="shared" si="36"/>
        <v>-3.9649999999999999</v>
      </c>
      <c r="G1388" t="str">
        <f t="shared" si="37"/>
        <v>Industry</v>
      </c>
    </row>
    <row r="1389" spans="1:7">
      <c r="A1389">
        <v>2012</v>
      </c>
      <c r="B1389">
        <v>5200</v>
      </c>
      <c r="C1389" t="s">
        <v>60</v>
      </c>
      <c r="D1389" t="s">
        <v>99</v>
      </c>
      <c r="E1389">
        <v>6.5659999999999998</v>
      </c>
      <c r="F1389">
        <f t="shared" si="36"/>
        <v>6.5659999999999998</v>
      </c>
      <c r="G1389" t="str">
        <f t="shared" si="37"/>
        <v>Industry</v>
      </c>
    </row>
    <row r="1390" spans="1:7">
      <c r="A1390">
        <v>2012</v>
      </c>
      <c r="B1390">
        <v>5200</v>
      </c>
      <c r="C1390" t="s">
        <v>60</v>
      </c>
      <c r="D1390" t="s">
        <v>95</v>
      </c>
      <c r="E1390">
        <v>20.177</v>
      </c>
      <c r="F1390">
        <f t="shared" si="36"/>
        <v>20.177</v>
      </c>
      <c r="G1390" t="str">
        <f t="shared" si="37"/>
        <v>Residential</v>
      </c>
    </row>
    <row r="1391" spans="1:7">
      <c r="A1391">
        <v>2012</v>
      </c>
      <c r="B1391">
        <v>5200</v>
      </c>
      <c r="C1391" t="s">
        <v>60</v>
      </c>
      <c r="D1391" t="s">
        <v>98</v>
      </c>
      <c r="E1391">
        <v>0</v>
      </c>
      <c r="F1391">
        <f t="shared" si="36"/>
        <v>0</v>
      </c>
      <c r="G1391" t="str">
        <f t="shared" si="37"/>
        <v>Agri</v>
      </c>
    </row>
    <row r="1392" spans="1:7">
      <c r="A1392">
        <v>2012</v>
      </c>
      <c r="B1392">
        <v>5200</v>
      </c>
      <c r="C1392" t="s">
        <v>60</v>
      </c>
      <c r="D1392" t="s">
        <v>98</v>
      </c>
      <c r="E1392">
        <v>4.3999999999999997E-2</v>
      </c>
      <c r="F1392">
        <f t="shared" si="36"/>
        <v>4.3999999999999997E-2</v>
      </c>
      <c r="G1392" t="str">
        <f t="shared" si="37"/>
        <v>Agri</v>
      </c>
    </row>
    <row r="1393" spans="1:7">
      <c r="A1393">
        <v>2012</v>
      </c>
      <c r="B1393">
        <v>5200</v>
      </c>
      <c r="C1393" t="s">
        <v>60</v>
      </c>
      <c r="D1393" t="s">
        <v>96</v>
      </c>
      <c r="E1393">
        <v>5.1559999999999997</v>
      </c>
      <c r="F1393">
        <f t="shared" si="36"/>
        <v>5.1559999999999997</v>
      </c>
      <c r="G1393" t="str">
        <f t="shared" si="37"/>
        <v>Services</v>
      </c>
    </row>
    <row r="1394" spans="1:7">
      <c r="A1394">
        <v>2012</v>
      </c>
      <c r="B1394">
        <v>5200</v>
      </c>
      <c r="C1394" t="s">
        <v>61</v>
      </c>
      <c r="D1394" t="s">
        <v>101</v>
      </c>
      <c r="E1394">
        <v>0</v>
      </c>
      <c r="F1394">
        <f t="shared" si="36"/>
        <v>0</v>
      </c>
      <c r="G1394" t="str">
        <f t="shared" si="37"/>
        <v>Prod-Central</v>
      </c>
    </row>
    <row r="1395" spans="1:7">
      <c r="A1395">
        <v>2012</v>
      </c>
      <c r="B1395">
        <v>5200</v>
      </c>
      <c r="C1395" t="s">
        <v>61</v>
      </c>
      <c r="D1395" t="s">
        <v>102</v>
      </c>
      <c r="E1395">
        <v>0</v>
      </c>
      <c r="F1395">
        <f t="shared" si="36"/>
        <v>0</v>
      </c>
      <c r="G1395" t="str">
        <f t="shared" si="37"/>
        <v>Industry</v>
      </c>
    </row>
    <row r="1396" spans="1:7">
      <c r="A1396">
        <v>2012</v>
      </c>
      <c r="B1396">
        <v>5200</v>
      </c>
      <c r="C1396" t="s">
        <v>61</v>
      </c>
      <c r="D1396" t="s">
        <v>99</v>
      </c>
      <c r="E1396">
        <v>32.063000000000002</v>
      </c>
      <c r="F1396">
        <f t="shared" si="36"/>
        <v>32.063000000000002</v>
      </c>
      <c r="G1396" t="str">
        <f t="shared" si="37"/>
        <v>Industry</v>
      </c>
    </row>
    <row r="1397" spans="1:7">
      <c r="A1397">
        <v>2012</v>
      </c>
      <c r="B1397">
        <v>5200</v>
      </c>
      <c r="C1397" t="s">
        <v>61</v>
      </c>
      <c r="D1397" t="s">
        <v>95</v>
      </c>
      <c r="E1397">
        <v>2.1739999999999999</v>
      </c>
      <c r="F1397">
        <f t="shared" si="36"/>
        <v>2.1739999999999999</v>
      </c>
      <c r="G1397" t="str">
        <f t="shared" si="37"/>
        <v>Residential</v>
      </c>
    </row>
    <row r="1398" spans="1:7">
      <c r="A1398">
        <v>2012</v>
      </c>
      <c r="B1398">
        <v>5200</v>
      </c>
      <c r="C1398" t="s">
        <v>61</v>
      </c>
      <c r="D1398" t="s">
        <v>98</v>
      </c>
      <c r="E1398">
        <v>0</v>
      </c>
      <c r="F1398">
        <f t="shared" si="36"/>
        <v>0</v>
      </c>
      <c r="G1398" t="str">
        <f t="shared" si="37"/>
        <v>Agri</v>
      </c>
    </row>
    <row r="1399" spans="1:7">
      <c r="A1399">
        <v>2012</v>
      </c>
      <c r="B1399">
        <v>5200</v>
      </c>
      <c r="C1399" t="s">
        <v>61</v>
      </c>
      <c r="D1399" t="s">
        <v>98</v>
      </c>
      <c r="E1399">
        <v>0</v>
      </c>
      <c r="F1399">
        <f t="shared" si="36"/>
        <v>0</v>
      </c>
      <c r="G1399" t="str">
        <f t="shared" si="37"/>
        <v>Agri</v>
      </c>
    </row>
    <row r="1400" spans="1:7">
      <c r="A1400">
        <v>2012</v>
      </c>
      <c r="B1400">
        <v>5200</v>
      </c>
      <c r="C1400" t="s">
        <v>61</v>
      </c>
      <c r="D1400" t="s">
        <v>96</v>
      </c>
      <c r="E1400">
        <v>17.082999999999998</v>
      </c>
      <c r="F1400">
        <f t="shared" si="36"/>
        <v>17.082999999999998</v>
      </c>
      <c r="G1400" t="str">
        <f t="shared" si="37"/>
        <v>Services</v>
      </c>
    </row>
    <row r="1401" spans="1:7">
      <c r="A1401">
        <v>2012</v>
      </c>
      <c r="B1401">
        <v>5200</v>
      </c>
      <c r="C1401" t="s">
        <v>116</v>
      </c>
      <c r="D1401" t="s">
        <v>101</v>
      </c>
      <c r="E1401">
        <v>0</v>
      </c>
      <c r="F1401">
        <f t="shared" si="36"/>
        <v>0</v>
      </c>
      <c r="G1401" t="str">
        <f t="shared" si="37"/>
        <v>Prod-Central</v>
      </c>
    </row>
    <row r="1402" spans="1:7">
      <c r="A1402">
        <v>2012</v>
      </c>
      <c r="B1402">
        <v>5200</v>
      </c>
      <c r="C1402" t="s">
        <v>116</v>
      </c>
      <c r="D1402" t="s">
        <v>102</v>
      </c>
      <c r="E1402">
        <v>0</v>
      </c>
      <c r="F1402">
        <f t="shared" si="36"/>
        <v>0</v>
      </c>
      <c r="G1402" t="str">
        <f t="shared" si="37"/>
        <v>Industry</v>
      </c>
    </row>
    <row r="1403" spans="1:7">
      <c r="A1403">
        <v>2012</v>
      </c>
      <c r="B1403">
        <v>5200</v>
      </c>
      <c r="C1403" t="s">
        <v>116</v>
      </c>
      <c r="D1403" t="s">
        <v>99</v>
      </c>
      <c r="E1403">
        <v>0</v>
      </c>
      <c r="F1403">
        <f t="shared" si="36"/>
        <v>0</v>
      </c>
      <c r="G1403" t="str">
        <f t="shared" si="37"/>
        <v>Industry</v>
      </c>
    </row>
    <row r="1404" spans="1:7">
      <c r="A1404">
        <v>2012</v>
      </c>
      <c r="B1404">
        <v>5200</v>
      </c>
      <c r="C1404" t="s">
        <v>116</v>
      </c>
      <c r="D1404" t="s">
        <v>95</v>
      </c>
      <c r="E1404">
        <v>9.4E-2</v>
      </c>
      <c r="F1404">
        <f t="shared" si="36"/>
        <v>9.4E-2</v>
      </c>
      <c r="G1404" t="str">
        <f t="shared" si="37"/>
        <v>Residential</v>
      </c>
    </row>
    <row r="1405" spans="1:7">
      <c r="A1405">
        <v>2012</v>
      </c>
      <c r="B1405">
        <v>5200</v>
      </c>
      <c r="C1405" t="s">
        <v>116</v>
      </c>
      <c r="D1405" t="s">
        <v>98</v>
      </c>
      <c r="E1405">
        <v>0</v>
      </c>
      <c r="F1405">
        <f t="shared" si="36"/>
        <v>0</v>
      </c>
      <c r="G1405" t="str">
        <f t="shared" si="37"/>
        <v>Agri</v>
      </c>
    </row>
    <row r="1406" spans="1:7">
      <c r="A1406">
        <v>2012</v>
      </c>
      <c r="B1406">
        <v>5200</v>
      </c>
      <c r="C1406" t="s">
        <v>116</v>
      </c>
      <c r="D1406" t="s">
        <v>98</v>
      </c>
      <c r="E1406">
        <v>0</v>
      </c>
      <c r="F1406">
        <f t="shared" si="36"/>
        <v>0</v>
      </c>
      <c r="G1406" t="str">
        <f t="shared" si="37"/>
        <v>Agri</v>
      </c>
    </row>
    <row r="1407" spans="1:7">
      <c r="A1407">
        <v>2012</v>
      </c>
      <c r="B1407">
        <v>5200</v>
      </c>
      <c r="C1407" t="s">
        <v>116</v>
      </c>
      <c r="D1407" t="s">
        <v>96</v>
      </c>
      <c r="E1407">
        <v>0.05</v>
      </c>
      <c r="F1407">
        <f t="shared" si="36"/>
        <v>0.05</v>
      </c>
      <c r="G1407" t="str">
        <f t="shared" si="37"/>
        <v>Services</v>
      </c>
    </row>
    <row r="1408" spans="1:7">
      <c r="A1408">
        <v>2013</v>
      </c>
      <c r="B1408">
        <v>4000</v>
      </c>
      <c r="C1408" t="s">
        <v>74</v>
      </c>
      <c r="D1408" t="s">
        <v>99</v>
      </c>
      <c r="E1408">
        <v>0.23400000000000001</v>
      </c>
      <c r="F1408">
        <f t="shared" si="36"/>
        <v>0.23400000000000001</v>
      </c>
      <c r="G1408" t="str">
        <f t="shared" si="37"/>
        <v>Industry</v>
      </c>
    </row>
    <row r="1409" spans="1:7">
      <c r="A1409">
        <v>2013</v>
      </c>
      <c r="B1409">
        <v>4000</v>
      </c>
      <c r="C1409" t="s">
        <v>74</v>
      </c>
      <c r="D1409" t="s">
        <v>100</v>
      </c>
      <c r="E1409">
        <v>0</v>
      </c>
      <c r="F1409">
        <f t="shared" si="36"/>
        <v>0</v>
      </c>
      <c r="G1409" t="str">
        <f t="shared" si="37"/>
        <v>Transport</v>
      </c>
    </row>
    <row r="1410" spans="1:7">
      <c r="A1410">
        <v>2013</v>
      </c>
      <c r="B1410">
        <v>4000</v>
      </c>
      <c r="C1410" t="s">
        <v>74</v>
      </c>
      <c r="D1410" t="s">
        <v>95</v>
      </c>
      <c r="E1410">
        <v>0</v>
      </c>
      <c r="F1410">
        <f t="shared" si="36"/>
        <v>0</v>
      </c>
      <c r="G1410" t="str">
        <f t="shared" si="37"/>
        <v>Residential</v>
      </c>
    </row>
    <row r="1411" spans="1:7">
      <c r="A1411">
        <v>2013</v>
      </c>
      <c r="B1411">
        <v>4000</v>
      </c>
      <c r="C1411" t="s">
        <v>74</v>
      </c>
      <c r="D1411" t="s">
        <v>98</v>
      </c>
      <c r="E1411">
        <v>0</v>
      </c>
      <c r="F1411">
        <f t="shared" si="36"/>
        <v>0</v>
      </c>
      <c r="G1411" t="str">
        <f t="shared" si="37"/>
        <v>Agri</v>
      </c>
    </row>
    <row r="1412" spans="1:7">
      <c r="A1412">
        <v>2013</v>
      </c>
      <c r="B1412">
        <v>4000</v>
      </c>
      <c r="C1412" t="s">
        <v>74</v>
      </c>
      <c r="D1412" t="s">
        <v>98</v>
      </c>
      <c r="E1412">
        <v>0</v>
      </c>
      <c r="F1412">
        <f t="shared" si="36"/>
        <v>0</v>
      </c>
      <c r="G1412" t="str">
        <f t="shared" si="37"/>
        <v>Agri</v>
      </c>
    </row>
    <row r="1413" spans="1:7">
      <c r="A1413">
        <v>2013</v>
      </c>
      <c r="B1413">
        <v>4000</v>
      </c>
      <c r="C1413" t="s">
        <v>74</v>
      </c>
      <c r="D1413" t="s">
        <v>96</v>
      </c>
      <c r="E1413">
        <v>0</v>
      </c>
      <c r="F1413">
        <f t="shared" si="36"/>
        <v>0</v>
      </c>
      <c r="G1413" t="str">
        <f t="shared" si="37"/>
        <v>Services</v>
      </c>
    </row>
    <row r="1414" spans="1:7">
      <c r="A1414">
        <v>2013</v>
      </c>
      <c r="B1414">
        <v>4000</v>
      </c>
      <c r="C1414" t="s">
        <v>35</v>
      </c>
      <c r="D1414" t="s">
        <v>99</v>
      </c>
      <c r="E1414">
        <v>129.97999999999999</v>
      </c>
      <c r="F1414">
        <f t="shared" si="36"/>
        <v>129.97999999999999</v>
      </c>
      <c r="G1414" t="str">
        <f t="shared" si="37"/>
        <v>Industry</v>
      </c>
    </row>
    <row r="1415" spans="1:7">
      <c r="A1415">
        <v>2013</v>
      </c>
      <c r="B1415">
        <v>4000</v>
      </c>
      <c r="C1415" t="s">
        <v>35</v>
      </c>
      <c r="D1415" t="s">
        <v>100</v>
      </c>
      <c r="E1415">
        <v>11.605</v>
      </c>
      <c r="F1415">
        <f t="shared" si="36"/>
        <v>11.605</v>
      </c>
      <c r="G1415" t="str">
        <f t="shared" si="37"/>
        <v>Transport</v>
      </c>
    </row>
    <row r="1416" spans="1:7">
      <c r="A1416">
        <v>2013</v>
      </c>
      <c r="B1416">
        <v>4000</v>
      </c>
      <c r="C1416" t="s">
        <v>35</v>
      </c>
      <c r="D1416" t="s">
        <v>95</v>
      </c>
      <c r="E1416">
        <v>50.311</v>
      </c>
      <c r="F1416">
        <f t="shared" si="36"/>
        <v>50.311</v>
      </c>
      <c r="G1416" t="str">
        <f t="shared" si="37"/>
        <v>Residential</v>
      </c>
    </row>
    <row r="1417" spans="1:7">
      <c r="A1417">
        <v>2013</v>
      </c>
      <c r="B1417">
        <v>4000</v>
      </c>
      <c r="C1417" t="s">
        <v>35</v>
      </c>
      <c r="D1417" t="s">
        <v>98</v>
      </c>
      <c r="E1417">
        <v>0</v>
      </c>
      <c r="F1417">
        <f t="shared" si="36"/>
        <v>0</v>
      </c>
      <c r="G1417" t="str">
        <f t="shared" si="37"/>
        <v>Agri</v>
      </c>
    </row>
    <row r="1418" spans="1:7">
      <c r="A1418">
        <v>2013</v>
      </c>
      <c r="B1418">
        <v>4000</v>
      </c>
      <c r="C1418" t="s">
        <v>35</v>
      </c>
      <c r="D1418" t="s">
        <v>98</v>
      </c>
      <c r="E1418">
        <v>0.59299999999999997</v>
      </c>
      <c r="F1418">
        <f t="shared" si="36"/>
        <v>0.59299999999999997</v>
      </c>
      <c r="G1418" t="str">
        <f t="shared" si="37"/>
        <v>Agri</v>
      </c>
    </row>
    <row r="1419" spans="1:7">
      <c r="A1419">
        <v>2013</v>
      </c>
      <c r="B1419">
        <v>4000</v>
      </c>
      <c r="C1419" t="s">
        <v>35</v>
      </c>
      <c r="D1419" t="s">
        <v>96</v>
      </c>
      <c r="E1419">
        <v>24.356999999999999</v>
      </c>
      <c r="F1419">
        <f t="shared" si="36"/>
        <v>24.356999999999999</v>
      </c>
      <c r="G1419" t="str">
        <f t="shared" si="37"/>
        <v>Services</v>
      </c>
    </row>
    <row r="1420" spans="1:7">
      <c r="A1420">
        <v>2013</v>
      </c>
      <c r="B1420">
        <v>4000</v>
      </c>
      <c r="C1420" t="s">
        <v>36</v>
      </c>
      <c r="D1420" t="s">
        <v>99</v>
      </c>
      <c r="E1420">
        <v>170.78299999999999</v>
      </c>
      <c r="F1420">
        <f t="shared" si="36"/>
        <v>170.78299999999999</v>
      </c>
      <c r="G1420" t="str">
        <f t="shared" si="37"/>
        <v>Industry</v>
      </c>
    </row>
    <row r="1421" spans="1:7">
      <c r="A1421">
        <v>2013</v>
      </c>
      <c r="B1421">
        <v>4000</v>
      </c>
      <c r="C1421" t="s">
        <v>36</v>
      </c>
      <c r="D1421" t="s">
        <v>100</v>
      </c>
      <c r="E1421">
        <v>1.9379999999999999</v>
      </c>
      <c r="F1421">
        <f t="shared" si="36"/>
        <v>1.9379999999999999</v>
      </c>
      <c r="G1421" t="str">
        <f t="shared" si="37"/>
        <v>Transport</v>
      </c>
    </row>
    <row r="1422" spans="1:7">
      <c r="A1422">
        <v>2013</v>
      </c>
      <c r="B1422">
        <v>4000</v>
      </c>
      <c r="C1422" t="s">
        <v>36</v>
      </c>
      <c r="D1422" t="s">
        <v>95</v>
      </c>
      <c r="E1422">
        <v>155.922</v>
      </c>
      <c r="F1422">
        <f t="shared" si="36"/>
        <v>155.922</v>
      </c>
      <c r="G1422" t="str">
        <f t="shared" si="37"/>
        <v>Residential</v>
      </c>
    </row>
    <row r="1423" spans="1:7">
      <c r="A1423">
        <v>2013</v>
      </c>
      <c r="B1423">
        <v>4000</v>
      </c>
      <c r="C1423" t="s">
        <v>36</v>
      </c>
      <c r="D1423" t="s">
        <v>98</v>
      </c>
      <c r="E1423">
        <v>0</v>
      </c>
      <c r="F1423">
        <f t="shared" si="36"/>
        <v>0</v>
      </c>
      <c r="G1423" t="str">
        <f t="shared" si="37"/>
        <v>Agri</v>
      </c>
    </row>
    <row r="1424" spans="1:7">
      <c r="A1424">
        <v>2013</v>
      </c>
      <c r="B1424">
        <v>4000</v>
      </c>
      <c r="C1424" t="s">
        <v>36</v>
      </c>
      <c r="D1424" t="s">
        <v>98</v>
      </c>
      <c r="E1424">
        <v>9.4700000000000006</v>
      </c>
      <c r="F1424">
        <f t="shared" si="36"/>
        <v>9.4700000000000006</v>
      </c>
      <c r="G1424" t="str">
        <f t="shared" si="37"/>
        <v>Agri</v>
      </c>
    </row>
    <row r="1425" spans="1:7">
      <c r="A1425">
        <v>2013</v>
      </c>
      <c r="B1425">
        <v>4000</v>
      </c>
      <c r="C1425" t="s">
        <v>36</v>
      </c>
      <c r="D1425" t="s">
        <v>96</v>
      </c>
      <c r="E1425">
        <v>80.805000000000007</v>
      </c>
      <c r="F1425">
        <f t="shared" si="36"/>
        <v>80.805000000000007</v>
      </c>
      <c r="G1425" t="str">
        <f t="shared" si="37"/>
        <v>Services</v>
      </c>
    </row>
    <row r="1426" spans="1:7">
      <c r="A1426">
        <v>2013</v>
      </c>
      <c r="B1426">
        <v>4000</v>
      </c>
      <c r="C1426" t="s">
        <v>37</v>
      </c>
      <c r="D1426" t="s">
        <v>99</v>
      </c>
      <c r="E1426">
        <v>31.818000000000001</v>
      </c>
      <c r="F1426">
        <f t="shared" si="36"/>
        <v>31.818000000000001</v>
      </c>
      <c r="G1426" t="str">
        <f t="shared" si="37"/>
        <v>Industry</v>
      </c>
    </row>
    <row r="1427" spans="1:7">
      <c r="A1427">
        <v>2013</v>
      </c>
      <c r="B1427">
        <v>4000</v>
      </c>
      <c r="C1427" t="s">
        <v>37</v>
      </c>
      <c r="D1427" t="s">
        <v>100</v>
      </c>
      <c r="E1427">
        <v>10.919</v>
      </c>
      <c r="F1427">
        <f t="shared" si="36"/>
        <v>10.919</v>
      </c>
      <c r="G1427" t="str">
        <f t="shared" si="37"/>
        <v>Transport</v>
      </c>
    </row>
    <row r="1428" spans="1:7">
      <c r="A1428">
        <v>2013</v>
      </c>
      <c r="B1428">
        <v>4000</v>
      </c>
      <c r="C1428" t="s">
        <v>37</v>
      </c>
      <c r="D1428" t="s">
        <v>95</v>
      </c>
      <c r="E1428">
        <v>1.8819999999999999</v>
      </c>
      <c r="F1428">
        <f t="shared" si="36"/>
        <v>1.8819999999999999</v>
      </c>
      <c r="G1428" t="str">
        <f t="shared" si="37"/>
        <v>Residential</v>
      </c>
    </row>
    <row r="1429" spans="1:7">
      <c r="A1429">
        <v>2013</v>
      </c>
      <c r="B1429">
        <v>4000</v>
      </c>
      <c r="C1429" t="s">
        <v>37</v>
      </c>
      <c r="D1429" t="s">
        <v>98</v>
      </c>
      <c r="E1429">
        <v>0</v>
      </c>
      <c r="F1429">
        <f t="shared" si="36"/>
        <v>0</v>
      </c>
      <c r="G1429" t="str">
        <f t="shared" si="37"/>
        <v>Agri</v>
      </c>
    </row>
    <row r="1430" spans="1:7">
      <c r="A1430">
        <v>2013</v>
      </c>
      <c r="B1430">
        <v>4000</v>
      </c>
      <c r="C1430" t="s">
        <v>37</v>
      </c>
      <c r="D1430" t="s">
        <v>98</v>
      </c>
      <c r="E1430">
        <v>0.85699999999999998</v>
      </c>
      <c r="F1430">
        <f t="shared" si="36"/>
        <v>0.85699999999999998</v>
      </c>
      <c r="G1430" t="str">
        <f t="shared" si="37"/>
        <v>Agri</v>
      </c>
    </row>
    <row r="1431" spans="1:7">
      <c r="A1431">
        <v>2013</v>
      </c>
      <c r="B1431">
        <v>4000</v>
      </c>
      <c r="C1431" t="s">
        <v>37</v>
      </c>
      <c r="D1431" t="s">
        <v>96</v>
      </c>
      <c r="E1431">
        <v>3.2650000000000001</v>
      </c>
      <c r="F1431">
        <f t="shared" si="36"/>
        <v>3.2650000000000001</v>
      </c>
      <c r="G1431" t="str">
        <f t="shared" si="37"/>
        <v>Services</v>
      </c>
    </row>
    <row r="1432" spans="1:7">
      <c r="A1432">
        <v>2013</v>
      </c>
      <c r="B1432">
        <v>4000</v>
      </c>
      <c r="C1432" t="s">
        <v>38</v>
      </c>
      <c r="D1432" t="s">
        <v>99</v>
      </c>
      <c r="E1432">
        <v>0</v>
      </c>
      <c r="F1432">
        <f t="shared" si="36"/>
        <v>0</v>
      </c>
      <c r="G1432" t="str">
        <f t="shared" si="37"/>
        <v>Industry</v>
      </c>
    </row>
    <row r="1433" spans="1:7">
      <c r="A1433">
        <v>2013</v>
      </c>
      <c r="B1433">
        <v>4000</v>
      </c>
      <c r="C1433" t="s">
        <v>38</v>
      </c>
      <c r="D1433" t="s">
        <v>100</v>
      </c>
      <c r="E1433">
        <v>0</v>
      </c>
      <c r="F1433">
        <f t="shared" si="36"/>
        <v>0</v>
      </c>
      <c r="G1433" t="str">
        <f t="shared" si="37"/>
        <v>Transport</v>
      </c>
    </row>
    <row r="1434" spans="1:7">
      <c r="A1434">
        <v>2013</v>
      </c>
      <c r="B1434">
        <v>4000</v>
      </c>
      <c r="C1434" t="s">
        <v>38</v>
      </c>
      <c r="D1434" t="s">
        <v>95</v>
      </c>
      <c r="E1434">
        <v>0</v>
      </c>
      <c r="F1434">
        <f t="shared" si="36"/>
        <v>0</v>
      </c>
      <c r="G1434" t="str">
        <f t="shared" si="37"/>
        <v>Residential</v>
      </c>
    </row>
    <row r="1435" spans="1:7">
      <c r="A1435">
        <v>2013</v>
      </c>
      <c r="B1435">
        <v>4000</v>
      </c>
      <c r="C1435" t="s">
        <v>38</v>
      </c>
      <c r="D1435" t="s">
        <v>98</v>
      </c>
      <c r="E1435">
        <v>0</v>
      </c>
      <c r="F1435">
        <f t="shared" si="36"/>
        <v>0</v>
      </c>
      <c r="G1435" t="str">
        <f t="shared" si="37"/>
        <v>Agri</v>
      </c>
    </row>
    <row r="1436" spans="1:7">
      <c r="A1436">
        <v>2013</v>
      </c>
      <c r="B1436">
        <v>4000</v>
      </c>
      <c r="C1436" t="s">
        <v>38</v>
      </c>
      <c r="D1436" t="s">
        <v>98</v>
      </c>
      <c r="E1436">
        <v>0</v>
      </c>
      <c r="F1436">
        <f t="shared" si="36"/>
        <v>0</v>
      </c>
      <c r="G1436" t="str">
        <f t="shared" si="37"/>
        <v>Agri</v>
      </c>
    </row>
    <row r="1437" spans="1:7">
      <c r="A1437">
        <v>2013</v>
      </c>
      <c r="B1437">
        <v>4000</v>
      </c>
      <c r="C1437" t="s">
        <v>38</v>
      </c>
      <c r="D1437" t="s">
        <v>96</v>
      </c>
      <c r="E1437">
        <v>0</v>
      </c>
      <c r="F1437">
        <f t="shared" si="36"/>
        <v>0</v>
      </c>
      <c r="G1437" t="str">
        <f t="shared" si="37"/>
        <v>Services</v>
      </c>
    </row>
    <row r="1438" spans="1:7">
      <c r="A1438">
        <v>2013</v>
      </c>
      <c r="B1438">
        <v>4000</v>
      </c>
      <c r="C1438" t="s">
        <v>39</v>
      </c>
      <c r="D1438" t="s">
        <v>99</v>
      </c>
      <c r="E1438">
        <v>104.68899999999999</v>
      </c>
      <c r="F1438">
        <f t="shared" ref="F1438:F1501" si="38">IF(D1438=$D$221,-E1438,E1438)</f>
        <v>104.68899999999999</v>
      </c>
      <c r="G1438" t="str">
        <f t="shared" ref="G1438:G1501" si="39">IF(D1438=$D$221,$D$222,D1438)</f>
        <v>Industry</v>
      </c>
    </row>
    <row r="1439" spans="1:7">
      <c r="A1439">
        <v>2013</v>
      </c>
      <c r="B1439">
        <v>4000</v>
      </c>
      <c r="C1439" t="s">
        <v>39</v>
      </c>
      <c r="D1439" t="s">
        <v>100</v>
      </c>
      <c r="E1439">
        <v>2.234</v>
      </c>
      <c r="F1439">
        <f t="shared" si="38"/>
        <v>2.234</v>
      </c>
      <c r="G1439" t="str">
        <f t="shared" si="39"/>
        <v>Transport</v>
      </c>
    </row>
    <row r="1440" spans="1:7">
      <c r="A1440">
        <v>2013</v>
      </c>
      <c r="B1440">
        <v>4000</v>
      </c>
      <c r="C1440" t="s">
        <v>39</v>
      </c>
      <c r="D1440" t="s">
        <v>95</v>
      </c>
      <c r="E1440">
        <v>84.99</v>
      </c>
      <c r="F1440">
        <f t="shared" si="38"/>
        <v>84.99</v>
      </c>
      <c r="G1440" t="str">
        <f t="shared" si="39"/>
        <v>Residential</v>
      </c>
    </row>
    <row r="1441" spans="1:7">
      <c r="A1441">
        <v>2013</v>
      </c>
      <c r="B1441">
        <v>4000</v>
      </c>
      <c r="C1441" t="s">
        <v>39</v>
      </c>
      <c r="D1441" t="s">
        <v>98</v>
      </c>
      <c r="E1441">
        <v>0</v>
      </c>
      <c r="F1441">
        <f t="shared" si="38"/>
        <v>0</v>
      </c>
      <c r="G1441" t="str">
        <f t="shared" si="39"/>
        <v>Agri</v>
      </c>
    </row>
    <row r="1442" spans="1:7">
      <c r="A1442">
        <v>2013</v>
      </c>
      <c r="B1442">
        <v>4000</v>
      </c>
      <c r="C1442" t="s">
        <v>39</v>
      </c>
      <c r="D1442" t="s">
        <v>98</v>
      </c>
      <c r="E1442">
        <v>2.6819999999999999</v>
      </c>
      <c r="F1442">
        <f t="shared" si="38"/>
        <v>2.6819999999999999</v>
      </c>
      <c r="G1442" t="str">
        <f t="shared" si="39"/>
        <v>Agri</v>
      </c>
    </row>
    <row r="1443" spans="1:7">
      <c r="A1443">
        <v>2013</v>
      </c>
      <c r="B1443">
        <v>4000</v>
      </c>
      <c r="C1443" t="s">
        <v>39</v>
      </c>
      <c r="D1443" t="s">
        <v>96</v>
      </c>
      <c r="E1443">
        <v>50.664000000000001</v>
      </c>
      <c r="F1443">
        <f t="shared" si="38"/>
        <v>50.664000000000001</v>
      </c>
      <c r="G1443" t="str">
        <f t="shared" si="39"/>
        <v>Services</v>
      </c>
    </row>
    <row r="1444" spans="1:7">
      <c r="A1444">
        <v>2013</v>
      </c>
      <c r="B1444">
        <v>4000</v>
      </c>
      <c r="C1444" t="s">
        <v>40</v>
      </c>
      <c r="D1444" t="s">
        <v>99</v>
      </c>
      <c r="E1444">
        <v>901.55100000000004</v>
      </c>
      <c r="F1444">
        <f t="shared" si="38"/>
        <v>901.55100000000004</v>
      </c>
      <c r="G1444" t="str">
        <f t="shared" si="39"/>
        <v>Industry</v>
      </c>
    </row>
    <row r="1445" spans="1:7">
      <c r="A1445">
        <v>2013</v>
      </c>
      <c r="B1445">
        <v>4000</v>
      </c>
      <c r="C1445" t="s">
        <v>40</v>
      </c>
      <c r="D1445" t="s">
        <v>100</v>
      </c>
      <c r="E1445">
        <v>18.978999999999999</v>
      </c>
      <c r="F1445">
        <f t="shared" si="38"/>
        <v>18.978999999999999</v>
      </c>
      <c r="G1445" t="str">
        <f t="shared" si="39"/>
        <v>Transport</v>
      </c>
    </row>
    <row r="1446" spans="1:7">
      <c r="A1446">
        <v>2013</v>
      </c>
      <c r="B1446">
        <v>4000</v>
      </c>
      <c r="C1446" t="s">
        <v>40</v>
      </c>
      <c r="D1446" t="s">
        <v>95</v>
      </c>
      <c r="E1446">
        <v>942.41499999999996</v>
      </c>
      <c r="F1446">
        <f t="shared" si="38"/>
        <v>942.41499999999996</v>
      </c>
      <c r="G1446" t="str">
        <f t="shared" si="39"/>
        <v>Residential</v>
      </c>
    </row>
    <row r="1447" spans="1:7">
      <c r="A1447">
        <v>2013</v>
      </c>
      <c r="B1447">
        <v>4000</v>
      </c>
      <c r="C1447" t="s">
        <v>40</v>
      </c>
      <c r="D1447" t="s">
        <v>98</v>
      </c>
      <c r="E1447">
        <v>0</v>
      </c>
      <c r="F1447">
        <f t="shared" si="38"/>
        <v>0</v>
      </c>
      <c r="G1447" t="str">
        <f t="shared" si="39"/>
        <v>Agri</v>
      </c>
    </row>
    <row r="1448" spans="1:7">
      <c r="A1448">
        <v>2013</v>
      </c>
      <c r="B1448">
        <v>4000</v>
      </c>
      <c r="C1448" t="s">
        <v>40</v>
      </c>
      <c r="D1448" t="s">
        <v>98</v>
      </c>
      <c r="E1448">
        <v>0</v>
      </c>
      <c r="F1448">
        <f t="shared" si="38"/>
        <v>0</v>
      </c>
      <c r="G1448" t="str">
        <f t="shared" si="39"/>
        <v>Agri</v>
      </c>
    </row>
    <row r="1449" spans="1:7">
      <c r="A1449">
        <v>2013</v>
      </c>
      <c r="B1449">
        <v>4000</v>
      </c>
      <c r="C1449" t="s">
        <v>40</v>
      </c>
      <c r="D1449" t="s">
        <v>96</v>
      </c>
      <c r="E1449">
        <v>447.85300000000001</v>
      </c>
      <c r="F1449">
        <f t="shared" si="38"/>
        <v>447.85300000000001</v>
      </c>
      <c r="G1449" t="str">
        <f t="shared" si="39"/>
        <v>Services</v>
      </c>
    </row>
    <row r="1450" spans="1:7">
      <c r="A1450">
        <v>2013</v>
      </c>
      <c r="B1450">
        <v>4000</v>
      </c>
      <c r="C1450" t="s">
        <v>41</v>
      </c>
      <c r="D1450" t="s">
        <v>99</v>
      </c>
      <c r="E1450">
        <v>28.324999999999999</v>
      </c>
      <c r="F1450">
        <f t="shared" si="38"/>
        <v>28.324999999999999</v>
      </c>
      <c r="G1450" t="str">
        <f t="shared" si="39"/>
        <v>Industry</v>
      </c>
    </row>
    <row r="1451" spans="1:7">
      <c r="A1451">
        <v>2013</v>
      </c>
      <c r="B1451">
        <v>4000</v>
      </c>
      <c r="C1451" t="s">
        <v>41</v>
      </c>
      <c r="D1451" t="s">
        <v>100</v>
      </c>
      <c r="E1451">
        <v>0</v>
      </c>
      <c r="F1451">
        <f t="shared" si="38"/>
        <v>0</v>
      </c>
      <c r="G1451" t="str">
        <f t="shared" si="39"/>
        <v>Transport</v>
      </c>
    </row>
    <row r="1452" spans="1:7">
      <c r="A1452">
        <v>2013</v>
      </c>
      <c r="B1452">
        <v>4000</v>
      </c>
      <c r="C1452" t="s">
        <v>41</v>
      </c>
      <c r="D1452" t="s">
        <v>95</v>
      </c>
      <c r="E1452">
        <v>27.382000000000001</v>
      </c>
      <c r="F1452">
        <f t="shared" si="38"/>
        <v>27.382000000000001</v>
      </c>
      <c r="G1452" t="str">
        <f t="shared" si="39"/>
        <v>Residential</v>
      </c>
    </row>
    <row r="1453" spans="1:7">
      <c r="A1453">
        <v>2013</v>
      </c>
      <c r="B1453">
        <v>4000</v>
      </c>
      <c r="C1453" t="s">
        <v>41</v>
      </c>
      <c r="D1453" t="s">
        <v>98</v>
      </c>
      <c r="E1453">
        <v>0</v>
      </c>
      <c r="F1453">
        <f t="shared" si="38"/>
        <v>0</v>
      </c>
      <c r="G1453" t="str">
        <f t="shared" si="39"/>
        <v>Agri</v>
      </c>
    </row>
    <row r="1454" spans="1:7">
      <c r="A1454">
        <v>2013</v>
      </c>
      <c r="B1454">
        <v>4000</v>
      </c>
      <c r="C1454" t="s">
        <v>41</v>
      </c>
      <c r="D1454" t="s">
        <v>98</v>
      </c>
      <c r="E1454">
        <v>1.51</v>
      </c>
      <c r="F1454">
        <f t="shared" si="38"/>
        <v>1.51</v>
      </c>
      <c r="G1454" t="str">
        <f t="shared" si="39"/>
        <v>Agri</v>
      </c>
    </row>
    <row r="1455" spans="1:7">
      <c r="A1455">
        <v>2013</v>
      </c>
      <c r="B1455">
        <v>4000</v>
      </c>
      <c r="C1455" t="s">
        <v>41</v>
      </c>
      <c r="D1455" t="s">
        <v>96</v>
      </c>
      <c r="E1455">
        <v>8.5909999999999993</v>
      </c>
      <c r="F1455">
        <f t="shared" si="38"/>
        <v>8.5909999999999993</v>
      </c>
      <c r="G1455" t="str">
        <f t="shared" si="39"/>
        <v>Services</v>
      </c>
    </row>
    <row r="1456" spans="1:7">
      <c r="A1456">
        <v>2013</v>
      </c>
      <c r="B1456">
        <v>4000</v>
      </c>
      <c r="C1456" t="s">
        <v>42</v>
      </c>
      <c r="D1456" t="s">
        <v>99</v>
      </c>
      <c r="E1456">
        <v>6.1260000000000003</v>
      </c>
      <c r="F1456">
        <f t="shared" si="38"/>
        <v>6.1260000000000003</v>
      </c>
      <c r="G1456" t="str">
        <f t="shared" si="39"/>
        <v>Industry</v>
      </c>
    </row>
    <row r="1457" spans="1:7">
      <c r="A1457">
        <v>2013</v>
      </c>
      <c r="B1457">
        <v>4000</v>
      </c>
      <c r="C1457" t="s">
        <v>42</v>
      </c>
      <c r="D1457" t="s">
        <v>100</v>
      </c>
      <c r="E1457">
        <v>3.5999999999999997E-2</v>
      </c>
      <c r="F1457">
        <f t="shared" si="38"/>
        <v>3.5999999999999997E-2</v>
      </c>
      <c r="G1457" t="str">
        <f t="shared" si="39"/>
        <v>Transport</v>
      </c>
    </row>
    <row r="1458" spans="1:7">
      <c r="A1458">
        <v>2013</v>
      </c>
      <c r="B1458">
        <v>4000</v>
      </c>
      <c r="C1458" t="s">
        <v>42</v>
      </c>
      <c r="D1458" t="s">
        <v>95</v>
      </c>
      <c r="E1458">
        <v>2.1890000000000001</v>
      </c>
      <c r="F1458">
        <f t="shared" si="38"/>
        <v>2.1890000000000001</v>
      </c>
      <c r="G1458" t="str">
        <f t="shared" si="39"/>
        <v>Residential</v>
      </c>
    </row>
    <row r="1459" spans="1:7">
      <c r="A1459">
        <v>2013</v>
      </c>
      <c r="B1459">
        <v>4000</v>
      </c>
      <c r="C1459" t="s">
        <v>42</v>
      </c>
      <c r="D1459" t="s">
        <v>98</v>
      </c>
      <c r="E1459">
        <v>0</v>
      </c>
      <c r="F1459">
        <f t="shared" si="38"/>
        <v>0</v>
      </c>
      <c r="G1459" t="str">
        <f t="shared" si="39"/>
        <v>Agri</v>
      </c>
    </row>
    <row r="1460" spans="1:7">
      <c r="A1460">
        <v>2013</v>
      </c>
      <c r="B1460">
        <v>4000</v>
      </c>
      <c r="C1460" t="s">
        <v>42</v>
      </c>
      <c r="D1460" t="s">
        <v>98</v>
      </c>
      <c r="E1460">
        <v>0.30399999999999999</v>
      </c>
      <c r="F1460">
        <f t="shared" si="38"/>
        <v>0.30399999999999999</v>
      </c>
      <c r="G1460" t="str">
        <f t="shared" si="39"/>
        <v>Agri</v>
      </c>
    </row>
    <row r="1461" spans="1:7">
      <c r="A1461">
        <v>2013</v>
      </c>
      <c r="B1461">
        <v>4000</v>
      </c>
      <c r="C1461" t="s">
        <v>42</v>
      </c>
      <c r="D1461" t="s">
        <v>96</v>
      </c>
      <c r="E1461">
        <v>1.8140000000000001</v>
      </c>
      <c r="F1461">
        <f t="shared" si="38"/>
        <v>1.8140000000000001</v>
      </c>
      <c r="G1461" t="str">
        <f t="shared" si="39"/>
        <v>Services</v>
      </c>
    </row>
    <row r="1462" spans="1:7">
      <c r="A1462">
        <v>2013</v>
      </c>
      <c r="B1462">
        <v>4000</v>
      </c>
      <c r="C1462" t="s">
        <v>43</v>
      </c>
      <c r="D1462" t="s">
        <v>99</v>
      </c>
      <c r="E1462">
        <v>22.484999999999999</v>
      </c>
      <c r="F1462">
        <f t="shared" si="38"/>
        <v>22.484999999999999</v>
      </c>
      <c r="G1462" t="str">
        <f t="shared" si="39"/>
        <v>Industry</v>
      </c>
    </row>
    <row r="1463" spans="1:7">
      <c r="A1463">
        <v>2013</v>
      </c>
      <c r="B1463">
        <v>4000</v>
      </c>
      <c r="C1463" t="s">
        <v>43</v>
      </c>
      <c r="D1463" t="s">
        <v>100</v>
      </c>
      <c r="E1463">
        <v>0.56200000000000006</v>
      </c>
      <c r="F1463">
        <f t="shared" si="38"/>
        <v>0.56200000000000006</v>
      </c>
      <c r="G1463" t="str">
        <f t="shared" si="39"/>
        <v>Transport</v>
      </c>
    </row>
    <row r="1464" spans="1:7">
      <c r="A1464">
        <v>2013</v>
      </c>
      <c r="B1464">
        <v>4000</v>
      </c>
      <c r="C1464" t="s">
        <v>43</v>
      </c>
      <c r="D1464" t="s">
        <v>95</v>
      </c>
      <c r="E1464">
        <v>9.7319999999999993</v>
      </c>
      <c r="F1464">
        <f t="shared" si="38"/>
        <v>9.7319999999999993</v>
      </c>
      <c r="G1464" t="str">
        <f t="shared" si="39"/>
        <v>Residential</v>
      </c>
    </row>
    <row r="1465" spans="1:7">
      <c r="A1465">
        <v>2013</v>
      </c>
      <c r="B1465">
        <v>4000</v>
      </c>
      <c r="C1465" t="s">
        <v>43</v>
      </c>
      <c r="D1465" t="s">
        <v>98</v>
      </c>
      <c r="E1465">
        <v>0</v>
      </c>
      <c r="F1465">
        <f t="shared" si="38"/>
        <v>0</v>
      </c>
      <c r="G1465" t="str">
        <f t="shared" si="39"/>
        <v>Agri</v>
      </c>
    </row>
    <row r="1466" spans="1:7">
      <c r="A1466">
        <v>2013</v>
      </c>
      <c r="B1466">
        <v>4000</v>
      </c>
      <c r="C1466" t="s">
        <v>43</v>
      </c>
      <c r="D1466" t="s">
        <v>98</v>
      </c>
      <c r="E1466">
        <v>0</v>
      </c>
      <c r="F1466">
        <f t="shared" si="38"/>
        <v>0</v>
      </c>
      <c r="G1466" t="str">
        <f t="shared" si="39"/>
        <v>Agri</v>
      </c>
    </row>
    <row r="1467" spans="1:7">
      <c r="A1467">
        <v>2013</v>
      </c>
      <c r="B1467">
        <v>4000</v>
      </c>
      <c r="C1467" t="s">
        <v>43</v>
      </c>
      <c r="D1467" t="s">
        <v>96</v>
      </c>
      <c r="E1467">
        <v>5.2190000000000003</v>
      </c>
      <c r="F1467">
        <f t="shared" si="38"/>
        <v>5.2190000000000003</v>
      </c>
      <c r="G1467" t="str">
        <f t="shared" si="39"/>
        <v>Services</v>
      </c>
    </row>
    <row r="1468" spans="1:7">
      <c r="A1468">
        <v>2013</v>
      </c>
      <c r="B1468">
        <v>4000</v>
      </c>
      <c r="C1468" t="s">
        <v>44</v>
      </c>
      <c r="D1468" t="s">
        <v>99</v>
      </c>
      <c r="E1468">
        <v>389.14800000000002</v>
      </c>
      <c r="F1468">
        <f t="shared" si="38"/>
        <v>389.14800000000002</v>
      </c>
      <c r="G1468" t="str">
        <f t="shared" si="39"/>
        <v>Industry</v>
      </c>
    </row>
    <row r="1469" spans="1:7">
      <c r="A1469">
        <v>2013</v>
      </c>
      <c r="B1469">
        <v>4000</v>
      </c>
      <c r="C1469" t="s">
        <v>44</v>
      </c>
      <c r="D1469" t="s">
        <v>100</v>
      </c>
      <c r="E1469">
        <v>5.0069999999999997</v>
      </c>
      <c r="F1469">
        <f t="shared" si="38"/>
        <v>5.0069999999999997</v>
      </c>
      <c r="G1469" t="str">
        <f t="shared" si="39"/>
        <v>Transport</v>
      </c>
    </row>
    <row r="1470" spans="1:7">
      <c r="A1470">
        <v>2013</v>
      </c>
      <c r="B1470">
        <v>4000</v>
      </c>
      <c r="C1470" t="s">
        <v>44</v>
      </c>
      <c r="D1470" t="s">
        <v>95</v>
      </c>
      <c r="E1470">
        <v>133.708</v>
      </c>
      <c r="F1470">
        <f t="shared" si="38"/>
        <v>133.708</v>
      </c>
      <c r="G1470" t="str">
        <f t="shared" si="39"/>
        <v>Residential</v>
      </c>
    </row>
    <row r="1471" spans="1:7">
      <c r="A1471">
        <v>2013</v>
      </c>
      <c r="B1471">
        <v>4000</v>
      </c>
      <c r="C1471" t="s">
        <v>44</v>
      </c>
      <c r="D1471" t="s">
        <v>98</v>
      </c>
      <c r="E1471">
        <v>0</v>
      </c>
      <c r="F1471">
        <f t="shared" si="38"/>
        <v>0</v>
      </c>
      <c r="G1471" t="str">
        <f t="shared" si="39"/>
        <v>Agri</v>
      </c>
    </row>
    <row r="1472" spans="1:7">
      <c r="A1472">
        <v>2013</v>
      </c>
      <c r="B1472">
        <v>4000</v>
      </c>
      <c r="C1472" t="s">
        <v>44</v>
      </c>
      <c r="D1472" t="s">
        <v>98</v>
      </c>
      <c r="E1472">
        <v>27.111999999999998</v>
      </c>
      <c r="F1472">
        <f t="shared" si="38"/>
        <v>27.111999999999998</v>
      </c>
      <c r="G1472" t="str">
        <f t="shared" si="39"/>
        <v>Agri</v>
      </c>
    </row>
    <row r="1473" spans="1:7">
      <c r="A1473">
        <v>2013</v>
      </c>
      <c r="B1473">
        <v>4000</v>
      </c>
      <c r="C1473" t="s">
        <v>44</v>
      </c>
      <c r="D1473" t="s">
        <v>96</v>
      </c>
      <c r="E1473">
        <v>62.686999999999998</v>
      </c>
      <c r="F1473">
        <f t="shared" si="38"/>
        <v>62.686999999999998</v>
      </c>
      <c r="G1473" t="str">
        <f t="shared" si="39"/>
        <v>Services</v>
      </c>
    </row>
    <row r="1474" spans="1:7">
      <c r="A1474">
        <v>2013</v>
      </c>
      <c r="B1474">
        <v>4000</v>
      </c>
      <c r="C1474" t="s">
        <v>45</v>
      </c>
      <c r="D1474" t="s">
        <v>99</v>
      </c>
      <c r="E1474">
        <v>35.094000000000001</v>
      </c>
      <c r="F1474">
        <f t="shared" si="38"/>
        <v>35.094000000000001</v>
      </c>
      <c r="G1474" t="str">
        <f t="shared" si="39"/>
        <v>Industry</v>
      </c>
    </row>
    <row r="1475" spans="1:7">
      <c r="A1475">
        <v>2013</v>
      </c>
      <c r="B1475">
        <v>4000</v>
      </c>
      <c r="C1475" t="s">
        <v>45</v>
      </c>
      <c r="D1475" t="s">
        <v>100</v>
      </c>
      <c r="E1475">
        <v>0.38900000000000001</v>
      </c>
      <c r="F1475">
        <f t="shared" si="38"/>
        <v>0.38900000000000001</v>
      </c>
      <c r="G1475" t="str">
        <f t="shared" si="39"/>
        <v>Transport</v>
      </c>
    </row>
    <row r="1476" spans="1:7">
      <c r="A1476">
        <v>2013</v>
      </c>
      <c r="B1476">
        <v>4000</v>
      </c>
      <c r="C1476" t="s">
        <v>45</v>
      </c>
      <c r="D1476" t="s">
        <v>95</v>
      </c>
      <c r="E1476">
        <v>1.2330000000000001</v>
      </c>
      <c r="F1476">
        <f t="shared" si="38"/>
        <v>1.2330000000000001</v>
      </c>
      <c r="G1476" t="str">
        <f t="shared" si="39"/>
        <v>Residential</v>
      </c>
    </row>
    <row r="1477" spans="1:7">
      <c r="A1477">
        <v>2013</v>
      </c>
      <c r="B1477">
        <v>4000</v>
      </c>
      <c r="C1477" t="s">
        <v>45</v>
      </c>
      <c r="D1477" t="s">
        <v>98</v>
      </c>
      <c r="E1477">
        <v>0</v>
      </c>
      <c r="F1477">
        <f t="shared" si="38"/>
        <v>0</v>
      </c>
      <c r="G1477" t="str">
        <f t="shared" si="39"/>
        <v>Agri</v>
      </c>
    </row>
    <row r="1478" spans="1:7">
      <c r="A1478">
        <v>2013</v>
      </c>
      <c r="B1478">
        <v>4000</v>
      </c>
      <c r="C1478" t="s">
        <v>45</v>
      </c>
      <c r="D1478" t="s">
        <v>98</v>
      </c>
      <c r="E1478">
        <v>7.1999999999999995E-2</v>
      </c>
      <c r="F1478">
        <f t="shared" si="38"/>
        <v>7.1999999999999995E-2</v>
      </c>
      <c r="G1478" t="str">
        <f t="shared" si="39"/>
        <v>Agri</v>
      </c>
    </row>
    <row r="1479" spans="1:7">
      <c r="A1479">
        <v>2013</v>
      </c>
      <c r="B1479">
        <v>4000</v>
      </c>
      <c r="C1479" t="s">
        <v>45</v>
      </c>
      <c r="D1479" t="s">
        <v>96</v>
      </c>
      <c r="E1479">
        <v>1.4550000000000001</v>
      </c>
      <c r="F1479">
        <f t="shared" si="38"/>
        <v>1.4550000000000001</v>
      </c>
      <c r="G1479" t="str">
        <f t="shared" si="39"/>
        <v>Services</v>
      </c>
    </row>
    <row r="1480" spans="1:7">
      <c r="A1480">
        <v>2013</v>
      </c>
      <c r="B1480">
        <v>4000</v>
      </c>
      <c r="C1480" t="s">
        <v>46</v>
      </c>
      <c r="D1480" t="s">
        <v>99</v>
      </c>
      <c r="E1480">
        <v>526.80600000000004</v>
      </c>
      <c r="F1480">
        <f t="shared" si="38"/>
        <v>526.80600000000004</v>
      </c>
      <c r="G1480" t="str">
        <f t="shared" si="39"/>
        <v>Industry</v>
      </c>
    </row>
    <row r="1481" spans="1:7">
      <c r="A1481">
        <v>2013</v>
      </c>
      <c r="B1481">
        <v>4000</v>
      </c>
      <c r="C1481" t="s">
        <v>46</v>
      </c>
      <c r="D1481" t="s">
        <v>100</v>
      </c>
      <c r="E1481">
        <v>4.5679999999999996</v>
      </c>
      <c r="F1481">
        <f t="shared" si="38"/>
        <v>4.5679999999999996</v>
      </c>
      <c r="G1481" t="str">
        <f t="shared" si="39"/>
        <v>Transport</v>
      </c>
    </row>
    <row r="1482" spans="1:7">
      <c r="A1482">
        <v>2013</v>
      </c>
      <c r="B1482">
        <v>4000</v>
      </c>
      <c r="C1482" t="s">
        <v>46</v>
      </c>
      <c r="D1482" t="s">
        <v>95</v>
      </c>
      <c r="E1482">
        <v>532.69200000000001</v>
      </c>
      <c r="F1482">
        <f t="shared" si="38"/>
        <v>532.69200000000001</v>
      </c>
      <c r="G1482" t="str">
        <f t="shared" si="39"/>
        <v>Residential</v>
      </c>
    </row>
    <row r="1483" spans="1:7">
      <c r="A1483">
        <v>2013</v>
      </c>
      <c r="B1483">
        <v>4000</v>
      </c>
      <c r="C1483" t="s">
        <v>46</v>
      </c>
      <c r="D1483" t="s">
        <v>98</v>
      </c>
      <c r="E1483">
        <v>3.5000000000000003E-2</v>
      </c>
      <c r="F1483">
        <f t="shared" si="38"/>
        <v>3.5000000000000003E-2</v>
      </c>
      <c r="G1483" t="str">
        <f t="shared" si="39"/>
        <v>Agri</v>
      </c>
    </row>
    <row r="1484" spans="1:7">
      <c r="A1484">
        <v>2013</v>
      </c>
      <c r="B1484">
        <v>4000</v>
      </c>
      <c r="C1484" t="s">
        <v>46</v>
      </c>
      <c r="D1484" t="s">
        <v>98</v>
      </c>
      <c r="E1484">
        <v>8.4130000000000003</v>
      </c>
      <c r="F1484">
        <f t="shared" si="38"/>
        <v>8.4130000000000003</v>
      </c>
      <c r="G1484" t="str">
        <f t="shared" si="39"/>
        <v>Agri</v>
      </c>
    </row>
    <row r="1485" spans="1:7">
      <c r="A1485">
        <v>2013</v>
      </c>
      <c r="B1485">
        <v>4000</v>
      </c>
      <c r="C1485" t="s">
        <v>46</v>
      </c>
      <c r="D1485" t="s">
        <v>96</v>
      </c>
      <c r="E1485">
        <v>302.012</v>
      </c>
      <c r="F1485">
        <f t="shared" si="38"/>
        <v>302.012</v>
      </c>
      <c r="G1485" t="str">
        <f t="shared" si="39"/>
        <v>Services</v>
      </c>
    </row>
    <row r="1486" spans="1:7">
      <c r="A1486">
        <v>2013</v>
      </c>
      <c r="B1486">
        <v>4000</v>
      </c>
      <c r="C1486" t="s">
        <v>47</v>
      </c>
      <c r="D1486" t="s">
        <v>99</v>
      </c>
      <c r="E1486">
        <v>14.692</v>
      </c>
      <c r="F1486">
        <f t="shared" si="38"/>
        <v>14.692</v>
      </c>
      <c r="G1486" t="str">
        <f t="shared" si="39"/>
        <v>Industry</v>
      </c>
    </row>
    <row r="1487" spans="1:7">
      <c r="A1487">
        <v>2013</v>
      </c>
      <c r="B1487">
        <v>4000</v>
      </c>
      <c r="C1487" t="s">
        <v>47</v>
      </c>
      <c r="D1487" t="s">
        <v>100</v>
      </c>
      <c r="E1487">
        <v>6.5000000000000002E-2</v>
      </c>
      <c r="F1487">
        <f t="shared" si="38"/>
        <v>6.5000000000000002E-2</v>
      </c>
      <c r="G1487" t="str">
        <f t="shared" si="39"/>
        <v>Transport</v>
      </c>
    </row>
    <row r="1488" spans="1:7">
      <c r="A1488">
        <v>2013</v>
      </c>
      <c r="B1488">
        <v>4000</v>
      </c>
      <c r="C1488" t="s">
        <v>47</v>
      </c>
      <c r="D1488" t="s">
        <v>95</v>
      </c>
      <c r="E1488">
        <v>20.483000000000001</v>
      </c>
      <c r="F1488">
        <f t="shared" si="38"/>
        <v>20.483000000000001</v>
      </c>
      <c r="G1488" t="str">
        <f t="shared" si="39"/>
        <v>Residential</v>
      </c>
    </row>
    <row r="1489" spans="1:7">
      <c r="A1489">
        <v>2013</v>
      </c>
      <c r="B1489">
        <v>4000</v>
      </c>
      <c r="C1489" t="s">
        <v>47</v>
      </c>
      <c r="D1489" t="s">
        <v>98</v>
      </c>
      <c r="E1489">
        <v>0</v>
      </c>
      <c r="F1489">
        <f t="shared" si="38"/>
        <v>0</v>
      </c>
      <c r="G1489" t="str">
        <f t="shared" si="39"/>
        <v>Agri</v>
      </c>
    </row>
    <row r="1490" spans="1:7">
      <c r="A1490">
        <v>2013</v>
      </c>
      <c r="B1490">
        <v>4000</v>
      </c>
      <c r="C1490" t="s">
        <v>47</v>
      </c>
      <c r="D1490" t="s">
        <v>98</v>
      </c>
      <c r="E1490">
        <v>0.71399999999999997</v>
      </c>
      <c r="F1490">
        <f t="shared" si="38"/>
        <v>0.71399999999999997</v>
      </c>
      <c r="G1490" t="str">
        <f t="shared" si="39"/>
        <v>Agri</v>
      </c>
    </row>
    <row r="1491" spans="1:7">
      <c r="A1491">
        <v>2013</v>
      </c>
      <c r="B1491">
        <v>4000</v>
      </c>
      <c r="C1491" t="s">
        <v>47</v>
      </c>
      <c r="D1491" t="s">
        <v>96</v>
      </c>
      <c r="E1491">
        <v>5.7</v>
      </c>
      <c r="F1491">
        <f t="shared" si="38"/>
        <v>5.7</v>
      </c>
      <c r="G1491" t="str">
        <f t="shared" si="39"/>
        <v>Services</v>
      </c>
    </row>
    <row r="1492" spans="1:7">
      <c r="A1492">
        <v>2013</v>
      </c>
      <c r="B1492">
        <v>4000</v>
      </c>
      <c r="C1492" t="s">
        <v>48</v>
      </c>
      <c r="D1492" t="s">
        <v>99</v>
      </c>
      <c r="E1492">
        <v>57.115000000000002</v>
      </c>
      <c r="F1492">
        <f t="shared" si="38"/>
        <v>57.115000000000002</v>
      </c>
      <c r="G1492" t="str">
        <f t="shared" si="39"/>
        <v>Industry</v>
      </c>
    </row>
    <row r="1493" spans="1:7">
      <c r="A1493">
        <v>2013</v>
      </c>
      <c r="B1493">
        <v>4000</v>
      </c>
      <c r="C1493" t="s">
        <v>48</v>
      </c>
      <c r="D1493" t="s">
        <v>100</v>
      </c>
      <c r="E1493">
        <v>1.3939999999999999</v>
      </c>
      <c r="F1493">
        <f t="shared" si="38"/>
        <v>1.3939999999999999</v>
      </c>
      <c r="G1493" t="str">
        <f t="shared" si="39"/>
        <v>Transport</v>
      </c>
    </row>
    <row r="1494" spans="1:7">
      <c r="A1494">
        <v>2013</v>
      </c>
      <c r="B1494">
        <v>4000</v>
      </c>
      <c r="C1494" t="s">
        <v>48</v>
      </c>
      <c r="D1494" t="s">
        <v>95</v>
      </c>
      <c r="E1494">
        <v>105.217</v>
      </c>
      <c r="F1494">
        <f t="shared" si="38"/>
        <v>105.217</v>
      </c>
      <c r="G1494" t="str">
        <f t="shared" si="39"/>
        <v>Residential</v>
      </c>
    </row>
    <row r="1495" spans="1:7">
      <c r="A1495">
        <v>2013</v>
      </c>
      <c r="B1495">
        <v>4000</v>
      </c>
      <c r="C1495" t="s">
        <v>48</v>
      </c>
      <c r="D1495" t="s">
        <v>98</v>
      </c>
      <c r="E1495">
        <v>4.0000000000000001E-3</v>
      </c>
      <c r="F1495">
        <f t="shared" si="38"/>
        <v>4.0000000000000001E-3</v>
      </c>
      <c r="G1495" t="str">
        <f t="shared" si="39"/>
        <v>Agri</v>
      </c>
    </row>
    <row r="1496" spans="1:7">
      <c r="A1496">
        <v>2013</v>
      </c>
      <c r="B1496">
        <v>4000</v>
      </c>
      <c r="C1496" t="s">
        <v>48</v>
      </c>
      <c r="D1496" t="s">
        <v>98</v>
      </c>
      <c r="E1496">
        <v>4.431</v>
      </c>
      <c r="F1496">
        <f t="shared" si="38"/>
        <v>4.431</v>
      </c>
      <c r="G1496" t="str">
        <f t="shared" si="39"/>
        <v>Agri</v>
      </c>
    </row>
    <row r="1497" spans="1:7">
      <c r="A1497">
        <v>2013</v>
      </c>
      <c r="B1497">
        <v>4000</v>
      </c>
      <c r="C1497" t="s">
        <v>48</v>
      </c>
      <c r="D1497" t="s">
        <v>96</v>
      </c>
      <c r="E1497">
        <v>58.945999999999998</v>
      </c>
      <c r="F1497">
        <f t="shared" si="38"/>
        <v>58.945999999999998</v>
      </c>
      <c r="G1497" t="str">
        <f t="shared" si="39"/>
        <v>Services</v>
      </c>
    </row>
    <row r="1498" spans="1:7">
      <c r="A1498">
        <v>2013</v>
      </c>
      <c r="B1498">
        <v>4000</v>
      </c>
      <c r="C1498" t="s">
        <v>49</v>
      </c>
      <c r="D1498" t="s">
        <v>99</v>
      </c>
      <c r="E1498">
        <v>25.928999999999998</v>
      </c>
      <c r="F1498">
        <f t="shared" si="38"/>
        <v>25.928999999999998</v>
      </c>
      <c r="G1498" t="str">
        <f t="shared" si="39"/>
        <v>Industry</v>
      </c>
    </row>
    <row r="1499" spans="1:7">
      <c r="A1499">
        <v>2013</v>
      </c>
      <c r="B1499">
        <v>4000</v>
      </c>
      <c r="C1499" t="s">
        <v>49</v>
      </c>
      <c r="D1499" t="s">
        <v>100</v>
      </c>
      <c r="E1499">
        <v>0</v>
      </c>
      <c r="F1499">
        <f t="shared" si="38"/>
        <v>0</v>
      </c>
      <c r="G1499" t="str">
        <f t="shared" si="39"/>
        <v>Transport</v>
      </c>
    </row>
    <row r="1500" spans="1:7">
      <c r="A1500">
        <v>2013</v>
      </c>
      <c r="B1500">
        <v>4000</v>
      </c>
      <c r="C1500" t="s">
        <v>49</v>
      </c>
      <c r="D1500" t="s">
        <v>95</v>
      </c>
      <c r="E1500">
        <v>25.33</v>
      </c>
      <c r="F1500">
        <f t="shared" si="38"/>
        <v>25.33</v>
      </c>
      <c r="G1500" t="str">
        <f t="shared" si="39"/>
        <v>Residential</v>
      </c>
    </row>
    <row r="1501" spans="1:7">
      <c r="A1501">
        <v>2013</v>
      </c>
      <c r="B1501">
        <v>4000</v>
      </c>
      <c r="C1501" t="s">
        <v>49</v>
      </c>
      <c r="D1501" t="s">
        <v>98</v>
      </c>
      <c r="E1501">
        <v>0</v>
      </c>
      <c r="F1501">
        <f t="shared" si="38"/>
        <v>0</v>
      </c>
      <c r="G1501" t="str">
        <f t="shared" si="39"/>
        <v>Agri</v>
      </c>
    </row>
    <row r="1502" spans="1:7">
      <c r="A1502">
        <v>2013</v>
      </c>
      <c r="B1502">
        <v>4000</v>
      </c>
      <c r="C1502" t="s">
        <v>49</v>
      </c>
      <c r="D1502" t="s">
        <v>98</v>
      </c>
      <c r="E1502">
        <v>0</v>
      </c>
      <c r="F1502">
        <f t="shared" ref="F1502:F1565" si="40">IF(D1502=$D$221,-E1502,E1502)</f>
        <v>0</v>
      </c>
      <c r="G1502" t="str">
        <f t="shared" ref="G1502:G1565" si="41">IF(D1502=$D$221,$D$222,D1502)</f>
        <v>Agri</v>
      </c>
    </row>
    <row r="1503" spans="1:7">
      <c r="A1503">
        <v>2013</v>
      </c>
      <c r="B1503">
        <v>4000</v>
      </c>
      <c r="C1503" t="s">
        <v>49</v>
      </c>
      <c r="D1503" t="s">
        <v>96</v>
      </c>
      <c r="E1503">
        <v>16.997</v>
      </c>
      <c r="F1503">
        <f t="shared" si="40"/>
        <v>16.997</v>
      </c>
      <c r="G1503" t="str">
        <f t="shared" si="41"/>
        <v>Services</v>
      </c>
    </row>
    <row r="1504" spans="1:7">
      <c r="A1504">
        <v>2013</v>
      </c>
      <c r="B1504">
        <v>4000</v>
      </c>
      <c r="C1504" t="s">
        <v>75</v>
      </c>
      <c r="D1504" t="s">
        <v>99</v>
      </c>
      <c r="E1504">
        <v>0</v>
      </c>
      <c r="F1504">
        <f t="shared" si="40"/>
        <v>0</v>
      </c>
      <c r="G1504" t="str">
        <f t="shared" si="41"/>
        <v>Industry</v>
      </c>
    </row>
    <row r="1505" spans="1:7">
      <c r="A1505">
        <v>2013</v>
      </c>
      <c r="B1505">
        <v>4000</v>
      </c>
      <c r="C1505" t="s">
        <v>75</v>
      </c>
      <c r="D1505" t="s">
        <v>100</v>
      </c>
      <c r="E1505">
        <v>0</v>
      </c>
      <c r="F1505">
        <f t="shared" si="40"/>
        <v>0</v>
      </c>
      <c r="G1505" t="str">
        <f t="shared" si="41"/>
        <v>Transport</v>
      </c>
    </row>
    <row r="1506" spans="1:7">
      <c r="A1506">
        <v>2013</v>
      </c>
      <c r="B1506">
        <v>4000</v>
      </c>
      <c r="C1506" t="s">
        <v>75</v>
      </c>
      <c r="D1506" t="s">
        <v>95</v>
      </c>
      <c r="E1506">
        <v>0</v>
      </c>
      <c r="F1506">
        <f t="shared" si="40"/>
        <v>0</v>
      </c>
      <c r="G1506" t="str">
        <f t="shared" si="41"/>
        <v>Residential</v>
      </c>
    </row>
    <row r="1507" spans="1:7">
      <c r="A1507">
        <v>2013</v>
      </c>
      <c r="B1507">
        <v>4000</v>
      </c>
      <c r="C1507" t="s">
        <v>75</v>
      </c>
      <c r="D1507" t="s">
        <v>98</v>
      </c>
      <c r="E1507">
        <v>0</v>
      </c>
      <c r="F1507">
        <f t="shared" si="40"/>
        <v>0</v>
      </c>
      <c r="G1507" t="str">
        <f t="shared" si="41"/>
        <v>Agri</v>
      </c>
    </row>
    <row r="1508" spans="1:7">
      <c r="A1508">
        <v>2013</v>
      </c>
      <c r="B1508">
        <v>4000</v>
      </c>
      <c r="C1508" t="s">
        <v>75</v>
      </c>
      <c r="D1508" t="s">
        <v>98</v>
      </c>
      <c r="E1508">
        <v>0</v>
      </c>
      <c r="F1508">
        <f t="shared" si="40"/>
        <v>0</v>
      </c>
      <c r="G1508" t="str">
        <f t="shared" si="41"/>
        <v>Agri</v>
      </c>
    </row>
    <row r="1509" spans="1:7">
      <c r="A1509">
        <v>2013</v>
      </c>
      <c r="B1509">
        <v>4000</v>
      </c>
      <c r="C1509" t="s">
        <v>75</v>
      </c>
      <c r="D1509" t="s">
        <v>96</v>
      </c>
      <c r="E1509">
        <v>0</v>
      </c>
      <c r="F1509">
        <f t="shared" si="40"/>
        <v>0</v>
      </c>
      <c r="G1509" t="str">
        <f t="shared" si="41"/>
        <v>Services</v>
      </c>
    </row>
    <row r="1510" spans="1:7">
      <c r="A1510">
        <v>2013</v>
      </c>
      <c r="B1510">
        <v>4000</v>
      </c>
      <c r="C1510" t="s">
        <v>50</v>
      </c>
      <c r="D1510" t="s">
        <v>99</v>
      </c>
      <c r="E1510">
        <v>372.46699999999998</v>
      </c>
      <c r="F1510">
        <f t="shared" si="40"/>
        <v>372.46699999999998</v>
      </c>
      <c r="G1510" t="str">
        <f t="shared" si="41"/>
        <v>Industry</v>
      </c>
    </row>
    <row r="1511" spans="1:7">
      <c r="A1511">
        <v>2013</v>
      </c>
      <c r="B1511">
        <v>4000</v>
      </c>
      <c r="C1511" t="s">
        <v>50</v>
      </c>
      <c r="D1511" t="s">
        <v>100</v>
      </c>
      <c r="E1511">
        <v>43.161000000000001</v>
      </c>
      <c r="F1511">
        <f t="shared" si="40"/>
        <v>43.161000000000001</v>
      </c>
      <c r="G1511" t="str">
        <f t="shared" si="41"/>
        <v>Transport</v>
      </c>
    </row>
    <row r="1512" spans="1:7">
      <c r="A1512">
        <v>2013</v>
      </c>
      <c r="B1512">
        <v>4000</v>
      </c>
      <c r="C1512" t="s">
        <v>50</v>
      </c>
      <c r="D1512" t="s">
        <v>95</v>
      </c>
      <c r="E1512">
        <v>756.68399999999997</v>
      </c>
      <c r="F1512">
        <f t="shared" si="40"/>
        <v>756.68399999999997</v>
      </c>
      <c r="G1512" t="str">
        <f t="shared" si="41"/>
        <v>Residential</v>
      </c>
    </row>
    <row r="1513" spans="1:7">
      <c r="A1513">
        <v>2013</v>
      </c>
      <c r="B1513">
        <v>4000</v>
      </c>
      <c r="C1513" t="s">
        <v>50</v>
      </c>
      <c r="D1513" t="s">
        <v>98</v>
      </c>
      <c r="E1513">
        <v>0</v>
      </c>
      <c r="F1513">
        <f t="shared" si="40"/>
        <v>0</v>
      </c>
      <c r="G1513" t="str">
        <f t="shared" si="41"/>
        <v>Agri</v>
      </c>
    </row>
    <row r="1514" spans="1:7">
      <c r="A1514">
        <v>2013</v>
      </c>
      <c r="B1514">
        <v>4000</v>
      </c>
      <c r="C1514" t="s">
        <v>50</v>
      </c>
      <c r="D1514" t="s">
        <v>98</v>
      </c>
      <c r="E1514">
        <v>5.3710000000000004</v>
      </c>
      <c r="F1514">
        <f t="shared" si="40"/>
        <v>5.3710000000000004</v>
      </c>
      <c r="G1514" t="str">
        <f t="shared" si="41"/>
        <v>Agri</v>
      </c>
    </row>
    <row r="1515" spans="1:7">
      <c r="A1515">
        <v>2013</v>
      </c>
      <c r="B1515">
        <v>4000</v>
      </c>
      <c r="C1515" t="s">
        <v>50</v>
      </c>
      <c r="D1515" t="s">
        <v>96</v>
      </c>
      <c r="E1515">
        <v>303.91899999999998</v>
      </c>
      <c r="F1515">
        <f t="shared" si="40"/>
        <v>303.91899999999998</v>
      </c>
      <c r="G1515" t="str">
        <f t="shared" si="41"/>
        <v>Services</v>
      </c>
    </row>
    <row r="1516" spans="1:7">
      <c r="A1516">
        <v>2013</v>
      </c>
      <c r="B1516">
        <v>4000</v>
      </c>
      <c r="C1516" t="s">
        <v>51</v>
      </c>
      <c r="D1516" t="s">
        <v>99</v>
      </c>
      <c r="E1516">
        <v>10.576000000000001</v>
      </c>
      <c r="F1516">
        <f t="shared" si="40"/>
        <v>10.576000000000001</v>
      </c>
      <c r="G1516" t="str">
        <f t="shared" si="41"/>
        <v>Industry</v>
      </c>
    </row>
    <row r="1517" spans="1:7">
      <c r="A1517">
        <v>2013</v>
      </c>
      <c r="B1517">
        <v>4000</v>
      </c>
      <c r="C1517" t="s">
        <v>51</v>
      </c>
      <c r="D1517" t="s">
        <v>100</v>
      </c>
      <c r="E1517">
        <v>1.2390000000000001</v>
      </c>
      <c r="F1517">
        <f t="shared" si="40"/>
        <v>1.2390000000000001</v>
      </c>
      <c r="G1517" t="str">
        <f t="shared" si="41"/>
        <v>Transport</v>
      </c>
    </row>
    <row r="1518" spans="1:7">
      <c r="A1518">
        <v>2013</v>
      </c>
      <c r="B1518">
        <v>4000</v>
      </c>
      <c r="C1518" t="s">
        <v>51</v>
      </c>
      <c r="D1518" t="s">
        <v>95</v>
      </c>
      <c r="E1518">
        <v>5.157</v>
      </c>
      <c r="F1518">
        <f t="shared" si="40"/>
        <v>5.157</v>
      </c>
      <c r="G1518" t="str">
        <f t="shared" si="41"/>
        <v>Residential</v>
      </c>
    </row>
    <row r="1519" spans="1:7">
      <c r="A1519">
        <v>2013</v>
      </c>
      <c r="B1519">
        <v>4000</v>
      </c>
      <c r="C1519" t="s">
        <v>51</v>
      </c>
      <c r="D1519" t="s">
        <v>98</v>
      </c>
      <c r="E1519">
        <v>0</v>
      </c>
      <c r="F1519">
        <f t="shared" si="40"/>
        <v>0</v>
      </c>
      <c r="G1519" t="str">
        <f t="shared" si="41"/>
        <v>Agri</v>
      </c>
    </row>
    <row r="1520" spans="1:7">
      <c r="A1520">
        <v>2013</v>
      </c>
      <c r="B1520">
        <v>4000</v>
      </c>
      <c r="C1520" t="s">
        <v>51</v>
      </c>
      <c r="D1520" t="s">
        <v>98</v>
      </c>
      <c r="E1520">
        <v>1.0720000000000001</v>
      </c>
      <c r="F1520">
        <f t="shared" si="40"/>
        <v>1.0720000000000001</v>
      </c>
      <c r="G1520" t="str">
        <f t="shared" si="41"/>
        <v>Agri</v>
      </c>
    </row>
    <row r="1521" spans="1:7">
      <c r="A1521">
        <v>2013</v>
      </c>
      <c r="B1521">
        <v>4000</v>
      </c>
      <c r="C1521" t="s">
        <v>51</v>
      </c>
      <c r="D1521" t="s">
        <v>96</v>
      </c>
      <c r="E1521">
        <v>2.6459999999999999</v>
      </c>
      <c r="F1521">
        <f t="shared" si="40"/>
        <v>2.6459999999999999</v>
      </c>
      <c r="G1521" t="str">
        <f t="shared" si="41"/>
        <v>Services</v>
      </c>
    </row>
    <row r="1522" spans="1:7">
      <c r="A1522">
        <v>2013</v>
      </c>
      <c r="B1522">
        <v>4000</v>
      </c>
      <c r="C1522" t="s">
        <v>52</v>
      </c>
      <c r="D1522" t="s">
        <v>99</v>
      </c>
      <c r="E1522">
        <v>10.89</v>
      </c>
      <c r="F1522">
        <f t="shared" si="40"/>
        <v>10.89</v>
      </c>
      <c r="G1522" t="str">
        <f t="shared" si="41"/>
        <v>Industry</v>
      </c>
    </row>
    <row r="1523" spans="1:7">
      <c r="A1523">
        <v>2013</v>
      </c>
      <c r="B1523">
        <v>4000</v>
      </c>
      <c r="C1523" t="s">
        <v>52</v>
      </c>
      <c r="D1523" t="s">
        <v>100</v>
      </c>
      <c r="E1523">
        <v>0</v>
      </c>
      <c r="F1523">
        <f t="shared" si="40"/>
        <v>0</v>
      </c>
      <c r="G1523" t="str">
        <f t="shared" si="41"/>
        <v>Transport</v>
      </c>
    </row>
    <row r="1524" spans="1:7">
      <c r="A1524">
        <v>2013</v>
      </c>
      <c r="B1524">
        <v>4000</v>
      </c>
      <c r="C1524" t="s">
        <v>52</v>
      </c>
      <c r="D1524" t="s">
        <v>95</v>
      </c>
      <c r="E1524">
        <v>8.8469999999999995</v>
      </c>
      <c r="F1524">
        <f t="shared" si="40"/>
        <v>8.8469999999999995</v>
      </c>
      <c r="G1524" t="str">
        <f t="shared" si="41"/>
        <v>Residential</v>
      </c>
    </row>
    <row r="1525" spans="1:7">
      <c r="A1525">
        <v>2013</v>
      </c>
      <c r="B1525">
        <v>4000</v>
      </c>
      <c r="C1525" t="s">
        <v>52</v>
      </c>
      <c r="D1525" t="s">
        <v>98</v>
      </c>
      <c r="E1525">
        <v>0</v>
      </c>
      <c r="F1525">
        <f t="shared" si="40"/>
        <v>0</v>
      </c>
      <c r="G1525" t="str">
        <f t="shared" si="41"/>
        <v>Agri</v>
      </c>
    </row>
    <row r="1526" spans="1:7">
      <c r="A1526">
        <v>2013</v>
      </c>
      <c r="B1526">
        <v>4000</v>
      </c>
      <c r="C1526" t="s">
        <v>52</v>
      </c>
      <c r="D1526" t="s">
        <v>98</v>
      </c>
      <c r="E1526">
        <v>1E-3</v>
      </c>
      <c r="F1526">
        <f t="shared" si="40"/>
        <v>1E-3</v>
      </c>
      <c r="G1526" t="str">
        <f t="shared" si="41"/>
        <v>Agri</v>
      </c>
    </row>
    <row r="1527" spans="1:7">
      <c r="A1527">
        <v>2013</v>
      </c>
      <c r="B1527">
        <v>4000</v>
      </c>
      <c r="C1527" t="s">
        <v>52</v>
      </c>
      <c r="D1527" t="s">
        <v>96</v>
      </c>
      <c r="E1527">
        <v>5.4320000000000004</v>
      </c>
      <c r="F1527">
        <f t="shared" si="40"/>
        <v>5.4320000000000004</v>
      </c>
      <c r="G1527" t="str">
        <f t="shared" si="41"/>
        <v>Services</v>
      </c>
    </row>
    <row r="1528" spans="1:7">
      <c r="A1528">
        <v>2013</v>
      </c>
      <c r="B1528">
        <v>4000</v>
      </c>
      <c r="C1528" t="s">
        <v>53</v>
      </c>
      <c r="D1528" t="s">
        <v>99</v>
      </c>
      <c r="E1528">
        <v>5.9740000000000002</v>
      </c>
      <c r="F1528">
        <f t="shared" si="40"/>
        <v>5.9740000000000002</v>
      </c>
      <c r="G1528" t="str">
        <f t="shared" si="41"/>
        <v>Industry</v>
      </c>
    </row>
    <row r="1529" spans="1:7">
      <c r="A1529">
        <v>2013</v>
      </c>
      <c r="B1529">
        <v>4000</v>
      </c>
      <c r="C1529" t="s">
        <v>53</v>
      </c>
      <c r="D1529" t="s">
        <v>100</v>
      </c>
      <c r="E1529">
        <v>0</v>
      </c>
      <c r="F1529">
        <f t="shared" si="40"/>
        <v>0</v>
      </c>
      <c r="G1529" t="str">
        <f t="shared" si="41"/>
        <v>Transport</v>
      </c>
    </row>
    <row r="1530" spans="1:7">
      <c r="A1530">
        <v>2013</v>
      </c>
      <c r="B1530">
        <v>4000</v>
      </c>
      <c r="C1530" t="s">
        <v>53</v>
      </c>
      <c r="D1530" t="s">
        <v>95</v>
      </c>
      <c r="E1530">
        <v>4.258</v>
      </c>
      <c r="F1530">
        <f t="shared" si="40"/>
        <v>4.258</v>
      </c>
      <c r="G1530" t="str">
        <f t="shared" si="41"/>
        <v>Residential</v>
      </c>
    </row>
    <row r="1531" spans="1:7">
      <c r="A1531">
        <v>2013</v>
      </c>
      <c r="B1531">
        <v>4000</v>
      </c>
      <c r="C1531" t="s">
        <v>53</v>
      </c>
      <c r="D1531" t="s">
        <v>98</v>
      </c>
      <c r="E1531">
        <v>0</v>
      </c>
      <c r="F1531">
        <f t="shared" si="40"/>
        <v>0</v>
      </c>
      <c r="G1531" t="str">
        <f t="shared" si="41"/>
        <v>Agri</v>
      </c>
    </row>
    <row r="1532" spans="1:7">
      <c r="A1532">
        <v>2013</v>
      </c>
      <c r="B1532">
        <v>4000</v>
      </c>
      <c r="C1532" t="s">
        <v>53</v>
      </c>
      <c r="D1532" t="s">
        <v>98</v>
      </c>
      <c r="E1532">
        <v>0.65200000000000002</v>
      </c>
      <c r="F1532">
        <f t="shared" si="40"/>
        <v>0.65200000000000002</v>
      </c>
      <c r="G1532" t="str">
        <f t="shared" si="41"/>
        <v>Agri</v>
      </c>
    </row>
    <row r="1533" spans="1:7">
      <c r="A1533">
        <v>2013</v>
      </c>
      <c r="B1533">
        <v>4000</v>
      </c>
      <c r="C1533" t="s">
        <v>53</v>
      </c>
      <c r="D1533" t="s">
        <v>96</v>
      </c>
      <c r="E1533">
        <v>3.5019999999999998</v>
      </c>
      <c r="F1533">
        <f t="shared" si="40"/>
        <v>3.5019999999999998</v>
      </c>
      <c r="G1533" t="str">
        <f t="shared" si="41"/>
        <v>Services</v>
      </c>
    </row>
    <row r="1534" spans="1:7">
      <c r="A1534">
        <v>2013</v>
      </c>
      <c r="B1534">
        <v>4000</v>
      </c>
      <c r="C1534" t="s">
        <v>76</v>
      </c>
      <c r="D1534" t="s">
        <v>99</v>
      </c>
      <c r="E1534">
        <v>9.3339999999999996</v>
      </c>
      <c r="F1534">
        <f t="shared" si="40"/>
        <v>9.3339999999999996</v>
      </c>
      <c r="G1534" t="str">
        <f t="shared" si="41"/>
        <v>Industry</v>
      </c>
    </row>
    <row r="1535" spans="1:7">
      <c r="A1535">
        <v>2013</v>
      </c>
      <c r="B1535">
        <v>4000</v>
      </c>
      <c r="C1535" t="s">
        <v>76</v>
      </c>
      <c r="D1535" t="s">
        <v>100</v>
      </c>
      <c r="E1535">
        <v>0.26100000000000001</v>
      </c>
      <c r="F1535">
        <f t="shared" si="40"/>
        <v>0.26100000000000001</v>
      </c>
      <c r="G1535" t="str">
        <f t="shared" si="41"/>
        <v>Transport</v>
      </c>
    </row>
    <row r="1536" spans="1:7">
      <c r="A1536">
        <v>2013</v>
      </c>
      <c r="B1536">
        <v>4000</v>
      </c>
      <c r="C1536" t="s">
        <v>76</v>
      </c>
      <c r="D1536" t="s">
        <v>95</v>
      </c>
      <c r="E1536">
        <v>8.8089999999999993</v>
      </c>
      <c r="F1536">
        <f t="shared" si="40"/>
        <v>8.8089999999999993</v>
      </c>
      <c r="G1536" t="str">
        <f t="shared" si="41"/>
        <v>Residential</v>
      </c>
    </row>
    <row r="1537" spans="1:7">
      <c r="A1537">
        <v>2013</v>
      </c>
      <c r="B1537">
        <v>4000</v>
      </c>
      <c r="C1537" t="s">
        <v>76</v>
      </c>
      <c r="D1537" t="s">
        <v>98</v>
      </c>
      <c r="E1537">
        <v>0</v>
      </c>
      <c r="F1537">
        <f t="shared" si="40"/>
        <v>0</v>
      </c>
      <c r="G1537" t="str">
        <f t="shared" si="41"/>
        <v>Agri</v>
      </c>
    </row>
    <row r="1538" spans="1:7">
      <c r="A1538">
        <v>2013</v>
      </c>
      <c r="B1538">
        <v>4000</v>
      </c>
      <c r="C1538" t="s">
        <v>76</v>
      </c>
      <c r="D1538" t="s">
        <v>98</v>
      </c>
      <c r="E1538">
        <v>0.13300000000000001</v>
      </c>
      <c r="F1538">
        <f t="shared" si="40"/>
        <v>0.13300000000000001</v>
      </c>
      <c r="G1538" t="str">
        <f t="shared" si="41"/>
        <v>Agri</v>
      </c>
    </row>
    <row r="1539" spans="1:7">
      <c r="A1539">
        <v>2013</v>
      </c>
      <c r="B1539">
        <v>4000</v>
      </c>
      <c r="C1539" t="s">
        <v>76</v>
      </c>
      <c r="D1539" t="s">
        <v>96</v>
      </c>
      <c r="E1539">
        <v>3.3079999999999998</v>
      </c>
      <c r="F1539">
        <f t="shared" si="40"/>
        <v>3.3079999999999998</v>
      </c>
      <c r="G1539" t="str">
        <f t="shared" si="41"/>
        <v>Services</v>
      </c>
    </row>
    <row r="1540" spans="1:7">
      <c r="A1540">
        <v>2013</v>
      </c>
      <c r="B1540">
        <v>4000</v>
      </c>
      <c r="C1540" t="s">
        <v>77</v>
      </c>
      <c r="D1540" t="s">
        <v>99</v>
      </c>
      <c r="E1540">
        <v>0</v>
      </c>
      <c r="F1540">
        <f t="shared" si="40"/>
        <v>0</v>
      </c>
      <c r="G1540" t="str">
        <f t="shared" si="41"/>
        <v>Industry</v>
      </c>
    </row>
    <row r="1541" spans="1:7">
      <c r="A1541">
        <v>2013</v>
      </c>
      <c r="B1541">
        <v>4000</v>
      </c>
      <c r="C1541" t="s">
        <v>77</v>
      </c>
      <c r="D1541" t="s">
        <v>100</v>
      </c>
      <c r="E1541">
        <v>0</v>
      </c>
      <c r="F1541">
        <f t="shared" si="40"/>
        <v>0</v>
      </c>
      <c r="G1541" t="str">
        <f t="shared" si="41"/>
        <v>Transport</v>
      </c>
    </row>
    <row r="1542" spans="1:7">
      <c r="A1542">
        <v>2013</v>
      </c>
      <c r="B1542">
        <v>4000</v>
      </c>
      <c r="C1542" t="s">
        <v>77</v>
      </c>
      <c r="D1542" t="s">
        <v>95</v>
      </c>
      <c r="E1542">
        <v>0</v>
      </c>
      <c r="F1542">
        <f t="shared" si="40"/>
        <v>0</v>
      </c>
      <c r="G1542" t="str">
        <f t="shared" si="41"/>
        <v>Residential</v>
      </c>
    </row>
    <row r="1543" spans="1:7">
      <c r="A1543">
        <v>2013</v>
      </c>
      <c r="B1543">
        <v>4000</v>
      </c>
      <c r="C1543" t="s">
        <v>77</v>
      </c>
      <c r="D1543" t="s">
        <v>98</v>
      </c>
      <c r="E1543">
        <v>0</v>
      </c>
      <c r="F1543">
        <f t="shared" si="40"/>
        <v>0</v>
      </c>
      <c r="G1543" t="str">
        <f t="shared" si="41"/>
        <v>Agri</v>
      </c>
    </row>
    <row r="1544" spans="1:7">
      <c r="A1544">
        <v>2013</v>
      </c>
      <c r="B1544">
        <v>4000</v>
      </c>
      <c r="C1544" t="s">
        <v>77</v>
      </c>
      <c r="D1544" t="s">
        <v>98</v>
      </c>
      <c r="E1544">
        <v>0</v>
      </c>
      <c r="F1544">
        <f t="shared" si="40"/>
        <v>0</v>
      </c>
      <c r="G1544" t="str">
        <f t="shared" si="41"/>
        <v>Agri</v>
      </c>
    </row>
    <row r="1545" spans="1:7">
      <c r="A1545">
        <v>2013</v>
      </c>
      <c r="B1545">
        <v>4000</v>
      </c>
      <c r="C1545" t="s">
        <v>77</v>
      </c>
      <c r="D1545" t="s">
        <v>96</v>
      </c>
      <c r="E1545">
        <v>0</v>
      </c>
      <c r="F1545">
        <f t="shared" si="40"/>
        <v>0</v>
      </c>
      <c r="G1545" t="str">
        <f t="shared" si="41"/>
        <v>Services</v>
      </c>
    </row>
    <row r="1546" spans="1:7">
      <c r="A1546">
        <v>2013</v>
      </c>
      <c r="B1546">
        <v>4000</v>
      </c>
      <c r="C1546" t="s">
        <v>78</v>
      </c>
      <c r="D1546" t="s">
        <v>99</v>
      </c>
      <c r="E1546">
        <v>1.0129999999999999</v>
      </c>
      <c r="F1546">
        <f t="shared" si="40"/>
        <v>1.0129999999999999</v>
      </c>
      <c r="G1546" t="str">
        <f t="shared" si="41"/>
        <v>Industry</v>
      </c>
    </row>
    <row r="1547" spans="1:7">
      <c r="A1547">
        <v>2013</v>
      </c>
      <c r="B1547">
        <v>4000</v>
      </c>
      <c r="C1547" t="s">
        <v>78</v>
      </c>
      <c r="D1547" t="s">
        <v>100</v>
      </c>
      <c r="E1547">
        <v>5.0000000000000001E-3</v>
      </c>
      <c r="F1547">
        <f t="shared" si="40"/>
        <v>5.0000000000000001E-3</v>
      </c>
      <c r="G1547" t="str">
        <f t="shared" si="41"/>
        <v>Transport</v>
      </c>
    </row>
    <row r="1548" spans="1:7">
      <c r="A1548">
        <v>2013</v>
      </c>
      <c r="B1548">
        <v>4000</v>
      </c>
      <c r="C1548" t="s">
        <v>78</v>
      </c>
      <c r="D1548" t="s">
        <v>95</v>
      </c>
      <c r="E1548">
        <v>0</v>
      </c>
      <c r="F1548">
        <f t="shared" si="40"/>
        <v>0</v>
      </c>
      <c r="G1548" t="str">
        <f t="shared" si="41"/>
        <v>Residential</v>
      </c>
    </row>
    <row r="1549" spans="1:7">
      <c r="A1549">
        <v>2013</v>
      </c>
      <c r="B1549">
        <v>4000</v>
      </c>
      <c r="C1549" t="s">
        <v>78</v>
      </c>
      <c r="D1549" t="s">
        <v>98</v>
      </c>
      <c r="E1549">
        <v>0</v>
      </c>
      <c r="F1549">
        <f t="shared" si="40"/>
        <v>0</v>
      </c>
      <c r="G1549" t="str">
        <f t="shared" si="41"/>
        <v>Agri</v>
      </c>
    </row>
    <row r="1550" spans="1:7">
      <c r="A1550">
        <v>2013</v>
      </c>
      <c r="B1550">
        <v>4000</v>
      </c>
      <c r="C1550" t="s">
        <v>78</v>
      </c>
      <c r="D1550" t="s">
        <v>98</v>
      </c>
      <c r="E1550">
        <v>0</v>
      </c>
      <c r="F1550">
        <f t="shared" si="40"/>
        <v>0</v>
      </c>
      <c r="G1550" t="str">
        <f t="shared" si="41"/>
        <v>Agri</v>
      </c>
    </row>
    <row r="1551" spans="1:7">
      <c r="A1551">
        <v>2013</v>
      </c>
      <c r="B1551">
        <v>4000</v>
      </c>
      <c r="C1551" t="s">
        <v>78</v>
      </c>
      <c r="D1551" t="s">
        <v>96</v>
      </c>
      <c r="E1551">
        <v>0.111</v>
      </c>
      <c r="F1551">
        <f t="shared" si="40"/>
        <v>0.111</v>
      </c>
      <c r="G1551" t="str">
        <f t="shared" si="41"/>
        <v>Services</v>
      </c>
    </row>
    <row r="1552" spans="1:7">
      <c r="A1552">
        <v>2013</v>
      </c>
      <c r="B1552">
        <v>4000</v>
      </c>
      <c r="C1552" t="s">
        <v>69</v>
      </c>
      <c r="D1552" t="s">
        <v>99</v>
      </c>
      <c r="E1552">
        <v>0</v>
      </c>
      <c r="F1552">
        <f t="shared" si="40"/>
        <v>0</v>
      </c>
      <c r="G1552" t="str">
        <f t="shared" si="41"/>
        <v>Industry</v>
      </c>
    </row>
    <row r="1553" spans="1:7">
      <c r="A1553">
        <v>2013</v>
      </c>
      <c r="B1553">
        <v>4000</v>
      </c>
      <c r="C1553" t="s">
        <v>69</v>
      </c>
      <c r="D1553" t="s">
        <v>100</v>
      </c>
      <c r="E1553">
        <v>0</v>
      </c>
      <c r="F1553">
        <f t="shared" si="40"/>
        <v>0</v>
      </c>
      <c r="G1553" t="str">
        <f t="shared" si="41"/>
        <v>Transport</v>
      </c>
    </row>
    <row r="1554" spans="1:7">
      <c r="A1554">
        <v>2013</v>
      </c>
      <c r="B1554">
        <v>4000</v>
      </c>
      <c r="C1554" t="s">
        <v>69</v>
      </c>
      <c r="D1554" t="s">
        <v>95</v>
      </c>
      <c r="E1554">
        <v>0</v>
      </c>
      <c r="F1554">
        <f t="shared" si="40"/>
        <v>0</v>
      </c>
      <c r="G1554" t="str">
        <f t="shared" si="41"/>
        <v>Residential</v>
      </c>
    </row>
    <row r="1555" spans="1:7">
      <c r="A1555">
        <v>2013</v>
      </c>
      <c r="B1555">
        <v>4000</v>
      </c>
      <c r="C1555" t="s">
        <v>69</v>
      </c>
      <c r="D1555" t="s">
        <v>98</v>
      </c>
      <c r="E1555">
        <v>0</v>
      </c>
      <c r="F1555">
        <f t="shared" si="40"/>
        <v>0</v>
      </c>
      <c r="G1555" t="str">
        <f t="shared" si="41"/>
        <v>Agri</v>
      </c>
    </row>
    <row r="1556" spans="1:7">
      <c r="A1556">
        <v>2013</v>
      </c>
      <c r="B1556">
        <v>4000</v>
      </c>
      <c r="C1556" t="s">
        <v>69</v>
      </c>
      <c r="D1556" t="s">
        <v>98</v>
      </c>
      <c r="E1556">
        <v>0</v>
      </c>
      <c r="F1556">
        <f t="shared" si="40"/>
        <v>0</v>
      </c>
      <c r="G1556" t="str">
        <f t="shared" si="41"/>
        <v>Agri</v>
      </c>
    </row>
    <row r="1557" spans="1:7">
      <c r="A1557">
        <v>2013</v>
      </c>
      <c r="B1557">
        <v>4000</v>
      </c>
      <c r="C1557" t="s">
        <v>69</v>
      </c>
      <c r="D1557" t="s">
        <v>96</v>
      </c>
      <c r="E1557">
        <v>0</v>
      </c>
      <c r="F1557">
        <f t="shared" si="40"/>
        <v>0</v>
      </c>
      <c r="G1557" t="str">
        <f t="shared" si="41"/>
        <v>Services</v>
      </c>
    </row>
    <row r="1558" spans="1:7">
      <c r="A1558">
        <v>2013</v>
      </c>
      <c r="B1558">
        <v>4000</v>
      </c>
      <c r="C1558" t="s">
        <v>54</v>
      </c>
      <c r="D1558" t="s">
        <v>99</v>
      </c>
      <c r="E1558">
        <v>218.44900000000001</v>
      </c>
      <c r="F1558">
        <f t="shared" si="40"/>
        <v>218.44900000000001</v>
      </c>
      <c r="G1558" t="str">
        <f t="shared" si="41"/>
        <v>Industry</v>
      </c>
    </row>
    <row r="1559" spans="1:7">
      <c r="A1559">
        <v>2013</v>
      </c>
      <c r="B1559">
        <v>4000</v>
      </c>
      <c r="C1559" t="s">
        <v>54</v>
      </c>
      <c r="D1559" t="s">
        <v>100</v>
      </c>
      <c r="E1559">
        <v>1.0960000000000001</v>
      </c>
      <c r="F1559">
        <f t="shared" si="40"/>
        <v>1.0960000000000001</v>
      </c>
      <c r="G1559" t="str">
        <f t="shared" si="41"/>
        <v>Transport</v>
      </c>
    </row>
    <row r="1560" spans="1:7">
      <c r="A1560">
        <v>2013</v>
      </c>
      <c r="B1560">
        <v>4000</v>
      </c>
      <c r="C1560" t="s">
        <v>54</v>
      </c>
      <c r="D1560" t="s">
        <v>95</v>
      </c>
      <c r="E1560">
        <v>358.96699999999998</v>
      </c>
      <c r="F1560">
        <f t="shared" si="40"/>
        <v>358.96699999999998</v>
      </c>
      <c r="G1560" t="str">
        <f t="shared" si="41"/>
        <v>Residential</v>
      </c>
    </row>
    <row r="1561" spans="1:7">
      <c r="A1561">
        <v>2013</v>
      </c>
      <c r="B1561">
        <v>4000</v>
      </c>
      <c r="C1561" t="s">
        <v>54</v>
      </c>
      <c r="D1561" t="s">
        <v>98</v>
      </c>
      <c r="E1561">
        <v>0</v>
      </c>
      <c r="F1561">
        <f t="shared" si="40"/>
        <v>0</v>
      </c>
      <c r="G1561" t="str">
        <f t="shared" si="41"/>
        <v>Agri</v>
      </c>
    </row>
    <row r="1562" spans="1:7">
      <c r="A1562">
        <v>2013</v>
      </c>
      <c r="B1562">
        <v>4000</v>
      </c>
      <c r="C1562" t="s">
        <v>54</v>
      </c>
      <c r="D1562" t="s">
        <v>98</v>
      </c>
      <c r="E1562">
        <v>100.346</v>
      </c>
      <c r="F1562">
        <f t="shared" si="40"/>
        <v>100.346</v>
      </c>
      <c r="G1562" t="str">
        <f t="shared" si="41"/>
        <v>Agri</v>
      </c>
    </row>
    <row r="1563" spans="1:7">
      <c r="A1563">
        <v>2013</v>
      </c>
      <c r="B1563">
        <v>4000</v>
      </c>
      <c r="C1563" t="s">
        <v>54</v>
      </c>
      <c r="D1563" t="s">
        <v>96</v>
      </c>
      <c r="E1563">
        <v>152.66800000000001</v>
      </c>
      <c r="F1563">
        <f t="shared" si="40"/>
        <v>152.66800000000001</v>
      </c>
      <c r="G1563" t="str">
        <f t="shared" si="41"/>
        <v>Services</v>
      </c>
    </row>
    <row r="1564" spans="1:7">
      <c r="A1564">
        <v>2013</v>
      </c>
      <c r="B1564">
        <v>4000</v>
      </c>
      <c r="C1564" t="s">
        <v>79</v>
      </c>
      <c r="D1564" t="s">
        <v>99</v>
      </c>
      <c r="E1564">
        <v>15.138</v>
      </c>
      <c r="F1564">
        <f t="shared" si="40"/>
        <v>15.138</v>
      </c>
      <c r="G1564" t="str">
        <f t="shared" si="41"/>
        <v>Industry</v>
      </c>
    </row>
    <row r="1565" spans="1:7">
      <c r="A1565">
        <v>2013</v>
      </c>
      <c r="B1565">
        <v>4000</v>
      </c>
      <c r="C1565" t="s">
        <v>79</v>
      </c>
      <c r="D1565" t="s">
        <v>100</v>
      </c>
      <c r="E1565">
        <v>4.3170000000000002</v>
      </c>
      <c r="F1565">
        <f t="shared" si="40"/>
        <v>4.3170000000000002</v>
      </c>
      <c r="G1565" t="str">
        <f t="shared" si="41"/>
        <v>Transport</v>
      </c>
    </row>
    <row r="1566" spans="1:7">
      <c r="A1566">
        <v>2013</v>
      </c>
      <c r="B1566">
        <v>4000</v>
      </c>
      <c r="C1566" t="s">
        <v>79</v>
      </c>
      <c r="D1566" t="s">
        <v>95</v>
      </c>
      <c r="E1566">
        <v>0.156</v>
      </c>
      <c r="F1566">
        <f t="shared" ref="F1566:F1629" si="42">IF(D1566=$D$221,-E1566,E1566)</f>
        <v>0.156</v>
      </c>
      <c r="G1566" t="str">
        <f t="shared" ref="G1566:G1629" si="43">IF(D1566=$D$221,$D$222,D1566)</f>
        <v>Residential</v>
      </c>
    </row>
    <row r="1567" spans="1:7">
      <c r="A1567">
        <v>2013</v>
      </c>
      <c r="B1567">
        <v>4000</v>
      </c>
      <c r="C1567" t="s">
        <v>79</v>
      </c>
      <c r="D1567" t="s">
        <v>98</v>
      </c>
      <c r="E1567">
        <v>0</v>
      </c>
      <c r="F1567">
        <f t="shared" si="42"/>
        <v>0</v>
      </c>
      <c r="G1567" t="str">
        <f t="shared" si="43"/>
        <v>Agri</v>
      </c>
    </row>
    <row r="1568" spans="1:7">
      <c r="A1568">
        <v>2013</v>
      </c>
      <c r="B1568">
        <v>4000</v>
      </c>
      <c r="C1568" t="s">
        <v>79</v>
      </c>
      <c r="D1568" t="s">
        <v>98</v>
      </c>
      <c r="E1568">
        <v>0.63900000000000001</v>
      </c>
      <c r="F1568">
        <f t="shared" si="42"/>
        <v>0.63900000000000001</v>
      </c>
      <c r="G1568" t="str">
        <f t="shared" si="43"/>
        <v>Agri</v>
      </c>
    </row>
    <row r="1569" spans="1:7">
      <c r="A1569">
        <v>2013</v>
      </c>
      <c r="B1569">
        <v>4000</v>
      </c>
      <c r="C1569" t="s">
        <v>79</v>
      </c>
      <c r="D1569" t="s">
        <v>96</v>
      </c>
      <c r="E1569">
        <v>0.85</v>
      </c>
      <c r="F1569">
        <f t="shared" si="42"/>
        <v>0.85</v>
      </c>
      <c r="G1569" t="str">
        <f t="shared" si="43"/>
        <v>Services</v>
      </c>
    </row>
    <row r="1570" spans="1:7">
      <c r="A1570">
        <v>2013</v>
      </c>
      <c r="B1570">
        <v>4000</v>
      </c>
      <c r="C1570" t="s">
        <v>55</v>
      </c>
      <c r="D1570" t="s">
        <v>99</v>
      </c>
      <c r="E1570">
        <v>157.98599999999999</v>
      </c>
      <c r="F1570">
        <f t="shared" si="42"/>
        <v>157.98599999999999</v>
      </c>
      <c r="G1570" t="str">
        <f t="shared" si="43"/>
        <v>Industry</v>
      </c>
    </row>
    <row r="1571" spans="1:7">
      <c r="A1571">
        <v>2013</v>
      </c>
      <c r="B1571">
        <v>4000</v>
      </c>
      <c r="C1571" t="s">
        <v>55</v>
      </c>
      <c r="D1571" t="s">
        <v>100</v>
      </c>
      <c r="E1571">
        <v>15.422000000000001</v>
      </c>
      <c r="F1571">
        <f t="shared" si="42"/>
        <v>15.422000000000001</v>
      </c>
      <c r="G1571" t="str">
        <f t="shared" si="43"/>
        <v>Transport</v>
      </c>
    </row>
    <row r="1572" spans="1:7">
      <c r="A1572">
        <v>2013</v>
      </c>
      <c r="B1572">
        <v>4000</v>
      </c>
      <c r="C1572" t="s">
        <v>55</v>
      </c>
      <c r="D1572" t="s">
        <v>95</v>
      </c>
      <c r="E1572">
        <v>143.23400000000001</v>
      </c>
      <c r="F1572">
        <f t="shared" si="42"/>
        <v>143.23400000000001</v>
      </c>
      <c r="G1572" t="str">
        <f t="shared" si="43"/>
        <v>Residential</v>
      </c>
    </row>
    <row r="1573" spans="1:7">
      <c r="A1573">
        <v>2013</v>
      </c>
      <c r="B1573">
        <v>4000</v>
      </c>
      <c r="C1573" t="s">
        <v>55</v>
      </c>
      <c r="D1573" t="s">
        <v>98</v>
      </c>
      <c r="E1573">
        <v>0</v>
      </c>
      <c r="F1573">
        <f t="shared" si="42"/>
        <v>0</v>
      </c>
      <c r="G1573" t="str">
        <f t="shared" si="43"/>
        <v>Agri</v>
      </c>
    </row>
    <row r="1574" spans="1:7">
      <c r="A1574">
        <v>2013</v>
      </c>
      <c r="B1574">
        <v>4000</v>
      </c>
      <c r="C1574" t="s">
        <v>55</v>
      </c>
      <c r="D1574" t="s">
        <v>98</v>
      </c>
      <c r="E1574">
        <v>1.5009999999999999</v>
      </c>
      <c r="F1574">
        <f t="shared" si="42"/>
        <v>1.5009999999999999</v>
      </c>
      <c r="G1574" t="str">
        <f t="shared" si="43"/>
        <v>Agri</v>
      </c>
    </row>
    <row r="1575" spans="1:7">
      <c r="A1575">
        <v>2013</v>
      </c>
      <c r="B1575">
        <v>4000</v>
      </c>
      <c r="C1575" t="s">
        <v>55</v>
      </c>
      <c r="D1575" t="s">
        <v>96</v>
      </c>
      <c r="E1575">
        <v>76.510999999999996</v>
      </c>
      <c r="F1575">
        <f t="shared" si="42"/>
        <v>76.510999999999996</v>
      </c>
      <c r="G1575" t="str">
        <f t="shared" si="43"/>
        <v>Services</v>
      </c>
    </row>
    <row r="1576" spans="1:7">
      <c r="A1576">
        <v>2013</v>
      </c>
      <c r="B1576">
        <v>4000</v>
      </c>
      <c r="C1576" t="s">
        <v>56</v>
      </c>
      <c r="D1576" t="s">
        <v>99</v>
      </c>
      <c r="E1576">
        <v>45.363999999999997</v>
      </c>
      <c r="F1576">
        <f t="shared" si="42"/>
        <v>45.363999999999997</v>
      </c>
      <c r="G1576" t="str">
        <f t="shared" si="43"/>
        <v>Industry</v>
      </c>
    </row>
    <row r="1577" spans="1:7">
      <c r="A1577">
        <v>2013</v>
      </c>
      <c r="B1577">
        <v>4000</v>
      </c>
      <c r="C1577" t="s">
        <v>56</v>
      </c>
      <c r="D1577" t="s">
        <v>100</v>
      </c>
      <c r="E1577">
        <v>0.51800000000000002</v>
      </c>
      <c r="F1577">
        <f t="shared" si="42"/>
        <v>0.51800000000000002</v>
      </c>
      <c r="G1577" t="str">
        <f t="shared" si="43"/>
        <v>Transport</v>
      </c>
    </row>
    <row r="1578" spans="1:7">
      <c r="A1578">
        <v>2013</v>
      </c>
      <c r="B1578">
        <v>4000</v>
      </c>
      <c r="C1578" t="s">
        <v>56</v>
      </c>
      <c r="D1578" t="s">
        <v>95</v>
      </c>
      <c r="E1578">
        <v>10.246</v>
      </c>
      <c r="F1578">
        <f t="shared" si="42"/>
        <v>10.246</v>
      </c>
      <c r="G1578" t="str">
        <f t="shared" si="43"/>
        <v>Residential</v>
      </c>
    </row>
    <row r="1579" spans="1:7">
      <c r="A1579">
        <v>2013</v>
      </c>
      <c r="B1579">
        <v>4000</v>
      </c>
      <c r="C1579" t="s">
        <v>56</v>
      </c>
      <c r="D1579" t="s">
        <v>98</v>
      </c>
      <c r="E1579">
        <v>1.7000000000000001E-2</v>
      </c>
      <c r="F1579">
        <f t="shared" si="42"/>
        <v>1.7000000000000001E-2</v>
      </c>
      <c r="G1579" t="str">
        <f t="shared" si="43"/>
        <v>Agri</v>
      </c>
    </row>
    <row r="1580" spans="1:7">
      <c r="A1580">
        <v>2013</v>
      </c>
      <c r="B1580">
        <v>4000</v>
      </c>
      <c r="C1580" t="s">
        <v>56</v>
      </c>
      <c r="D1580" t="s">
        <v>98</v>
      </c>
      <c r="E1580">
        <v>0.28499999999999998</v>
      </c>
      <c r="F1580">
        <f t="shared" si="42"/>
        <v>0.28499999999999998</v>
      </c>
      <c r="G1580" t="str">
        <f t="shared" si="43"/>
        <v>Agri</v>
      </c>
    </row>
    <row r="1581" spans="1:7">
      <c r="A1581">
        <v>2013</v>
      </c>
      <c r="B1581">
        <v>4000</v>
      </c>
      <c r="C1581" t="s">
        <v>56</v>
      </c>
      <c r="D1581" t="s">
        <v>96</v>
      </c>
      <c r="E1581">
        <v>9.1630000000000003</v>
      </c>
      <c r="F1581">
        <f t="shared" si="42"/>
        <v>9.1630000000000003</v>
      </c>
      <c r="G1581" t="str">
        <f t="shared" si="43"/>
        <v>Services</v>
      </c>
    </row>
    <row r="1582" spans="1:7">
      <c r="A1582">
        <v>2013</v>
      </c>
      <c r="B1582">
        <v>4000</v>
      </c>
      <c r="C1582" t="s">
        <v>57</v>
      </c>
      <c r="D1582" t="s">
        <v>99</v>
      </c>
      <c r="E1582">
        <v>108.104</v>
      </c>
      <c r="F1582">
        <f t="shared" si="42"/>
        <v>108.104</v>
      </c>
      <c r="G1582" t="str">
        <f t="shared" si="43"/>
        <v>Industry</v>
      </c>
    </row>
    <row r="1583" spans="1:7">
      <c r="A1583">
        <v>2013</v>
      </c>
      <c r="B1583">
        <v>4000</v>
      </c>
      <c r="C1583" t="s">
        <v>57</v>
      </c>
      <c r="D1583" t="s">
        <v>100</v>
      </c>
      <c r="E1583">
        <v>0.11700000000000001</v>
      </c>
      <c r="F1583">
        <f t="shared" si="42"/>
        <v>0.11700000000000001</v>
      </c>
      <c r="G1583" t="str">
        <f t="shared" si="43"/>
        <v>Transport</v>
      </c>
    </row>
    <row r="1584" spans="1:7">
      <c r="A1584">
        <v>2013</v>
      </c>
      <c r="B1584">
        <v>4000</v>
      </c>
      <c r="C1584" t="s">
        <v>57</v>
      </c>
      <c r="D1584" t="s">
        <v>95</v>
      </c>
      <c r="E1584">
        <v>102.35299999999999</v>
      </c>
      <c r="F1584">
        <f t="shared" si="42"/>
        <v>102.35299999999999</v>
      </c>
      <c r="G1584" t="str">
        <f t="shared" si="43"/>
        <v>Residential</v>
      </c>
    </row>
    <row r="1585" spans="1:7">
      <c r="A1585">
        <v>2013</v>
      </c>
      <c r="B1585">
        <v>4000</v>
      </c>
      <c r="C1585" t="s">
        <v>57</v>
      </c>
      <c r="D1585" t="s">
        <v>98</v>
      </c>
      <c r="E1585">
        <v>1E-3</v>
      </c>
      <c r="F1585">
        <f t="shared" si="42"/>
        <v>1E-3</v>
      </c>
      <c r="G1585" t="str">
        <f t="shared" si="43"/>
        <v>Agri</v>
      </c>
    </row>
    <row r="1586" spans="1:7">
      <c r="A1586">
        <v>2013</v>
      </c>
      <c r="B1586">
        <v>4000</v>
      </c>
      <c r="C1586" t="s">
        <v>57</v>
      </c>
      <c r="D1586" t="s">
        <v>98</v>
      </c>
      <c r="E1586">
        <v>2.625</v>
      </c>
      <c r="F1586">
        <f t="shared" si="42"/>
        <v>2.625</v>
      </c>
      <c r="G1586" t="str">
        <f t="shared" si="43"/>
        <v>Agri</v>
      </c>
    </row>
    <row r="1587" spans="1:7">
      <c r="A1587">
        <v>2013</v>
      </c>
      <c r="B1587">
        <v>4000</v>
      </c>
      <c r="C1587" t="s">
        <v>57</v>
      </c>
      <c r="D1587" t="s">
        <v>96</v>
      </c>
      <c r="E1587">
        <v>32.85</v>
      </c>
      <c r="F1587">
        <f t="shared" si="42"/>
        <v>32.85</v>
      </c>
      <c r="G1587" t="str">
        <f t="shared" si="43"/>
        <v>Services</v>
      </c>
    </row>
    <row r="1588" spans="1:7">
      <c r="A1588">
        <v>2013</v>
      </c>
      <c r="B1588">
        <v>4000</v>
      </c>
      <c r="C1588" t="s">
        <v>80</v>
      </c>
      <c r="D1588" t="s">
        <v>99</v>
      </c>
      <c r="E1588">
        <v>31.045999999999999</v>
      </c>
      <c r="F1588">
        <f t="shared" si="42"/>
        <v>31.045999999999999</v>
      </c>
      <c r="G1588" t="str">
        <f t="shared" si="43"/>
        <v>Industry</v>
      </c>
    </row>
    <row r="1589" spans="1:7">
      <c r="A1589">
        <v>2013</v>
      </c>
      <c r="B1589">
        <v>4000</v>
      </c>
      <c r="C1589" t="s">
        <v>80</v>
      </c>
      <c r="D1589" t="s">
        <v>100</v>
      </c>
      <c r="E1589">
        <v>0.316</v>
      </c>
      <c r="F1589">
        <f t="shared" si="42"/>
        <v>0.316</v>
      </c>
      <c r="G1589" t="str">
        <f t="shared" si="43"/>
        <v>Transport</v>
      </c>
    </row>
    <row r="1590" spans="1:7">
      <c r="A1590">
        <v>2013</v>
      </c>
      <c r="B1590">
        <v>4000</v>
      </c>
      <c r="C1590" t="s">
        <v>80</v>
      </c>
      <c r="D1590" t="s">
        <v>95</v>
      </c>
      <c r="E1590">
        <v>7.2859999999999996</v>
      </c>
      <c r="F1590">
        <f t="shared" si="42"/>
        <v>7.2859999999999996</v>
      </c>
      <c r="G1590" t="str">
        <f t="shared" si="43"/>
        <v>Residential</v>
      </c>
    </row>
    <row r="1591" spans="1:7">
      <c r="A1591">
        <v>2013</v>
      </c>
      <c r="B1591">
        <v>4000</v>
      </c>
      <c r="C1591" t="s">
        <v>80</v>
      </c>
      <c r="D1591" t="s">
        <v>98</v>
      </c>
      <c r="E1591">
        <v>0</v>
      </c>
      <c r="F1591">
        <f t="shared" si="42"/>
        <v>0</v>
      </c>
      <c r="G1591" t="str">
        <f t="shared" si="43"/>
        <v>Agri</v>
      </c>
    </row>
    <row r="1592" spans="1:7">
      <c r="A1592">
        <v>2013</v>
      </c>
      <c r="B1592">
        <v>4000</v>
      </c>
      <c r="C1592" t="s">
        <v>80</v>
      </c>
      <c r="D1592" t="s">
        <v>98</v>
      </c>
      <c r="E1592">
        <v>0.65200000000000002</v>
      </c>
      <c r="F1592">
        <f t="shared" si="42"/>
        <v>0.65200000000000002</v>
      </c>
      <c r="G1592" t="str">
        <f t="shared" si="43"/>
        <v>Agri</v>
      </c>
    </row>
    <row r="1593" spans="1:7">
      <c r="A1593">
        <v>2013</v>
      </c>
      <c r="B1593">
        <v>4000</v>
      </c>
      <c r="C1593" t="s">
        <v>80</v>
      </c>
      <c r="D1593" t="s">
        <v>96</v>
      </c>
      <c r="E1593">
        <v>4.0519999999999996</v>
      </c>
      <c r="F1593">
        <f t="shared" si="42"/>
        <v>4.0519999999999996</v>
      </c>
      <c r="G1593" t="str">
        <f t="shared" si="43"/>
        <v>Services</v>
      </c>
    </row>
    <row r="1594" spans="1:7">
      <c r="A1594">
        <v>2013</v>
      </c>
      <c r="B1594">
        <v>4000</v>
      </c>
      <c r="C1594" t="s">
        <v>58</v>
      </c>
      <c r="D1594" t="s">
        <v>99</v>
      </c>
      <c r="E1594">
        <v>19.172000000000001</v>
      </c>
      <c r="F1594">
        <f t="shared" si="42"/>
        <v>19.172000000000001</v>
      </c>
      <c r="G1594" t="str">
        <f t="shared" si="43"/>
        <v>Industry</v>
      </c>
    </row>
    <row r="1595" spans="1:7">
      <c r="A1595">
        <v>2013</v>
      </c>
      <c r="B1595">
        <v>4000</v>
      </c>
      <c r="C1595" t="s">
        <v>58</v>
      </c>
      <c r="D1595" t="s">
        <v>100</v>
      </c>
      <c r="E1595">
        <v>2.206</v>
      </c>
      <c r="F1595">
        <f t="shared" si="42"/>
        <v>2.206</v>
      </c>
      <c r="G1595" t="str">
        <f t="shared" si="43"/>
        <v>Transport</v>
      </c>
    </row>
    <row r="1596" spans="1:7">
      <c r="A1596">
        <v>2013</v>
      </c>
      <c r="B1596">
        <v>4000</v>
      </c>
      <c r="C1596" t="s">
        <v>58</v>
      </c>
      <c r="D1596" t="s">
        <v>95</v>
      </c>
      <c r="E1596">
        <v>1.5389999999999999</v>
      </c>
      <c r="F1596">
        <f t="shared" si="42"/>
        <v>1.5389999999999999</v>
      </c>
      <c r="G1596" t="str">
        <f t="shared" si="43"/>
        <v>Residential</v>
      </c>
    </row>
    <row r="1597" spans="1:7">
      <c r="A1597">
        <v>2013</v>
      </c>
      <c r="B1597">
        <v>4000</v>
      </c>
      <c r="C1597" t="s">
        <v>58</v>
      </c>
      <c r="D1597" t="s">
        <v>98</v>
      </c>
      <c r="E1597">
        <v>0</v>
      </c>
      <c r="F1597">
        <f t="shared" si="42"/>
        <v>0</v>
      </c>
      <c r="G1597" t="str">
        <f t="shared" si="43"/>
        <v>Agri</v>
      </c>
    </row>
    <row r="1598" spans="1:7">
      <c r="A1598">
        <v>2013</v>
      </c>
      <c r="B1598">
        <v>4000</v>
      </c>
      <c r="C1598" t="s">
        <v>58</v>
      </c>
      <c r="D1598" t="s">
        <v>98</v>
      </c>
      <c r="E1598">
        <v>1.008</v>
      </c>
      <c r="F1598">
        <f t="shared" si="42"/>
        <v>1.008</v>
      </c>
      <c r="G1598" t="str">
        <f t="shared" si="43"/>
        <v>Agri</v>
      </c>
    </row>
    <row r="1599" spans="1:7">
      <c r="A1599">
        <v>2013</v>
      </c>
      <c r="B1599">
        <v>4000</v>
      </c>
      <c r="C1599" t="s">
        <v>58</v>
      </c>
      <c r="D1599" t="s">
        <v>96</v>
      </c>
      <c r="E1599">
        <v>4.524</v>
      </c>
      <c r="F1599">
        <f t="shared" si="42"/>
        <v>4.524</v>
      </c>
      <c r="G1599" t="str">
        <f t="shared" si="43"/>
        <v>Services</v>
      </c>
    </row>
    <row r="1600" spans="1:7">
      <c r="A1600">
        <v>2013</v>
      </c>
      <c r="B1600">
        <v>4000</v>
      </c>
      <c r="C1600" t="s">
        <v>59</v>
      </c>
      <c r="D1600" t="s">
        <v>99</v>
      </c>
      <c r="E1600">
        <v>16.478999999999999</v>
      </c>
      <c r="F1600">
        <f t="shared" si="42"/>
        <v>16.478999999999999</v>
      </c>
      <c r="G1600" t="str">
        <f t="shared" si="43"/>
        <v>Industry</v>
      </c>
    </row>
    <row r="1601" spans="1:7">
      <c r="A1601">
        <v>2013</v>
      </c>
      <c r="B1601">
        <v>4000</v>
      </c>
      <c r="C1601" t="s">
        <v>59</v>
      </c>
      <c r="D1601" t="s">
        <v>100</v>
      </c>
      <c r="E1601">
        <v>3.3000000000000002E-2</v>
      </c>
      <c r="F1601">
        <f t="shared" si="42"/>
        <v>3.3000000000000002E-2</v>
      </c>
      <c r="G1601" t="str">
        <f t="shared" si="43"/>
        <v>Transport</v>
      </c>
    </row>
    <row r="1602" spans="1:7">
      <c r="A1602">
        <v>2013</v>
      </c>
      <c r="B1602">
        <v>4000</v>
      </c>
      <c r="C1602" t="s">
        <v>59</v>
      </c>
      <c r="D1602" t="s">
        <v>95</v>
      </c>
      <c r="E1602">
        <v>4.79</v>
      </c>
      <c r="F1602">
        <f t="shared" si="42"/>
        <v>4.79</v>
      </c>
      <c r="G1602" t="str">
        <f t="shared" si="43"/>
        <v>Residential</v>
      </c>
    </row>
    <row r="1603" spans="1:7">
      <c r="A1603">
        <v>2013</v>
      </c>
      <c r="B1603">
        <v>4000</v>
      </c>
      <c r="C1603" t="s">
        <v>59</v>
      </c>
      <c r="D1603" t="s">
        <v>98</v>
      </c>
      <c r="E1603">
        <v>0</v>
      </c>
      <c r="F1603">
        <f t="shared" si="42"/>
        <v>0</v>
      </c>
      <c r="G1603" t="str">
        <f t="shared" si="43"/>
        <v>Agri</v>
      </c>
    </row>
    <row r="1604" spans="1:7">
      <c r="A1604">
        <v>2013</v>
      </c>
      <c r="B1604">
        <v>4000</v>
      </c>
      <c r="C1604" t="s">
        <v>59</v>
      </c>
      <c r="D1604" t="s">
        <v>98</v>
      </c>
      <c r="E1604">
        <v>0</v>
      </c>
      <c r="F1604">
        <f t="shared" si="42"/>
        <v>0</v>
      </c>
      <c r="G1604" t="str">
        <f t="shared" si="43"/>
        <v>Agri</v>
      </c>
    </row>
    <row r="1605" spans="1:7">
      <c r="A1605">
        <v>2013</v>
      </c>
      <c r="B1605">
        <v>4000</v>
      </c>
      <c r="C1605" t="s">
        <v>59</v>
      </c>
      <c r="D1605" t="s">
        <v>96</v>
      </c>
      <c r="E1605">
        <v>1.333</v>
      </c>
      <c r="F1605">
        <f t="shared" si="42"/>
        <v>1.333</v>
      </c>
      <c r="G1605" t="str">
        <f t="shared" si="43"/>
        <v>Services</v>
      </c>
    </row>
    <row r="1606" spans="1:7">
      <c r="A1606">
        <v>2013</v>
      </c>
      <c r="B1606">
        <v>4000</v>
      </c>
      <c r="C1606" t="s">
        <v>60</v>
      </c>
      <c r="D1606" t="s">
        <v>99</v>
      </c>
      <c r="E1606">
        <v>59.734999999999999</v>
      </c>
      <c r="F1606">
        <f t="shared" si="42"/>
        <v>59.734999999999999</v>
      </c>
      <c r="G1606" t="str">
        <f t="shared" si="43"/>
        <v>Industry</v>
      </c>
    </row>
    <row r="1607" spans="1:7">
      <c r="A1607">
        <v>2013</v>
      </c>
      <c r="B1607">
        <v>4000</v>
      </c>
      <c r="C1607" t="s">
        <v>60</v>
      </c>
      <c r="D1607" t="s">
        <v>100</v>
      </c>
      <c r="E1607">
        <v>8.74</v>
      </c>
      <c r="F1607">
        <f t="shared" si="42"/>
        <v>8.74</v>
      </c>
      <c r="G1607" t="str">
        <f t="shared" si="43"/>
        <v>Transport</v>
      </c>
    </row>
    <row r="1608" spans="1:7">
      <c r="A1608">
        <v>2013</v>
      </c>
      <c r="B1608">
        <v>4000</v>
      </c>
      <c r="C1608" t="s">
        <v>60</v>
      </c>
      <c r="D1608" t="s">
        <v>95</v>
      </c>
      <c r="E1608">
        <v>47.926000000000002</v>
      </c>
      <c r="F1608">
        <f t="shared" si="42"/>
        <v>47.926000000000002</v>
      </c>
      <c r="G1608" t="str">
        <f t="shared" si="43"/>
        <v>Residential</v>
      </c>
    </row>
    <row r="1609" spans="1:7">
      <c r="A1609">
        <v>2013</v>
      </c>
      <c r="B1609">
        <v>4000</v>
      </c>
      <c r="C1609" t="s">
        <v>60</v>
      </c>
      <c r="D1609" t="s">
        <v>98</v>
      </c>
      <c r="E1609">
        <v>0</v>
      </c>
      <c r="F1609">
        <f t="shared" si="42"/>
        <v>0</v>
      </c>
      <c r="G1609" t="str">
        <f t="shared" si="43"/>
        <v>Agri</v>
      </c>
    </row>
    <row r="1610" spans="1:7">
      <c r="A1610">
        <v>2013</v>
      </c>
      <c r="B1610">
        <v>4000</v>
      </c>
      <c r="C1610" t="s">
        <v>60</v>
      </c>
      <c r="D1610" t="s">
        <v>98</v>
      </c>
      <c r="E1610">
        <v>1.391</v>
      </c>
      <c r="F1610">
        <f t="shared" si="42"/>
        <v>1.391</v>
      </c>
      <c r="G1610" t="str">
        <f t="shared" si="43"/>
        <v>Agri</v>
      </c>
    </row>
    <row r="1611" spans="1:7">
      <c r="A1611">
        <v>2013</v>
      </c>
      <c r="B1611">
        <v>4000</v>
      </c>
      <c r="C1611" t="s">
        <v>60</v>
      </c>
      <c r="D1611" t="s">
        <v>96</v>
      </c>
      <c r="E1611">
        <v>32.32</v>
      </c>
      <c r="F1611">
        <f t="shared" si="42"/>
        <v>32.32</v>
      </c>
      <c r="G1611" t="str">
        <f t="shared" si="43"/>
        <v>Services</v>
      </c>
    </row>
    <row r="1612" spans="1:7">
      <c r="A1612">
        <v>2013</v>
      </c>
      <c r="B1612">
        <v>4000</v>
      </c>
      <c r="C1612" t="s">
        <v>61</v>
      </c>
      <c r="D1612" t="s">
        <v>99</v>
      </c>
      <c r="E1612">
        <v>321.15699999999998</v>
      </c>
      <c r="F1612">
        <f t="shared" si="42"/>
        <v>321.15699999999998</v>
      </c>
      <c r="G1612" t="str">
        <f t="shared" si="43"/>
        <v>Industry</v>
      </c>
    </row>
    <row r="1613" spans="1:7">
      <c r="A1613">
        <v>2013</v>
      </c>
      <c r="B1613">
        <v>4000</v>
      </c>
      <c r="C1613" t="s">
        <v>61</v>
      </c>
      <c r="D1613" t="s">
        <v>100</v>
      </c>
      <c r="E1613">
        <v>0</v>
      </c>
      <c r="F1613">
        <f t="shared" si="42"/>
        <v>0</v>
      </c>
      <c r="G1613" t="str">
        <f t="shared" si="43"/>
        <v>Transport</v>
      </c>
    </row>
    <row r="1614" spans="1:7">
      <c r="A1614">
        <v>2013</v>
      </c>
      <c r="B1614">
        <v>4000</v>
      </c>
      <c r="C1614" t="s">
        <v>61</v>
      </c>
      <c r="D1614" t="s">
        <v>95</v>
      </c>
      <c r="E1614">
        <v>1109.703</v>
      </c>
      <c r="F1614">
        <f t="shared" si="42"/>
        <v>1109.703</v>
      </c>
      <c r="G1614" t="str">
        <f t="shared" si="43"/>
        <v>Residential</v>
      </c>
    </row>
    <row r="1615" spans="1:7">
      <c r="A1615">
        <v>2013</v>
      </c>
      <c r="B1615">
        <v>4000</v>
      </c>
      <c r="C1615" t="s">
        <v>61</v>
      </c>
      <c r="D1615" t="s">
        <v>98</v>
      </c>
      <c r="E1615">
        <v>0</v>
      </c>
      <c r="F1615">
        <f t="shared" si="42"/>
        <v>0</v>
      </c>
      <c r="G1615" t="str">
        <f t="shared" si="43"/>
        <v>Agri</v>
      </c>
    </row>
    <row r="1616" spans="1:7">
      <c r="A1616">
        <v>2013</v>
      </c>
      <c r="B1616">
        <v>4000</v>
      </c>
      <c r="C1616" t="s">
        <v>61</v>
      </c>
      <c r="D1616" t="s">
        <v>98</v>
      </c>
      <c r="E1616">
        <v>3.552</v>
      </c>
      <c r="F1616">
        <f t="shared" si="42"/>
        <v>3.552</v>
      </c>
      <c r="G1616" t="str">
        <f t="shared" si="43"/>
        <v>Agri</v>
      </c>
    </row>
    <row r="1617" spans="1:7">
      <c r="A1617">
        <v>2013</v>
      </c>
      <c r="B1617">
        <v>4000</v>
      </c>
      <c r="C1617" t="s">
        <v>61</v>
      </c>
      <c r="D1617" t="s">
        <v>96</v>
      </c>
      <c r="E1617">
        <v>331.16</v>
      </c>
      <c r="F1617">
        <f t="shared" si="42"/>
        <v>331.16</v>
      </c>
      <c r="G1617" t="str">
        <f t="shared" si="43"/>
        <v>Services</v>
      </c>
    </row>
    <row r="1618" spans="1:7">
      <c r="A1618">
        <v>2013</v>
      </c>
      <c r="B1618">
        <v>4000</v>
      </c>
      <c r="C1618" t="s">
        <v>116</v>
      </c>
      <c r="D1618" t="s">
        <v>99</v>
      </c>
      <c r="E1618">
        <v>0</v>
      </c>
      <c r="F1618">
        <f t="shared" si="42"/>
        <v>0</v>
      </c>
      <c r="G1618" t="str">
        <f t="shared" si="43"/>
        <v>Industry</v>
      </c>
    </row>
    <row r="1619" spans="1:7">
      <c r="A1619">
        <v>2013</v>
      </c>
      <c r="B1619">
        <v>4000</v>
      </c>
      <c r="C1619" t="s">
        <v>116</v>
      </c>
      <c r="D1619" t="s">
        <v>100</v>
      </c>
      <c r="E1619">
        <v>0</v>
      </c>
      <c r="F1619">
        <f t="shared" si="42"/>
        <v>0</v>
      </c>
      <c r="G1619" t="str">
        <f t="shared" si="43"/>
        <v>Transport</v>
      </c>
    </row>
    <row r="1620" spans="1:7">
      <c r="A1620">
        <v>2013</v>
      </c>
      <c r="B1620">
        <v>4000</v>
      </c>
      <c r="C1620" t="s">
        <v>116</v>
      </c>
      <c r="D1620" t="s">
        <v>95</v>
      </c>
      <c r="E1620">
        <v>0</v>
      </c>
      <c r="F1620">
        <f t="shared" si="42"/>
        <v>0</v>
      </c>
      <c r="G1620" t="str">
        <f t="shared" si="43"/>
        <v>Residential</v>
      </c>
    </row>
    <row r="1621" spans="1:7">
      <c r="A1621">
        <v>2013</v>
      </c>
      <c r="B1621">
        <v>4000</v>
      </c>
      <c r="C1621" t="s">
        <v>116</v>
      </c>
      <c r="D1621" t="s">
        <v>98</v>
      </c>
      <c r="E1621">
        <v>0</v>
      </c>
      <c r="F1621">
        <f t="shared" si="42"/>
        <v>0</v>
      </c>
      <c r="G1621" t="str">
        <f t="shared" si="43"/>
        <v>Agri</v>
      </c>
    </row>
    <row r="1622" spans="1:7">
      <c r="A1622">
        <v>2013</v>
      </c>
      <c r="B1622">
        <v>4000</v>
      </c>
      <c r="C1622" t="s">
        <v>116</v>
      </c>
      <c r="D1622" t="s">
        <v>98</v>
      </c>
      <c r="E1622">
        <v>0</v>
      </c>
      <c r="F1622">
        <f t="shared" si="42"/>
        <v>0</v>
      </c>
      <c r="G1622" t="str">
        <f t="shared" si="43"/>
        <v>Agri</v>
      </c>
    </row>
    <row r="1623" spans="1:7">
      <c r="A1623">
        <v>2013</v>
      </c>
      <c r="B1623">
        <v>4000</v>
      </c>
      <c r="C1623" t="s">
        <v>116</v>
      </c>
      <c r="D1623" t="s">
        <v>96</v>
      </c>
      <c r="E1623">
        <v>0</v>
      </c>
      <c r="F1623">
        <f t="shared" si="42"/>
        <v>0</v>
      </c>
      <c r="G1623" t="str">
        <f t="shared" si="43"/>
        <v>Services</v>
      </c>
    </row>
    <row r="1624" spans="1:7">
      <c r="A1624">
        <v>2013</v>
      </c>
      <c r="B1624">
        <v>5200</v>
      </c>
      <c r="C1624" t="s">
        <v>74</v>
      </c>
      <c r="D1624" t="s">
        <v>101</v>
      </c>
      <c r="E1624">
        <v>0</v>
      </c>
      <c r="F1624">
        <f t="shared" si="42"/>
        <v>0</v>
      </c>
      <c r="G1624" t="str">
        <f t="shared" si="43"/>
        <v>Prod-Central</v>
      </c>
    </row>
    <row r="1625" spans="1:7">
      <c r="A1625">
        <v>2013</v>
      </c>
      <c r="B1625">
        <v>5200</v>
      </c>
      <c r="C1625" t="s">
        <v>74</v>
      </c>
      <c r="D1625" t="s">
        <v>102</v>
      </c>
      <c r="E1625">
        <v>0</v>
      </c>
      <c r="F1625">
        <f t="shared" si="42"/>
        <v>0</v>
      </c>
      <c r="G1625" t="str">
        <f t="shared" si="43"/>
        <v>Industry</v>
      </c>
    </row>
    <row r="1626" spans="1:7">
      <c r="A1626">
        <v>2013</v>
      </c>
      <c r="B1626">
        <v>5200</v>
      </c>
      <c r="C1626" t="s">
        <v>74</v>
      </c>
      <c r="D1626" t="s">
        <v>99</v>
      </c>
      <c r="E1626">
        <v>0</v>
      </c>
      <c r="F1626">
        <f t="shared" si="42"/>
        <v>0</v>
      </c>
      <c r="G1626" t="str">
        <f t="shared" si="43"/>
        <v>Industry</v>
      </c>
    </row>
    <row r="1627" spans="1:7">
      <c r="A1627">
        <v>2013</v>
      </c>
      <c r="B1627">
        <v>5200</v>
      </c>
      <c r="C1627" t="s">
        <v>74</v>
      </c>
      <c r="D1627" t="s">
        <v>95</v>
      </c>
      <c r="E1627">
        <v>0</v>
      </c>
      <c r="F1627">
        <f t="shared" si="42"/>
        <v>0</v>
      </c>
      <c r="G1627" t="str">
        <f t="shared" si="43"/>
        <v>Residential</v>
      </c>
    </row>
    <row r="1628" spans="1:7">
      <c r="A1628">
        <v>2013</v>
      </c>
      <c r="B1628">
        <v>5200</v>
      </c>
      <c r="C1628" t="s">
        <v>74</v>
      </c>
      <c r="D1628" t="s">
        <v>98</v>
      </c>
      <c r="E1628">
        <v>0</v>
      </c>
      <c r="F1628">
        <f t="shared" si="42"/>
        <v>0</v>
      </c>
      <c r="G1628" t="str">
        <f t="shared" si="43"/>
        <v>Agri</v>
      </c>
    </row>
    <row r="1629" spans="1:7">
      <c r="A1629">
        <v>2013</v>
      </c>
      <c r="B1629">
        <v>5200</v>
      </c>
      <c r="C1629" t="s">
        <v>74</v>
      </c>
      <c r="D1629" t="s">
        <v>98</v>
      </c>
      <c r="E1629">
        <v>0</v>
      </c>
      <c r="F1629">
        <f t="shared" si="42"/>
        <v>0</v>
      </c>
      <c r="G1629" t="str">
        <f t="shared" si="43"/>
        <v>Agri</v>
      </c>
    </row>
    <row r="1630" spans="1:7">
      <c r="A1630">
        <v>2013</v>
      </c>
      <c r="B1630">
        <v>5200</v>
      </c>
      <c r="C1630" t="s">
        <v>74</v>
      </c>
      <c r="D1630" t="s">
        <v>96</v>
      </c>
      <c r="E1630">
        <v>0</v>
      </c>
      <c r="F1630">
        <f t="shared" ref="F1630:F1693" si="44">IF(D1630=$D$221,-E1630,E1630)</f>
        <v>0</v>
      </c>
      <c r="G1630" t="str">
        <f t="shared" ref="G1630:G1693" si="45">IF(D1630=$D$221,$D$222,D1630)</f>
        <v>Services</v>
      </c>
    </row>
    <row r="1631" spans="1:7">
      <c r="A1631">
        <v>2013</v>
      </c>
      <c r="B1631">
        <v>5200</v>
      </c>
      <c r="C1631" t="s">
        <v>35</v>
      </c>
      <c r="D1631" t="s">
        <v>101</v>
      </c>
      <c r="E1631">
        <v>40.600999999999999</v>
      </c>
      <c r="F1631">
        <f t="shared" si="44"/>
        <v>40.600999999999999</v>
      </c>
      <c r="G1631" t="str">
        <f t="shared" si="45"/>
        <v>Prod-Central</v>
      </c>
    </row>
    <row r="1632" spans="1:7">
      <c r="A1632">
        <v>2013</v>
      </c>
      <c r="B1632">
        <v>5200</v>
      </c>
      <c r="C1632" t="s">
        <v>35</v>
      </c>
      <c r="D1632" t="s">
        <v>102</v>
      </c>
      <c r="E1632">
        <v>10.62</v>
      </c>
      <c r="F1632">
        <f t="shared" si="44"/>
        <v>-10.62</v>
      </c>
      <c r="G1632" t="str">
        <f t="shared" si="45"/>
        <v>Industry</v>
      </c>
    </row>
    <row r="1633" spans="1:7">
      <c r="A1633">
        <v>2013</v>
      </c>
      <c r="B1633">
        <v>5200</v>
      </c>
      <c r="C1633" t="s">
        <v>35</v>
      </c>
      <c r="D1633" t="s">
        <v>99</v>
      </c>
      <c r="E1633">
        <v>11.537000000000001</v>
      </c>
      <c r="F1633">
        <f t="shared" si="44"/>
        <v>11.537000000000001</v>
      </c>
      <c r="G1633" t="str">
        <f t="shared" si="45"/>
        <v>Industry</v>
      </c>
    </row>
    <row r="1634" spans="1:7">
      <c r="A1634">
        <v>2013</v>
      </c>
      <c r="B1634">
        <v>5200</v>
      </c>
      <c r="C1634" t="s">
        <v>35</v>
      </c>
      <c r="D1634" t="s">
        <v>95</v>
      </c>
      <c r="E1634">
        <v>32.348999999999997</v>
      </c>
      <c r="F1634">
        <f t="shared" si="44"/>
        <v>32.348999999999997</v>
      </c>
      <c r="G1634" t="str">
        <f t="shared" si="45"/>
        <v>Residential</v>
      </c>
    </row>
    <row r="1635" spans="1:7">
      <c r="A1635">
        <v>2013</v>
      </c>
      <c r="B1635">
        <v>5200</v>
      </c>
      <c r="C1635" t="s">
        <v>35</v>
      </c>
      <c r="D1635" t="s">
        <v>98</v>
      </c>
      <c r="E1635">
        <v>0</v>
      </c>
      <c r="F1635">
        <f t="shared" si="44"/>
        <v>0</v>
      </c>
      <c r="G1635" t="str">
        <f t="shared" si="45"/>
        <v>Agri</v>
      </c>
    </row>
    <row r="1636" spans="1:7">
      <c r="A1636">
        <v>2013</v>
      </c>
      <c r="B1636">
        <v>5200</v>
      </c>
      <c r="C1636" t="s">
        <v>35</v>
      </c>
      <c r="D1636" t="s">
        <v>98</v>
      </c>
      <c r="E1636">
        <v>0.42699999999999999</v>
      </c>
      <c r="F1636">
        <f t="shared" si="44"/>
        <v>0.42699999999999999</v>
      </c>
      <c r="G1636" t="str">
        <f t="shared" si="45"/>
        <v>Agri</v>
      </c>
    </row>
    <row r="1637" spans="1:7">
      <c r="A1637">
        <v>2013</v>
      </c>
      <c r="B1637">
        <v>5200</v>
      </c>
      <c r="C1637" t="s">
        <v>35</v>
      </c>
      <c r="D1637" t="s">
        <v>96</v>
      </c>
      <c r="E1637">
        <v>35.578000000000003</v>
      </c>
      <c r="F1637">
        <f t="shared" si="44"/>
        <v>35.578000000000003</v>
      </c>
      <c r="G1637" t="str">
        <f t="shared" si="45"/>
        <v>Services</v>
      </c>
    </row>
    <row r="1638" spans="1:7">
      <c r="A1638">
        <v>2013</v>
      </c>
      <c r="B1638">
        <v>5200</v>
      </c>
      <c r="C1638" t="s">
        <v>36</v>
      </c>
      <c r="D1638" t="s">
        <v>101</v>
      </c>
      <c r="E1638">
        <v>28.774000000000001</v>
      </c>
      <c r="F1638">
        <f t="shared" si="44"/>
        <v>28.774000000000001</v>
      </c>
      <c r="G1638" t="str">
        <f t="shared" si="45"/>
        <v>Prod-Central</v>
      </c>
    </row>
    <row r="1639" spans="1:7">
      <c r="A1639">
        <v>2013</v>
      </c>
      <c r="B1639">
        <v>5200</v>
      </c>
      <c r="C1639" t="s">
        <v>36</v>
      </c>
      <c r="D1639" t="s">
        <v>102</v>
      </c>
      <c r="E1639">
        <v>8.4990000000000006</v>
      </c>
      <c r="F1639">
        <f t="shared" si="44"/>
        <v>-8.4990000000000006</v>
      </c>
      <c r="G1639" t="str">
        <f t="shared" si="45"/>
        <v>Industry</v>
      </c>
    </row>
    <row r="1640" spans="1:7">
      <c r="A1640">
        <v>2013</v>
      </c>
      <c r="B1640">
        <v>5200</v>
      </c>
      <c r="C1640" t="s">
        <v>36</v>
      </c>
      <c r="D1640" t="s">
        <v>99</v>
      </c>
      <c r="E1640">
        <v>20.309999999999999</v>
      </c>
      <c r="F1640">
        <f t="shared" si="44"/>
        <v>20.309999999999999</v>
      </c>
      <c r="G1640" t="str">
        <f t="shared" si="45"/>
        <v>Industry</v>
      </c>
    </row>
    <row r="1641" spans="1:7">
      <c r="A1641">
        <v>2013</v>
      </c>
      <c r="B1641">
        <v>5200</v>
      </c>
      <c r="C1641" t="s">
        <v>36</v>
      </c>
      <c r="D1641" t="s">
        <v>95</v>
      </c>
      <c r="E1641">
        <v>0.17399999999999999</v>
      </c>
      <c r="F1641">
        <f t="shared" si="44"/>
        <v>0.17399999999999999</v>
      </c>
      <c r="G1641" t="str">
        <f t="shared" si="45"/>
        <v>Residential</v>
      </c>
    </row>
    <row r="1642" spans="1:7">
      <c r="A1642">
        <v>2013</v>
      </c>
      <c r="B1642">
        <v>5200</v>
      </c>
      <c r="C1642" t="s">
        <v>36</v>
      </c>
      <c r="D1642" t="s">
        <v>98</v>
      </c>
      <c r="E1642">
        <v>0</v>
      </c>
      <c r="F1642">
        <f t="shared" si="44"/>
        <v>0</v>
      </c>
      <c r="G1642" t="str">
        <f t="shared" si="45"/>
        <v>Agri</v>
      </c>
    </row>
    <row r="1643" spans="1:7">
      <c r="A1643">
        <v>2013</v>
      </c>
      <c r="B1643">
        <v>5200</v>
      </c>
      <c r="C1643" t="s">
        <v>36</v>
      </c>
      <c r="D1643" t="s">
        <v>98</v>
      </c>
      <c r="E1643">
        <v>0.13700000000000001</v>
      </c>
      <c r="F1643">
        <f t="shared" si="44"/>
        <v>0.13700000000000001</v>
      </c>
      <c r="G1643" t="str">
        <f t="shared" si="45"/>
        <v>Agri</v>
      </c>
    </row>
    <row r="1644" spans="1:7">
      <c r="A1644">
        <v>2013</v>
      </c>
      <c r="B1644">
        <v>5200</v>
      </c>
      <c r="C1644" t="s">
        <v>36</v>
      </c>
      <c r="D1644" t="s">
        <v>96</v>
      </c>
      <c r="E1644">
        <v>2.613</v>
      </c>
      <c r="F1644">
        <f t="shared" si="44"/>
        <v>2.613</v>
      </c>
      <c r="G1644" t="str">
        <f t="shared" si="45"/>
        <v>Services</v>
      </c>
    </row>
    <row r="1645" spans="1:7">
      <c r="A1645">
        <v>2013</v>
      </c>
      <c r="B1645">
        <v>5200</v>
      </c>
      <c r="C1645" t="s">
        <v>37</v>
      </c>
      <c r="D1645" t="s">
        <v>101</v>
      </c>
      <c r="E1645">
        <v>44.241999999999997</v>
      </c>
      <c r="F1645">
        <f t="shared" si="44"/>
        <v>44.241999999999997</v>
      </c>
      <c r="G1645" t="str">
        <f t="shared" si="45"/>
        <v>Prod-Central</v>
      </c>
    </row>
    <row r="1646" spans="1:7">
      <c r="A1646">
        <v>2013</v>
      </c>
      <c r="B1646">
        <v>5200</v>
      </c>
      <c r="C1646" t="s">
        <v>37</v>
      </c>
      <c r="D1646" t="s">
        <v>102</v>
      </c>
      <c r="E1646">
        <v>5.0999999999999997E-2</v>
      </c>
      <c r="F1646">
        <f t="shared" si="44"/>
        <v>-5.0999999999999997E-2</v>
      </c>
      <c r="G1646" t="str">
        <f t="shared" si="45"/>
        <v>Industry</v>
      </c>
    </row>
    <row r="1647" spans="1:7">
      <c r="A1647">
        <v>2013</v>
      </c>
      <c r="B1647">
        <v>5200</v>
      </c>
      <c r="C1647" t="s">
        <v>37</v>
      </c>
      <c r="D1647" t="s">
        <v>99</v>
      </c>
      <c r="E1647">
        <v>19.942</v>
      </c>
      <c r="F1647">
        <f t="shared" si="44"/>
        <v>19.942</v>
      </c>
      <c r="G1647" t="str">
        <f t="shared" si="45"/>
        <v>Industry</v>
      </c>
    </row>
    <row r="1648" spans="1:7">
      <c r="A1648">
        <v>2013</v>
      </c>
      <c r="B1648">
        <v>5200</v>
      </c>
      <c r="C1648" t="s">
        <v>37</v>
      </c>
      <c r="D1648" t="s">
        <v>95</v>
      </c>
      <c r="E1648">
        <v>13.327999999999999</v>
      </c>
      <c r="F1648">
        <f t="shared" si="44"/>
        <v>13.327999999999999</v>
      </c>
      <c r="G1648" t="str">
        <f t="shared" si="45"/>
        <v>Residential</v>
      </c>
    </row>
    <row r="1649" spans="1:7">
      <c r="A1649">
        <v>2013</v>
      </c>
      <c r="B1649">
        <v>5200</v>
      </c>
      <c r="C1649" t="s">
        <v>37</v>
      </c>
      <c r="D1649" t="s">
        <v>98</v>
      </c>
      <c r="E1649">
        <v>0</v>
      </c>
      <c r="F1649">
        <f t="shared" si="44"/>
        <v>0</v>
      </c>
      <c r="G1649" t="str">
        <f t="shared" si="45"/>
        <v>Agri</v>
      </c>
    </row>
    <row r="1650" spans="1:7">
      <c r="A1650">
        <v>2013</v>
      </c>
      <c r="B1650">
        <v>5200</v>
      </c>
      <c r="C1650" t="s">
        <v>37</v>
      </c>
      <c r="D1650" t="s">
        <v>98</v>
      </c>
      <c r="E1650">
        <v>0.41199999999999998</v>
      </c>
      <c r="F1650">
        <f t="shared" si="44"/>
        <v>0.41199999999999998</v>
      </c>
      <c r="G1650" t="str">
        <f t="shared" si="45"/>
        <v>Agri</v>
      </c>
    </row>
    <row r="1651" spans="1:7">
      <c r="A1651">
        <v>2013</v>
      </c>
      <c r="B1651">
        <v>5200</v>
      </c>
      <c r="C1651" t="s">
        <v>37</v>
      </c>
      <c r="D1651" t="s">
        <v>96</v>
      </c>
      <c r="E1651">
        <v>4.3010000000000002</v>
      </c>
      <c r="F1651">
        <f t="shared" si="44"/>
        <v>4.3010000000000002</v>
      </c>
      <c r="G1651" t="str">
        <f t="shared" si="45"/>
        <v>Services</v>
      </c>
    </row>
    <row r="1652" spans="1:7">
      <c r="A1652">
        <v>2013</v>
      </c>
      <c r="B1652">
        <v>5200</v>
      </c>
      <c r="C1652" t="s">
        <v>38</v>
      </c>
      <c r="D1652" t="s">
        <v>101</v>
      </c>
      <c r="E1652">
        <v>4.2000000000000003E-2</v>
      </c>
      <c r="F1652">
        <f t="shared" si="44"/>
        <v>4.2000000000000003E-2</v>
      </c>
      <c r="G1652" t="str">
        <f t="shared" si="45"/>
        <v>Prod-Central</v>
      </c>
    </row>
    <row r="1653" spans="1:7">
      <c r="A1653">
        <v>2013</v>
      </c>
      <c r="B1653">
        <v>5200</v>
      </c>
      <c r="C1653" t="s">
        <v>38</v>
      </c>
      <c r="D1653" t="s">
        <v>102</v>
      </c>
      <c r="E1653">
        <v>0</v>
      </c>
      <c r="F1653">
        <f t="shared" si="44"/>
        <v>0</v>
      </c>
      <c r="G1653" t="str">
        <f t="shared" si="45"/>
        <v>Industry</v>
      </c>
    </row>
    <row r="1654" spans="1:7">
      <c r="A1654">
        <v>2013</v>
      </c>
      <c r="B1654">
        <v>5200</v>
      </c>
      <c r="C1654" t="s">
        <v>38</v>
      </c>
      <c r="D1654" t="s">
        <v>99</v>
      </c>
      <c r="E1654">
        <v>0</v>
      </c>
      <c r="F1654">
        <f t="shared" si="44"/>
        <v>0</v>
      </c>
      <c r="G1654" t="str">
        <f t="shared" si="45"/>
        <v>Industry</v>
      </c>
    </row>
    <row r="1655" spans="1:7">
      <c r="A1655">
        <v>2013</v>
      </c>
      <c r="B1655">
        <v>5200</v>
      </c>
      <c r="C1655" t="s">
        <v>38</v>
      </c>
      <c r="D1655" t="s">
        <v>95</v>
      </c>
      <c r="E1655">
        <v>0</v>
      </c>
      <c r="F1655">
        <f t="shared" si="44"/>
        <v>0</v>
      </c>
      <c r="G1655" t="str">
        <f t="shared" si="45"/>
        <v>Residential</v>
      </c>
    </row>
    <row r="1656" spans="1:7">
      <c r="A1656">
        <v>2013</v>
      </c>
      <c r="B1656">
        <v>5200</v>
      </c>
      <c r="C1656" t="s">
        <v>38</v>
      </c>
      <c r="D1656" t="s">
        <v>98</v>
      </c>
      <c r="E1656">
        <v>0</v>
      </c>
      <c r="F1656">
        <f t="shared" si="44"/>
        <v>0</v>
      </c>
      <c r="G1656" t="str">
        <f t="shared" si="45"/>
        <v>Agri</v>
      </c>
    </row>
    <row r="1657" spans="1:7">
      <c r="A1657">
        <v>2013</v>
      </c>
      <c r="B1657">
        <v>5200</v>
      </c>
      <c r="C1657" t="s">
        <v>38</v>
      </c>
      <c r="D1657" t="s">
        <v>98</v>
      </c>
      <c r="E1657">
        <v>4.2000000000000003E-2</v>
      </c>
      <c r="F1657">
        <f t="shared" si="44"/>
        <v>4.2000000000000003E-2</v>
      </c>
      <c r="G1657" t="str">
        <f t="shared" si="45"/>
        <v>Agri</v>
      </c>
    </row>
    <row r="1658" spans="1:7">
      <c r="A1658">
        <v>2013</v>
      </c>
      <c r="B1658">
        <v>5200</v>
      </c>
      <c r="C1658" t="s">
        <v>38</v>
      </c>
      <c r="D1658" t="s">
        <v>96</v>
      </c>
      <c r="E1658">
        <v>0</v>
      </c>
      <c r="F1658">
        <f t="shared" si="44"/>
        <v>0</v>
      </c>
      <c r="G1658" t="str">
        <f t="shared" si="45"/>
        <v>Services</v>
      </c>
    </row>
    <row r="1659" spans="1:7">
      <c r="A1659">
        <v>2013</v>
      </c>
      <c r="B1659">
        <v>5200</v>
      </c>
      <c r="C1659" t="s">
        <v>39</v>
      </c>
      <c r="D1659" t="s">
        <v>101</v>
      </c>
      <c r="E1659">
        <v>85.620999999999995</v>
      </c>
      <c r="F1659">
        <f t="shared" si="44"/>
        <v>85.620999999999995</v>
      </c>
      <c r="G1659" t="str">
        <f t="shared" si="45"/>
        <v>Prod-Central</v>
      </c>
    </row>
    <row r="1660" spans="1:7">
      <c r="A1660">
        <v>2013</v>
      </c>
      <c r="B1660">
        <v>5200</v>
      </c>
      <c r="C1660" t="s">
        <v>39</v>
      </c>
      <c r="D1660" t="s">
        <v>102</v>
      </c>
      <c r="E1660">
        <v>12.074</v>
      </c>
      <c r="F1660">
        <f t="shared" si="44"/>
        <v>-12.074</v>
      </c>
      <c r="G1660" t="str">
        <f t="shared" si="45"/>
        <v>Industry</v>
      </c>
    </row>
    <row r="1661" spans="1:7">
      <c r="A1661">
        <v>2013</v>
      </c>
      <c r="B1661">
        <v>5200</v>
      </c>
      <c r="C1661" t="s">
        <v>39</v>
      </c>
      <c r="D1661" t="s">
        <v>99</v>
      </c>
      <c r="E1661">
        <v>23.536000000000001</v>
      </c>
      <c r="F1661">
        <f t="shared" si="44"/>
        <v>23.536000000000001</v>
      </c>
      <c r="G1661" t="str">
        <f t="shared" si="45"/>
        <v>Industry</v>
      </c>
    </row>
    <row r="1662" spans="1:7">
      <c r="A1662">
        <v>2013</v>
      </c>
      <c r="B1662">
        <v>5200</v>
      </c>
      <c r="C1662" t="s">
        <v>39</v>
      </c>
      <c r="D1662" t="s">
        <v>95</v>
      </c>
      <c r="E1662">
        <v>49.173999999999999</v>
      </c>
      <c r="F1662">
        <f t="shared" si="44"/>
        <v>49.173999999999999</v>
      </c>
      <c r="G1662" t="str">
        <f t="shared" si="45"/>
        <v>Residential</v>
      </c>
    </row>
    <row r="1663" spans="1:7">
      <c r="A1663">
        <v>2013</v>
      </c>
      <c r="B1663">
        <v>5200</v>
      </c>
      <c r="C1663" t="s">
        <v>39</v>
      </c>
      <c r="D1663" t="s">
        <v>98</v>
      </c>
      <c r="E1663">
        <v>0</v>
      </c>
      <c r="F1663">
        <f t="shared" si="44"/>
        <v>0</v>
      </c>
      <c r="G1663" t="str">
        <f t="shared" si="45"/>
        <v>Agri</v>
      </c>
    </row>
    <row r="1664" spans="1:7">
      <c r="A1664">
        <v>2013</v>
      </c>
      <c r="B1664">
        <v>5200</v>
      </c>
      <c r="C1664" t="s">
        <v>39</v>
      </c>
      <c r="D1664" t="s">
        <v>98</v>
      </c>
      <c r="E1664">
        <v>0.51600000000000001</v>
      </c>
      <c r="F1664">
        <f t="shared" si="44"/>
        <v>0.51600000000000001</v>
      </c>
      <c r="G1664" t="str">
        <f t="shared" si="45"/>
        <v>Agri</v>
      </c>
    </row>
    <row r="1665" spans="1:7">
      <c r="A1665">
        <v>2013</v>
      </c>
      <c r="B1665">
        <v>5200</v>
      </c>
      <c r="C1665" t="s">
        <v>39</v>
      </c>
      <c r="D1665" t="s">
        <v>96</v>
      </c>
      <c r="E1665">
        <v>18.198</v>
      </c>
      <c r="F1665">
        <f t="shared" si="44"/>
        <v>18.198</v>
      </c>
      <c r="G1665" t="str">
        <f t="shared" si="45"/>
        <v>Services</v>
      </c>
    </row>
    <row r="1666" spans="1:7">
      <c r="A1666">
        <v>2013</v>
      </c>
      <c r="B1666">
        <v>5200</v>
      </c>
      <c r="C1666" t="s">
        <v>40</v>
      </c>
      <c r="D1666" t="s">
        <v>101</v>
      </c>
      <c r="E1666">
        <v>348.88</v>
      </c>
      <c r="F1666">
        <f t="shared" si="44"/>
        <v>348.88</v>
      </c>
      <c r="G1666" t="str">
        <f t="shared" si="45"/>
        <v>Prod-Central</v>
      </c>
    </row>
    <row r="1667" spans="1:7">
      <c r="A1667">
        <v>2013</v>
      </c>
      <c r="B1667">
        <v>5200</v>
      </c>
      <c r="C1667" t="s">
        <v>40</v>
      </c>
      <c r="D1667" t="s">
        <v>102</v>
      </c>
      <c r="E1667">
        <v>0</v>
      </c>
      <c r="F1667">
        <f t="shared" si="44"/>
        <v>0</v>
      </c>
      <c r="G1667" t="str">
        <f t="shared" si="45"/>
        <v>Industry</v>
      </c>
    </row>
    <row r="1668" spans="1:7">
      <c r="A1668">
        <v>2013</v>
      </c>
      <c r="B1668">
        <v>5200</v>
      </c>
      <c r="C1668" t="s">
        <v>40</v>
      </c>
      <c r="D1668" t="s">
        <v>99</v>
      </c>
      <c r="E1668">
        <v>189.58799999999999</v>
      </c>
      <c r="F1668">
        <f t="shared" si="44"/>
        <v>189.58799999999999</v>
      </c>
      <c r="G1668" t="str">
        <f t="shared" si="45"/>
        <v>Industry</v>
      </c>
    </row>
    <row r="1669" spans="1:7">
      <c r="A1669">
        <v>2013</v>
      </c>
      <c r="B1669">
        <v>5200</v>
      </c>
      <c r="C1669" t="s">
        <v>40</v>
      </c>
      <c r="D1669" t="s">
        <v>95</v>
      </c>
      <c r="E1669">
        <v>184.48599999999999</v>
      </c>
      <c r="F1669">
        <f t="shared" si="44"/>
        <v>184.48599999999999</v>
      </c>
      <c r="G1669" t="str">
        <f t="shared" si="45"/>
        <v>Residential</v>
      </c>
    </row>
    <row r="1670" spans="1:7">
      <c r="A1670">
        <v>2013</v>
      </c>
      <c r="B1670">
        <v>5200</v>
      </c>
      <c r="C1670" t="s">
        <v>40</v>
      </c>
      <c r="D1670" t="s">
        <v>98</v>
      </c>
      <c r="E1670">
        <v>0</v>
      </c>
      <c r="F1670">
        <f t="shared" si="44"/>
        <v>0</v>
      </c>
      <c r="G1670" t="str">
        <f t="shared" si="45"/>
        <v>Agri</v>
      </c>
    </row>
    <row r="1671" spans="1:7">
      <c r="A1671">
        <v>2013</v>
      </c>
      <c r="B1671">
        <v>5200</v>
      </c>
      <c r="C1671" t="s">
        <v>40</v>
      </c>
      <c r="D1671" t="s">
        <v>98</v>
      </c>
      <c r="E1671">
        <v>0</v>
      </c>
      <c r="F1671">
        <f t="shared" si="44"/>
        <v>0</v>
      </c>
      <c r="G1671" t="str">
        <f t="shared" si="45"/>
        <v>Agri</v>
      </c>
    </row>
    <row r="1672" spans="1:7">
      <c r="A1672">
        <v>2013</v>
      </c>
      <c r="B1672">
        <v>5200</v>
      </c>
      <c r="C1672" t="s">
        <v>40</v>
      </c>
      <c r="D1672" t="s">
        <v>96</v>
      </c>
      <c r="E1672">
        <v>60.746000000000002</v>
      </c>
      <c r="F1672">
        <f t="shared" si="44"/>
        <v>60.746000000000002</v>
      </c>
      <c r="G1672" t="str">
        <f t="shared" si="45"/>
        <v>Services</v>
      </c>
    </row>
    <row r="1673" spans="1:7">
      <c r="A1673">
        <v>2013</v>
      </c>
      <c r="B1673">
        <v>5200</v>
      </c>
      <c r="C1673" t="s">
        <v>41</v>
      </c>
      <c r="D1673" t="s">
        <v>101</v>
      </c>
      <c r="E1673">
        <v>80.596999999999994</v>
      </c>
      <c r="F1673">
        <f t="shared" si="44"/>
        <v>80.596999999999994</v>
      </c>
      <c r="G1673" t="str">
        <f t="shared" si="45"/>
        <v>Prod-Central</v>
      </c>
    </row>
    <row r="1674" spans="1:7">
      <c r="A1674">
        <v>2013</v>
      </c>
      <c r="B1674">
        <v>5200</v>
      </c>
      <c r="C1674" t="s">
        <v>41</v>
      </c>
      <c r="D1674" t="s">
        <v>102</v>
      </c>
      <c r="E1674">
        <v>17.733000000000001</v>
      </c>
      <c r="F1674">
        <f t="shared" si="44"/>
        <v>-17.733000000000001</v>
      </c>
      <c r="G1674" t="str">
        <f t="shared" si="45"/>
        <v>Industry</v>
      </c>
    </row>
    <row r="1675" spans="1:7">
      <c r="A1675">
        <v>2013</v>
      </c>
      <c r="B1675">
        <v>5200</v>
      </c>
      <c r="C1675" t="s">
        <v>41</v>
      </c>
      <c r="D1675" t="s">
        <v>99</v>
      </c>
      <c r="E1675">
        <v>4.1559999999999997</v>
      </c>
      <c r="F1675">
        <f t="shared" si="44"/>
        <v>4.1559999999999997</v>
      </c>
      <c r="G1675" t="str">
        <f t="shared" si="45"/>
        <v>Industry</v>
      </c>
    </row>
    <row r="1676" spans="1:7">
      <c r="A1676">
        <v>2013</v>
      </c>
      <c r="B1676">
        <v>5200</v>
      </c>
      <c r="C1676" t="s">
        <v>41</v>
      </c>
      <c r="D1676" t="s">
        <v>95</v>
      </c>
      <c r="E1676">
        <v>69.013999999999996</v>
      </c>
      <c r="F1676">
        <f t="shared" si="44"/>
        <v>69.013999999999996</v>
      </c>
      <c r="G1676" t="str">
        <f t="shared" si="45"/>
        <v>Residential</v>
      </c>
    </row>
    <row r="1677" spans="1:7">
      <c r="A1677">
        <v>2013</v>
      </c>
      <c r="B1677">
        <v>5200</v>
      </c>
      <c r="C1677" t="s">
        <v>41</v>
      </c>
      <c r="D1677" t="s">
        <v>98</v>
      </c>
      <c r="E1677">
        <v>0</v>
      </c>
      <c r="F1677">
        <f t="shared" si="44"/>
        <v>0</v>
      </c>
      <c r="G1677" t="str">
        <f t="shared" si="45"/>
        <v>Agri</v>
      </c>
    </row>
    <row r="1678" spans="1:7">
      <c r="A1678">
        <v>2013</v>
      </c>
      <c r="B1678">
        <v>5200</v>
      </c>
      <c r="C1678" t="s">
        <v>41</v>
      </c>
      <c r="D1678" t="s">
        <v>98</v>
      </c>
      <c r="E1678">
        <v>1.585</v>
      </c>
      <c r="F1678">
        <f t="shared" si="44"/>
        <v>1.585</v>
      </c>
      <c r="G1678" t="str">
        <f t="shared" si="45"/>
        <v>Agri</v>
      </c>
    </row>
    <row r="1679" spans="1:7">
      <c r="A1679">
        <v>2013</v>
      </c>
      <c r="B1679">
        <v>5200</v>
      </c>
      <c r="C1679" t="s">
        <v>41</v>
      </c>
      <c r="D1679" t="s">
        <v>96</v>
      </c>
      <c r="E1679">
        <v>32.061999999999998</v>
      </c>
      <c r="F1679">
        <f t="shared" si="44"/>
        <v>32.061999999999998</v>
      </c>
      <c r="G1679" t="str">
        <f t="shared" si="45"/>
        <v>Services</v>
      </c>
    </row>
    <row r="1680" spans="1:7">
      <c r="A1680">
        <v>2013</v>
      </c>
      <c r="B1680">
        <v>5200</v>
      </c>
      <c r="C1680" t="s">
        <v>42</v>
      </c>
      <c r="D1680" t="s">
        <v>101</v>
      </c>
      <c r="E1680">
        <v>10.526</v>
      </c>
      <c r="F1680">
        <f t="shared" si="44"/>
        <v>10.526</v>
      </c>
      <c r="G1680" t="str">
        <f t="shared" si="45"/>
        <v>Prod-Central</v>
      </c>
    </row>
    <row r="1681" spans="1:7">
      <c r="A1681">
        <v>2013</v>
      </c>
      <c r="B1681">
        <v>5200</v>
      </c>
      <c r="C1681" t="s">
        <v>42</v>
      </c>
      <c r="D1681" t="s">
        <v>102</v>
      </c>
      <c r="E1681">
        <v>4.8000000000000001E-2</v>
      </c>
      <c r="F1681">
        <f t="shared" si="44"/>
        <v>-4.8000000000000001E-2</v>
      </c>
      <c r="G1681" t="str">
        <f t="shared" si="45"/>
        <v>Industry</v>
      </c>
    </row>
    <row r="1682" spans="1:7">
      <c r="A1682">
        <v>2013</v>
      </c>
      <c r="B1682">
        <v>5200</v>
      </c>
      <c r="C1682" t="s">
        <v>42</v>
      </c>
      <c r="D1682" t="s">
        <v>99</v>
      </c>
      <c r="E1682">
        <v>1.3779999999999999</v>
      </c>
      <c r="F1682">
        <f t="shared" si="44"/>
        <v>1.3779999999999999</v>
      </c>
      <c r="G1682" t="str">
        <f t="shared" si="45"/>
        <v>Industry</v>
      </c>
    </row>
    <row r="1683" spans="1:7">
      <c r="A1683">
        <v>2013</v>
      </c>
      <c r="B1683">
        <v>5200</v>
      </c>
      <c r="C1683" t="s">
        <v>42</v>
      </c>
      <c r="D1683" t="s">
        <v>95</v>
      </c>
      <c r="E1683">
        <v>13.82</v>
      </c>
      <c r="F1683">
        <f t="shared" si="44"/>
        <v>13.82</v>
      </c>
      <c r="G1683" t="str">
        <f t="shared" si="45"/>
        <v>Residential</v>
      </c>
    </row>
    <row r="1684" spans="1:7">
      <c r="A1684">
        <v>2013</v>
      </c>
      <c r="B1684">
        <v>5200</v>
      </c>
      <c r="C1684" t="s">
        <v>42</v>
      </c>
      <c r="D1684" t="s">
        <v>98</v>
      </c>
      <c r="E1684">
        <v>0</v>
      </c>
      <c r="F1684">
        <f t="shared" si="44"/>
        <v>0</v>
      </c>
      <c r="G1684" t="str">
        <f t="shared" si="45"/>
        <v>Agri</v>
      </c>
    </row>
    <row r="1685" spans="1:7">
      <c r="A1685">
        <v>2013</v>
      </c>
      <c r="B1685">
        <v>5200</v>
      </c>
      <c r="C1685" t="s">
        <v>42</v>
      </c>
      <c r="D1685" t="s">
        <v>98</v>
      </c>
      <c r="E1685">
        <v>4.3999999999999997E-2</v>
      </c>
      <c r="F1685">
        <f t="shared" si="44"/>
        <v>4.3999999999999997E-2</v>
      </c>
      <c r="G1685" t="str">
        <f t="shared" si="45"/>
        <v>Agri</v>
      </c>
    </row>
    <row r="1686" spans="1:7">
      <c r="A1686">
        <v>2013</v>
      </c>
      <c r="B1686">
        <v>5200</v>
      </c>
      <c r="C1686" t="s">
        <v>42</v>
      </c>
      <c r="D1686" t="s">
        <v>96</v>
      </c>
      <c r="E1686">
        <v>4.2699999999999996</v>
      </c>
      <c r="F1686">
        <f t="shared" si="44"/>
        <v>4.2699999999999996</v>
      </c>
      <c r="G1686" t="str">
        <f t="shared" si="45"/>
        <v>Services</v>
      </c>
    </row>
    <row r="1687" spans="1:7">
      <c r="A1687">
        <v>2013</v>
      </c>
      <c r="B1687">
        <v>5200</v>
      </c>
      <c r="C1687" t="s">
        <v>43</v>
      </c>
      <c r="D1687" t="s">
        <v>101</v>
      </c>
      <c r="E1687">
        <v>1.738</v>
      </c>
      <c r="F1687">
        <f t="shared" si="44"/>
        <v>1.738</v>
      </c>
      <c r="G1687" t="str">
        <f t="shared" si="45"/>
        <v>Prod-Central</v>
      </c>
    </row>
    <row r="1688" spans="1:7">
      <c r="A1688">
        <v>2013</v>
      </c>
      <c r="B1688">
        <v>5200</v>
      </c>
      <c r="C1688" t="s">
        <v>43</v>
      </c>
      <c r="D1688" t="s">
        <v>102</v>
      </c>
      <c r="E1688">
        <v>0</v>
      </c>
      <c r="F1688">
        <f t="shared" si="44"/>
        <v>0</v>
      </c>
      <c r="G1688" t="str">
        <f t="shared" si="45"/>
        <v>Industry</v>
      </c>
    </row>
    <row r="1689" spans="1:7">
      <c r="A1689">
        <v>2013</v>
      </c>
      <c r="B1689">
        <v>5200</v>
      </c>
      <c r="C1689" t="s">
        <v>43</v>
      </c>
      <c r="D1689" t="s">
        <v>99</v>
      </c>
      <c r="E1689">
        <v>0</v>
      </c>
      <c r="F1689">
        <f t="shared" si="44"/>
        <v>0</v>
      </c>
      <c r="G1689" t="str">
        <f t="shared" si="45"/>
        <v>Industry</v>
      </c>
    </row>
    <row r="1690" spans="1:7">
      <c r="A1690">
        <v>2013</v>
      </c>
      <c r="B1690">
        <v>5200</v>
      </c>
      <c r="C1690" t="s">
        <v>43</v>
      </c>
      <c r="D1690" t="s">
        <v>95</v>
      </c>
      <c r="E1690">
        <v>1.738</v>
      </c>
      <c r="F1690">
        <f t="shared" si="44"/>
        <v>1.738</v>
      </c>
      <c r="G1690" t="str">
        <f t="shared" si="45"/>
        <v>Residential</v>
      </c>
    </row>
    <row r="1691" spans="1:7">
      <c r="A1691">
        <v>2013</v>
      </c>
      <c r="B1691">
        <v>5200</v>
      </c>
      <c r="C1691" t="s">
        <v>43</v>
      </c>
      <c r="D1691" t="s">
        <v>98</v>
      </c>
      <c r="E1691">
        <v>0</v>
      </c>
      <c r="F1691">
        <f t="shared" si="44"/>
        <v>0</v>
      </c>
      <c r="G1691" t="str">
        <f t="shared" si="45"/>
        <v>Agri</v>
      </c>
    </row>
    <row r="1692" spans="1:7">
      <c r="A1692">
        <v>2013</v>
      </c>
      <c r="B1692">
        <v>5200</v>
      </c>
      <c r="C1692" t="s">
        <v>43</v>
      </c>
      <c r="D1692" t="s">
        <v>98</v>
      </c>
      <c r="E1692">
        <v>0</v>
      </c>
      <c r="F1692">
        <f t="shared" si="44"/>
        <v>0</v>
      </c>
      <c r="G1692" t="str">
        <f t="shared" si="45"/>
        <v>Agri</v>
      </c>
    </row>
    <row r="1693" spans="1:7">
      <c r="A1693">
        <v>2013</v>
      </c>
      <c r="B1693">
        <v>5200</v>
      </c>
      <c r="C1693" t="s">
        <v>43</v>
      </c>
      <c r="D1693" t="s">
        <v>96</v>
      </c>
      <c r="E1693">
        <v>0</v>
      </c>
      <c r="F1693">
        <f t="shared" si="44"/>
        <v>0</v>
      </c>
      <c r="G1693" t="str">
        <f t="shared" si="45"/>
        <v>Services</v>
      </c>
    </row>
    <row r="1694" spans="1:7">
      <c r="A1694">
        <v>2013</v>
      </c>
      <c r="B1694">
        <v>5200</v>
      </c>
      <c r="C1694" t="s">
        <v>44</v>
      </c>
      <c r="D1694" t="s">
        <v>101</v>
      </c>
      <c r="E1694">
        <v>0</v>
      </c>
      <c r="F1694">
        <f t="shared" ref="F1694:F1757" si="46">IF(D1694=$D$221,-E1694,E1694)</f>
        <v>0</v>
      </c>
      <c r="G1694" t="str">
        <f t="shared" ref="G1694:G1757" si="47">IF(D1694=$D$221,$D$222,D1694)</f>
        <v>Prod-Central</v>
      </c>
    </row>
    <row r="1695" spans="1:7">
      <c r="A1695">
        <v>2013</v>
      </c>
      <c r="B1695">
        <v>5200</v>
      </c>
      <c r="C1695" t="s">
        <v>44</v>
      </c>
      <c r="D1695" t="s">
        <v>102</v>
      </c>
      <c r="E1695">
        <v>0</v>
      </c>
      <c r="F1695">
        <f t="shared" si="46"/>
        <v>0</v>
      </c>
      <c r="G1695" t="str">
        <f t="shared" si="47"/>
        <v>Industry</v>
      </c>
    </row>
    <row r="1696" spans="1:7">
      <c r="A1696">
        <v>2013</v>
      </c>
      <c r="B1696">
        <v>5200</v>
      </c>
      <c r="C1696" t="s">
        <v>44</v>
      </c>
      <c r="D1696" t="s">
        <v>99</v>
      </c>
      <c r="E1696">
        <v>0</v>
      </c>
      <c r="F1696">
        <f t="shared" si="46"/>
        <v>0</v>
      </c>
      <c r="G1696" t="str">
        <f t="shared" si="47"/>
        <v>Industry</v>
      </c>
    </row>
    <row r="1697" spans="1:7">
      <c r="A1697">
        <v>2013</v>
      </c>
      <c r="B1697">
        <v>5200</v>
      </c>
      <c r="C1697" t="s">
        <v>44</v>
      </c>
      <c r="D1697" t="s">
        <v>95</v>
      </c>
      <c r="E1697">
        <v>0</v>
      </c>
      <c r="F1697">
        <f t="shared" si="46"/>
        <v>0</v>
      </c>
      <c r="G1697" t="str">
        <f t="shared" si="47"/>
        <v>Residential</v>
      </c>
    </row>
    <row r="1698" spans="1:7">
      <c r="A1698">
        <v>2013</v>
      </c>
      <c r="B1698">
        <v>5200</v>
      </c>
      <c r="C1698" t="s">
        <v>44</v>
      </c>
      <c r="D1698" t="s">
        <v>98</v>
      </c>
      <c r="E1698">
        <v>0</v>
      </c>
      <c r="F1698">
        <f t="shared" si="46"/>
        <v>0</v>
      </c>
      <c r="G1698" t="str">
        <f t="shared" si="47"/>
        <v>Agri</v>
      </c>
    </row>
    <row r="1699" spans="1:7">
      <c r="A1699">
        <v>2013</v>
      </c>
      <c r="B1699">
        <v>5200</v>
      </c>
      <c r="C1699" t="s">
        <v>44</v>
      </c>
      <c r="D1699" t="s">
        <v>98</v>
      </c>
      <c r="E1699">
        <v>0</v>
      </c>
      <c r="F1699">
        <f t="shared" si="46"/>
        <v>0</v>
      </c>
      <c r="G1699" t="str">
        <f t="shared" si="47"/>
        <v>Agri</v>
      </c>
    </row>
    <row r="1700" spans="1:7">
      <c r="A1700">
        <v>2013</v>
      </c>
      <c r="B1700">
        <v>5200</v>
      </c>
      <c r="C1700" t="s">
        <v>44</v>
      </c>
      <c r="D1700" t="s">
        <v>96</v>
      </c>
      <c r="E1700">
        <v>0</v>
      </c>
      <c r="F1700">
        <f t="shared" si="46"/>
        <v>0</v>
      </c>
      <c r="G1700" t="str">
        <f t="shared" si="47"/>
        <v>Services</v>
      </c>
    </row>
    <row r="1701" spans="1:7">
      <c r="A1701">
        <v>2013</v>
      </c>
      <c r="B1701">
        <v>5200</v>
      </c>
      <c r="C1701" t="s">
        <v>45</v>
      </c>
      <c r="D1701" t="s">
        <v>101</v>
      </c>
      <c r="E1701">
        <v>117.26</v>
      </c>
      <c r="F1701">
        <f t="shared" si="46"/>
        <v>117.26</v>
      </c>
      <c r="G1701" t="str">
        <f t="shared" si="47"/>
        <v>Prod-Central</v>
      </c>
    </row>
    <row r="1702" spans="1:7">
      <c r="A1702">
        <v>2013</v>
      </c>
      <c r="B1702">
        <v>5200</v>
      </c>
      <c r="C1702" t="s">
        <v>45</v>
      </c>
      <c r="D1702" t="s">
        <v>102</v>
      </c>
      <c r="E1702">
        <v>13.685</v>
      </c>
      <c r="F1702">
        <f t="shared" si="46"/>
        <v>-13.685</v>
      </c>
      <c r="G1702" t="str">
        <f t="shared" si="47"/>
        <v>Industry</v>
      </c>
    </row>
    <row r="1703" spans="1:7">
      <c r="A1703">
        <v>2013</v>
      </c>
      <c r="B1703">
        <v>5200</v>
      </c>
      <c r="C1703" t="s">
        <v>45</v>
      </c>
      <c r="D1703" t="s">
        <v>99</v>
      </c>
      <c r="E1703">
        <v>58.286999999999999</v>
      </c>
      <c r="F1703">
        <f t="shared" si="46"/>
        <v>58.286999999999999</v>
      </c>
      <c r="G1703" t="str">
        <f t="shared" si="47"/>
        <v>Industry</v>
      </c>
    </row>
    <row r="1704" spans="1:7">
      <c r="A1704">
        <v>2013</v>
      </c>
      <c r="B1704">
        <v>5200</v>
      </c>
      <c r="C1704" t="s">
        <v>45</v>
      </c>
      <c r="D1704" t="s">
        <v>95</v>
      </c>
      <c r="E1704">
        <v>66.917000000000002</v>
      </c>
      <c r="F1704">
        <f t="shared" si="46"/>
        <v>66.917000000000002</v>
      </c>
      <c r="G1704" t="str">
        <f t="shared" si="47"/>
        <v>Residential</v>
      </c>
    </row>
    <row r="1705" spans="1:7">
      <c r="A1705">
        <v>2013</v>
      </c>
      <c r="B1705">
        <v>5200</v>
      </c>
      <c r="C1705" t="s">
        <v>45</v>
      </c>
      <c r="D1705" t="s">
        <v>98</v>
      </c>
      <c r="E1705">
        <v>0</v>
      </c>
      <c r="F1705">
        <f t="shared" si="46"/>
        <v>0</v>
      </c>
      <c r="G1705" t="str">
        <f t="shared" si="47"/>
        <v>Agri</v>
      </c>
    </row>
    <row r="1706" spans="1:7">
      <c r="A1706">
        <v>2013</v>
      </c>
      <c r="B1706">
        <v>5200</v>
      </c>
      <c r="C1706" t="s">
        <v>45</v>
      </c>
      <c r="D1706" t="s">
        <v>98</v>
      </c>
      <c r="E1706">
        <v>0.5</v>
      </c>
      <c r="F1706">
        <f t="shared" si="46"/>
        <v>0.5</v>
      </c>
      <c r="G1706" t="str">
        <f t="shared" si="47"/>
        <v>Agri</v>
      </c>
    </row>
    <row r="1707" spans="1:7">
      <c r="A1707">
        <v>2013</v>
      </c>
      <c r="B1707">
        <v>5200</v>
      </c>
      <c r="C1707" t="s">
        <v>45</v>
      </c>
      <c r="D1707" t="s">
        <v>96</v>
      </c>
      <c r="E1707">
        <v>42.344000000000001</v>
      </c>
      <c r="F1707">
        <f t="shared" si="46"/>
        <v>42.344000000000001</v>
      </c>
      <c r="G1707" t="str">
        <f t="shared" si="47"/>
        <v>Services</v>
      </c>
    </row>
    <row r="1708" spans="1:7">
      <c r="A1708">
        <v>2013</v>
      </c>
      <c r="B1708">
        <v>5200</v>
      </c>
      <c r="C1708" t="s">
        <v>46</v>
      </c>
      <c r="D1708" t="s">
        <v>101</v>
      </c>
      <c r="E1708">
        <v>56.273000000000003</v>
      </c>
      <c r="F1708">
        <f t="shared" si="46"/>
        <v>56.273000000000003</v>
      </c>
      <c r="G1708" t="str">
        <f t="shared" si="47"/>
        <v>Prod-Central</v>
      </c>
    </row>
    <row r="1709" spans="1:7">
      <c r="A1709">
        <v>2013</v>
      </c>
      <c r="B1709">
        <v>5200</v>
      </c>
      <c r="C1709" t="s">
        <v>46</v>
      </c>
      <c r="D1709" t="s">
        <v>102</v>
      </c>
      <c r="E1709">
        <v>18.512</v>
      </c>
      <c r="F1709">
        <f t="shared" si="46"/>
        <v>-18.512</v>
      </c>
      <c r="G1709" t="str">
        <f t="shared" si="47"/>
        <v>Industry</v>
      </c>
    </row>
    <row r="1710" spans="1:7">
      <c r="A1710">
        <v>2013</v>
      </c>
      <c r="B1710">
        <v>5200</v>
      </c>
      <c r="C1710" t="s">
        <v>46</v>
      </c>
      <c r="D1710" t="s">
        <v>99</v>
      </c>
      <c r="E1710">
        <v>0</v>
      </c>
      <c r="F1710">
        <f t="shared" si="46"/>
        <v>0</v>
      </c>
      <c r="G1710" t="str">
        <f t="shared" si="47"/>
        <v>Industry</v>
      </c>
    </row>
    <row r="1711" spans="1:7">
      <c r="A1711">
        <v>2013</v>
      </c>
      <c r="B1711">
        <v>5200</v>
      </c>
      <c r="C1711" t="s">
        <v>46</v>
      </c>
      <c r="D1711" t="s">
        <v>95</v>
      </c>
      <c r="E1711">
        <v>51.564999999999998</v>
      </c>
      <c r="F1711">
        <f t="shared" si="46"/>
        <v>51.564999999999998</v>
      </c>
      <c r="G1711" t="str">
        <f t="shared" si="47"/>
        <v>Residential</v>
      </c>
    </row>
    <row r="1712" spans="1:7">
      <c r="A1712">
        <v>2013</v>
      </c>
      <c r="B1712">
        <v>5200</v>
      </c>
      <c r="C1712" t="s">
        <v>46</v>
      </c>
      <c r="D1712" t="s">
        <v>98</v>
      </c>
      <c r="E1712">
        <v>0</v>
      </c>
      <c r="F1712">
        <f t="shared" si="46"/>
        <v>0</v>
      </c>
      <c r="G1712" t="str">
        <f t="shared" si="47"/>
        <v>Agri</v>
      </c>
    </row>
    <row r="1713" spans="1:7">
      <c r="A1713">
        <v>2013</v>
      </c>
      <c r="B1713">
        <v>5200</v>
      </c>
      <c r="C1713" t="s">
        <v>46</v>
      </c>
      <c r="D1713" t="s">
        <v>98</v>
      </c>
      <c r="E1713">
        <v>0</v>
      </c>
      <c r="F1713">
        <f t="shared" si="46"/>
        <v>0</v>
      </c>
      <c r="G1713" t="str">
        <f t="shared" si="47"/>
        <v>Agri</v>
      </c>
    </row>
    <row r="1714" spans="1:7">
      <c r="A1714">
        <v>2013</v>
      </c>
      <c r="B1714">
        <v>5200</v>
      </c>
      <c r="C1714" t="s">
        <v>46</v>
      </c>
      <c r="D1714" t="s">
        <v>96</v>
      </c>
      <c r="E1714">
        <v>30.619</v>
      </c>
      <c r="F1714">
        <f t="shared" si="46"/>
        <v>30.619</v>
      </c>
      <c r="G1714" t="str">
        <f t="shared" si="47"/>
        <v>Services</v>
      </c>
    </row>
    <row r="1715" spans="1:7">
      <c r="A1715">
        <v>2013</v>
      </c>
      <c r="B1715">
        <v>5200</v>
      </c>
      <c r="C1715" t="s">
        <v>47</v>
      </c>
      <c r="D1715" t="s">
        <v>101</v>
      </c>
      <c r="E1715">
        <v>9.1170000000000009</v>
      </c>
      <c r="F1715">
        <f t="shared" si="46"/>
        <v>9.1170000000000009</v>
      </c>
      <c r="G1715" t="str">
        <f t="shared" si="47"/>
        <v>Prod-Central</v>
      </c>
    </row>
    <row r="1716" spans="1:7">
      <c r="A1716">
        <v>2013</v>
      </c>
      <c r="B1716">
        <v>5200</v>
      </c>
      <c r="C1716" t="s">
        <v>47</v>
      </c>
      <c r="D1716" t="s">
        <v>102</v>
      </c>
      <c r="E1716">
        <v>0</v>
      </c>
      <c r="F1716">
        <f t="shared" si="46"/>
        <v>0</v>
      </c>
      <c r="G1716" t="str">
        <f t="shared" si="47"/>
        <v>Industry</v>
      </c>
    </row>
    <row r="1717" spans="1:7">
      <c r="A1717">
        <v>2013</v>
      </c>
      <c r="B1717">
        <v>5200</v>
      </c>
      <c r="C1717" t="s">
        <v>47</v>
      </c>
      <c r="D1717" t="s">
        <v>99</v>
      </c>
      <c r="E1717">
        <v>2.145</v>
      </c>
      <c r="F1717">
        <f t="shared" si="46"/>
        <v>2.145</v>
      </c>
      <c r="G1717" t="str">
        <f t="shared" si="47"/>
        <v>Industry</v>
      </c>
    </row>
    <row r="1718" spans="1:7">
      <c r="A1718">
        <v>2013</v>
      </c>
      <c r="B1718">
        <v>5200</v>
      </c>
      <c r="C1718" t="s">
        <v>47</v>
      </c>
      <c r="D1718" t="s">
        <v>95</v>
      </c>
      <c r="E1718">
        <v>5.7839999999999998</v>
      </c>
      <c r="F1718">
        <f t="shared" si="46"/>
        <v>5.7839999999999998</v>
      </c>
      <c r="G1718" t="str">
        <f t="shared" si="47"/>
        <v>Residential</v>
      </c>
    </row>
    <row r="1719" spans="1:7">
      <c r="A1719">
        <v>2013</v>
      </c>
      <c r="B1719">
        <v>5200</v>
      </c>
      <c r="C1719" t="s">
        <v>47</v>
      </c>
      <c r="D1719" t="s">
        <v>98</v>
      </c>
      <c r="E1719">
        <v>0</v>
      </c>
      <c r="F1719">
        <f t="shared" si="46"/>
        <v>0</v>
      </c>
      <c r="G1719" t="str">
        <f t="shared" si="47"/>
        <v>Agri</v>
      </c>
    </row>
    <row r="1720" spans="1:7">
      <c r="A1720">
        <v>2013</v>
      </c>
      <c r="B1720">
        <v>5200</v>
      </c>
      <c r="C1720" t="s">
        <v>47</v>
      </c>
      <c r="D1720" t="s">
        <v>98</v>
      </c>
      <c r="E1720">
        <v>0.186</v>
      </c>
      <c r="F1720">
        <f t="shared" si="46"/>
        <v>0.186</v>
      </c>
      <c r="G1720" t="str">
        <f t="shared" si="47"/>
        <v>Agri</v>
      </c>
    </row>
    <row r="1721" spans="1:7">
      <c r="A1721">
        <v>2013</v>
      </c>
      <c r="B1721">
        <v>5200</v>
      </c>
      <c r="C1721" t="s">
        <v>47</v>
      </c>
      <c r="D1721" t="s">
        <v>96</v>
      </c>
      <c r="E1721">
        <v>1.5629999999999999</v>
      </c>
      <c r="F1721">
        <f t="shared" si="46"/>
        <v>1.5629999999999999</v>
      </c>
      <c r="G1721" t="str">
        <f t="shared" si="47"/>
        <v>Services</v>
      </c>
    </row>
    <row r="1722" spans="1:7">
      <c r="A1722">
        <v>2013</v>
      </c>
      <c r="B1722">
        <v>5200</v>
      </c>
      <c r="C1722" t="s">
        <v>48</v>
      </c>
      <c r="D1722" t="s">
        <v>101</v>
      </c>
      <c r="E1722">
        <v>22.062000000000001</v>
      </c>
      <c r="F1722">
        <f t="shared" si="46"/>
        <v>22.062000000000001</v>
      </c>
      <c r="G1722" t="str">
        <f t="shared" si="47"/>
        <v>Prod-Central</v>
      </c>
    </row>
    <row r="1723" spans="1:7">
      <c r="A1723">
        <v>2013</v>
      </c>
      <c r="B1723">
        <v>5200</v>
      </c>
      <c r="C1723" t="s">
        <v>48</v>
      </c>
      <c r="D1723" t="s">
        <v>102</v>
      </c>
      <c r="E1723">
        <v>1.571</v>
      </c>
      <c r="F1723">
        <f t="shared" si="46"/>
        <v>-1.571</v>
      </c>
      <c r="G1723" t="str">
        <f t="shared" si="47"/>
        <v>Industry</v>
      </c>
    </row>
    <row r="1724" spans="1:7">
      <c r="A1724">
        <v>2013</v>
      </c>
      <c r="B1724">
        <v>5200</v>
      </c>
      <c r="C1724" t="s">
        <v>48</v>
      </c>
      <c r="D1724" t="s">
        <v>99</v>
      </c>
      <c r="E1724">
        <v>15.853</v>
      </c>
      <c r="F1724">
        <f t="shared" si="46"/>
        <v>15.853</v>
      </c>
      <c r="G1724" t="str">
        <f t="shared" si="47"/>
        <v>Industry</v>
      </c>
    </row>
    <row r="1725" spans="1:7">
      <c r="A1725">
        <v>2013</v>
      </c>
      <c r="B1725">
        <v>5200</v>
      </c>
      <c r="C1725" t="s">
        <v>48</v>
      </c>
      <c r="D1725" t="s">
        <v>95</v>
      </c>
      <c r="E1725">
        <v>21.907</v>
      </c>
      <c r="F1725">
        <f t="shared" si="46"/>
        <v>21.907</v>
      </c>
      <c r="G1725" t="str">
        <f t="shared" si="47"/>
        <v>Residential</v>
      </c>
    </row>
    <row r="1726" spans="1:7">
      <c r="A1726">
        <v>2013</v>
      </c>
      <c r="B1726">
        <v>5200</v>
      </c>
      <c r="C1726" t="s">
        <v>48</v>
      </c>
      <c r="D1726" t="s">
        <v>98</v>
      </c>
      <c r="E1726">
        <v>0</v>
      </c>
      <c r="F1726">
        <f t="shared" si="46"/>
        <v>0</v>
      </c>
      <c r="G1726" t="str">
        <f t="shared" si="47"/>
        <v>Agri</v>
      </c>
    </row>
    <row r="1727" spans="1:7">
      <c r="A1727">
        <v>2013</v>
      </c>
      <c r="B1727">
        <v>5200</v>
      </c>
      <c r="C1727" t="s">
        <v>48</v>
      </c>
      <c r="D1727" t="s">
        <v>98</v>
      </c>
      <c r="E1727">
        <v>8.9999999999999993E-3</v>
      </c>
      <c r="F1727">
        <f t="shared" si="46"/>
        <v>8.9999999999999993E-3</v>
      </c>
      <c r="G1727" t="str">
        <f t="shared" si="47"/>
        <v>Agri</v>
      </c>
    </row>
    <row r="1728" spans="1:7">
      <c r="A1728">
        <v>2013</v>
      </c>
      <c r="B1728">
        <v>5200</v>
      </c>
      <c r="C1728" t="s">
        <v>48</v>
      </c>
      <c r="D1728" t="s">
        <v>96</v>
      </c>
      <c r="E1728">
        <v>5.8319999999999999</v>
      </c>
      <c r="F1728">
        <f t="shared" si="46"/>
        <v>5.8319999999999999</v>
      </c>
      <c r="G1728" t="str">
        <f t="shared" si="47"/>
        <v>Services</v>
      </c>
    </row>
    <row r="1729" spans="1:7">
      <c r="A1729">
        <v>2013</v>
      </c>
      <c r="B1729">
        <v>5200</v>
      </c>
      <c r="C1729" t="s">
        <v>49</v>
      </c>
      <c r="D1729" t="s">
        <v>101</v>
      </c>
      <c r="E1729">
        <v>0</v>
      </c>
      <c r="F1729">
        <f t="shared" si="46"/>
        <v>0</v>
      </c>
      <c r="G1729" t="str">
        <f t="shared" si="47"/>
        <v>Prod-Central</v>
      </c>
    </row>
    <row r="1730" spans="1:7">
      <c r="A1730">
        <v>2013</v>
      </c>
      <c r="B1730">
        <v>5200</v>
      </c>
      <c r="C1730" t="s">
        <v>49</v>
      </c>
      <c r="D1730" t="s">
        <v>102</v>
      </c>
      <c r="E1730">
        <v>0</v>
      </c>
      <c r="F1730">
        <f t="shared" si="46"/>
        <v>0</v>
      </c>
      <c r="G1730" t="str">
        <f t="shared" si="47"/>
        <v>Industry</v>
      </c>
    </row>
    <row r="1731" spans="1:7">
      <c r="A1731">
        <v>2013</v>
      </c>
      <c r="B1731">
        <v>5200</v>
      </c>
      <c r="C1731" t="s">
        <v>49</v>
      </c>
      <c r="D1731" t="s">
        <v>99</v>
      </c>
      <c r="E1731">
        <v>0</v>
      </c>
      <c r="F1731">
        <f t="shared" si="46"/>
        <v>0</v>
      </c>
      <c r="G1731" t="str">
        <f t="shared" si="47"/>
        <v>Industry</v>
      </c>
    </row>
    <row r="1732" spans="1:7">
      <c r="A1732">
        <v>2013</v>
      </c>
      <c r="B1732">
        <v>5200</v>
      </c>
      <c r="C1732" t="s">
        <v>49</v>
      </c>
      <c r="D1732" t="s">
        <v>95</v>
      </c>
      <c r="E1732">
        <v>0</v>
      </c>
      <c r="F1732">
        <f t="shared" si="46"/>
        <v>0</v>
      </c>
      <c r="G1732" t="str">
        <f t="shared" si="47"/>
        <v>Residential</v>
      </c>
    </row>
    <row r="1733" spans="1:7">
      <c r="A1733">
        <v>2013</v>
      </c>
      <c r="B1733">
        <v>5200</v>
      </c>
      <c r="C1733" t="s">
        <v>49</v>
      </c>
      <c r="D1733" t="s">
        <v>98</v>
      </c>
      <c r="E1733">
        <v>0</v>
      </c>
      <c r="F1733">
        <f t="shared" si="46"/>
        <v>0</v>
      </c>
      <c r="G1733" t="str">
        <f t="shared" si="47"/>
        <v>Agri</v>
      </c>
    </row>
    <row r="1734" spans="1:7">
      <c r="A1734">
        <v>2013</v>
      </c>
      <c r="B1734">
        <v>5200</v>
      </c>
      <c r="C1734" t="s">
        <v>49</v>
      </c>
      <c r="D1734" t="s">
        <v>98</v>
      </c>
      <c r="E1734">
        <v>0</v>
      </c>
      <c r="F1734">
        <f t="shared" si="46"/>
        <v>0</v>
      </c>
      <c r="G1734" t="str">
        <f t="shared" si="47"/>
        <v>Agri</v>
      </c>
    </row>
    <row r="1735" spans="1:7">
      <c r="A1735">
        <v>2013</v>
      </c>
      <c r="B1735">
        <v>5200</v>
      </c>
      <c r="C1735" t="s">
        <v>49</v>
      </c>
      <c r="D1735" t="s">
        <v>96</v>
      </c>
      <c r="E1735">
        <v>0</v>
      </c>
      <c r="F1735">
        <f t="shared" si="46"/>
        <v>0</v>
      </c>
      <c r="G1735" t="str">
        <f t="shared" si="47"/>
        <v>Services</v>
      </c>
    </row>
    <row r="1736" spans="1:7">
      <c r="A1736">
        <v>2013</v>
      </c>
      <c r="B1736">
        <v>5200</v>
      </c>
      <c r="C1736" t="s">
        <v>75</v>
      </c>
      <c r="D1736" t="s">
        <v>101</v>
      </c>
      <c r="E1736">
        <v>6.0730000000000004</v>
      </c>
      <c r="F1736">
        <f t="shared" si="46"/>
        <v>6.0730000000000004</v>
      </c>
      <c r="G1736" t="str">
        <f t="shared" si="47"/>
        <v>Prod-Central</v>
      </c>
    </row>
    <row r="1737" spans="1:7">
      <c r="A1737">
        <v>2013</v>
      </c>
      <c r="B1737">
        <v>5200</v>
      </c>
      <c r="C1737" t="s">
        <v>75</v>
      </c>
      <c r="D1737" t="s">
        <v>102</v>
      </c>
      <c r="E1737">
        <v>0</v>
      </c>
      <c r="F1737">
        <f t="shared" si="46"/>
        <v>0</v>
      </c>
      <c r="G1737" t="str">
        <f t="shared" si="47"/>
        <v>Industry</v>
      </c>
    </row>
    <row r="1738" spans="1:7">
      <c r="A1738">
        <v>2013</v>
      </c>
      <c r="B1738">
        <v>5200</v>
      </c>
      <c r="C1738" t="s">
        <v>75</v>
      </c>
      <c r="D1738" t="s">
        <v>99</v>
      </c>
      <c r="E1738">
        <v>0</v>
      </c>
      <c r="F1738">
        <f t="shared" si="46"/>
        <v>0</v>
      </c>
      <c r="G1738" t="str">
        <f t="shared" si="47"/>
        <v>Industry</v>
      </c>
    </row>
    <row r="1739" spans="1:7">
      <c r="A1739">
        <v>2013</v>
      </c>
      <c r="B1739">
        <v>5200</v>
      </c>
      <c r="C1739" t="s">
        <v>75</v>
      </c>
      <c r="D1739" t="s">
        <v>95</v>
      </c>
      <c r="E1739">
        <v>13.055999999999999</v>
      </c>
      <c r="F1739">
        <f t="shared" si="46"/>
        <v>13.055999999999999</v>
      </c>
      <c r="G1739" t="str">
        <f t="shared" si="47"/>
        <v>Residential</v>
      </c>
    </row>
    <row r="1740" spans="1:7">
      <c r="A1740">
        <v>2013</v>
      </c>
      <c r="B1740">
        <v>5200</v>
      </c>
      <c r="C1740" t="s">
        <v>75</v>
      </c>
      <c r="D1740" t="s">
        <v>98</v>
      </c>
      <c r="E1740">
        <v>0.20599999999999999</v>
      </c>
      <c r="F1740">
        <f t="shared" si="46"/>
        <v>0.20599999999999999</v>
      </c>
      <c r="G1740" t="str">
        <f t="shared" si="47"/>
        <v>Agri</v>
      </c>
    </row>
    <row r="1741" spans="1:7">
      <c r="A1741">
        <v>2013</v>
      </c>
      <c r="B1741">
        <v>5200</v>
      </c>
      <c r="C1741" t="s">
        <v>75</v>
      </c>
      <c r="D1741" t="s">
        <v>98</v>
      </c>
      <c r="E1741">
        <v>0.187</v>
      </c>
      <c r="F1741">
        <f t="shared" si="46"/>
        <v>0.187</v>
      </c>
      <c r="G1741" t="str">
        <f t="shared" si="47"/>
        <v>Agri</v>
      </c>
    </row>
    <row r="1742" spans="1:7">
      <c r="A1742">
        <v>2013</v>
      </c>
      <c r="B1742">
        <v>5200</v>
      </c>
      <c r="C1742" t="s">
        <v>75</v>
      </c>
      <c r="D1742" t="s">
        <v>96</v>
      </c>
      <c r="E1742">
        <v>8.577</v>
      </c>
      <c r="F1742">
        <f t="shared" si="46"/>
        <v>8.577</v>
      </c>
      <c r="G1742" t="str">
        <f t="shared" si="47"/>
        <v>Services</v>
      </c>
    </row>
    <row r="1743" spans="1:7">
      <c r="A1743">
        <v>2013</v>
      </c>
      <c r="B1743">
        <v>5200</v>
      </c>
      <c r="C1743" t="s">
        <v>50</v>
      </c>
      <c r="D1743" t="s">
        <v>101</v>
      </c>
      <c r="E1743">
        <v>128.934</v>
      </c>
      <c r="F1743">
        <f t="shared" si="46"/>
        <v>128.934</v>
      </c>
      <c r="G1743" t="str">
        <f t="shared" si="47"/>
        <v>Prod-Central</v>
      </c>
    </row>
    <row r="1744" spans="1:7">
      <c r="A1744">
        <v>2013</v>
      </c>
      <c r="B1744">
        <v>5200</v>
      </c>
      <c r="C1744" t="s">
        <v>50</v>
      </c>
      <c r="D1744" t="s">
        <v>102</v>
      </c>
      <c r="E1744">
        <v>83.72</v>
      </c>
      <c r="F1744">
        <f t="shared" si="46"/>
        <v>-83.72</v>
      </c>
      <c r="G1744" t="str">
        <f t="shared" si="47"/>
        <v>Industry</v>
      </c>
    </row>
    <row r="1745" spans="1:7">
      <c r="A1745">
        <v>2013</v>
      </c>
      <c r="B1745">
        <v>5200</v>
      </c>
      <c r="C1745" t="s">
        <v>50</v>
      </c>
      <c r="D1745" t="s">
        <v>99</v>
      </c>
      <c r="E1745">
        <v>107.19</v>
      </c>
      <c r="F1745">
        <f t="shared" si="46"/>
        <v>107.19</v>
      </c>
      <c r="G1745" t="str">
        <f t="shared" si="47"/>
        <v>Industry</v>
      </c>
    </row>
    <row r="1746" spans="1:7">
      <c r="A1746">
        <v>2013</v>
      </c>
      <c r="B1746">
        <v>5200</v>
      </c>
      <c r="C1746" t="s">
        <v>50</v>
      </c>
      <c r="D1746" t="s">
        <v>95</v>
      </c>
      <c r="E1746">
        <v>38.959000000000003</v>
      </c>
      <c r="F1746">
        <f t="shared" si="46"/>
        <v>38.959000000000003</v>
      </c>
      <c r="G1746" t="str">
        <f t="shared" si="47"/>
        <v>Residential</v>
      </c>
    </row>
    <row r="1747" spans="1:7">
      <c r="A1747">
        <v>2013</v>
      </c>
      <c r="B1747">
        <v>5200</v>
      </c>
      <c r="C1747" t="s">
        <v>50</v>
      </c>
      <c r="D1747" t="s">
        <v>98</v>
      </c>
      <c r="E1747">
        <v>0</v>
      </c>
      <c r="F1747">
        <f t="shared" si="46"/>
        <v>0</v>
      </c>
      <c r="G1747" t="str">
        <f t="shared" si="47"/>
        <v>Agri</v>
      </c>
    </row>
    <row r="1748" spans="1:7">
      <c r="A1748">
        <v>2013</v>
      </c>
      <c r="B1748">
        <v>5200</v>
      </c>
      <c r="C1748" t="s">
        <v>50</v>
      </c>
      <c r="D1748" t="s">
        <v>98</v>
      </c>
      <c r="E1748">
        <v>0.85</v>
      </c>
      <c r="F1748">
        <f t="shared" si="46"/>
        <v>0.85</v>
      </c>
      <c r="G1748" t="str">
        <f t="shared" si="47"/>
        <v>Agri</v>
      </c>
    </row>
    <row r="1749" spans="1:7">
      <c r="A1749">
        <v>2013</v>
      </c>
      <c r="B1749">
        <v>5200</v>
      </c>
      <c r="C1749" t="s">
        <v>50</v>
      </c>
      <c r="D1749" t="s">
        <v>96</v>
      </c>
      <c r="E1749">
        <v>6.444</v>
      </c>
      <c r="F1749">
        <f t="shared" si="46"/>
        <v>6.444</v>
      </c>
      <c r="G1749" t="str">
        <f t="shared" si="47"/>
        <v>Services</v>
      </c>
    </row>
    <row r="1750" spans="1:7">
      <c r="A1750">
        <v>2013</v>
      </c>
      <c r="B1750">
        <v>5200</v>
      </c>
      <c r="C1750" t="s">
        <v>51</v>
      </c>
      <c r="D1750" t="s">
        <v>101</v>
      </c>
      <c r="E1750">
        <v>18.722999999999999</v>
      </c>
      <c r="F1750">
        <f t="shared" si="46"/>
        <v>18.722999999999999</v>
      </c>
      <c r="G1750" t="str">
        <f t="shared" si="47"/>
        <v>Prod-Central</v>
      </c>
    </row>
    <row r="1751" spans="1:7">
      <c r="A1751">
        <v>2013</v>
      </c>
      <c r="B1751">
        <v>5200</v>
      </c>
      <c r="C1751" t="s">
        <v>51</v>
      </c>
      <c r="D1751" t="s">
        <v>102</v>
      </c>
      <c r="E1751">
        <v>5.8680000000000003</v>
      </c>
      <c r="F1751">
        <f t="shared" si="46"/>
        <v>-5.8680000000000003</v>
      </c>
      <c r="G1751" t="str">
        <f t="shared" si="47"/>
        <v>Industry</v>
      </c>
    </row>
    <row r="1752" spans="1:7">
      <c r="A1752">
        <v>2013</v>
      </c>
      <c r="B1752">
        <v>5200</v>
      </c>
      <c r="C1752" t="s">
        <v>51</v>
      </c>
      <c r="D1752" t="s">
        <v>99</v>
      </c>
      <c r="E1752">
        <v>8.6549999999999994</v>
      </c>
      <c r="F1752">
        <f t="shared" si="46"/>
        <v>8.6549999999999994</v>
      </c>
      <c r="G1752" t="str">
        <f t="shared" si="47"/>
        <v>Industry</v>
      </c>
    </row>
    <row r="1753" spans="1:7">
      <c r="A1753">
        <v>2013</v>
      </c>
      <c r="B1753">
        <v>5200</v>
      </c>
      <c r="C1753" t="s">
        <v>51</v>
      </c>
      <c r="D1753" t="s">
        <v>95</v>
      </c>
      <c r="E1753">
        <v>19.454999999999998</v>
      </c>
      <c r="F1753">
        <f t="shared" si="46"/>
        <v>19.454999999999998</v>
      </c>
      <c r="G1753" t="str">
        <f t="shared" si="47"/>
        <v>Residential</v>
      </c>
    </row>
    <row r="1754" spans="1:7">
      <c r="A1754">
        <v>2013</v>
      </c>
      <c r="B1754">
        <v>5200</v>
      </c>
      <c r="C1754" t="s">
        <v>51</v>
      </c>
      <c r="D1754" t="s">
        <v>98</v>
      </c>
      <c r="E1754">
        <v>0</v>
      </c>
      <c r="F1754">
        <f t="shared" si="46"/>
        <v>0</v>
      </c>
      <c r="G1754" t="str">
        <f t="shared" si="47"/>
        <v>Agri</v>
      </c>
    </row>
    <row r="1755" spans="1:7">
      <c r="A1755">
        <v>2013</v>
      </c>
      <c r="B1755">
        <v>5200</v>
      </c>
      <c r="C1755" t="s">
        <v>51</v>
      </c>
      <c r="D1755" t="s">
        <v>98</v>
      </c>
      <c r="E1755">
        <v>0.21299999999999999</v>
      </c>
      <c r="F1755">
        <f t="shared" si="46"/>
        <v>0.21299999999999999</v>
      </c>
      <c r="G1755" t="str">
        <f t="shared" si="47"/>
        <v>Agri</v>
      </c>
    </row>
    <row r="1756" spans="1:7">
      <c r="A1756">
        <v>2013</v>
      </c>
      <c r="B1756">
        <v>5200</v>
      </c>
      <c r="C1756" t="s">
        <v>51</v>
      </c>
      <c r="D1756" t="s">
        <v>96</v>
      </c>
      <c r="E1756">
        <v>7.165</v>
      </c>
      <c r="F1756">
        <f t="shared" si="46"/>
        <v>7.165</v>
      </c>
      <c r="G1756" t="str">
        <f t="shared" si="47"/>
        <v>Services</v>
      </c>
    </row>
    <row r="1757" spans="1:7">
      <c r="A1757">
        <v>2013</v>
      </c>
      <c r="B1757">
        <v>5200</v>
      </c>
      <c r="C1757" t="s">
        <v>52</v>
      </c>
      <c r="D1757" t="s">
        <v>101</v>
      </c>
      <c r="E1757">
        <v>2.3660000000000001</v>
      </c>
      <c r="F1757">
        <f t="shared" si="46"/>
        <v>2.3660000000000001</v>
      </c>
      <c r="G1757" t="str">
        <f t="shared" si="47"/>
        <v>Prod-Central</v>
      </c>
    </row>
    <row r="1758" spans="1:7">
      <c r="A1758">
        <v>2013</v>
      </c>
      <c r="B1758">
        <v>5200</v>
      </c>
      <c r="C1758" t="s">
        <v>52</v>
      </c>
      <c r="D1758" t="s">
        <v>102</v>
      </c>
      <c r="E1758">
        <v>0.67700000000000005</v>
      </c>
      <c r="F1758">
        <f t="shared" ref="F1758:F1821" si="48">IF(D1758=$D$221,-E1758,E1758)</f>
        <v>-0.67700000000000005</v>
      </c>
      <c r="G1758" t="str">
        <f t="shared" ref="G1758:G1821" si="49">IF(D1758=$D$221,$D$222,D1758)</f>
        <v>Industry</v>
      </c>
    </row>
    <row r="1759" spans="1:7">
      <c r="A1759">
        <v>2013</v>
      </c>
      <c r="B1759">
        <v>5200</v>
      </c>
      <c r="C1759" t="s">
        <v>52</v>
      </c>
      <c r="D1759" t="s">
        <v>99</v>
      </c>
      <c r="E1759">
        <v>0.51200000000000001</v>
      </c>
      <c r="F1759">
        <f t="shared" si="48"/>
        <v>0.51200000000000001</v>
      </c>
      <c r="G1759" t="str">
        <f t="shared" si="49"/>
        <v>Industry</v>
      </c>
    </row>
    <row r="1760" spans="1:7">
      <c r="A1760">
        <v>2013</v>
      </c>
      <c r="B1760">
        <v>5200</v>
      </c>
      <c r="C1760" t="s">
        <v>52</v>
      </c>
      <c r="D1760" t="s">
        <v>95</v>
      </c>
      <c r="E1760">
        <v>0</v>
      </c>
      <c r="F1760">
        <f t="shared" si="48"/>
        <v>0</v>
      </c>
      <c r="G1760" t="str">
        <f t="shared" si="49"/>
        <v>Residential</v>
      </c>
    </row>
    <row r="1761" spans="1:7">
      <c r="A1761">
        <v>2013</v>
      </c>
      <c r="B1761">
        <v>5200</v>
      </c>
      <c r="C1761" t="s">
        <v>52</v>
      </c>
      <c r="D1761" t="s">
        <v>98</v>
      </c>
      <c r="E1761">
        <v>0</v>
      </c>
      <c r="F1761">
        <f t="shared" si="48"/>
        <v>0</v>
      </c>
      <c r="G1761" t="str">
        <f t="shared" si="49"/>
        <v>Agri</v>
      </c>
    </row>
    <row r="1762" spans="1:7">
      <c r="A1762">
        <v>2013</v>
      </c>
      <c r="B1762">
        <v>5200</v>
      </c>
      <c r="C1762" t="s">
        <v>52</v>
      </c>
      <c r="D1762" t="s">
        <v>98</v>
      </c>
      <c r="E1762">
        <v>0</v>
      </c>
      <c r="F1762">
        <f t="shared" si="48"/>
        <v>0</v>
      </c>
      <c r="G1762" t="str">
        <f t="shared" si="49"/>
        <v>Agri</v>
      </c>
    </row>
    <row r="1763" spans="1:7">
      <c r="A1763">
        <v>2013</v>
      </c>
      <c r="B1763">
        <v>5200</v>
      </c>
      <c r="C1763" t="s">
        <v>52</v>
      </c>
      <c r="D1763" t="s">
        <v>96</v>
      </c>
      <c r="E1763">
        <v>2.734</v>
      </c>
      <c r="F1763">
        <f t="shared" si="48"/>
        <v>2.734</v>
      </c>
      <c r="G1763" t="str">
        <f t="shared" si="49"/>
        <v>Services</v>
      </c>
    </row>
    <row r="1764" spans="1:7">
      <c r="A1764">
        <v>2013</v>
      </c>
      <c r="B1764">
        <v>5200</v>
      </c>
      <c r="C1764" t="s">
        <v>53</v>
      </c>
      <c r="D1764" t="s">
        <v>101</v>
      </c>
      <c r="E1764">
        <v>17.495999999999999</v>
      </c>
      <c r="F1764">
        <f t="shared" si="48"/>
        <v>17.495999999999999</v>
      </c>
      <c r="G1764" t="str">
        <f t="shared" si="49"/>
        <v>Prod-Central</v>
      </c>
    </row>
    <row r="1765" spans="1:7">
      <c r="A1765">
        <v>2013</v>
      </c>
      <c r="B1765">
        <v>5200</v>
      </c>
      <c r="C1765" t="s">
        <v>53</v>
      </c>
      <c r="D1765" t="s">
        <v>102</v>
      </c>
      <c r="E1765">
        <v>0.64400000000000002</v>
      </c>
      <c r="F1765">
        <f t="shared" si="48"/>
        <v>-0.64400000000000002</v>
      </c>
      <c r="G1765" t="str">
        <f t="shared" si="49"/>
        <v>Industry</v>
      </c>
    </row>
    <row r="1766" spans="1:7">
      <c r="A1766">
        <v>2013</v>
      </c>
      <c r="B1766">
        <v>5200</v>
      </c>
      <c r="C1766" t="s">
        <v>53</v>
      </c>
      <c r="D1766" t="s">
        <v>99</v>
      </c>
      <c r="E1766">
        <v>0.47899999999999998</v>
      </c>
      <c r="F1766">
        <f t="shared" si="48"/>
        <v>0.47899999999999998</v>
      </c>
      <c r="G1766" t="str">
        <f t="shared" si="49"/>
        <v>Industry</v>
      </c>
    </row>
    <row r="1767" spans="1:7">
      <c r="A1767">
        <v>2013</v>
      </c>
      <c r="B1767">
        <v>5200</v>
      </c>
      <c r="C1767" t="s">
        <v>53</v>
      </c>
      <c r="D1767" t="s">
        <v>95</v>
      </c>
      <c r="E1767">
        <v>15.419</v>
      </c>
      <c r="F1767">
        <f t="shared" si="48"/>
        <v>15.419</v>
      </c>
      <c r="G1767" t="str">
        <f t="shared" si="49"/>
        <v>Residential</v>
      </c>
    </row>
    <row r="1768" spans="1:7">
      <c r="A1768">
        <v>2013</v>
      </c>
      <c r="B1768">
        <v>5200</v>
      </c>
      <c r="C1768" t="s">
        <v>53</v>
      </c>
      <c r="D1768" t="s">
        <v>98</v>
      </c>
      <c r="E1768">
        <v>0</v>
      </c>
      <c r="F1768">
        <f t="shared" si="48"/>
        <v>0</v>
      </c>
      <c r="G1768" t="str">
        <f t="shared" si="49"/>
        <v>Agri</v>
      </c>
    </row>
    <row r="1769" spans="1:7">
      <c r="A1769">
        <v>2013</v>
      </c>
      <c r="B1769">
        <v>5200</v>
      </c>
      <c r="C1769" t="s">
        <v>53</v>
      </c>
      <c r="D1769" t="s">
        <v>98</v>
      </c>
      <c r="E1769">
        <v>0.23400000000000001</v>
      </c>
      <c r="F1769">
        <f t="shared" si="48"/>
        <v>0.23400000000000001</v>
      </c>
      <c r="G1769" t="str">
        <f t="shared" si="49"/>
        <v>Agri</v>
      </c>
    </row>
    <row r="1770" spans="1:7">
      <c r="A1770">
        <v>2013</v>
      </c>
      <c r="B1770">
        <v>5200</v>
      </c>
      <c r="C1770" t="s">
        <v>53</v>
      </c>
      <c r="D1770" t="s">
        <v>96</v>
      </c>
      <c r="E1770">
        <v>5.5620000000000003</v>
      </c>
      <c r="F1770">
        <f t="shared" si="48"/>
        <v>5.5620000000000003</v>
      </c>
      <c r="G1770" t="str">
        <f t="shared" si="49"/>
        <v>Services</v>
      </c>
    </row>
    <row r="1771" spans="1:7">
      <c r="A1771">
        <v>2013</v>
      </c>
      <c r="B1771">
        <v>5200</v>
      </c>
      <c r="C1771" t="s">
        <v>76</v>
      </c>
      <c r="D1771" t="s">
        <v>101</v>
      </c>
      <c r="E1771">
        <v>5.87</v>
      </c>
      <c r="F1771">
        <f t="shared" si="48"/>
        <v>5.87</v>
      </c>
      <c r="G1771" t="str">
        <f t="shared" si="49"/>
        <v>Prod-Central</v>
      </c>
    </row>
    <row r="1772" spans="1:7">
      <c r="A1772">
        <v>2013</v>
      </c>
      <c r="B1772">
        <v>5200</v>
      </c>
      <c r="C1772" t="s">
        <v>76</v>
      </c>
      <c r="D1772" t="s">
        <v>102</v>
      </c>
      <c r="E1772">
        <v>1.046</v>
      </c>
      <c r="F1772">
        <f t="shared" si="48"/>
        <v>-1.046</v>
      </c>
      <c r="G1772" t="str">
        <f t="shared" si="49"/>
        <v>Industry</v>
      </c>
    </row>
    <row r="1773" spans="1:7">
      <c r="A1773">
        <v>2013</v>
      </c>
      <c r="B1773">
        <v>5200</v>
      </c>
      <c r="C1773" t="s">
        <v>76</v>
      </c>
      <c r="D1773" t="s">
        <v>99</v>
      </c>
      <c r="E1773">
        <v>2.121</v>
      </c>
      <c r="F1773">
        <f t="shared" si="48"/>
        <v>2.121</v>
      </c>
      <c r="G1773" t="str">
        <f t="shared" si="49"/>
        <v>Industry</v>
      </c>
    </row>
    <row r="1774" spans="1:7">
      <c r="A1774">
        <v>2013</v>
      </c>
      <c r="B1774">
        <v>5200</v>
      </c>
      <c r="C1774" t="s">
        <v>76</v>
      </c>
      <c r="D1774" t="s">
        <v>95</v>
      </c>
      <c r="E1774">
        <v>4.556</v>
      </c>
      <c r="F1774">
        <f t="shared" si="48"/>
        <v>4.556</v>
      </c>
      <c r="G1774" t="str">
        <f t="shared" si="49"/>
        <v>Residential</v>
      </c>
    </row>
    <row r="1775" spans="1:7">
      <c r="A1775">
        <v>2013</v>
      </c>
      <c r="B1775">
        <v>5200</v>
      </c>
      <c r="C1775" t="s">
        <v>76</v>
      </c>
      <c r="D1775" t="s">
        <v>98</v>
      </c>
      <c r="E1775">
        <v>0</v>
      </c>
      <c r="F1775">
        <f t="shared" si="48"/>
        <v>0</v>
      </c>
      <c r="G1775" t="str">
        <f t="shared" si="49"/>
        <v>Agri</v>
      </c>
    </row>
    <row r="1776" spans="1:7">
      <c r="A1776">
        <v>2013</v>
      </c>
      <c r="B1776">
        <v>5200</v>
      </c>
      <c r="C1776" t="s">
        <v>76</v>
      </c>
      <c r="D1776" t="s">
        <v>98</v>
      </c>
      <c r="E1776">
        <v>3.7999999999999999E-2</v>
      </c>
      <c r="F1776">
        <f t="shared" si="48"/>
        <v>3.7999999999999999E-2</v>
      </c>
      <c r="G1776" t="str">
        <f t="shared" si="49"/>
        <v>Agri</v>
      </c>
    </row>
    <row r="1777" spans="1:7">
      <c r="A1777">
        <v>2013</v>
      </c>
      <c r="B1777">
        <v>5200</v>
      </c>
      <c r="C1777" t="s">
        <v>76</v>
      </c>
      <c r="D1777" t="s">
        <v>96</v>
      </c>
      <c r="E1777">
        <v>2.2290000000000001</v>
      </c>
      <c r="F1777">
        <f t="shared" si="48"/>
        <v>2.2290000000000001</v>
      </c>
      <c r="G1777" t="str">
        <f t="shared" si="49"/>
        <v>Services</v>
      </c>
    </row>
    <row r="1778" spans="1:7">
      <c r="A1778">
        <v>2013</v>
      </c>
      <c r="B1778">
        <v>5200</v>
      </c>
      <c r="C1778" t="s">
        <v>77</v>
      </c>
      <c r="D1778" t="s">
        <v>101</v>
      </c>
      <c r="E1778">
        <v>0</v>
      </c>
      <c r="F1778">
        <f t="shared" si="48"/>
        <v>0</v>
      </c>
      <c r="G1778" t="str">
        <f t="shared" si="49"/>
        <v>Prod-Central</v>
      </c>
    </row>
    <row r="1779" spans="1:7">
      <c r="A1779">
        <v>2013</v>
      </c>
      <c r="B1779">
        <v>5200</v>
      </c>
      <c r="C1779" t="s">
        <v>77</v>
      </c>
      <c r="D1779" t="s">
        <v>102</v>
      </c>
      <c r="E1779">
        <v>0</v>
      </c>
      <c r="F1779">
        <f t="shared" si="48"/>
        <v>0</v>
      </c>
      <c r="G1779" t="str">
        <f t="shared" si="49"/>
        <v>Industry</v>
      </c>
    </row>
    <row r="1780" spans="1:7">
      <c r="A1780">
        <v>2013</v>
      </c>
      <c r="B1780">
        <v>5200</v>
      </c>
      <c r="C1780" t="s">
        <v>77</v>
      </c>
      <c r="D1780" t="s">
        <v>99</v>
      </c>
      <c r="E1780">
        <v>0</v>
      </c>
      <c r="F1780">
        <f t="shared" si="48"/>
        <v>0</v>
      </c>
      <c r="G1780" t="str">
        <f t="shared" si="49"/>
        <v>Industry</v>
      </c>
    </row>
    <row r="1781" spans="1:7">
      <c r="A1781">
        <v>2013</v>
      </c>
      <c r="B1781">
        <v>5200</v>
      </c>
      <c r="C1781" t="s">
        <v>77</v>
      </c>
      <c r="D1781" t="s">
        <v>95</v>
      </c>
      <c r="E1781">
        <v>0</v>
      </c>
      <c r="F1781">
        <f t="shared" si="48"/>
        <v>0</v>
      </c>
      <c r="G1781" t="str">
        <f t="shared" si="49"/>
        <v>Residential</v>
      </c>
    </row>
    <row r="1782" spans="1:7">
      <c r="A1782">
        <v>2013</v>
      </c>
      <c r="B1782">
        <v>5200</v>
      </c>
      <c r="C1782" t="s">
        <v>77</v>
      </c>
      <c r="D1782" t="s">
        <v>98</v>
      </c>
      <c r="E1782">
        <v>0</v>
      </c>
      <c r="F1782">
        <f t="shared" si="48"/>
        <v>0</v>
      </c>
      <c r="G1782" t="str">
        <f t="shared" si="49"/>
        <v>Agri</v>
      </c>
    </row>
    <row r="1783" spans="1:7">
      <c r="A1783">
        <v>2013</v>
      </c>
      <c r="B1783">
        <v>5200</v>
      </c>
      <c r="C1783" t="s">
        <v>77</v>
      </c>
      <c r="D1783" t="s">
        <v>98</v>
      </c>
      <c r="E1783">
        <v>0</v>
      </c>
      <c r="F1783">
        <f t="shared" si="48"/>
        <v>0</v>
      </c>
      <c r="G1783" t="str">
        <f t="shared" si="49"/>
        <v>Agri</v>
      </c>
    </row>
    <row r="1784" spans="1:7">
      <c r="A1784">
        <v>2013</v>
      </c>
      <c r="B1784">
        <v>5200</v>
      </c>
      <c r="C1784" t="s">
        <v>77</v>
      </c>
      <c r="D1784" t="s">
        <v>96</v>
      </c>
      <c r="E1784">
        <v>0</v>
      </c>
      <c r="F1784">
        <f t="shared" si="48"/>
        <v>0</v>
      </c>
      <c r="G1784" t="str">
        <f t="shared" si="49"/>
        <v>Services</v>
      </c>
    </row>
    <row r="1785" spans="1:7">
      <c r="A1785">
        <v>2013</v>
      </c>
      <c r="B1785">
        <v>5200</v>
      </c>
      <c r="C1785" t="s">
        <v>78</v>
      </c>
      <c r="D1785" t="s">
        <v>101</v>
      </c>
      <c r="E1785">
        <v>0.878</v>
      </c>
      <c r="F1785">
        <f t="shared" si="48"/>
        <v>0.878</v>
      </c>
      <c r="G1785" t="str">
        <f t="shared" si="49"/>
        <v>Prod-Central</v>
      </c>
    </row>
    <row r="1786" spans="1:7">
      <c r="A1786">
        <v>2013</v>
      </c>
      <c r="B1786">
        <v>5200</v>
      </c>
      <c r="C1786" t="s">
        <v>78</v>
      </c>
      <c r="D1786" t="s">
        <v>102</v>
      </c>
      <c r="E1786">
        <v>6.5000000000000002E-2</v>
      </c>
      <c r="F1786">
        <f t="shared" si="48"/>
        <v>-6.5000000000000002E-2</v>
      </c>
      <c r="G1786" t="str">
        <f t="shared" si="49"/>
        <v>Industry</v>
      </c>
    </row>
    <row r="1787" spans="1:7">
      <c r="A1787">
        <v>2013</v>
      </c>
      <c r="B1787">
        <v>5200</v>
      </c>
      <c r="C1787" t="s">
        <v>78</v>
      </c>
      <c r="D1787" t="s">
        <v>99</v>
      </c>
      <c r="E1787">
        <v>0.14099999999999999</v>
      </c>
      <c r="F1787">
        <f t="shared" si="48"/>
        <v>0.14099999999999999</v>
      </c>
      <c r="G1787" t="str">
        <f t="shared" si="49"/>
        <v>Industry</v>
      </c>
    </row>
    <row r="1788" spans="1:7">
      <c r="A1788">
        <v>2013</v>
      </c>
      <c r="B1788">
        <v>5200</v>
      </c>
      <c r="C1788" t="s">
        <v>78</v>
      </c>
      <c r="D1788" t="s">
        <v>95</v>
      </c>
      <c r="E1788">
        <v>1.1830000000000001</v>
      </c>
      <c r="F1788">
        <f t="shared" si="48"/>
        <v>1.1830000000000001</v>
      </c>
      <c r="G1788" t="str">
        <f t="shared" si="49"/>
        <v>Residential</v>
      </c>
    </row>
    <row r="1789" spans="1:7">
      <c r="A1789">
        <v>2013</v>
      </c>
      <c r="B1789">
        <v>5200</v>
      </c>
      <c r="C1789" t="s">
        <v>78</v>
      </c>
      <c r="D1789" t="s">
        <v>98</v>
      </c>
      <c r="E1789">
        <v>0</v>
      </c>
      <c r="F1789">
        <f t="shared" si="48"/>
        <v>0</v>
      </c>
      <c r="G1789" t="str">
        <f t="shared" si="49"/>
        <v>Agri</v>
      </c>
    </row>
    <row r="1790" spans="1:7">
      <c r="A1790">
        <v>2013</v>
      </c>
      <c r="B1790">
        <v>5200</v>
      </c>
      <c r="C1790" t="s">
        <v>78</v>
      </c>
      <c r="D1790" t="s">
        <v>98</v>
      </c>
      <c r="E1790">
        <v>0</v>
      </c>
      <c r="F1790">
        <f t="shared" si="48"/>
        <v>0</v>
      </c>
      <c r="G1790" t="str">
        <f t="shared" si="49"/>
        <v>Agri</v>
      </c>
    </row>
    <row r="1791" spans="1:7">
      <c r="A1791">
        <v>2013</v>
      </c>
      <c r="B1791">
        <v>5200</v>
      </c>
      <c r="C1791" t="s">
        <v>78</v>
      </c>
      <c r="D1791" t="s">
        <v>96</v>
      </c>
      <c r="E1791">
        <v>0.499</v>
      </c>
      <c r="F1791">
        <f t="shared" si="48"/>
        <v>0.499</v>
      </c>
      <c r="G1791" t="str">
        <f t="shared" si="49"/>
        <v>Services</v>
      </c>
    </row>
    <row r="1792" spans="1:7">
      <c r="A1792">
        <v>2013</v>
      </c>
      <c r="B1792">
        <v>5200</v>
      </c>
      <c r="C1792" t="s">
        <v>69</v>
      </c>
      <c r="D1792" t="s">
        <v>101</v>
      </c>
      <c r="E1792">
        <v>0</v>
      </c>
      <c r="F1792">
        <f t="shared" si="48"/>
        <v>0</v>
      </c>
      <c r="G1792" t="str">
        <f t="shared" si="49"/>
        <v>Prod-Central</v>
      </c>
    </row>
    <row r="1793" spans="1:7">
      <c r="A1793">
        <v>2013</v>
      </c>
      <c r="B1793">
        <v>5200</v>
      </c>
      <c r="C1793" t="s">
        <v>69</v>
      </c>
      <c r="D1793" t="s">
        <v>102</v>
      </c>
      <c r="E1793">
        <v>1E-3</v>
      </c>
      <c r="F1793">
        <f t="shared" si="48"/>
        <v>-1E-3</v>
      </c>
      <c r="G1793" t="str">
        <f t="shared" si="49"/>
        <v>Industry</v>
      </c>
    </row>
    <row r="1794" spans="1:7">
      <c r="A1794">
        <v>2013</v>
      </c>
      <c r="B1794">
        <v>5200</v>
      </c>
      <c r="C1794" t="s">
        <v>69</v>
      </c>
      <c r="D1794" t="s">
        <v>99</v>
      </c>
      <c r="E1794">
        <v>0</v>
      </c>
      <c r="F1794">
        <f t="shared" si="48"/>
        <v>0</v>
      </c>
      <c r="G1794" t="str">
        <f t="shared" si="49"/>
        <v>Industry</v>
      </c>
    </row>
    <row r="1795" spans="1:7">
      <c r="A1795">
        <v>2013</v>
      </c>
      <c r="B1795">
        <v>5200</v>
      </c>
      <c r="C1795" t="s">
        <v>69</v>
      </c>
      <c r="D1795" t="s">
        <v>95</v>
      </c>
      <c r="E1795">
        <v>0</v>
      </c>
      <c r="F1795">
        <f t="shared" si="48"/>
        <v>0</v>
      </c>
      <c r="G1795" t="str">
        <f t="shared" si="49"/>
        <v>Residential</v>
      </c>
    </row>
    <row r="1796" spans="1:7">
      <c r="A1796">
        <v>2013</v>
      </c>
      <c r="B1796">
        <v>5200</v>
      </c>
      <c r="C1796" t="s">
        <v>69</v>
      </c>
      <c r="D1796" t="s">
        <v>98</v>
      </c>
      <c r="E1796">
        <v>0</v>
      </c>
      <c r="F1796">
        <f t="shared" si="48"/>
        <v>0</v>
      </c>
      <c r="G1796" t="str">
        <f t="shared" si="49"/>
        <v>Agri</v>
      </c>
    </row>
    <row r="1797" spans="1:7">
      <c r="A1797">
        <v>2013</v>
      </c>
      <c r="B1797">
        <v>5200</v>
      </c>
      <c r="C1797" t="s">
        <v>69</v>
      </c>
      <c r="D1797" t="s">
        <v>98</v>
      </c>
      <c r="E1797">
        <v>0</v>
      </c>
      <c r="F1797">
        <f t="shared" si="48"/>
        <v>0</v>
      </c>
      <c r="G1797" t="str">
        <f t="shared" si="49"/>
        <v>Agri</v>
      </c>
    </row>
    <row r="1798" spans="1:7">
      <c r="A1798">
        <v>2013</v>
      </c>
      <c r="B1798">
        <v>5200</v>
      </c>
      <c r="C1798" t="s">
        <v>69</v>
      </c>
      <c r="D1798" t="s">
        <v>96</v>
      </c>
      <c r="E1798">
        <v>1E-3</v>
      </c>
      <c r="F1798">
        <f t="shared" si="48"/>
        <v>1E-3</v>
      </c>
      <c r="G1798" t="str">
        <f t="shared" si="49"/>
        <v>Services</v>
      </c>
    </row>
    <row r="1799" spans="1:7">
      <c r="A1799">
        <v>2013</v>
      </c>
      <c r="B1799">
        <v>5200</v>
      </c>
      <c r="C1799" t="s">
        <v>54</v>
      </c>
      <c r="D1799" t="s">
        <v>101</v>
      </c>
      <c r="E1799">
        <v>88.266999999999996</v>
      </c>
      <c r="F1799">
        <f t="shared" si="48"/>
        <v>88.266999999999996</v>
      </c>
      <c r="G1799" t="str">
        <f t="shared" si="49"/>
        <v>Prod-Central</v>
      </c>
    </row>
    <row r="1800" spans="1:7">
      <c r="A1800">
        <v>2013</v>
      </c>
      <c r="B1800">
        <v>5200</v>
      </c>
      <c r="C1800" t="s">
        <v>54</v>
      </c>
      <c r="D1800" t="s">
        <v>102</v>
      </c>
      <c r="E1800">
        <v>43.177</v>
      </c>
      <c r="F1800">
        <f t="shared" si="48"/>
        <v>-43.177</v>
      </c>
      <c r="G1800" t="str">
        <f t="shared" si="49"/>
        <v>Industry</v>
      </c>
    </row>
    <row r="1801" spans="1:7">
      <c r="A1801">
        <v>2013</v>
      </c>
      <c r="B1801">
        <v>5200</v>
      </c>
      <c r="C1801" t="s">
        <v>54</v>
      </c>
      <c r="D1801" t="s">
        <v>99</v>
      </c>
      <c r="E1801">
        <v>88.701999999999998</v>
      </c>
      <c r="F1801">
        <f t="shared" si="48"/>
        <v>88.701999999999998</v>
      </c>
      <c r="G1801" t="str">
        <f t="shared" si="49"/>
        <v>Industry</v>
      </c>
    </row>
    <row r="1802" spans="1:7">
      <c r="A1802">
        <v>2013</v>
      </c>
      <c r="B1802">
        <v>5200</v>
      </c>
      <c r="C1802" t="s">
        <v>54</v>
      </c>
      <c r="D1802" t="s">
        <v>95</v>
      </c>
      <c r="E1802">
        <v>13.624000000000001</v>
      </c>
      <c r="F1802">
        <f t="shared" si="48"/>
        <v>13.624000000000001</v>
      </c>
      <c r="G1802" t="str">
        <f t="shared" si="49"/>
        <v>Residential</v>
      </c>
    </row>
    <row r="1803" spans="1:7">
      <c r="A1803">
        <v>2013</v>
      </c>
      <c r="B1803">
        <v>5200</v>
      </c>
      <c r="C1803" t="s">
        <v>54</v>
      </c>
      <c r="D1803" t="s">
        <v>98</v>
      </c>
      <c r="E1803">
        <v>0</v>
      </c>
      <c r="F1803">
        <f t="shared" si="48"/>
        <v>0</v>
      </c>
      <c r="G1803" t="str">
        <f t="shared" si="49"/>
        <v>Agri</v>
      </c>
    </row>
    <row r="1804" spans="1:7">
      <c r="A1804">
        <v>2013</v>
      </c>
      <c r="B1804">
        <v>5200</v>
      </c>
      <c r="C1804" t="s">
        <v>54</v>
      </c>
      <c r="D1804" t="s">
        <v>98</v>
      </c>
      <c r="E1804">
        <v>4.1859999999999999</v>
      </c>
      <c r="F1804">
        <f t="shared" si="48"/>
        <v>4.1859999999999999</v>
      </c>
      <c r="G1804" t="str">
        <f t="shared" si="49"/>
        <v>Agri</v>
      </c>
    </row>
    <row r="1805" spans="1:7">
      <c r="A1805">
        <v>2013</v>
      </c>
      <c r="B1805">
        <v>5200</v>
      </c>
      <c r="C1805" t="s">
        <v>54</v>
      </c>
      <c r="D1805" t="s">
        <v>96</v>
      </c>
      <c r="E1805">
        <v>6.2519999999999998</v>
      </c>
      <c r="F1805">
        <f t="shared" si="48"/>
        <v>6.2519999999999998</v>
      </c>
      <c r="G1805" t="str">
        <f t="shared" si="49"/>
        <v>Services</v>
      </c>
    </row>
    <row r="1806" spans="1:7">
      <c r="A1806">
        <v>2013</v>
      </c>
      <c r="B1806">
        <v>5200</v>
      </c>
      <c r="C1806" t="s">
        <v>79</v>
      </c>
      <c r="D1806" t="s">
        <v>101</v>
      </c>
      <c r="E1806">
        <v>9.5820000000000007</v>
      </c>
      <c r="F1806">
        <f t="shared" si="48"/>
        <v>9.5820000000000007</v>
      </c>
      <c r="G1806" t="str">
        <f t="shared" si="49"/>
        <v>Prod-Central</v>
      </c>
    </row>
    <row r="1807" spans="1:7">
      <c r="A1807">
        <v>2013</v>
      </c>
      <c r="B1807">
        <v>5200</v>
      </c>
      <c r="C1807" t="s">
        <v>79</v>
      </c>
      <c r="D1807" t="s">
        <v>102</v>
      </c>
      <c r="E1807">
        <v>0</v>
      </c>
      <c r="F1807">
        <f t="shared" si="48"/>
        <v>0</v>
      </c>
      <c r="G1807" t="str">
        <f t="shared" si="49"/>
        <v>Industry</v>
      </c>
    </row>
    <row r="1808" spans="1:7">
      <c r="A1808">
        <v>2013</v>
      </c>
      <c r="B1808">
        <v>5200</v>
      </c>
      <c r="C1808" t="s">
        <v>79</v>
      </c>
      <c r="D1808" t="s">
        <v>99</v>
      </c>
      <c r="E1808">
        <v>1.968</v>
      </c>
      <c r="F1808">
        <f t="shared" si="48"/>
        <v>1.968</v>
      </c>
      <c r="G1808" t="str">
        <f t="shared" si="49"/>
        <v>Industry</v>
      </c>
    </row>
    <row r="1809" spans="1:7">
      <c r="A1809">
        <v>2013</v>
      </c>
      <c r="B1809">
        <v>5200</v>
      </c>
      <c r="C1809" t="s">
        <v>79</v>
      </c>
      <c r="D1809" t="s">
        <v>95</v>
      </c>
      <c r="E1809">
        <v>3.8969999999999998</v>
      </c>
      <c r="F1809">
        <f t="shared" si="48"/>
        <v>3.8969999999999998</v>
      </c>
      <c r="G1809" t="str">
        <f t="shared" si="49"/>
        <v>Residential</v>
      </c>
    </row>
    <row r="1810" spans="1:7">
      <c r="A1810">
        <v>2013</v>
      </c>
      <c r="B1810">
        <v>5200</v>
      </c>
      <c r="C1810" t="s">
        <v>79</v>
      </c>
      <c r="D1810" t="s">
        <v>98</v>
      </c>
      <c r="E1810">
        <v>0</v>
      </c>
      <c r="F1810">
        <f t="shared" si="48"/>
        <v>0</v>
      </c>
      <c r="G1810" t="str">
        <f t="shared" si="49"/>
        <v>Agri</v>
      </c>
    </row>
    <row r="1811" spans="1:7">
      <c r="A1811">
        <v>2013</v>
      </c>
      <c r="B1811">
        <v>5200</v>
      </c>
      <c r="C1811" t="s">
        <v>79</v>
      </c>
      <c r="D1811" t="s">
        <v>98</v>
      </c>
      <c r="E1811">
        <v>1.6E-2</v>
      </c>
      <c r="F1811">
        <f t="shared" si="48"/>
        <v>1.6E-2</v>
      </c>
      <c r="G1811" t="str">
        <f t="shared" si="49"/>
        <v>Agri</v>
      </c>
    </row>
    <row r="1812" spans="1:7">
      <c r="A1812">
        <v>2013</v>
      </c>
      <c r="B1812">
        <v>5200</v>
      </c>
      <c r="C1812" t="s">
        <v>79</v>
      </c>
      <c r="D1812" t="s">
        <v>96</v>
      </c>
      <c r="E1812">
        <v>11.737</v>
      </c>
      <c r="F1812">
        <f t="shared" si="48"/>
        <v>11.737</v>
      </c>
      <c r="G1812" t="str">
        <f t="shared" si="49"/>
        <v>Services</v>
      </c>
    </row>
    <row r="1813" spans="1:7">
      <c r="A1813">
        <v>2013</v>
      </c>
      <c r="B1813">
        <v>5200</v>
      </c>
      <c r="C1813" t="s">
        <v>55</v>
      </c>
      <c r="D1813" t="s">
        <v>101</v>
      </c>
      <c r="E1813">
        <v>177.40600000000001</v>
      </c>
      <c r="F1813">
        <f t="shared" si="48"/>
        <v>177.40600000000001</v>
      </c>
      <c r="G1813" t="str">
        <f t="shared" si="49"/>
        <v>Prod-Central</v>
      </c>
    </row>
    <row r="1814" spans="1:7">
      <c r="A1814">
        <v>2013</v>
      </c>
      <c r="B1814">
        <v>5200</v>
      </c>
      <c r="C1814" t="s">
        <v>55</v>
      </c>
      <c r="D1814" t="s">
        <v>102</v>
      </c>
      <c r="E1814">
        <v>14.044</v>
      </c>
      <c r="F1814">
        <f t="shared" si="48"/>
        <v>-14.044</v>
      </c>
      <c r="G1814" t="str">
        <f t="shared" si="49"/>
        <v>Industry</v>
      </c>
    </row>
    <row r="1815" spans="1:7">
      <c r="A1815">
        <v>2013</v>
      </c>
      <c r="B1815">
        <v>5200</v>
      </c>
      <c r="C1815" t="s">
        <v>55</v>
      </c>
      <c r="D1815" t="s">
        <v>99</v>
      </c>
      <c r="E1815">
        <v>26.225000000000001</v>
      </c>
      <c r="F1815">
        <f t="shared" si="48"/>
        <v>26.225000000000001</v>
      </c>
      <c r="G1815" t="str">
        <f t="shared" si="49"/>
        <v>Industry</v>
      </c>
    </row>
    <row r="1816" spans="1:7">
      <c r="A1816">
        <v>2013</v>
      </c>
      <c r="B1816">
        <v>5200</v>
      </c>
      <c r="C1816" t="s">
        <v>55</v>
      </c>
      <c r="D1816" t="s">
        <v>95</v>
      </c>
      <c r="E1816">
        <v>176</v>
      </c>
      <c r="F1816">
        <f t="shared" si="48"/>
        <v>176</v>
      </c>
      <c r="G1816" t="str">
        <f t="shared" si="49"/>
        <v>Residential</v>
      </c>
    </row>
    <row r="1817" spans="1:7">
      <c r="A1817">
        <v>2013</v>
      </c>
      <c r="B1817">
        <v>5200</v>
      </c>
      <c r="C1817" t="s">
        <v>55</v>
      </c>
      <c r="D1817" t="s">
        <v>98</v>
      </c>
      <c r="E1817">
        <v>0</v>
      </c>
      <c r="F1817">
        <f t="shared" si="48"/>
        <v>0</v>
      </c>
      <c r="G1817" t="str">
        <f t="shared" si="49"/>
        <v>Agri</v>
      </c>
    </row>
    <row r="1818" spans="1:7">
      <c r="A1818">
        <v>2013</v>
      </c>
      <c r="B1818">
        <v>5200</v>
      </c>
      <c r="C1818" t="s">
        <v>55</v>
      </c>
      <c r="D1818" t="s">
        <v>98</v>
      </c>
      <c r="E1818">
        <v>1</v>
      </c>
      <c r="F1818">
        <f t="shared" si="48"/>
        <v>1</v>
      </c>
      <c r="G1818" t="str">
        <f t="shared" si="49"/>
        <v>Agri</v>
      </c>
    </row>
    <row r="1819" spans="1:7">
      <c r="A1819">
        <v>2013</v>
      </c>
      <c r="B1819">
        <v>5200</v>
      </c>
      <c r="C1819" t="s">
        <v>55</v>
      </c>
      <c r="D1819" t="s">
        <v>96</v>
      </c>
      <c r="E1819">
        <v>46.048999999999999</v>
      </c>
      <c r="F1819">
        <f t="shared" si="48"/>
        <v>46.048999999999999</v>
      </c>
      <c r="G1819" t="str">
        <f t="shared" si="49"/>
        <v>Services</v>
      </c>
    </row>
    <row r="1820" spans="1:7">
      <c r="A1820">
        <v>2013</v>
      </c>
      <c r="B1820">
        <v>5200</v>
      </c>
      <c r="C1820" t="s">
        <v>56</v>
      </c>
      <c r="D1820" t="s">
        <v>101</v>
      </c>
      <c r="E1820">
        <v>3.5000000000000003E-2</v>
      </c>
      <c r="F1820">
        <f t="shared" si="48"/>
        <v>3.5000000000000003E-2</v>
      </c>
      <c r="G1820" t="str">
        <f t="shared" si="49"/>
        <v>Prod-Central</v>
      </c>
    </row>
    <row r="1821" spans="1:7">
      <c r="A1821">
        <v>2013</v>
      </c>
      <c r="B1821">
        <v>5200</v>
      </c>
      <c r="C1821" t="s">
        <v>56</v>
      </c>
      <c r="D1821" t="s">
        <v>102</v>
      </c>
      <c r="E1821">
        <v>25.533999999999999</v>
      </c>
      <c r="F1821">
        <f t="shared" si="48"/>
        <v>-25.533999999999999</v>
      </c>
      <c r="G1821" t="str">
        <f t="shared" si="49"/>
        <v>Industry</v>
      </c>
    </row>
    <row r="1822" spans="1:7">
      <c r="A1822">
        <v>2013</v>
      </c>
      <c r="B1822">
        <v>5200</v>
      </c>
      <c r="C1822" t="s">
        <v>56</v>
      </c>
      <c r="D1822" t="s">
        <v>99</v>
      </c>
      <c r="E1822">
        <v>13.581</v>
      </c>
      <c r="F1822">
        <f t="shared" ref="F1822:F1885" si="50">IF(D1822=$D$221,-E1822,E1822)</f>
        <v>13.581</v>
      </c>
      <c r="G1822" t="str">
        <f t="shared" ref="G1822:G1885" si="51">IF(D1822=$D$221,$D$222,D1822)</f>
        <v>Industry</v>
      </c>
    </row>
    <row r="1823" spans="1:7">
      <c r="A1823">
        <v>2013</v>
      </c>
      <c r="B1823">
        <v>5200</v>
      </c>
      <c r="C1823" t="s">
        <v>56</v>
      </c>
      <c r="D1823" t="s">
        <v>95</v>
      </c>
      <c r="E1823">
        <v>0.27700000000000002</v>
      </c>
      <c r="F1823">
        <f t="shared" si="50"/>
        <v>0.27700000000000002</v>
      </c>
      <c r="G1823" t="str">
        <f t="shared" si="51"/>
        <v>Residential</v>
      </c>
    </row>
    <row r="1824" spans="1:7">
      <c r="A1824">
        <v>2013</v>
      </c>
      <c r="B1824">
        <v>5200</v>
      </c>
      <c r="C1824" t="s">
        <v>56</v>
      </c>
      <c r="D1824" t="s">
        <v>98</v>
      </c>
      <c r="E1824">
        <v>0</v>
      </c>
      <c r="F1824">
        <f t="shared" si="50"/>
        <v>0</v>
      </c>
      <c r="G1824" t="str">
        <f t="shared" si="51"/>
        <v>Agri</v>
      </c>
    </row>
    <row r="1825" spans="1:7">
      <c r="A1825">
        <v>2013</v>
      </c>
      <c r="B1825">
        <v>5200</v>
      </c>
      <c r="C1825" t="s">
        <v>56</v>
      </c>
      <c r="D1825" t="s">
        <v>98</v>
      </c>
      <c r="E1825">
        <v>0.01</v>
      </c>
      <c r="F1825">
        <f t="shared" si="50"/>
        <v>0.01</v>
      </c>
      <c r="G1825" t="str">
        <f t="shared" si="51"/>
        <v>Agri</v>
      </c>
    </row>
    <row r="1826" spans="1:7">
      <c r="A1826">
        <v>2013</v>
      </c>
      <c r="B1826">
        <v>5200</v>
      </c>
      <c r="C1826" t="s">
        <v>56</v>
      </c>
      <c r="D1826" t="s">
        <v>96</v>
      </c>
      <c r="E1826">
        <v>0.86699999999999999</v>
      </c>
      <c r="F1826">
        <f t="shared" si="50"/>
        <v>0.86699999999999999</v>
      </c>
      <c r="G1826" t="str">
        <f t="shared" si="51"/>
        <v>Services</v>
      </c>
    </row>
    <row r="1827" spans="1:7">
      <c r="A1827">
        <v>2013</v>
      </c>
      <c r="B1827">
        <v>5200</v>
      </c>
      <c r="C1827" t="s">
        <v>57</v>
      </c>
      <c r="D1827" t="s">
        <v>101</v>
      </c>
      <c r="E1827">
        <v>66.231999999999999</v>
      </c>
      <c r="F1827">
        <f t="shared" si="50"/>
        <v>66.231999999999999</v>
      </c>
      <c r="G1827" t="str">
        <f t="shared" si="51"/>
        <v>Prod-Central</v>
      </c>
    </row>
    <row r="1828" spans="1:7">
      <c r="A1828">
        <v>2013</v>
      </c>
      <c r="B1828">
        <v>5200</v>
      </c>
      <c r="C1828" t="s">
        <v>57</v>
      </c>
      <c r="D1828" t="s">
        <v>102</v>
      </c>
      <c r="E1828">
        <v>2.7730000000000001</v>
      </c>
      <c r="F1828">
        <f t="shared" si="50"/>
        <v>-2.7730000000000001</v>
      </c>
      <c r="G1828" t="str">
        <f t="shared" si="51"/>
        <v>Industry</v>
      </c>
    </row>
    <row r="1829" spans="1:7">
      <c r="A1829">
        <v>2013</v>
      </c>
      <c r="B1829">
        <v>5200</v>
      </c>
      <c r="C1829" t="s">
        <v>57</v>
      </c>
      <c r="D1829" t="s">
        <v>99</v>
      </c>
      <c r="E1829">
        <v>10.83</v>
      </c>
      <c r="F1829">
        <f t="shared" si="50"/>
        <v>10.83</v>
      </c>
      <c r="G1829" t="str">
        <f t="shared" si="51"/>
        <v>Industry</v>
      </c>
    </row>
    <row r="1830" spans="1:7">
      <c r="A1830">
        <v>2013</v>
      </c>
      <c r="B1830">
        <v>5200</v>
      </c>
      <c r="C1830" t="s">
        <v>57</v>
      </c>
      <c r="D1830" t="s">
        <v>95</v>
      </c>
      <c r="E1830">
        <v>37.893999999999998</v>
      </c>
      <c r="F1830">
        <f t="shared" si="50"/>
        <v>37.893999999999998</v>
      </c>
      <c r="G1830" t="str">
        <f t="shared" si="51"/>
        <v>Residential</v>
      </c>
    </row>
    <row r="1831" spans="1:7">
      <c r="A1831">
        <v>2013</v>
      </c>
      <c r="B1831">
        <v>5200</v>
      </c>
      <c r="C1831" t="s">
        <v>57</v>
      </c>
      <c r="D1831" t="s">
        <v>98</v>
      </c>
      <c r="E1831">
        <v>0</v>
      </c>
      <c r="F1831">
        <f t="shared" si="50"/>
        <v>0</v>
      </c>
      <c r="G1831" t="str">
        <f t="shared" si="51"/>
        <v>Agri</v>
      </c>
    </row>
    <row r="1832" spans="1:7">
      <c r="A1832">
        <v>2013</v>
      </c>
      <c r="B1832">
        <v>5200</v>
      </c>
      <c r="C1832" t="s">
        <v>57</v>
      </c>
      <c r="D1832" t="s">
        <v>98</v>
      </c>
      <c r="E1832">
        <v>1.1299999999999999</v>
      </c>
      <c r="F1832">
        <f t="shared" si="50"/>
        <v>1.1299999999999999</v>
      </c>
      <c r="G1832" t="str">
        <f t="shared" si="51"/>
        <v>Agri</v>
      </c>
    </row>
    <row r="1833" spans="1:7">
      <c r="A1833">
        <v>2013</v>
      </c>
      <c r="B1833">
        <v>5200</v>
      </c>
      <c r="C1833" t="s">
        <v>57</v>
      </c>
      <c r="D1833" t="s">
        <v>96</v>
      </c>
      <c r="E1833">
        <v>9.343</v>
      </c>
      <c r="F1833">
        <f t="shared" si="50"/>
        <v>9.343</v>
      </c>
      <c r="G1833" t="str">
        <f t="shared" si="51"/>
        <v>Services</v>
      </c>
    </row>
    <row r="1834" spans="1:7">
      <c r="A1834">
        <v>2013</v>
      </c>
      <c r="B1834">
        <v>5200</v>
      </c>
      <c r="C1834" t="s">
        <v>80</v>
      </c>
      <c r="D1834" t="s">
        <v>101</v>
      </c>
      <c r="E1834">
        <v>3.2010000000000001</v>
      </c>
      <c r="F1834">
        <f t="shared" si="50"/>
        <v>3.2010000000000001</v>
      </c>
      <c r="G1834" t="str">
        <f t="shared" si="51"/>
        <v>Prod-Central</v>
      </c>
    </row>
    <row r="1835" spans="1:7">
      <c r="A1835">
        <v>2013</v>
      </c>
      <c r="B1835">
        <v>5200</v>
      </c>
      <c r="C1835" t="s">
        <v>80</v>
      </c>
      <c r="D1835" t="s">
        <v>102</v>
      </c>
      <c r="E1835">
        <v>5.5179999999999998</v>
      </c>
      <c r="F1835">
        <f t="shared" si="50"/>
        <v>-5.5179999999999998</v>
      </c>
      <c r="G1835" t="str">
        <f t="shared" si="51"/>
        <v>Industry</v>
      </c>
    </row>
    <row r="1836" spans="1:7">
      <c r="A1836">
        <v>2013</v>
      </c>
      <c r="B1836">
        <v>5200</v>
      </c>
      <c r="C1836" t="s">
        <v>80</v>
      </c>
      <c r="D1836" t="s">
        <v>99</v>
      </c>
      <c r="E1836">
        <v>11.26</v>
      </c>
      <c r="F1836">
        <f t="shared" si="50"/>
        <v>11.26</v>
      </c>
      <c r="G1836" t="str">
        <f t="shared" si="51"/>
        <v>Industry</v>
      </c>
    </row>
    <row r="1837" spans="1:7">
      <c r="A1837">
        <v>2013</v>
      </c>
      <c r="B1837">
        <v>5200</v>
      </c>
      <c r="C1837" t="s">
        <v>80</v>
      </c>
      <c r="D1837" t="s">
        <v>95</v>
      </c>
      <c r="E1837">
        <v>15.766</v>
      </c>
      <c r="F1837">
        <f t="shared" si="50"/>
        <v>15.766</v>
      </c>
      <c r="G1837" t="str">
        <f t="shared" si="51"/>
        <v>Residential</v>
      </c>
    </row>
    <row r="1838" spans="1:7">
      <c r="A1838">
        <v>2013</v>
      </c>
      <c r="B1838">
        <v>5200</v>
      </c>
      <c r="C1838" t="s">
        <v>80</v>
      </c>
      <c r="D1838" t="s">
        <v>98</v>
      </c>
      <c r="E1838">
        <v>0</v>
      </c>
      <c r="F1838">
        <f t="shared" si="50"/>
        <v>0</v>
      </c>
      <c r="G1838" t="str">
        <f t="shared" si="51"/>
        <v>Agri</v>
      </c>
    </row>
    <row r="1839" spans="1:7">
      <c r="A1839">
        <v>2013</v>
      </c>
      <c r="B1839">
        <v>5200</v>
      </c>
      <c r="C1839" t="s">
        <v>80</v>
      </c>
      <c r="D1839" t="s">
        <v>98</v>
      </c>
      <c r="E1839">
        <v>0</v>
      </c>
      <c r="F1839">
        <f t="shared" si="50"/>
        <v>0</v>
      </c>
      <c r="G1839" t="str">
        <f t="shared" si="51"/>
        <v>Agri</v>
      </c>
    </row>
    <row r="1840" spans="1:7">
      <c r="A1840">
        <v>2013</v>
      </c>
      <c r="B1840">
        <v>5200</v>
      </c>
      <c r="C1840" t="s">
        <v>80</v>
      </c>
      <c r="D1840" t="s">
        <v>96</v>
      </c>
      <c r="E1840">
        <v>3.02</v>
      </c>
      <c r="F1840">
        <f t="shared" si="50"/>
        <v>3.02</v>
      </c>
      <c r="G1840" t="str">
        <f t="shared" si="51"/>
        <v>Services</v>
      </c>
    </row>
    <row r="1841" spans="1:7">
      <c r="A1841">
        <v>2013</v>
      </c>
      <c r="B1841">
        <v>5200</v>
      </c>
      <c r="C1841" t="s">
        <v>58</v>
      </c>
      <c r="D1841" t="s">
        <v>101</v>
      </c>
      <c r="E1841">
        <v>120.54900000000001</v>
      </c>
      <c r="F1841">
        <f t="shared" si="50"/>
        <v>120.54900000000001</v>
      </c>
      <c r="G1841" t="str">
        <f t="shared" si="51"/>
        <v>Prod-Central</v>
      </c>
    </row>
    <row r="1842" spans="1:7">
      <c r="A1842">
        <v>2013</v>
      </c>
      <c r="B1842">
        <v>5200</v>
      </c>
      <c r="C1842" t="s">
        <v>58</v>
      </c>
      <c r="D1842" t="s">
        <v>102</v>
      </c>
      <c r="E1842">
        <v>17.042000000000002</v>
      </c>
      <c r="F1842">
        <f t="shared" si="50"/>
        <v>-17.042000000000002</v>
      </c>
      <c r="G1842" t="str">
        <f t="shared" si="51"/>
        <v>Industry</v>
      </c>
    </row>
    <row r="1843" spans="1:7">
      <c r="A1843">
        <v>2013</v>
      </c>
      <c r="B1843">
        <v>5200</v>
      </c>
      <c r="C1843" t="s">
        <v>58</v>
      </c>
      <c r="D1843" t="s">
        <v>99</v>
      </c>
      <c r="E1843">
        <v>19.184000000000001</v>
      </c>
      <c r="F1843">
        <f t="shared" si="50"/>
        <v>19.184000000000001</v>
      </c>
      <c r="G1843" t="str">
        <f t="shared" si="51"/>
        <v>Industry</v>
      </c>
    </row>
    <row r="1844" spans="1:7">
      <c r="A1844">
        <v>2013</v>
      </c>
      <c r="B1844">
        <v>5200</v>
      </c>
      <c r="C1844" t="s">
        <v>58</v>
      </c>
      <c r="D1844" t="s">
        <v>95</v>
      </c>
      <c r="E1844">
        <v>110.693</v>
      </c>
      <c r="F1844">
        <f t="shared" si="50"/>
        <v>110.693</v>
      </c>
      <c r="G1844" t="str">
        <f t="shared" si="51"/>
        <v>Residential</v>
      </c>
    </row>
    <row r="1845" spans="1:7">
      <c r="A1845">
        <v>2013</v>
      </c>
      <c r="B1845">
        <v>5200</v>
      </c>
      <c r="C1845" t="s">
        <v>58</v>
      </c>
      <c r="D1845" t="s">
        <v>98</v>
      </c>
      <c r="E1845">
        <v>0</v>
      </c>
      <c r="F1845">
        <f t="shared" si="50"/>
        <v>0</v>
      </c>
      <c r="G1845" t="str">
        <f t="shared" si="51"/>
        <v>Agri</v>
      </c>
    </row>
    <row r="1846" spans="1:7">
      <c r="A1846">
        <v>2013</v>
      </c>
      <c r="B1846">
        <v>5200</v>
      </c>
      <c r="C1846" t="s">
        <v>58</v>
      </c>
      <c r="D1846" t="s">
        <v>98</v>
      </c>
      <c r="E1846">
        <v>0.3</v>
      </c>
      <c r="F1846">
        <f t="shared" si="50"/>
        <v>0.3</v>
      </c>
      <c r="G1846" t="str">
        <f t="shared" si="51"/>
        <v>Agri</v>
      </c>
    </row>
    <row r="1847" spans="1:7">
      <c r="A1847">
        <v>2013</v>
      </c>
      <c r="B1847">
        <v>5200</v>
      </c>
      <c r="C1847" t="s">
        <v>58</v>
      </c>
      <c r="D1847" t="s">
        <v>96</v>
      </c>
      <c r="E1847">
        <v>56.389000000000003</v>
      </c>
      <c r="F1847">
        <f t="shared" si="50"/>
        <v>56.389000000000003</v>
      </c>
      <c r="G1847" t="str">
        <f t="shared" si="51"/>
        <v>Services</v>
      </c>
    </row>
    <row r="1848" spans="1:7">
      <c r="A1848">
        <v>2013</v>
      </c>
      <c r="B1848">
        <v>5200</v>
      </c>
      <c r="C1848" t="s">
        <v>59</v>
      </c>
      <c r="D1848" t="s">
        <v>101</v>
      </c>
      <c r="E1848">
        <v>7.1379999999999999</v>
      </c>
      <c r="F1848">
        <f t="shared" si="50"/>
        <v>7.1379999999999999</v>
      </c>
      <c r="G1848" t="str">
        <f t="shared" si="51"/>
        <v>Prod-Central</v>
      </c>
    </row>
    <row r="1849" spans="1:7">
      <c r="A1849">
        <v>2013</v>
      </c>
      <c r="B1849">
        <v>5200</v>
      </c>
      <c r="C1849" t="s">
        <v>59</v>
      </c>
      <c r="D1849" t="s">
        <v>102</v>
      </c>
      <c r="E1849">
        <v>0.111</v>
      </c>
      <c r="F1849">
        <f t="shared" si="50"/>
        <v>-0.111</v>
      </c>
      <c r="G1849" t="str">
        <f t="shared" si="51"/>
        <v>Industry</v>
      </c>
    </row>
    <row r="1850" spans="1:7">
      <c r="A1850">
        <v>2013</v>
      </c>
      <c r="B1850">
        <v>5200</v>
      </c>
      <c r="C1850" t="s">
        <v>59</v>
      </c>
      <c r="D1850" t="s">
        <v>99</v>
      </c>
      <c r="E1850">
        <v>2.1720000000000002</v>
      </c>
      <c r="F1850">
        <f t="shared" si="50"/>
        <v>2.1720000000000002</v>
      </c>
      <c r="G1850" t="str">
        <f t="shared" si="51"/>
        <v>Industry</v>
      </c>
    </row>
    <row r="1851" spans="1:7">
      <c r="A1851">
        <v>2013</v>
      </c>
      <c r="B1851">
        <v>5200</v>
      </c>
      <c r="C1851" t="s">
        <v>59</v>
      </c>
      <c r="D1851" t="s">
        <v>95</v>
      </c>
      <c r="E1851">
        <v>3.41</v>
      </c>
      <c r="F1851">
        <f t="shared" si="50"/>
        <v>3.41</v>
      </c>
      <c r="G1851" t="str">
        <f t="shared" si="51"/>
        <v>Residential</v>
      </c>
    </row>
    <row r="1852" spans="1:7">
      <c r="A1852">
        <v>2013</v>
      </c>
      <c r="B1852">
        <v>5200</v>
      </c>
      <c r="C1852" t="s">
        <v>59</v>
      </c>
      <c r="D1852" t="s">
        <v>98</v>
      </c>
      <c r="E1852">
        <v>0</v>
      </c>
      <c r="F1852">
        <f t="shared" si="50"/>
        <v>0</v>
      </c>
      <c r="G1852" t="str">
        <f t="shared" si="51"/>
        <v>Agri</v>
      </c>
    </row>
    <row r="1853" spans="1:7">
      <c r="A1853">
        <v>2013</v>
      </c>
      <c r="B1853">
        <v>5200</v>
      </c>
      <c r="C1853" t="s">
        <v>59</v>
      </c>
      <c r="D1853" t="s">
        <v>98</v>
      </c>
      <c r="E1853">
        <v>0</v>
      </c>
      <c r="F1853">
        <f t="shared" si="50"/>
        <v>0</v>
      </c>
      <c r="G1853" t="str">
        <f t="shared" si="51"/>
        <v>Agri</v>
      </c>
    </row>
    <row r="1854" spans="1:7">
      <c r="A1854">
        <v>2013</v>
      </c>
      <c r="B1854">
        <v>5200</v>
      </c>
      <c r="C1854" t="s">
        <v>59</v>
      </c>
      <c r="D1854" t="s">
        <v>96</v>
      </c>
      <c r="E1854">
        <v>2.0790000000000002</v>
      </c>
      <c r="F1854">
        <f t="shared" si="50"/>
        <v>2.0790000000000002</v>
      </c>
      <c r="G1854" t="str">
        <f t="shared" si="51"/>
        <v>Services</v>
      </c>
    </row>
    <row r="1855" spans="1:7">
      <c r="A1855">
        <v>2013</v>
      </c>
      <c r="B1855">
        <v>5200</v>
      </c>
      <c r="C1855" t="s">
        <v>60</v>
      </c>
      <c r="D1855" t="s">
        <v>101</v>
      </c>
      <c r="E1855">
        <v>23.640999999999998</v>
      </c>
      <c r="F1855">
        <f t="shared" si="50"/>
        <v>23.640999999999998</v>
      </c>
      <c r="G1855" t="str">
        <f t="shared" si="51"/>
        <v>Prod-Central</v>
      </c>
    </row>
    <row r="1856" spans="1:7">
      <c r="A1856">
        <v>2013</v>
      </c>
      <c r="B1856">
        <v>5200</v>
      </c>
      <c r="C1856" t="s">
        <v>60</v>
      </c>
      <c r="D1856" t="s">
        <v>102</v>
      </c>
      <c r="E1856">
        <v>3.883</v>
      </c>
      <c r="F1856">
        <f t="shared" si="50"/>
        <v>-3.883</v>
      </c>
      <c r="G1856" t="str">
        <f t="shared" si="51"/>
        <v>Industry</v>
      </c>
    </row>
    <row r="1857" spans="1:7">
      <c r="A1857">
        <v>2013</v>
      </c>
      <c r="B1857">
        <v>5200</v>
      </c>
      <c r="C1857" t="s">
        <v>60</v>
      </c>
      <c r="D1857" t="s">
        <v>99</v>
      </c>
      <c r="E1857">
        <v>6.1120000000000001</v>
      </c>
      <c r="F1857">
        <f t="shared" si="50"/>
        <v>6.1120000000000001</v>
      </c>
      <c r="G1857" t="str">
        <f t="shared" si="51"/>
        <v>Industry</v>
      </c>
    </row>
    <row r="1858" spans="1:7">
      <c r="A1858">
        <v>2013</v>
      </c>
      <c r="B1858">
        <v>5200</v>
      </c>
      <c r="C1858" t="s">
        <v>60</v>
      </c>
      <c r="D1858" t="s">
        <v>95</v>
      </c>
      <c r="E1858">
        <v>20.902000000000001</v>
      </c>
      <c r="F1858">
        <f t="shared" si="50"/>
        <v>20.902000000000001</v>
      </c>
      <c r="G1858" t="str">
        <f t="shared" si="51"/>
        <v>Residential</v>
      </c>
    </row>
    <row r="1859" spans="1:7">
      <c r="A1859">
        <v>2013</v>
      </c>
      <c r="B1859">
        <v>5200</v>
      </c>
      <c r="C1859" t="s">
        <v>60</v>
      </c>
      <c r="D1859" t="s">
        <v>98</v>
      </c>
      <c r="E1859">
        <v>0</v>
      </c>
      <c r="F1859">
        <f t="shared" si="50"/>
        <v>0</v>
      </c>
      <c r="G1859" t="str">
        <f t="shared" si="51"/>
        <v>Agri</v>
      </c>
    </row>
    <row r="1860" spans="1:7">
      <c r="A1860">
        <v>2013</v>
      </c>
      <c r="B1860">
        <v>5200</v>
      </c>
      <c r="C1860" t="s">
        <v>60</v>
      </c>
      <c r="D1860" t="s">
        <v>98</v>
      </c>
      <c r="E1860">
        <v>3.7999999999999999E-2</v>
      </c>
      <c r="F1860">
        <f t="shared" si="50"/>
        <v>3.7999999999999999E-2</v>
      </c>
      <c r="G1860" t="str">
        <f t="shared" si="51"/>
        <v>Agri</v>
      </c>
    </row>
    <row r="1861" spans="1:7">
      <c r="A1861">
        <v>2013</v>
      </c>
      <c r="B1861">
        <v>5200</v>
      </c>
      <c r="C1861" t="s">
        <v>60</v>
      </c>
      <c r="D1861" t="s">
        <v>96</v>
      </c>
      <c r="E1861">
        <v>4.0410000000000004</v>
      </c>
      <c r="F1861">
        <f t="shared" si="50"/>
        <v>4.0410000000000004</v>
      </c>
      <c r="G1861" t="str">
        <f t="shared" si="51"/>
        <v>Services</v>
      </c>
    </row>
    <row r="1862" spans="1:7">
      <c r="A1862">
        <v>2013</v>
      </c>
      <c r="B1862">
        <v>5200</v>
      </c>
      <c r="C1862" t="s">
        <v>61</v>
      </c>
      <c r="D1862" t="s">
        <v>101</v>
      </c>
      <c r="E1862">
        <v>0</v>
      </c>
      <c r="F1862">
        <f t="shared" si="50"/>
        <v>0</v>
      </c>
      <c r="G1862" t="str">
        <f t="shared" si="51"/>
        <v>Prod-Central</v>
      </c>
    </row>
    <row r="1863" spans="1:7">
      <c r="A1863">
        <v>2013</v>
      </c>
      <c r="B1863">
        <v>5200</v>
      </c>
      <c r="C1863" t="s">
        <v>61</v>
      </c>
      <c r="D1863" t="s">
        <v>102</v>
      </c>
      <c r="E1863">
        <v>0</v>
      </c>
      <c r="F1863">
        <f t="shared" si="50"/>
        <v>0</v>
      </c>
      <c r="G1863" t="str">
        <f t="shared" si="51"/>
        <v>Industry</v>
      </c>
    </row>
    <row r="1864" spans="1:7">
      <c r="A1864">
        <v>2013</v>
      </c>
      <c r="B1864">
        <v>5200</v>
      </c>
      <c r="C1864" t="s">
        <v>61</v>
      </c>
      <c r="D1864" t="s">
        <v>99</v>
      </c>
      <c r="E1864">
        <v>38.555</v>
      </c>
      <c r="F1864">
        <f t="shared" si="50"/>
        <v>38.555</v>
      </c>
      <c r="G1864" t="str">
        <f t="shared" si="51"/>
        <v>Industry</v>
      </c>
    </row>
    <row r="1865" spans="1:7">
      <c r="A1865">
        <v>2013</v>
      </c>
      <c r="B1865">
        <v>5200</v>
      </c>
      <c r="C1865" t="s">
        <v>61</v>
      </c>
      <c r="D1865" t="s">
        <v>95</v>
      </c>
      <c r="E1865">
        <v>2.1739999999999999</v>
      </c>
      <c r="F1865">
        <f t="shared" si="50"/>
        <v>2.1739999999999999</v>
      </c>
      <c r="G1865" t="str">
        <f t="shared" si="51"/>
        <v>Residential</v>
      </c>
    </row>
    <row r="1866" spans="1:7">
      <c r="A1866">
        <v>2013</v>
      </c>
      <c r="B1866">
        <v>5200</v>
      </c>
      <c r="C1866" t="s">
        <v>61</v>
      </c>
      <c r="D1866" t="s">
        <v>98</v>
      </c>
      <c r="E1866">
        <v>0</v>
      </c>
      <c r="F1866">
        <f t="shared" si="50"/>
        <v>0</v>
      </c>
      <c r="G1866" t="str">
        <f t="shared" si="51"/>
        <v>Agri</v>
      </c>
    </row>
    <row r="1867" spans="1:7">
      <c r="A1867">
        <v>2013</v>
      </c>
      <c r="B1867">
        <v>5200</v>
      </c>
      <c r="C1867" t="s">
        <v>61</v>
      </c>
      <c r="D1867" t="s">
        <v>98</v>
      </c>
      <c r="E1867">
        <v>0</v>
      </c>
      <c r="F1867">
        <f t="shared" si="50"/>
        <v>0</v>
      </c>
      <c r="G1867" t="str">
        <f t="shared" si="51"/>
        <v>Agri</v>
      </c>
    </row>
    <row r="1868" spans="1:7">
      <c r="A1868">
        <v>2013</v>
      </c>
      <c r="B1868">
        <v>5200</v>
      </c>
      <c r="C1868" t="s">
        <v>61</v>
      </c>
      <c r="D1868" t="s">
        <v>96</v>
      </c>
      <c r="E1868">
        <v>16.709</v>
      </c>
      <c r="F1868">
        <f t="shared" si="50"/>
        <v>16.709</v>
      </c>
      <c r="G1868" t="str">
        <f t="shared" si="51"/>
        <v>Services</v>
      </c>
    </row>
    <row r="1869" spans="1:7">
      <c r="A1869">
        <v>2013</v>
      </c>
      <c r="B1869">
        <v>5200</v>
      </c>
      <c r="C1869" t="s">
        <v>116</v>
      </c>
      <c r="D1869" t="s">
        <v>101</v>
      </c>
      <c r="E1869">
        <v>0</v>
      </c>
      <c r="F1869">
        <f t="shared" si="50"/>
        <v>0</v>
      </c>
      <c r="G1869" t="str">
        <f t="shared" si="51"/>
        <v>Prod-Central</v>
      </c>
    </row>
    <row r="1870" spans="1:7">
      <c r="A1870">
        <v>2013</v>
      </c>
      <c r="B1870">
        <v>5200</v>
      </c>
      <c r="C1870" t="s">
        <v>116</v>
      </c>
      <c r="D1870" t="s">
        <v>102</v>
      </c>
      <c r="E1870">
        <v>0</v>
      </c>
      <c r="F1870">
        <f t="shared" si="50"/>
        <v>0</v>
      </c>
      <c r="G1870" t="str">
        <f t="shared" si="51"/>
        <v>Industry</v>
      </c>
    </row>
    <row r="1871" spans="1:7">
      <c r="A1871">
        <v>2013</v>
      </c>
      <c r="B1871">
        <v>5200</v>
      </c>
      <c r="C1871" t="s">
        <v>116</v>
      </c>
      <c r="D1871" t="s">
        <v>99</v>
      </c>
      <c r="E1871">
        <v>0</v>
      </c>
      <c r="F1871">
        <f t="shared" si="50"/>
        <v>0</v>
      </c>
      <c r="G1871" t="str">
        <f t="shared" si="51"/>
        <v>Industry</v>
      </c>
    </row>
    <row r="1872" spans="1:7">
      <c r="A1872">
        <v>2013</v>
      </c>
      <c r="B1872">
        <v>5200</v>
      </c>
      <c r="C1872" t="s">
        <v>116</v>
      </c>
      <c r="D1872" t="s">
        <v>95</v>
      </c>
      <c r="E1872">
        <v>0.1</v>
      </c>
      <c r="F1872">
        <f t="shared" si="50"/>
        <v>0.1</v>
      </c>
      <c r="G1872" t="str">
        <f t="shared" si="51"/>
        <v>Residential</v>
      </c>
    </row>
    <row r="1873" spans="1:7">
      <c r="A1873">
        <v>2013</v>
      </c>
      <c r="B1873">
        <v>5200</v>
      </c>
      <c r="C1873" t="s">
        <v>116</v>
      </c>
      <c r="D1873" t="s">
        <v>98</v>
      </c>
      <c r="E1873">
        <v>0</v>
      </c>
      <c r="F1873">
        <f t="shared" si="50"/>
        <v>0</v>
      </c>
      <c r="G1873" t="str">
        <f t="shared" si="51"/>
        <v>Agri</v>
      </c>
    </row>
    <row r="1874" spans="1:7">
      <c r="A1874">
        <v>2013</v>
      </c>
      <c r="B1874">
        <v>5200</v>
      </c>
      <c r="C1874" t="s">
        <v>116</v>
      </c>
      <c r="D1874" t="s">
        <v>98</v>
      </c>
      <c r="E1874">
        <v>0</v>
      </c>
      <c r="F1874">
        <f t="shared" si="50"/>
        <v>0</v>
      </c>
      <c r="G1874" t="str">
        <f t="shared" si="51"/>
        <v>Agri</v>
      </c>
    </row>
    <row r="1875" spans="1:7">
      <c r="A1875">
        <v>2013</v>
      </c>
      <c r="B1875">
        <v>5200</v>
      </c>
      <c r="C1875" t="s">
        <v>116</v>
      </c>
      <c r="D1875" t="s">
        <v>96</v>
      </c>
      <c r="E1875">
        <v>5.3999999999999999E-2</v>
      </c>
      <c r="F1875">
        <f t="shared" si="50"/>
        <v>5.3999999999999999E-2</v>
      </c>
      <c r="G1875" t="str">
        <f t="shared" si="51"/>
        <v>Services</v>
      </c>
    </row>
    <row r="1876" spans="1:7">
      <c r="A1876">
        <v>2014</v>
      </c>
      <c r="B1876">
        <v>4000</v>
      </c>
      <c r="C1876" t="s">
        <v>74</v>
      </c>
      <c r="D1876" t="s">
        <v>99</v>
      </c>
      <c r="E1876">
        <v>0.28599999999999998</v>
      </c>
      <c r="F1876">
        <f t="shared" si="50"/>
        <v>0.28599999999999998</v>
      </c>
      <c r="G1876" t="str">
        <f t="shared" si="51"/>
        <v>Industry</v>
      </c>
    </row>
    <row r="1877" spans="1:7">
      <c r="A1877">
        <v>2014</v>
      </c>
      <c r="B1877">
        <v>4000</v>
      </c>
      <c r="C1877" t="s">
        <v>74</v>
      </c>
      <c r="D1877" t="s">
        <v>100</v>
      </c>
      <c r="E1877">
        <v>0</v>
      </c>
      <c r="F1877">
        <f t="shared" si="50"/>
        <v>0</v>
      </c>
      <c r="G1877" t="str">
        <f t="shared" si="51"/>
        <v>Transport</v>
      </c>
    </row>
    <row r="1878" spans="1:7">
      <c r="A1878">
        <v>2014</v>
      </c>
      <c r="B1878">
        <v>4000</v>
      </c>
      <c r="C1878" t="s">
        <v>74</v>
      </c>
      <c r="D1878" t="s">
        <v>95</v>
      </c>
      <c r="E1878">
        <v>0</v>
      </c>
      <c r="F1878">
        <f t="shared" si="50"/>
        <v>0</v>
      </c>
      <c r="G1878" t="str">
        <f t="shared" si="51"/>
        <v>Residential</v>
      </c>
    </row>
    <row r="1879" spans="1:7">
      <c r="A1879">
        <v>2014</v>
      </c>
      <c r="B1879">
        <v>4000</v>
      </c>
      <c r="C1879" t="s">
        <v>74</v>
      </c>
      <c r="D1879" t="s">
        <v>98</v>
      </c>
      <c r="E1879">
        <v>0</v>
      </c>
      <c r="F1879">
        <f t="shared" si="50"/>
        <v>0</v>
      </c>
      <c r="G1879" t="str">
        <f t="shared" si="51"/>
        <v>Agri</v>
      </c>
    </row>
    <row r="1880" spans="1:7">
      <c r="A1880">
        <v>2014</v>
      </c>
      <c r="B1880">
        <v>4000</v>
      </c>
      <c r="C1880" t="s">
        <v>74</v>
      </c>
      <c r="D1880" t="s">
        <v>98</v>
      </c>
      <c r="E1880">
        <v>0</v>
      </c>
      <c r="F1880">
        <f t="shared" si="50"/>
        <v>0</v>
      </c>
      <c r="G1880" t="str">
        <f t="shared" si="51"/>
        <v>Agri</v>
      </c>
    </row>
    <row r="1881" spans="1:7">
      <c r="A1881">
        <v>2014</v>
      </c>
      <c r="B1881">
        <v>4000</v>
      </c>
      <c r="C1881" t="s">
        <v>74</v>
      </c>
      <c r="D1881" t="s">
        <v>96</v>
      </c>
      <c r="E1881">
        <v>0</v>
      </c>
      <c r="F1881">
        <f t="shared" si="50"/>
        <v>0</v>
      </c>
      <c r="G1881" t="str">
        <f t="shared" si="51"/>
        <v>Services</v>
      </c>
    </row>
    <row r="1882" spans="1:7">
      <c r="A1882">
        <v>2014</v>
      </c>
      <c r="B1882">
        <v>4000</v>
      </c>
      <c r="C1882" t="s">
        <v>35</v>
      </c>
      <c r="D1882" t="s">
        <v>99</v>
      </c>
      <c r="E1882">
        <v>125.86199999999999</v>
      </c>
      <c r="F1882">
        <f t="shared" si="50"/>
        <v>125.86199999999999</v>
      </c>
      <c r="G1882" t="str">
        <f t="shared" si="51"/>
        <v>Industry</v>
      </c>
    </row>
    <row r="1883" spans="1:7">
      <c r="A1883">
        <v>2014</v>
      </c>
      <c r="B1883">
        <v>4000</v>
      </c>
      <c r="C1883" t="s">
        <v>35</v>
      </c>
      <c r="D1883" t="s">
        <v>100</v>
      </c>
      <c r="E1883">
        <v>9.7810000000000006</v>
      </c>
      <c r="F1883">
        <f t="shared" si="50"/>
        <v>9.7810000000000006</v>
      </c>
      <c r="G1883" t="str">
        <f t="shared" si="51"/>
        <v>Transport</v>
      </c>
    </row>
    <row r="1884" spans="1:7">
      <c r="A1884">
        <v>2014</v>
      </c>
      <c r="B1884">
        <v>4000</v>
      </c>
      <c r="C1884" t="s">
        <v>35</v>
      </c>
      <c r="D1884" t="s">
        <v>95</v>
      </c>
      <c r="E1884">
        <v>41.898000000000003</v>
      </c>
      <c r="F1884">
        <f t="shared" si="50"/>
        <v>41.898000000000003</v>
      </c>
      <c r="G1884" t="str">
        <f t="shared" si="51"/>
        <v>Residential</v>
      </c>
    </row>
    <row r="1885" spans="1:7">
      <c r="A1885">
        <v>2014</v>
      </c>
      <c r="B1885">
        <v>4000</v>
      </c>
      <c r="C1885" t="s">
        <v>35</v>
      </c>
      <c r="D1885" t="s">
        <v>98</v>
      </c>
      <c r="E1885">
        <v>0</v>
      </c>
      <c r="F1885">
        <f t="shared" si="50"/>
        <v>0</v>
      </c>
      <c r="G1885" t="str">
        <f t="shared" si="51"/>
        <v>Agri</v>
      </c>
    </row>
    <row r="1886" spans="1:7">
      <c r="A1886">
        <v>2014</v>
      </c>
      <c r="B1886">
        <v>4000</v>
      </c>
      <c r="C1886" t="s">
        <v>35</v>
      </c>
      <c r="D1886" t="s">
        <v>98</v>
      </c>
      <c r="E1886">
        <v>0.54100000000000004</v>
      </c>
      <c r="F1886">
        <f t="shared" ref="F1886:F1949" si="52">IF(D1886=$D$221,-E1886,E1886)</f>
        <v>0.54100000000000004</v>
      </c>
      <c r="G1886" t="str">
        <f t="shared" ref="G1886:G1949" si="53">IF(D1886=$D$221,$D$222,D1886)</f>
        <v>Agri</v>
      </c>
    </row>
    <row r="1887" spans="1:7">
      <c r="A1887">
        <v>2014</v>
      </c>
      <c r="B1887">
        <v>4000</v>
      </c>
      <c r="C1887" t="s">
        <v>35</v>
      </c>
      <c r="D1887" t="s">
        <v>96</v>
      </c>
      <c r="E1887">
        <v>22.036999999999999</v>
      </c>
      <c r="F1887">
        <f t="shared" si="52"/>
        <v>22.036999999999999</v>
      </c>
      <c r="G1887" t="str">
        <f t="shared" si="53"/>
        <v>Services</v>
      </c>
    </row>
    <row r="1888" spans="1:7">
      <c r="A1888">
        <v>2014</v>
      </c>
      <c r="B1888">
        <v>4000</v>
      </c>
      <c r="C1888" t="s">
        <v>36</v>
      </c>
      <c r="D1888" t="s">
        <v>99</v>
      </c>
      <c r="E1888">
        <v>159.41800000000001</v>
      </c>
      <c r="F1888">
        <f t="shared" si="52"/>
        <v>159.41800000000001</v>
      </c>
      <c r="G1888" t="str">
        <f t="shared" si="53"/>
        <v>Industry</v>
      </c>
    </row>
    <row r="1889" spans="1:7">
      <c r="A1889">
        <v>2014</v>
      </c>
      <c r="B1889">
        <v>4000</v>
      </c>
      <c r="C1889" t="s">
        <v>36</v>
      </c>
      <c r="D1889" t="s">
        <v>100</v>
      </c>
      <c r="E1889">
        <v>1.974</v>
      </c>
      <c r="F1889">
        <f t="shared" si="52"/>
        <v>1.974</v>
      </c>
      <c r="G1889" t="str">
        <f t="shared" si="53"/>
        <v>Transport</v>
      </c>
    </row>
    <row r="1890" spans="1:7">
      <c r="A1890">
        <v>2014</v>
      </c>
      <c r="B1890">
        <v>4000</v>
      </c>
      <c r="C1890" t="s">
        <v>36</v>
      </c>
      <c r="D1890" t="s">
        <v>95</v>
      </c>
      <c r="E1890">
        <v>120.889</v>
      </c>
      <c r="F1890">
        <f t="shared" si="52"/>
        <v>120.889</v>
      </c>
      <c r="G1890" t="str">
        <f t="shared" si="53"/>
        <v>Residential</v>
      </c>
    </row>
    <row r="1891" spans="1:7">
      <c r="A1891">
        <v>2014</v>
      </c>
      <c r="B1891">
        <v>4000</v>
      </c>
      <c r="C1891" t="s">
        <v>36</v>
      </c>
      <c r="D1891" t="s">
        <v>98</v>
      </c>
      <c r="E1891">
        <v>0</v>
      </c>
      <c r="F1891">
        <f t="shared" si="52"/>
        <v>0</v>
      </c>
      <c r="G1891" t="str">
        <f t="shared" si="53"/>
        <v>Agri</v>
      </c>
    </row>
    <row r="1892" spans="1:7">
      <c r="A1892">
        <v>2014</v>
      </c>
      <c r="B1892">
        <v>4000</v>
      </c>
      <c r="C1892" t="s">
        <v>36</v>
      </c>
      <c r="D1892" t="s">
        <v>98</v>
      </c>
      <c r="E1892">
        <v>7.94</v>
      </c>
      <c r="F1892">
        <f t="shared" si="52"/>
        <v>7.94</v>
      </c>
      <c r="G1892" t="str">
        <f t="shared" si="53"/>
        <v>Agri</v>
      </c>
    </row>
    <row r="1893" spans="1:7">
      <c r="A1893">
        <v>2014</v>
      </c>
      <c r="B1893">
        <v>4000</v>
      </c>
      <c r="C1893" t="s">
        <v>36</v>
      </c>
      <c r="D1893" t="s">
        <v>96</v>
      </c>
      <c r="E1893">
        <v>63.451000000000001</v>
      </c>
      <c r="F1893">
        <f t="shared" si="52"/>
        <v>63.451000000000001</v>
      </c>
      <c r="G1893" t="str">
        <f t="shared" si="53"/>
        <v>Services</v>
      </c>
    </row>
    <row r="1894" spans="1:7">
      <c r="A1894">
        <v>2014</v>
      </c>
      <c r="B1894">
        <v>4000</v>
      </c>
      <c r="C1894" t="s">
        <v>37</v>
      </c>
      <c r="D1894" t="s">
        <v>99</v>
      </c>
      <c r="E1894">
        <v>32.764000000000003</v>
      </c>
      <c r="F1894">
        <f t="shared" si="52"/>
        <v>32.764000000000003</v>
      </c>
      <c r="G1894" t="str">
        <f t="shared" si="53"/>
        <v>Industry</v>
      </c>
    </row>
    <row r="1895" spans="1:7">
      <c r="A1895">
        <v>2014</v>
      </c>
      <c r="B1895">
        <v>4000</v>
      </c>
      <c r="C1895" t="s">
        <v>37</v>
      </c>
      <c r="D1895" t="s">
        <v>100</v>
      </c>
      <c r="E1895">
        <v>11.21</v>
      </c>
      <c r="F1895">
        <f t="shared" si="52"/>
        <v>11.21</v>
      </c>
      <c r="G1895" t="str">
        <f t="shared" si="53"/>
        <v>Transport</v>
      </c>
    </row>
    <row r="1896" spans="1:7">
      <c r="A1896">
        <v>2014</v>
      </c>
      <c r="B1896">
        <v>4000</v>
      </c>
      <c r="C1896" t="s">
        <v>37</v>
      </c>
      <c r="D1896" t="s">
        <v>95</v>
      </c>
      <c r="E1896">
        <v>1.8919999999999999</v>
      </c>
      <c r="F1896">
        <f t="shared" si="52"/>
        <v>1.8919999999999999</v>
      </c>
      <c r="G1896" t="str">
        <f t="shared" si="53"/>
        <v>Residential</v>
      </c>
    </row>
    <row r="1897" spans="1:7">
      <c r="A1897">
        <v>2014</v>
      </c>
      <c r="B1897">
        <v>4000</v>
      </c>
      <c r="C1897" t="s">
        <v>37</v>
      </c>
      <c r="D1897" t="s">
        <v>98</v>
      </c>
      <c r="E1897">
        <v>0</v>
      </c>
      <c r="F1897">
        <f t="shared" si="52"/>
        <v>0</v>
      </c>
      <c r="G1897" t="str">
        <f t="shared" si="53"/>
        <v>Agri</v>
      </c>
    </row>
    <row r="1898" spans="1:7">
      <c r="A1898">
        <v>2014</v>
      </c>
      <c r="B1898">
        <v>4000</v>
      </c>
      <c r="C1898" t="s">
        <v>37</v>
      </c>
      <c r="D1898" t="s">
        <v>98</v>
      </c>
      <c r="E1898">
        <v>0.89</v>
      </c>
      <c r="F1898">
        <f t="shared" si="52"/>
        <v>0.89</v>
      </c>
      <c r="G1898" t="str">
        <f t="shared" si="53"/>
        <v>Agri</v>
      </c>
    </row>
    <row r="1899" spans="1:7">
      <c r="A1899">
        <v>2014</v>
      </c>
      <c r="B1899">
        <v>4000</v>
      </c>
      <c r="C1899" t="s">
        <v>37</v>
      </c>
      <c r="D1899" t="s">
        <v>96</v>
      </c>
      <c r="E1899">
        <v>3.4820000000000002</v>
      </c>
      <c r="F1899">
        <f t="shared" si="52"/>
        <v>3.4820000000000002</v>
      </c>
      <c r="G1899" t="str">
        <f t="shared" si="53"/>
        <v>Services</v>
      </c>
    </row>
    <row r="1900" spans="1:7">
      <c r="A1900">
        <v>2014</v>
      </c>
      <c r="B1900">
        <v>4000</v>
      </c>
      <c r="C1900" t="s">
        <v>38</v>
      </c>
      <c r="D1900" t="s">
        <v>99</v>
      </c>
      <c r="E1900">
        <v>0</v>
      </c>
      <c r="F1900">
        <f t="shared" si="52"/>
        <v>0</v>
      </c>
      <c r="G1900" t="str">
        <f t="shared" si="53"/>
        <v>Industry</v>
      </c>
    </row>
    <row r="1901" spans="1:7">
      <c r="A1901">
        <v>2014</v>
      </c>
      <c r="B1901">
        <v>4000</v>
      </c>
      <c r="C1901" t="s">
        <v>38</v>
      </c>
      <c r="D1901" t="s">
        <v>100</v>
      </c>
      <c r="E1901">
        <v>0</v>
      </c>
      <c r="F1901">
        <f t="shared" si="52"/>
        <v>0</v>
      </c>
      <c r="G1901" t="str">
        <f t="shared" si="53"/>
        <v>Transport</v>
      </c>
    </row>
    <row r="1902" spans="1:7">
      <c r="A1902">
        <v>2014</v>
      </c>
      <c r="B1902">
        <v>4000</v>
      </c>
      <c r="C1902" t="s">
        <v>38</v>
      </c>
      <c r="D1902" t="s">
        <v>95</v>
      </c>
      <c r="E1902">
        <v>0</v>
      </c>
      <c r="F1902">
        <f t="shared" si="52"/>
        <v>0</v>
      </c>
      <c r="G1902" t="str">
        <f t="shared" si="53"/>
        <v>Residential</v>
      </c>
    </row>
    <row r="1903" spans="1:7">
      <c r="A1903">
        <v>2014</v>
      </c>
      <c r="B1903">
        <v>4000</v>
      </c>
      <c r="C1903" t="s">
        <v>38</v>
      </c>
      <c r="D1903" t="s">
        <v>98</v>
      </c>
      <c r="E1903">
        <v>0</v>
      </c>
      <c r="F1903">
        <f t="shared" si="52"/>
        <v>0</v>
      </c>
      <c r="G1903" t="str">
        <f t="shared" si="53"/>
        <v>Agri</v>
      </c>
    </row>
    <row r="1904" spans="1:7">
      <c r="A1904">
        <v>2014</v>
      </c>
      <c r="B1904">
        <v>4000</v>
      </c>
      <c r="C1904" t="s">
        <v>38</v>
      </c>
      <c r="D1904" t="s">
        <v>98</v>
      </c>
      <c r="E1904">
        <v>0</v>
      </c>
      <c r="F1904">
        <f t="shared" si="52"/>
        <v>0</v>
      </c>
      <c r="G1904" t="str">
        <f t="shared" si="53"/>
        <v>Agri</v>
      </c>
    </row>
    <row r="1905" spans="1:7">
      <c r="A1905">
        <v>2014</v>
      </c>
      <c r="B1905">
        <v>4000</v>
      </c>
      <c r="C1905" t="s">
        <v>38</v>
      </c>
      <c r="D1905" t="s">
        <v>96</v>
      </c>
      <c r="E1905">
        <v>0</v>
      </c>
      <c r="F1905">
        <f t="shared" si="52"/>
        <v>0</v>
      </c>
      <c r="G1905" t="str">
        <f t="shared" si="53"/>
        <v>Services</v>
      </c>
    </row>
    <row r="1906" spans="1:7">
      <c r="A1906">
        <v>2014</v>
      </c>
      <c r="B1906">
        <v>4000</v>
      </c>
      <c r="C1906" t="s">
        <v>39</v>
      </c>
      <c r="D1906" t="s">
        <v>99</v>
      </c>
      <c r="E1906">
        <v>108.9</v>
      </c>
      <c r="F1906">
        <f t="shared" si="52"/>
        <v>108.9</v>
      </c>
      <c r="G1906" t="str">
        <f t="shared" si="53"/>
        <v>Industry</v>
      </c>
    </row>
    <row r="1907" spans="1:7">
      <c r="A1907">
        <v>2014</v>
      </c>
      <c r="B1907">
        <v>4000</v>
      </c>
      <c r="C1907" t="s">
        <v>39</v>
      </c>
      <c r="D1907" t="s">
        <v>100</v>
      </c>
      <c r="E1907">
        <v>2.5409999999999999</v>
      </c>
      <c r="F1907">
        <f t="shared" si="52"/>
        <v>2.5409999999999999</v>
      </c>
      <c r="G1907" t="str">
        <f t="shared" si="53"/>
        <v>Transport</v>
      </c>
    </row>
    <row r="1908" spans="1:7">
      <c r="A1908">
        <v>2014</v>
      </c>
      <c r="B1908">
        <v>4000</v>
      </c>
      <c r="C1908" t="s">
        <v>39</v>
      </c>
      <c r="D1908" t="s">
        <v>95</v>
      </c>
      <c r="E1908">
        <v>68.873000000000005</v>
      </c>
      <c r="F1908">
        <f t="shared" si="52"/>
        <v>68.873000000000005</v>
      </c>
      <c r="G1908" t="str">
        <f t="shared" si="53"/>
        <v>Residential</v>
      </c>
    </row>
    <row r="1909" spans="1:7">
      <c r="A1909">
        <v>2014</v>
      </c>
      <c r="B1909">
        <v>4000</v>
      </c>
      <c r="C1909" t="s">
        <v>39</v>
      </c>
      <c r="D1909" t="s">
        <v>98</v>
      </c>
      <c r="E1909">
        <v>5.0000000000000001E-3</v>
      </c>
      <c r="F1909">
        <f t="shared" si="52"/>
        <v>5.0000000000000001E-3</v>
      </c>
      <c r="G1909" t="str">
        <f t="shared" si="53"/>
        <v>Agri</v>
      </c>
    </row>
    <row r="1910" spans="1:7">
      <c r="A1910">
        <v>2014</v>
      </c>
      <c r="B1910">
        <v>4000</v>
      </c>
      <c r="C1910" t="s">
        <v>39</v>
      </c>
      <c r="D1910" t="s">
        <v>98</v>
      </c>
      <c r="E1910">
        <v>2.3639999999999999</v>
      </c>
      <c r="F1910">
        <f t="shared" si="52"/>
        <v>2.3639999999999999</v>
      </c>
      <c r="G1910" t="str">
        <f t="shared" si="53"/>
        <v>Agri</v>
      </c>
    </row>
    <row r="1911" spans="1:7">
      <c r="A1911">
        <v>2014</v>
      </c>
      <c r="B1911">
        <v>4000</v>
      </c>
      <c r="C1911" t="s">
        <v>39</v>
      </c>
      <c r="D1911" t="s">
        <v>96</v>
      </c>
      <c r="E1911">
        <v>41.35</v>
      </c>
      <c r="F1911">
        <f t="shared" si="52"/>
        <v>41.35</v>
      </c>
      <c r="G1911" t="str">
        <f t="shared" si="53"/>
        <v>Services</v>
      </c>
    </row>
    <row r="1912" spans="1:7">
      <c r="A1912">
        <v>2014</v>
      </c>
      <c r="B1912">
        <v>4000</v>
      </c>
      <c r="C1912" t="s">
        <v>40</v>
      </c>
      <c r="D1912" t="s">
        <v>99</v>
      </c>
      <c r="E1912">
        <v>881.13699999999994</v>
      </c>
      <c r="F1912">
        <f t="shared" si="52"/>
        <v>881.13699999999994</v>
      </c>
      <c r="G1912" t="str">
        <f t="shared" si="53"/>
        <v>Industry</v>
      </c>
    </row>
    <row r="1913" spans="1:7">
      <c r="A1913">
        <v>2014</v>
      </c>
      <c r="B1913">
        <v>4000</v>
      </c>
      <c r="C1913" t="s">
        <v>40</v>
      </c>
      <c r="D1913" t="s">
        <v>100</v>
      </c>
      <c r="E1913">
        <v>18.788</v>
      </c>
      <c r="F1913">
        <f t="shared" si="52"/>
        <v>18.788</v>
      </c>
      <c r="G1913" t="str">
        <f t="shared" si="53"/>
        <v>Transport</v>
      </c>
    </row>
    <row r="1914" spans="1:7">
      <c r="A1914">
        <v>2014</v>
      </c>
      <c r="B1914">
        <v>4000</v>
      </c>
      <c r="C1914" t="s">
        <v>40</v>
      </c>
      <c r="D1914" t="s">
        <v>95</v>
      </c>
      <c r="E1914">
        <v>766.10500000000002</v>
      </c>
      <c r="F1914">
        <f t="shared" si="52"/>
        <v>766.10500000000002</v>
      </c>
      <c r="G1914" t="str">
        <f t="shared" si="53"/>
        <v>Residential</v>
      </c>
    </row>
    <row r="1915" spans="1:7">
      <c r="A1915">
        <v>2014</v>
      </c>
      <c r="B1915">
        <v>4000</v>
      </c>
      <c r="C1915" t="s">
        <v>40</v>
      </c>
      <c r="D1915" t="s">
        <v>98</v>
      </c>
      <c r="E1915">
        <v>0</v>
      </c>
      <c r="F1915">
        <f t="shared" si="52"/>
        <v>0</v>
      </c>
      <c r="G1915" t="str">
        <f t="shared" si="53"/>
        <v>Agri</v>
      </c>
    </row>
    <row r="1916" spans="1:7">
      <c r="A1916">
        <v>2014</v>
      </c>
      <c r="B1916">
        <v>4000</v>
      </c>
      <c r="C1916" t="s">
        <v>40</v>
      </c>
      <c r="D1916" t="s">
        <v>98</v>
      </c>
      <c r="E1916">
        <v>0</v>
      </c>
      <c r="F1916">
        <f t="shared" si="52"/>
        <v>0</v>
      </c>
      <c r="G1916" t="str">
        <f t="shared" si="53"/>
        <v>Agri</v>
      </c>
    </row>
    <row r="1917" spans="1:7">
      <c r="A1917">
        <v>2014</v>
      </c>
      <c r="B1917">
        <v>4000</v>
      </c>
      <c r="C1917" t="s">
        <v>40</v>
      </c>
      <c r="D1917" t="s">
        <v>96</v>
      </c>
      <c r="E1917">
        <v>417.41199999999998</v>
      </c>
      <c r="F1917">
        <f t="shared" si="52"/>
        <v>417.41199999999998</v>
      </c>
      <c r="G1917" t="str">
        <f t="shared" si="53"/>
        <v>Services</v>
      </c>
    </row>
    <row r="1918" spans="1:7">
      <c r="A1918">
        <v>2014</v>
      </c>
      <c r="B1918">
        <v>4000</v>
      </c>
      <c r="C1918" t="s">
        <v>41</v>
      </c>
      <c r="D1918" t="s">
        <v>99</v>
      </c>
      <c r="E1918">
        <v>28.626999999999999</v>
      </c>
      <c r="F1918">
        <f t="shared" si="52"/>
        <v>28.626999999999999</v>
      </c>
      <c r="G1918" t="str">
        <f t="shared" si="53"/>
        <v>Industry</v>
      </c>
    </row>
    <row r="1919" spans="1:7">
      <c r="A1919">
        <v>2014</v>
      </c>
      <c r="B1919">
        <v>4000</v>
      </c>
      <c r="C1919" t="s">
        <v>41</v>
      </c>
      <c r="D1919" t="s">
        <v>100</v>
      </c>
      <c r="E1919">
        <v>0</v>
      </c>
      <c r="F1919">
        <f t="shared" si="52"/>
        <v>0</v>
      </c>
      <c r="G1919" t="str">
        <f t="shared" si="53"/>
        <v>Transport</v>
      </c>
    </row>
    <row r="1920" spans="1:7">
      <c r="A1920">
        <v>2014</v>
      </c>
      <c r="B1920">
        <v>4000</v>
      </c>
      <c r="C1920" t="s">
        <v>41</v>
      </c>
      <c r="D1920" t="s">
        <v>95</v>
      </c>
      <c r="E1920">
        <v>23.852</v>
      </c>
      <c r="F1920">
        <f t="shared" si="52"/>
        <v>23.852</v>
      </c>
      <c r="G1920" t="str">
        <f t="shared" si="53"/>
        <v>Residential</v>
      </c>
    </row>
    <row r="1921" spans="1:7">
      <c r="A1921">
        <v>2014</v>
      </c>
      <c r="B1921">
        <v>4000</v>
      </c>
      <c r="C1921" t="s">
        <v>41</v>
      </c>
      <c r="D1921" t="s">
        <v>98</v>
      </c>
      <c r="E1921">
        <v>0</v>
      </c>
      <c r="F1921">
        <f t="shared" si="52"/>
        <v>0</v>
      </c>
      <c r="G1921" t="str">
        <f t="shared" si="53"/>
        <v>Agri</v>
      </c>
    </row>
    <row r="1922" spans="1:7">
      <c r="A1922">
        <v>2014</v>
      </c>
      <c r="B1922">
        <v>4000</v>
      </c>
      <c r="C1922" t="s">
        <v>41</v>
      </c>
      <c r="D1922" t="s">
        <v>98</v>
      </c>
      <c r="E1922">
        <v>1.417</v>
      </c>
      <c r="F1922">
        <f t="shared" si="52"/>
        <v>1.417</v>
      </c>
      <c r="G1922" t="str">
        <f t="shared" si="53"/>
        <v>Agri</v>
      </c>
    </row>
    <row r="1923" spans="1:7">
      <c r="A1923">
        <v>2014</v>
      </c>
      <c r="B1923">
        <v>4000</v>
      </c>
      <c r="C1923" t="s">
        <v>41</v>
      </c>
      <c r="D1923" t="s">
        <v>96</v>
      </c>
      <c r="E1923">
        <v>6.3490000000000002</v>
      </c>
      <c r="F1923">
        <f t="shared" si="52"/>
        <v>6.3490000000000002</v>
      </c>
      <c r="G1923" t="str">
        <f t="shared" si="53"/>
        <v>Services</v>
      </c>
    </row>
    <row r="1924" spans="1:7">
      <c r="A1924">
        <v>2014</v>
      </c>
      <c r="B1924">
        <v>4000</v>
      </c>
      <c r="C1924" t="s">
        <v>42</v>
      </c>
      <c r="D1924" t="s">
        <v>99</v>
      </c>
      <c r="E1924">
        <v>4.0940000000000003</v>
      </c>
      <c r="F1924">
        <f t="shared" si="52"/>
        <v>4.0940000000000003</v>
      </c>
      <c r="G1924" t="str">
        <f t="shared" si="53"/>
        <v>Industry</v>
      </c>
    </row>
    <row r="1925" spans="1:7">
      <c r="A1925">
        <v>2014</v>
      </c>
      <c r="B1925">
        <v>4000</v>
      </c>
      <c r="C1925" t="s">
        <v>42</v>
      </c>
      <c r="D1925" t="s">
        <v>100</v>
      </c>
      <c r="E1925">
        <v>6.6000000000000003E-2</v>
      </c>
      <c r="F1925">
        <f t="shared" si="52"/>
        <v>6.6000000000000003E-2</v>
      </c>
      <c r="G1925" t="str">
        <f t="shared" si="53"/>
        <v>Transport</v>
      </c>
    </row>
    <row r="1926" spans="1:7">
      <c r="A1926">
        <v>2014</v>
      </c>
      <c r="B1926">
        <v>4000</v>
      </c>
      <c r="C1926" t="s">
        <v>42</v>
      </c>
      <c r="D1926" t="s">
        <v>95</v>
      </c>
      <c r="E1926">
        <v>2.1859999999999999</v>
      </c>
      <c r="F1926">
        <f t="shared" si="52"/>
        <v>2.1859999999999999</v>
      </c>
      <c r="G1926" t="str">
        <f t="shared" si="53"/>
        <v>Residential</v>
      </c>
    </row>
    <row r="1927" spans="1:7">
      <c r="A1927">
        <v>2014</v>
      </c>
      <c r="B1927">
        <v>4000</v>
      </c>
      <c r="C1927" t="s">
        <v>42</v>
      </c>
      <c r="D1927" t="s">
        <v>98</v>
      </c>
      <c r="E1927">
        <v>0</v>
      </c>
      <c r="F1927">
        <f t="shared" si="52"/>
        <v>0</v>
      </c>
      <c r="G1927" t="str">
        <f t="shared" si="53"/>
        <v>Agri</v>
      </c>
    </row>
    <row r="1928" spans="1:7">
      <c r="A1928">
        <v>2014</v>
      </c>
      <c r="B1928">
        <v>4000</v>
      </c>
      <c r="C1928" t="s">
        <v>42</v>
      </c>
      <c r="D1928" t="s">
        <v>98</v>
      </c>
      <c r="E1928">
        <v>0.22800000000000001</v>
      </c>
      <c r="F1928">
        <f t="shared" si="52"/>
        <v>0.22800000000000001</v>
      </c>
      <c r="G1928" t="str">
        <f t="shared" si="53"/>
        <v>Agri</v>
      </c>
    </row>
    <row r="1929" spans="1:7">
      <c r="A1929">
        <v>2014</v>
      </c>
      <c r="B1929">
        <v>4000</v>
      </c>
      <c r="C1929" t="s">
        <v>42</v>
      </c>
      <c r="D1929" t="s">
        <v>96</v>
      </c>
      <c r="E1929">
        <v>2.798</v>
      </c>
      <c r="F1929">
        <f t="shared" si="52"/>
        <v>2.798</v>
      </c>
      <c r="G1929" t="str">
        <f t="shared" si="53"/>
        <v>Services</v>
      </c>
    </row>
    <row r="1930" spans="1:7">
      <c r="A1930">
        <v>2014</v>
      </c>
      <c r="B1930">
        <v>4000</v>
      </c>
      <c r="C1930" t="s">
        <v>43</v>
      </c>
      <c r="D1930" t="s">
        <v>99</v>
      </c>
      <c r="E1930">
        <v>19.417000000000002</v>
      </c>
      <c r="F1930">
        <f t="shared" si="52"/>
        <v>19.417000000000002</v>
      </c>
      <c r="G1930" t="str">
        <f t="shared" si="53"/>
        <v>Industry</v>
      </c>
    </row>
    <row r="1931" spans="1:7">
      <c r="A1931">
        <v>2014</v>
      </c>
      <c r="B1931">
        <v>4000</v>
      </c>
      <c r="C1931" t="s">
        <v>43</v>
      </c>
      <c r="D1931" t="s">
        <v>100</v>
      </c>
      <c r="E1931">
        <v>0.57599999999999996</v>
      </c>
      <c r="F1931">
        <f t="shared" si="52"/>
        <v>0.57599999999999996</v>
      </c>
      <c r="G1931" t="str">
        <f t="shared" si="53"/>
        <v>Transport</v>
      </c>
    </row>
    <row r="1932" spans="1:7">
      <c r="A1932">
        <v>2014</v>
      </c>
      <c r="B1932">
        <v>4000</v>
      </c>
      <c r="C1932" t="s">
        <v>43</v>
      </c>
      <c r="D1932" t="s">
        <v>95</v>
      </c>
      <c r="E1932">
        <v>9.6959999999999997</v>
      </c>
      <c r="F1932">
        <f t="shared" si="52"/>
        <v>9.6959999999999997</v>
      </c>
      <c r="G1932" t="str">
        <f t="shared" si="53"/>
        <v>Residential</v>
      </c>
    </row>
    <row r="1933" spans="1:7">
      <c r="A1933">
        <v>2014</v>
      </c>
      <c r="B1933">
        <v>4000</v>
      </c>
      <c r="C1933" t="s">
        <v>43</v>
      </c>
      <c r="D1933" t="s">
        <v>98</v>
      </c>
      <c r="E1933">
        <v>0</v>
      </c>
      <c r="F1933">
        <f t="shared" si="52"/>
        <v>0</v>
      </c>
      <c r="G1933" t="str">
        <f t="shared" si="53"/>
        <v>Agri</v>
      </c>
    </row>
    <row r="1934" spans="1:7">
      <c r="A1934">
        <v>2014</v>
      </c>
      <c r="B1934">
        <v>4000</v>
      </c>
      <c r="C1934" t="s">
        <v>43</v>
      </c>
      <c r="D1934" t="s">
        <v>98</v>
      </c>
      <c r="E1934">
        <v>8.0000000000000002E-3</v>
      </c>
      <c r="F1934">
        <f t="shared" si="52"/>
        <v>8.0000000000000002E-3</v>
      </c>
      <c r="G1934" t="str">
        <f t="shared" si="53"/>
        <v>Agri</v>
      </c>
    </row>
    <row r="1935" spans="1:7">
      <c r="A1935">
        <v>2014</v>
      </c>
      <c r="B1935">
        <v>4000</v>
      </c>
      <c r="C1935" t="s">
        <v>43</v>
      </c>
      <c r="D1935" t="s">
        <v>96</v>
      </c>
      <c r="E1935">
        <v>5.2460000000000004</v>
      </c>
      <c r="F1935">
        <f t="shared" si="52"/>
        <v>5.2460000000000004</v>
      </c>
      <c r="G1935" t="str">
        <f t="shared" si="53"/>
        <v>Services</v>
      </c>
    </row>
    <row r="1936" spans="1:7">
      <c r="A1936">
        <v>2014</v>
      </c>
      <c r="B1936">
        <v>4000</v>
      </c>
      <c r="C1936" t="s">
        <v>44</v>
      </c>
      <c r="D1936" t="s">
        <v>99</v>
      </c>
      <c r="E1936">
        <v>375.91399999999999</v>
      </c>
      <c r="F1936">
        <f t="shared" si="52"/>
        <v>375.91399999999999</v>
      </c>
      <c r="G1936" t="str">
        <f t="shared" si="53"/>
        <v>Industry</v>
      </c>
    </row>
    <row r="1937" spans="1:7">
      <c r="A1937">
        <v>2014</v>
      </c>
      <c r="B1937">
        <v>4000</v>
      </c>
      <c r="C1937" t="s">
        <v>44</v>
      </c>
      <c r="D1937" t="s">
        <v>100</v>
      </c>
      <c r="E1937">
        <v>3.5390000000000001</v>
      </c>
      <c r="F1937">
        <f t="shared" si="52"/>
        <v>3.5390000000000001</v>
      </c>
      <c r="G1937" t="str">
        <f t="shared" si="53"/>
        <v>Transport</v>
      </c>
    </row>
    <row r="1938" spans="1:7">
      <c r="A1938">
        <v>2014</v>
      </c>
      <c r="B1938">
        <v>4000</v>
      </c>
      <c r="C1938" t="s">
        <v>44</v>
      </c>
      <c r="D1938" t="s">
        <v>95</v>
      </c>
      <c r="E1938">
        <v>129.55199999999999</v>
      </c>
      <c r="F1938">
        <f t="shared" si="52"/>
        <v>129.55199999999999</v>
      </c>
      <c r="G1938" t="str">
        <f t="shared" si="53"/>
        <v>Residential</v>
      </c>
    </row>
    <row r="1939" spans="1:7">
      <c r="A1939">
        <v>2014</v>
      </c>
      <c r="B1939">
        <v>4000</v>
      </c>
      <c r="C1939" t="s">
        <v>44</v>
      </c>
      <c r="D1939" t="s">
        <v>98</v>
      </c>
      <c r="E1939">
        <v>0</v>
      </c>
      <c r="F1939">
        <f t="shared" si="52"/>
        <v>0</v>
      </c>
      <c r="G1939" t="str">
        <f t="shared" si="53"/>
        <v>Agri</v>
      </c>
    </row>
    <row r="1940" spans="1:7">
      <c r="A1940">
        <v>2014</v>
      </c>
      <c r="B1940">
        <v>4000</v>
      </c>
      <c r="C1940" t="s">
        <v>44</v>
      </c>
      <c r="D1940" t="s">
        <v>98</v>
      </c>
      <c r="E1940">
        <v>26.27</v>
      </c>
      <c r="F1940">
        <f t="shared" si="52"/>
        <v>26.27</v>
      </c>
      <c r="G1940" t="str">
        <f t="shared" si="53"/>
        <v>Agri</v>
      </c>
    </row>
    <row r="1941" spans="1:7">
      <c r="A1941">
        <v>2014</v>
      </c>
      <c r="B1941">
        <v>4000</v>
      </c>
      <c r="C1941" t="s">
        <v>44</v>
      </c>
      <c r="D1941" t="s">
        <v>96</v>
      </c>
      <c r="E1941">
        <v>60.728000000000002</v>
      </c>
      <c r="F1941">
        <f t="shared" si="52"/>
        <v>60.728000000000002</v>
      </c>
      <c r="G1941" t="str">
        <f t="shared" si="53"/>
        <v>Services</v>
      </c>
    </row>
    <row r="1942" spans="1:7">
      <c r="A1942">
        <v>2014</v>
      </c>
      <c r="B1942">
        <v>4000</v>
      </c>
      <c r="C1942" t="s">
        <v>45</v>
      </c>
      <c r="D1942" t="s">
        <v>99</v>
      </c>
      <c r="E1942">
        <v>33.155000000000001</v>
      </c>
      <c r="F1942">
        <f t="shared" si="52"/>
        <v>33.155000000000001</v>
      </c>
      <c r="G1942" t="str">
        <f t="shared" si="53"/>
        <v>Industry</v>
      </c>
    </row>
    <row r="1943" spans="1:7">
      <c r="A1943">
        <v>2014</v>
      </c>
      <c r="B1943">
        <v>4000</v>
      </c>
      <c r="C1943" t="s">
        <v>45</v>
      </c>
      <c r="D1943" t="s">
        <v>100</v>
      </c>
      <c r="E1943">
        <v>0.40400000000000003</v>
      </c>
      <c r="F1943">
        <f t="shared" si="52"/>
        <v>0.40400000000000003</v>
      </c>
      <c r="G1943" t="str">
        <f t="shared" si="53"/>
        <v>Transport</v>
      </c>
    </row>
    <row r="1944" spans="1:7">
      <c r="A1944">
        <v>2014</v>
      </c>
      <c r="B1944">
        <v>4000</v>
      </c>
      <c r="C1944" t="s">
        <v>45</v>
      </c>
      <c r="D1944" t="s">
        <v>95</v>
      </c>
      <c r="E1944">
        <v>1.2</v>
      </c>
      <c r="F1944">
        <f t="shared" si="52"/>
        <v>1.2</v>
      </c>
      <c r="G1944" t="str">
        <f t="shared" si="53"/>
        <v>Residential</v>
      </c>
    </row>
    <row r="1945" spans="1:7">
      <c r="A1945">
        <v>2014</v>
      </c>
      <c r="B1945">
        <v>4000</v>
      </c>
      <c r="C1945" t="s">
        <v>45</v>
      </c>
      <c r="D1945" t="s">
        <v>98</v>
      </c>
      <c r="E1945">
        <v>0</v>
      </c>
      <c r="F1945">
        <f t="shared" si="52"/>
        <v>0</v>
      </c>
      <c r="G1945" t="str">
        <f t="shared" si="53"/>
        <v>Agri</v>
      </c>
    </row>
    <row r="1946" spans="1:7">
      <c r="A1946">
        <v>2014</v>
      </c>
      <c r="B1946">
        <v>4000</v>
      </c>
      <c r="C1946" t="s">
        <v>45</v>
      </c>
      <c r="D1946" t="s">
        <v>98</v>
      </c>
      <c r="E1946">
        <v>0.05</v>
      </c>
      <c r="F1946">
        <f t="shared" si="52"/>
        <v>0.05</v>
      </c>
      <c r="G1946" t="str">
        <f t="shared" si="53"/>
        <v>Agri</v>
      </c>
    </row>
    <row r="1947" spans="1:7">
      <c r="A1947">
        <v>2014</v>
      </c>
      <c r="B1947">
        <v>4000</v>
      </c>
      <c r="C1947" t="s">
        <v>45</v>
      </c>
      <c r="D1947" t="s">
        <v>96</v>
      </c>
      <c r="E1947">
        <v>1.2250000000000001</v>
      </c>
      <c r="F1947">
        <f t="shared" si="52"/>
        <v>1.2250000000000001</v>
      </c>
      <c r="G1947" t="str">
        <f t="shared" si="53"/>
        <v>Services</v>
      </c>
    </row>
    <row r="1948" spans="1:7">
      <c r="A1948">
        <v>2014</v>
      </c>
      <c r="B1948">
        <v>4000</v>
      </c>
      <c r="C1948" t="s">
        <v>46</v>
      </c>
      <c r="D1948" t="s">
        <v>99</v>
      </c>
      <c r="E1948">
        <v>451.76499999999999</v>
      </c>
      <c r="F1948">
        <f t="shared" si="52"/>
        <v>451.76499999999999</v>
      </c>
      <c r="G1948" t="str">
        <f t="shared" si="53"/>
        <v>Industry</v>
      </c>
    </row>
    <row r="1949" spans="1:7">
      <c r="A1949">
        <v>2014</v>
      </c>
      <c r="B1949">
        <v>4000</v>
      </c>
      <c r="C1949" t="s">
        <v>46</v>
      </c>
      <c r="D1949" t="s">
        <v>100</v>
      </c>
      <c r="E1949">
        <v>3.87</v>
      </c>
      <c r="F1949">
        <f t="shared" si="52"/>
        <v>3.87</v>
      </c>
      <c r="G1949" t="str">
        <f t="shared" si="53"/>
        <v>Transport</v>
      </c>
    </row>
    <row r="1950" spans="1:7">
      <c r="A1950">
        <v>2014</v>
      </c>
      <c r="B1950">
        <v>4000</v>
      </c>
      <c r="C1950" t="s">
        <v>46</v>
      </c>
      <c r="D1950" t="s">
        <v>95</v>
      </c>
      <c r="E1950">
        <v>451.32499999999999</v>
      </c>
      <c r="F1950">
        <f t="shared" ref="F1950:F2013" si="54">IF(D1950=$D$221,-E1950,E1950)</f>
        <v>451.32499999999999</v>
      </c>
      <c r="G1950" t="str">
        <f t="shared" ref="G1950:G2013" si="55">IF(D1950=$D$221,$D$222,D1950)</f>
        <v>Residential</v>
      </c>
    </row>
    <row r="1951" spans="1:7">
      <c r="A1951">
        <v>2014</v>
      </c>
      <c r="B1951">
        <v>4000</v>
      </c>
      <c r="C1951" t="s">
        <v>46</v>
      </c>
      <c r="D1951" t="s">
        <v>98</v>
      </c>
      <c r="E1951">
        <v>0.03</v>
      </c>
      <c r="F1951">
        <f t="shared" si="54"/>
        <v>0.03</v>
      </c>
      <c r="G1951" t="str">
        <f t="shared" si="55"/>
        <v>Agri</v>
      </c>
    </row>
    <row r="1952" spans="1:7">
      <c r="A1952">
        <v>2014</v>
      </c>
      <c r="B1952">
        <v>4000</v>
      </c>
      <c r="C1952" t="s">
        <v>46</v>
      </c>
      <c r="D1952" t="s">
        <v>98</v>
      </c>
      <c r="E1952">
        <v>7.1280000000000001</v>
      </c>
      <c r="F1952">
        <f t="shared" si="54"/>
        <v>7.1280000000000001</v>
      </c>
      <c r="G1952" t="str">
        <f t="shared" si="55"/>
        <v>Agri</v>
      </c>
    </row>
    <row r="1953" spans="1:7">
      <c r="A1953">
        <v>2014</v>
      </c>
      <c r="B1953">
        <v>4000</v>
      </c>
      <c r="C1953" t="s">
        <v>46</v>
      </c>
      <c r="D1953" t="s">
        <v>96</v>
      </c>
      <c r="E1953">
        <v>255.881</v>
      </c>
      <c r="F1953">
        <f t="shared" si="54"/>
        <v>255.881</v>
      </c>
      <c r="G1953" t="str">
        <f t="shared" si="55"/>
        <v>Services</v>
      </c>
    </row>
    <row r="1954" spans="1:7">
      <c r="A1954">
        <v>2014</v>
      </c>
      <c r="B1954">
        <v>4000</v>
      </c>
      <c r="C1954" t="s">
        <v>47</v>
      </c>
      <c r="D1954" t="s">
        <v>99</v>
      </c>
      <c r="E1954">
        <v>14.733000000000001</v>
      </c>
      <c r="F1954">
        <f t="shared" si="54"/>
        <v>14.733000000000001</v>
      </c>
      <c r="G1954" t="str">
        <f t="shared" si="55"/>
        <v>Industry</v>
      </c>
    </row>
    <row r="1955" spans="1:7">
      <c r="A1955">
        <v>2014</v>
      </c>
      <c r="B1955">
        <v>4000</v>
      </c>
      <c r="C1955" t="s">
        <v>47</v>
      </c>
      <c r="D1955" t="s">
        <v>100</v>
      </c>
      <c r="E1955">
        <v>0.13500000000000001</v>
      </c>
      <c r="F1955">
        <f t="shared" si="54"/>
        <v>0.13500000000000001</v>
      </c>
      <c r="G1955" t="str">
        <f t="shared" si="55"/>
        <v>Transport</v>
      </c>
    </row>
    <row r="1956" spans="1:7">
      <c r="A1956">
        <v>2014</v>
      </c>
      <c r="B1956">
        <v>4000</v>
      </c>
      <c r="C1956" t="s">
        <v>47</v>
      </c>
      <c r="D1956" t="s">
        <v>95</v>
      </c>
      <c r="E1956">
        <v>18.152000000000001</v>
      </c>
      <c r="F1956">
        <f t="shared" si="54"/>
        <v>18.152000000000001</v>
      </c>
      <c r="G1956" t="str">
        <f t="shared" si="55"/>
        <v>Residential</v>
      </c>
    </row>
    <row r="1957" spans="1:7">
      <c r="A1957">
        <v>2014</v>
      </c>
      <c r="B1957">
        <v>4000</v>
      </c>
      <c r="C1957" t="s">
        <v>47</v>
      </c>
      <c r="D1957" t="s">
        <v>98</v>
      </c>
      <c r="E1957">
        <v>0</v>
      </c>
      <c r="F1957">
        <f t="shared" si="54"/>
        <v>0</v>
      </c>
      <c r="G1957" t="str">
        <f t="shared" si="55"/>
        <v>Agri</v>
      </c>
    </row>
    <row r="1958" spans="1:7">
      <c r="A1958">
        <v>2014</v>
      </c>
      <c r="B1958">
        <v>4000</v>
      </c>
      <c r="C1958" t="s">
        <v>47</v>
      </c>
      <c r="D1958" t="s">
        <v>98</v>
      </c>
      <c r="E1958">
        <v>0.751</v>
      </c>
      <c r="F1958">
        <f t="shared" si="54"/>
        <v>0.751</v>
      </c>
      <c r="G1958" t="str">
        <f t="shared" si="55"/>
        <v>Agri</v>
      </c>
    </row>
    <row r="1959" spans="1:7">
      <c r="A1959">
        <v>2014</v>
      </c>
      <c r="B1959">
        <v>4000</v>
      </c>
      <c r="C1959" t="s">
        <v>47</v>
      </c>
      <c r="D1959" t="s">
        <v>96</v>
      </c>
      <c r="E1959">
        <v>5.548</v>
      </c>
      <c r="F1959">
        <f t="shared" si="54"/>
        <v>5.548</v>
      </c>
      <c r="G1959" t="str">
        <f t="shared" si="55"/>
        <v>Services</v>
      </c>
    </row>
    <row r="1960" spans="1:7">
      <c r="A1960">
        <v>2014</v>
      </c>
      <c r="B1960">
        <v>4000</v>
      </c>
      <c r="C1960" t="s">
        <v>48</v>
      </c>
      <c r="D1960" t="s">
        <v>99</v>
      </c>
      <c r="E1960">
        <v>58.139000000000003</v>
      </c>
      <c r="F1960">
        <f t="shared" si="54"/>
        <v>58.139000000000003</v>
      </c>
      <c r="G1960" t="str">
        <f t="shared" si="55"/>
        <v>Industry</v>
      </c>
    </row>
    <row r="1961" spans="1:7">
      <c r="A1961">
        <v>2014</v>
      </c>
      <c r="B1961">
        <v>4000</v>
      </c>
      <c r="C1961" t="s">
        <v>48</v>
      </c>
      <c r="D1961" t="s">
        <v>100</v>
      </c>
      <c r="E1961">
        <v>1.653</v>
      </c>
      <c r="F1961">
        <f t="shared" si="54"/>
        <v>1.653</v>
      </c>
      <c r="G1961" t="str">
        <f t="shared" si="55"/>
        <v>Transport</v>
      </c>
    </row>
    <row r="1962" spans="1:7">
      <c r="A1962">
        <v>2014</v>
      </c>
      <c r="B1962">
        <v>4000</v>
      </c>
      <c r="C1962" t="s">
        <v>48</v>
      </c>
      <c r="D1962" t="s">
        <v>95</v>
      </c>
      <c r="E1962">
        <v>97.162000000000006</v>
      </c>
      <c r="F1962">
        <f t="shared" si="54"/>
        <v>97.162000000000006</v>
      </c>
      <c r="G1962" t="str">
        <f t="shared" si="55"/>
        <v>Residential</v>
      </c>
    </row>
    <row r="1963" spans="1:7">
      <c r="A1963">
        <v>2014</v>
      </c>
      <c r="B1963">
        <v>4000</v>
      </c>
      <c r="C1963" t="s">
        <v>48</v>
      </c>
      <c r="D1963" t="s">
        <v>98</v>
      </c>
      <c r="E1963">
        <v>3.0000000000000001E-3</v>
      </c>
      <c r="F1963">
        <f t="shared" si="54"/>
        <v>3.0000000000000001E-3</v>
      </c>
      <c r="G1963" t="str">
        <f t="shared" si="55"/>
        <v>Agri</v>
      </c>
    </row>
    <row r="1964" spans="1:7">
      <c r="A1964">
        <v>2014</v>
      </c>
      <c r="B1964">
        <v>4000</v>
      </c>
      <c r="C1964" t="s">
        <v>48</v>
      </c>
      <c r="D1964" t="s">
        <v>98</v>
      </c>
      <c r="E1964">
        <v>6.1260000000000003</v>
      </c>
      <c r="F1964">
        <f t="shared" si="54"/>
        <v>6.1260000000000003</v>
      </c>
      <c r="G1964" t="str">
        <f t="shared" si="55"/>
        <v>Agri</v>
      </c>
    </row>
    <row r="1965" spans="1:7">
      <c r="A1965">
        <v>2014</v>
      </c>
      <c r="B1965">
        <v>4000</v>
      </c>
      <c r="C1965" t="s">
        <v>48</v>
      </c>
      <c r="D1965" t="s">
        <v>96</v>
      </c>
      <c r="E1965">
        <v>52.045000000000002</v>
      </c>
      <c r="F1965">
        <f t="shared" si="54"/>
        <v>52.045000000000002</v>
      </c>
      <c r="G1965" t="str">
        <f t="shared" si="55"/>
        <v>Services</v>
      </c>
    </row>
    <row r="1966" spans="1:7">
      <c r="A1966">
        <v>2014</v>
      </c>
      <c r="B1966">
        <v>4000</v>
      </c>
      <c r="C1966" t="s">
        <v>49</v>
      </c>
      <c r="D1966" t="s">
        <v>99</v>
      </c>
      <c r="E1966">
        <v>28.600999999999999</v>
      </c>
      <c r="F1966">
        <f t="shared" si="54"/>
        <v>28.600999999999999</v>
      </c>
      <c r="G1966" t="str">
        <f t="shared" si="55"/>
        <v>Industry</v>
      </c>
    </row>
    <row r="1967" spans="1:7">
      <c r="A1967">
        <v>2014</v>
      </c>
      <c r="B1967">
        <v>4000</v>
      </c>
      <c r="C1967" t="s">
        <v>49</v>
      </c>
      <c r="D1967" t="s">
        <v>100</v>
      </c>
      <c r="E1967">
        <v>1E-3</v>
      </c>
      <c r="F1967">
        <f t="shared" si="54"/>
        <v>1E-3</v>
      </c>
      <c r="G1967" t="str">
        <f t="shared" si="55"/>
        <v>Transport</v>
      </c>
    </row>
    <row r="1968" spans="1:7">
      <c r="A1968">
        <v>2014</v>
      </c>
      <c r="B1968">
        <v>4000</v>
      </c>
      <c r="C1968" t="s">
        <v>49</v>
      </c>
      <c r="D1968" t="s">
        <v>95</v>
      </c>
      <c r="E1968">
        <v>22.382000000000001</v>
      </c>
      <c r="F1968">
        <f t="shared" si="54"/>
        <v>22.382000000000001</v>
      </c>
      <c r="G1968" t="str">
        <f t="shared" si="55"/>
        <v>Residential</v>
      </c>
    </row>
    <row r="1969" spans="1:7">
      <c r="A1969">
        <v>2014</v>
      </c>
      <c r="B1969">
        <v>4000</v>
      </c>
      <c r="C1969" t="s">
        <v>49</v>
      </c>
      <c r="D1969" t="s">
        <v>98</v>
      </c>
      <c r="E1969">
        <v>0</v>
      </c>
      <c r="F1969">
        <f t="shared" si="54"/>
        <v>0</v>
      </c>
      <c r="G1969" t="str">
        <f t="shared" si="55"/>
        <v>Agri</v>
      </c>
    </row>
    <row r="1970" spans="1:7">
      <c r="A1970">
        <v>2014</v>
      </c>
      <c r="B1970">
        <v>4000</v>
      </c>
      <c r="C1970" t="s">
        <v>49</v>
      </c>
      <c r="D1970" t="s">
        <v>98</v>
      </c>
      <c r="E1970">
        <v>0</v>
      </c>
      <c r="F1970">
        <f t="shared" si="54"/>
        <v>0</v>
      </c>
      <c r="G1970" t="str">
        <f t="shared" si="55"/>
        <v>Agri</v>
      </c>
    </row>
    <row r="1971" spans="1:7">
      <c r="A1971">
        <v>2014</v>
      </c>
      <c r="B1971">
        <v>4000</v>
      </c>
      <c r="C1971" t="s">
        <v>49</v>
      </c>
      <c r="D1971" t="s">
        <v>96</v>
      </c>
      <c r="E1971">
        <v>16.766999999999999</v>
      </c>
      <c r="F1971">
        <f t="shared" si="54"/>
        <v>16.766999999999999</v>
      </c>
      <c r="G1971" t="str">
        <f t="shared" si="55"/>
        <v>Services</v>
      </c>
    </row>
    <row r="1972" spans="1:7">
      <c r="A1972">
        <v>2014</v>
      </c>
      <c r="B1972">
        <v>4000</v>
      </c>
      <c r="C1972" t="s">
        <v>75</v>
      </c>
      <c r="D1972" t="s">
        <v>99</v>
      </c>
      <c r="E1972">
        <v>0</v>
      </c>
      <c r="F1972">
        <f t="shared" si="54"/>
        <v>0</v>
      </c>
      <c r="G1972" t="str">
        <f t="shared" si="55"/>
        <v>Industry</v>
      </c>
    </row>
    <row r="1973" spans="1:7">
      <c r="A1973">
        <v>2014</v>
      </c>
      <c r="B1973">
        <v>4000</v>
      </c>
      <c r="C1973" t="s">
        <v>75</v>
      </c>
      <c r="D1973" t="s">
        <v>100</v>
      </c>
      <c r="E1973">
        <v>0</v>
      </c>
      <c r="F1973">
        <f t="shared" si="54"/>
        <v>0</v>
      </c>
      <c r="G1973" t="str">
        <f t="shared" si="55"/>
        <v>Transport</v>
      </c>
    </row>
    <row r="1974" spans="1:7">
      <c r="A1974">
        <v>2014</v>
      </c>
      <c r="B1974">
        <v>4000</v>
      </c>
      <c r="C1974" t="s">
        <v>75</v>
      </c>
      <c r="D1974" t="s">
        <v>95</v>
      </c>
      <c r="E1974">
        <v>0</v>
      </c>
      <c r="F1974">
        <f t="shared" si="54"/>
        <v>0</v>
      </c>
      <c r="G1974" t="str">
        <f t="shared" si="55"/>
        <v>Residential</v>
      </c>
    </row>
    <row r="1975" spans="1:7">
      <c r="A1975">
        <v>2014</v>
      </c>
      <c r="B1975">
        <v>4000</v>
      </c>
      <c r="C1975" t="s">
        <v>75</v>
      </c>
      <c r="D1975" t="s">
        <v>98</v>
      </c>
      <c r="E1975">
        <v>0</v>
      </c>
      <c r="F1975">
        <f t="shared" si="54"/>
        <v>0</v>
      </c>
      <c r="G1975" t="str">
        <f t="shared" si="55"/>
        <v>Agri</v>
      </c>
    </row>
    <row r="1976" spans="1:7">
      <c r="A1976">
        <v>2014</v>
      </c>
      <c r="B1976">
        <v>4000</v>
      </c>
      <c r="C1976" t="s">
        <v>75</v>
      </c>
      <c r="D1976" t="s">
        <v>98</v>
      </c>
      <c r="E1976">
        <v>0</v>
      </c>
      <c r="F1976">
        <f t="shared" si="54"/>
        <v>0</v>
      </c>
      <c r="G1976" t="str">
        <f t="shared" si="55"/>
        <v>Agri</v>
      </c>
    </row>
    <row r="1977" spans="1:7">
      <c r="A1977">
        <v>2014</v>
      </c>
      <c r="B1977">
        <v>4000</v>
      </c>
      <c r="C1977" t="s">
        <v>75</v>
      </c>
      <c r="D1977" t="s">
        <v>96</v>
      </c>
      <c r="E1977">
        <v>0</v>
      </c>
      <c r="F1977">
        <f t="shared" si="54"/>
        <v>0</v>
      </c>
      <c r="G1977" t="str">
        <f t="shared" si="55"/>
        <v>Services</v>
      </c>
    </row>
    <row r="1978" spans="1:7">
      <c r="A1978">
        <v>2014</v>
      </c>
      <c r="B1978">
        <v>4000</v>
      </c>
      <c r="C1978" t="s">
        <v>50</v>
      </c>
      <c r="D1978" t="s">
        <v>99</v>
      </c>
      <c r="E1978">
        <v>365.31</v>
      </c>
      <c r="F1978">
        <f t="shared" si="54"/>
        <v>365.31</v>
      </c>
      <c r="G1978" t="str">
        <f t="shared" si="55"/>
        <v>Industry</v>
      </c>
    </row>
    <row r="1979" spans="1:7">
      <c r="A1979">
        <v>2014</v>
      </c>
      <c r="B1979">
        <v>4000</v>
      </c>
      <c r="C1979" t="s">
        <v>50</v>
      </c>
      <c r="D1979" t="s">
        <v>100</v>
      </c>
      <c r="E1979">
        <v>44.886000000000003</v>
      </c>
      <c r="F1979">
        <f t="shared" si="54"/>
        <v>44.886000000000003</v>
      </c>
      <c r="G1979" t="str">
        <f t="shared" si="55"/>
        <v>Transport</v>
      </c>
    </row>
    <row r="1980" spans="1:7">
      <c r="A1980">
        <v>2014</v>
      </c>
      <c r="B1980">
        <v>4000</v>
      </c>
      <c r="C1980" t="s">
        <v>50</v>
      </c>
      <c r="D1980" t="s">
        <v>95</v>
      </c>
      <c r="E1980">
        <v>634.33500000000004</v>
      </c>
      <c r="F1980">
        <f t="shared" si="54"/>
        <v>634.33500000000004</v>
      </c>
      <c r="G1980" t="str">
        <f t="shared" si="55"/>
        <v>Residential</v>
      </c>
    </row>
    <row r="1981" spans="1:7">
      <c r="A1981">
        <v>2014</v>
      </c>
      <c r="B1981">
        <v>4000</v>
      </c>
      <c r="C1981" t="s">
        <v>50</v>
      </c>
      <c r="D1981" t="s">
        <v>98</v>
      </c>
      <c r="E1981">
        <v>0</v>
      </c>
      <c r="F1981">
        <f t="shared" si="54"/>
        <v>0</v>
      </c>
      <c r="G1981" t="str">
        <f t="shared" si="55"/>
        <v>Agri</v>
      </c>
    </row>
    <row r="1982" spans="1:7">
      <c r="A1982">
        <v>2014</v>
      </c>
      <c r="B1982">
        <v>4000</v>
      </c>
      <c r="C1982" t="s">
        <v>50</v>
      </c>
      <c r="D1982" t="s">
        <v>98</v>
      </c>
      <c r="E1982">
        <v>5.0750000000000002</v>
      </c>
      <c r="F1982">
        <f t="shared" si="54"/>
        <v>5.0750000000000002</v>
      </c>
      <c r="G1982" t="str">
        <f t="shared" si="55"/>
        <v>Agri</v>
      </c>
    </row>
    <row r="1983" spans="1:7">
      <c r="A1983">
        <v>2014</v>
      </c>
      <c r="B1983">
        <v>4000</v>
      </c>
      <c r="C1983" t="s">
        <v>50</v>
      </c>
      <c r="D1983" t="s">
        <v>96</v>
      </c>
      <c r="E1983">
        <v>251.715</v>
      </c>
      <c r="F1983">
        <f t="shared" si="54"/>
        <v>251.715</v>
      </c>
      <c r="G1983" t="str">
        <f t="shared" si="55"/>
        <v>Services</v>
      </c>
    </row>
    <row r="1984" spans="1:7">
      <c r="A1984">
        <v>2014</v>
      </c>
      <c r="B1984">
        <v>4000</v>
      </c>
      <c r="C1984" t="s">
        <v>51</v>
      </c>
      <c r="D1984" t="s">
        <v>99</v>
      </c>
      <c r="E1984">
        <v>9.8460000000000001</v>
      </c>
      <c r="F1984">
        <f t="shared" si="54"/>
        <v>9.8460000000000001</v>
      </c>
      <c r="G1984" t="str">
        <f t="shared" si="55"/>
        <v>Industry</v>
      </c>
    </row>
    <row r="1985" spans="1:7">
      <c r="A1985">
        <v>2014</v>
      </c>
      <c r="B1985">
        <v>4000</v>
      </c>
      <c r="C1985" t="s">
        <v>51</v>
      </c>
      <c r="D1985" t="s">
        <v>100</v>
      </c>
      <c r="E1985">
        <v>1.2390000000000001</v>
      </c>
      <c r="F1985">
        <f t="shared" si="54"/>
        <v>1.2390000000000001</v>
      </c>
      <c r="G1985" t="str">
        <f t="shared" si="55"/>
        <v>Transport</v>
      </c>
    </row>
    <row r="1986" spans="1:7">
      <c r="A1986">
        <v>2014</v>
      </c>
      <c r="B1986">
        <v>4000</v>
      </c>
      <c r="C1986" t="s">
        <v>51</v>
      </c>
      <c r="D1986" t="s">
        <v>95</v>
      </c>
      <c r="E1986">
        <v>5.024</v>
      </c>
      <c r="F1986">
        <f t="shared" si="54"/>
        <v>5.024</v>
      </c>
      <c r="G1986" t="str">
        <f t="shared" si="55"/>
        <v>Residential</v>
      </c>
    </row>
    <row r="1987" spans="1:7">
      <c r="A1987">
        <v>2014</v>
      </c>
      <c r="B1987">
        <v>4000</v>
      </c>
      <c r="C1987" t="s">
        <v>51</v>
      </c>
      <c r="D1987" t="s">
        <v>98</v>
      </c>
      <c r="E1987">
        <v>0</v>
      </c>
      <c r="F1987">
        <f t="shared" si="54"/>
        <v>0</v>
      </c>
      <c r="G1987" t="str">
        <f t="shared" si="55"/>
        <v>Agri</v>
      </c>
    </row>
    <row r="1988" spans="1:7">
      <c r="A1988">
        <v>2014</v>
      </c>
      <c r="B1988">
        <v>4000</v>
      </c>
      <c r="C1988" t="s">
        <v>51</v>
      </c>
      <c r="D1988" t="s">
        <v>98</v>
      </c>
      <c r="E1988">
        <v>0.87</v>
      </c>
      <c r="F1988">
        <f t="shared" si="54"/>
        <v>0.87</v>
      </c>
      <c r="G1988" t="str">
        <f t="shared" si="55"/>
        <v>Agri</v>
      </c>
    </row>
    <row r="1989" spans="1:7">
      <c r="A1989">
        <v>2014</v>
      </c>
      <c r="B1989">
        <v>4000</v>
      </c>
      <c r="C1989" t="s">
        <v>51</v>
      </c>
      <c r="D1989" t="s">
        <v>96</v>
      </c>
      <c r="E1989">
        <v>2.444</v>
      </c>
      <c r="F1989">
        <f t="shared" si="54"/>
        <v>2.444</v>
      </c>
      <c r="G1989" t="str">
        <f t="shared" si="55"/>
        <v>Services</v>
      </c>
    </row>
    <row r="1990" spans="1:7">
      <c r="A1990">
        <v>2014</v>
      </c>
      <c r="B1990">
        <v>4000</v>
      </c>
      <c r="C1990" t="s">
        <v>52</v>
      </c>
      <c r="D1990" t="s">
        <v>99</v>
      </c>
      <c r="E1990">
        <v>9.23</v>
      </c>
      <c r="F1990">
        <f t="shared" si="54"/>
        <v>9.23</v>
      </c>
      <c r="G1990" t="str">
        <f t="shared" si="55"/>
        <v>Industry</v>
      </c>
    </row>
    <row r="1991" spans="1:7">
      <c r="A1991">
        <v>2014</v>
      </c>
      <c r="B1991">
        <v>4000</v>
      </c>
      <c r="C1991" t="s">
        <v>52</v>
      </c>
      <c r="D1991" t="s">
        <v>100</v>
      </c>
      <c r="E1991">
        <v>0</v>
      </c>
      <c r="F1991">
        <f t="shared" si="54"/>
        <v>0</v>
      </c>
      <c r="G1991" t="str">
        <f t="shared" si="55"/>
        <v>Transport</v>
      </c>
    </row>
    <row r="1992" spans="1:7">
      <c r="A1992">
        <v>2014</v>
      </c>
      <c r="B1992">
        <v>4000</v>
      </c>
      <c r="C1992" t="s">
        <v>52</v>
      </c>
      <c r="D1992" t="s">
        <v>95</v>
      </c>
      <c r="E1992">
        <v>9.4169999999999998</v>
      </c>
      <c r="F1992">
        <f t="shared" si="54"/>
        <v>9.4169999999999998</v>
      </c>
      <c r="G1992" t="str">
        <f t="shared" si="55"/>
        <v>Residential</v>
      </c>
    </row>
    <row r="1993" spans="1:7">
      <c r="A1993">
        <v>2014</v>
      </c>
      <c r="B1993">
        <v>4000</v>
      </c>
      <c r="C1993" t="s">
        <v>52</v>
      </c>
      <c r="D1993" t="s">
        <v>98</v>
      </c>
      <c r="E1993">
        <v>0</v>
      </c>
      <c r="F1993">
        <f t="shared" si="54"/>
        <v>0</v>
      </c>
      <c r="G1993" t="str">
        <f t="shared" si="55"/>
        <v>Agri</v>
      </c>
    </row>
    <row r="1994" spans="1:7">
      <c r="A1994">
        <v>2014</v>
      </c>
      <c r="B1994">
        <v>4000</v>
      </c>
      <c r="C1994" t="s">
        <v>52</v>
      </c>
      <c r="D1994" t="s">
        <v>98</v>
      </c>
      <c r="E1994">
        <v>0</v>
      </c>
      <c r="F1994">
        <f t="shared" si="54"/>
        <v>0</v>
      </c>
      <c r="G1994" t="str">
        <f t="shared" si="55"/>
        <v>Agri</v>
      </c>
    </row>
    <row r="1995" spans="1:7">
      <c r="A1995">
        <v>2014</v>
      </c>
      <c r="B1995">
        <v>4000</v>
      </c>
      <c r="C1995" t="s">
        <v>52</v>
      </c>
      <c r="D1995" t="s">
        <v>96</v>
      </c>
      <c r="E1995">
        <v>4.2619999999999996</v>
      </c>
      <c r="F1995">
        <f t="shared" si="54"/>
        <v>4.2619999999999996</v>
      </c>
      <c r="G1995" t="str">
        <f t="shared" si="55"/>
        <v>Services</v>
      </c>
    </row>
    <row r="1996" spans="1:7">
      <c r="A1996">
        <v>2014</v>
      </c>
      <c r="B1996">
        <v>4000</v>
      </c>
      <c r="C1996" t="s">
        <v>53</v>
      </c>
      <c r="D1996" t="s">
        <v>99</v>
      </c>
      <c r="E1996">
        <v>5.0179999999999998</v>
      </c>
      <c r="F1996">
        <f t="shared" si="54"/>
        <v>5.0179999999999998</v>
      </c>
      <c r="G1996" t="str">
        <f t="shared" si="55"/>
        <v>Industry</v>
      </c>
    </row>
    <row r="1997" spans="1:7">
      <c r="A1997">
        <v>2014</v>
      </c>
      <c r="B1997">
        <v>4000</v>
      </c>
      <c r="C1997" t="s">
        <v>53</v>
      </c>
      <c r="D1997" t="s">
        <v>100</v>
      </c>
      <c r="E1997">
        <v>0</v>
      </c>
      <c r="F1997">
        <f t="shared" si="54"/>
        <v>0</v>
      </c>
      <c r="G1997" t="str">
        <f t="shared" si="55"/>
        <v>Transport</v>
      </c>
    </row>
    <row r="1998" spans="1:7">
      <c r="A1998">
        <v>2014</v>
      </c>
      <c r="B1998">
        <v>4000</v>
      </c>
      <c r="C1998" t="s">
        <v>53</v>
      </c>
      <c r="D1998" t="s">
        <v>95</v>
      </c>
      <c r="E1998">
        <v>4.2430000000000003</v>
      </c>
      <c r="F1998">
        <f t="shared" si="54"/>
        <v>4.2430000000000003</v>
      </c>
      <c r="G1998" t="str">
        <f t="shared" si="55"/>
        <v>Residential</v>
      </c>
    </row>
    <row r="1999" spans="1:7">
      <c r="A1999">
        <v>2014</v>
      </c>
      <c r="B1999">
        <v>4000</v>
      </c>
      <c r="C1999" t="s">
        <v>53</v>
      </c>
      <c r="D1999" t="s">
        <v>98</v>
      </c>
      <c r="E1999">
        <v>0</v>
      </c>
      <c r="F1999">
        <f t="shared" si="54"/>
        <v>0</v>
      </c>
      <c r="G1999" t="str">
        <f t="shared" si="55"/>
        <v>Agri</v>
      </c>
    </row>
    <row r="2000" spans="1:7">
      <c r="A2000">
        <v>2014</v>
      </c>
      <c r="B2000">
        <v>4000</v>
      </c>
      <c r="C2000" t="s">
        <v>53</v>
      </c>
      <c r="D2000" t="s">
        <v>98</v>
      </c>
      <c r="E2000">
        <v>0.621</v>
      </c>
      <c r="F2000">
        <f t="shared" si="54"/>
        <v>0.621</v>
      </c>
      <c r="G2000" t="str">
        <f t="shared" si="55"/>
        <v>Agri</v>
      </c>
    </row>
    <row r="2001" spans="1:7">
      <c r="A2001">
        <v>2014</v>
      </c>
      <c r="B2001">
        <v>4000</v>
      </c>
      <c r="C2001" t="s">
        <v>53</v>
      </c>
      <c r="D2001" t="s">
        <v>96</v>
      </c>
      <c r="E2001">
        <v>3.794</v>
      </c>
      <c r="F2001">
        <f t="shared" si="54"/>
        <v>3.794</v>
      </c>
      <c r="G2001" t="str">
        <f t="shared" si="55"/>
        <v>Services</v>
      </c>
    </row>
    <row r="2002" spans="1:7">
      <c r="A2002">
        <v>2014</v>
      </c>
      <c r="B2002">
        <v>4000</v>
      </c>
      <c r="C2002" t="s">
        <v>76</v>
      </c>
      <c r="D2002" t="s">
        <v>99</v>
      </c>
      <c r="E2002">
        <v>2.048</v>
      </c>
      <c r="F2002">
        <f t="shared" si="54"/>
        <v>2.048</v>
      </c>
      <c r="G2002" t="str">
        <f t="shared" si="55"/>
        <v>Industry</v>
      </c>
    </row>
    <row r="2003" spans="1:7">
      <c r="A2003">
        <v>2014</v>
      </c>
      <c r="B2003">
        <v>4000</v>
      </c>
      <c r="C2003" t="s">
        <v>76</v>
      </c>
      <c r="D2003" t="s">
        <v>100</v>
      </c>
      <c r="E2003">
        <v>0.317</v>
      </c>
      <c r="F2003">
        <f t="shared" si="54"/>
        <v>0.317</v>
      </c>
      <c r="G2003" t="str">
        <f t="shared" si="55"/>
        <v>Transport</v>
      </c>
    </row>
    <row r="2004" spans="1:7">
      <c r="A2004">
        <v>2014</v>
      </c>
      <c r="B2004">
        <v>4000</v>
      </c>
      <c r="C2004" t="s">
        <v>76</v>
      </c>
      <c r="D2004" t="s">
        <v>95</v>
      </c>
      <c r="E2004">
        <v>9.0109999999999992</v>
      </c>
      <c r="F2004">
        <f t="shared" si="54"/>
        <v>9.0109999999999992</v>
      </c>
      <c r="G2004" t="str">
        <f t="shared" si="55"/>
        <v>Residential</v>
      </c>
    </row>
    <row r="2005" spans="1:7">
      <c r="A2005">
        <v>2014</v>
      </c>
      <c r="B2005">
        <v>4000</v>
      </c>
      <c r="C2005" t="s">
        <v>76</v>
      </c>
      <c r="D2005" t="s">
        <v>98</v>
      </c>
      <c r="E2005">
        <v>0</v>
      </c>
      <c r="F2005">
        <f t="shared" si="54"/>
        <v>0</v>
      </c>
      <c r="G2005" t="str">
        <f t="shared" si="55"/>
        <v>Agri</v>
      </c>
    </row>
    <row r="2006" spans="1:7">
      <c r="A2006">
        <v>2014</v>
      </c>
      <c r="B2006">
        <v>4000</v>
      </c>
      <c r="C2006" t="s">
        <v>76</v>
      </c>
      <c r="D2006" t="s">
        <v>98</v>
      </c>
      <c r="E2006">
        <v>6.3E-2</v>
      </c>
      <c r="F2006">
        <f t="shared" si="54"/>
        <v>6.3E-2</v>
      </c>
      <c r="G2006" t="str">
        <f t="shared" si="55"/>
        <v>Agri</v>
      </c>
    </row>
    <row r="2007" spans="1:7">
      <c r="A2007">
        <v>2014</v>
      </c>
      <c r="B2007">
        <v>4000</v>
      </c>
      <c r="C2007" t="s">
        <v>76</v>
      </c>
      <c r="D2007" t="s">
        <v>96</v>
      </c>
      <c r="E2007">
        <v>3.1160000000000001</v>
      </c>
      <c r="F2007">
        <f t="shared" si="54"/>
        <v>3.1160000000000001</v>
      </c>
      <c r="G2007" t="str">
        <f t="shared" si="55"/>
        <v>Services</v>
      </c>
    </row>
    <row r="2008" spans="1:7">
      <c r="A2008">
        <v>2014</v>
      </c>
      <c r="B2008">
        <v>4000</v>
      </c>
      <c r="C2008" t="s">
        <v>77</v>
      </c>
      <c r="D2008" t="s">
        <v>99</v>
      </c>
      <c r="E2008">
        <v>0</v>
      </c>
      <c r="F2008">
        <f t="shared" si="54"/>
        <v>0</v>
      </c>
      <c r="G2008" t="str">
        <f t="shared" si="55"/>
        <v>Industry</v>
      </c>
    </row>
    <row r="2009" spans="1:7">
      <c r="A2009">
        <v>2014</v>
      </c>
      <c r="B2009">
        <v>4000</v>
      </c>
      <c r="C2009" t="s">
        <v>77</v>
      </c>
      <c r="D2009" t="s">
        <v>100</v>
      </c>
      <c r="E2009">
        <v>0</v>
      </c>
      <c r="F2009">
        <f t="shared" si="54"/>
        <v>0</v>
      </c>
      <c r="G2009" t="str">
        <f t="shared" si="55"/>
        <v>Transport</v>
      </c>
    </row>
    <row r="2010" spans="1:7">
      <c r="A2010">
        <v>2014</v>
      </c>
      <c r="B2010">
        <v>4000</v>
      </c>
      <c r="C2010" t="s">
        <v>77</v>
      </c>
      <c r="D2010" t="s">
        <v>95</v>
      </c>
      <c r="E2010">
        <v>0</v>
      </c>
      <c r="F2010">
        <f t="shared" si="54"/>
        <v>0</v>
      </c>
      <c r="G2010" t="str">
        <f t="shared" si="55"/>
        <v>Residential</v>
      </c>
    </row>
    <row r="2011" spans="1:7">
      <c r="A2011">
        <v>2014</v>
      </c>
      <c r="B2011">
        <v>4000</v>
      </c>
      <c r="C2011" t="s">
        <v>77</v>
      </c>
      <c r="D2011" t="s">
        <v>98</v>
      </c>
      <c r="E2011">
        <v>0</v>
      </c>
      <c r="F2011">
        <f t="shared" si="54"/>
        <v>0</v>
      </c>
      <c r="G2011" t="str">
        <f t="shared" si="55"/>
        <v>Agri</v>
      </c>
    </row>
    <row r="2012" spans="1:7">
      <c r="A2012">
        <v>2014</v>
      </c>
      <c r="B2012">
        <v>4000</v>
      </c>
      <c r="C2012" t="s">
        <v>77</v>
      </c>
      <c r="D2012" t="s">
        <v>98</v>
      </c>
      <c r="E2012">
        <v>0</v>
      </c>
      <c r="F2012">
        <f t="shared" si="54"/>
        <v>0</v>
      </c>
      <c r="G2012" t="str">
        <f t="shared" si="55"/>
        <v>Agri</v>
      </c>
    </row>
    <row r="2013" spans="1:7">
      <c r="A2013">
        <v>2014</v>
      </c>
      <c r="B2013">
        <v>4000</v>
      </c>
      <c r="C2013" t="s">
        <v>77</v>
      </c>
      <c r="D2013" t="s">
        <v>96</v>
      </c>
      <c r="E2013">
        <v>0</v>
      </c>
      <c r="F2013">
        <f t="shared" si="54"/>
        <v>0</v>
      </c>
      <c r="G2013" t="str">
        <f t="shared" si="55"/>
        <v>Services</v>
      </c>
    </row>
    <row r="2014" spans="1:7">
      <c r="A2014">
        <v>2014</v>
      </c>
      <c r="B2014">
        <v>4000</v>
      </c>
      <c r="C2014" t="s">
        <v>78</v>
      </c>
      <c r="D2014" t="s">
        <v>99</v>
      </c>
      <c r="E2014">
        <v>1.2</v>
      </c>
      <c r="F2014">
        <f t="shared" ref="F2014:F2077" si="56">IF(D2014=$D$221,-E2014,E2014)</f>
        <v>1.2</v>
      </c>
      <c r="G2014" t="str">
        <f t="shared" ref="G2014:G2077" si="57">IF(D2014=$D$221,$D$222,D2014)</f>
        <v>Industry</v>
      </c>
    </row>
    <row r="2015" spans="1:7">
      <c r="A2015">
        <v>2014</v>
      </c>
      <c r="B2015">
        <v>4000</v>
      </c>
      <c r="C2015" t="s">
        <v>78</v>
      </c>
      <c r="D2015" t="s">
        <v>100</v>
      </c>
      <c r="E2015">
        <v>6.0000000000000001E-3</v>
      </c>
      <c r="F2015">
        <f t="shared" si="56"/>
        <v>6.0000000000000001E-3</v>
      </c>
      <c r="G2015" t="str">
        <f t="shared" si="57"/>
        <v>Transport</v>
      </c>
    </row>
    <row r="2016" spans="1:7">
      <c r="A2016">
        <v>2014</v>
      </c>
      <c r="B2016">
        <v>4000</v>
      </c>
      <c r="C2016" t="s">
        <v>78</v>
      </c>
      <c r="D2016" t="s">
        <v>95</v>
      </c>
      <c r="E2016">
        <v>2E-3</v>
      </c>
      <c r="F2016">
        <f t="shared" si="56"/>
        <v>2E-3</v>
      </c>
      <c r="G2016" t="str">
        <f t="shared" si="57"/>
        <v>Residential</v>
      </c>
    </row>
    <row r="2017" spans="1:7">
      <c r="A2017">
        <v>2014</v>
      </c>
      <c r="B2017">
        <v>4000</v>
      </c>
      <c r="C2017" t="s">
        <v>78</v>
      </c>
      <c r="D2017" t="s">
        <v>98</v>
      </c>
      <c r="E2017">
        <v>0</v>
      </c>
      <c r="F2017">
        <f t="shared" si="56"/>
        <v>0</v>
      </c>
      <c r="G2017" t="str">
        <f t="shared" si="57"/>
        <v>Agri</v>
      </c>
    </row>
    <row r="2018" spans="1:7">
      <c r="A2018">
        <v>2014</v>
      </c>
      <c r="B2018">
        <v>4000</v>
      </c>
      <c r="C2018" t="s">
        <v>78</v>
      </c>
      <c r="D2018" t="s">
        <v>98</v>
      </c>
      <c r="E2018">
        <v>0</v>
      </c>
      <c r="F2018">
        <f t="shared" si="56"/>
        <v>0</v>
      </c>
      <c r="G2018" t="str">
        <f t="shared" si="57"/>
        <v>Agri</v>
      </c>
    </row>
    <row r="2019" spans="1:7">
      <c r="A2019">
        <v>2014</v>
      </c>
      <c r="B2019">
        <v>4000</v>
      </c>
      <c r="C2019" t="s">
        <v>78</v>
      </c>
      <c r="D2019" t="s">
        <v>96</v>
      </c>
      <c r="E2019">
        <v>0.20200000000000001</v>
      </c>
      <c r="F2019">
        <f t="shared" si="56"/>
        <v>0.20200000000000001</v>
      </c>
      <c r="G2019" t="str">
        <f t="shared" si="57"/>
        <v>Services</v>
      </c>
    </row>
    <row r="2020" spans="1:7">
      <c r="A2020">
        <v>2014</v>
      </c>
      <c r="B2020">
        <v>4000</v>
      </c>
      <c r="C2020" t="s">
        <v>69</v>
      </c>
      <c r="D2020" t="s">
        <v>99</v>
      </c>
      <c r="E2020">
        <v>0</v>
      </c>
      <c r="F2020">
        <f t="shared" si="56"/>
        <v>0</v>
      </c>
      <c r="G2020" t="str">
        <f t="shared" si="57"/>
        <v>Industry</v>
      </c>
    </row>
    <row r="2021" spans="1:7">
      <c r="A2021">
        <v>2014</v>
      </c>
      <c r="B2021">
        <v>4000</v>
      </c>
      <c r="C2021" t="s">
        <v>69</v>
      </c>
      <c r="D2021" t="s">
        <v>100</v>
      </c>
      <c r="E2021">
        <v>0</v>
      </c>
      <c r="F2021">
        <f t="shared" si="56"/>
        <v>0</v>
      </c>
      <c r="G2021" t="str">
        <f t="shared" si="57"/>
        <v>Transport</v>
      </c>
    </row>
    <row r="2022" spans="1:7">
      <c r="A2022">
        <v>2014</v>
      </c>
      <c r="B2022">
        <v>4000</v>
      </c>
      <c r="C2022" t="s">
        <v>69</v>
      </c>
      <c r="D2022" t="s">
        <v>95</v>
      </c>
      <c r="E2022">
        <v>0</v>
      </c>
      <c r="F2022">
        <f t="shared" si="56"/>
        <v>0</v>
      </c>
      <c r="G2022" t="str">
        <f t="shared" si="57"/>
        <v>Residential</v>
      </c>
    </row>
    <row r="2023" spans="1:7">
      <c r="A2023">
        <v>2014</v>
      </c>
      <c r="B2023">
        <v>4000</v>
      </c>
      <c r="C2023" t="s">
        <v>69</v>
      </c>
      <c r="D2023" t="s">
        <v>98</v>
      </c>
      <c r="E2023">
        <v>0</v>
      </c>
      <c r="F2023">
        <f t="shared" si="56"/>
        <v>0</v>
      </c>
      <c r="G2023" t="str">
        <f t="shared" si="57"/>
        <v>Agri</v>
      </c>
    </row>
    <row r="2024" spans="1:7">
      <c r="A2024">
        <v>2014</v>
      </c>
      <c r="B2024">
        <v>4000</v>
      </c>
      <c r="C2024" t="s">
        <v>69</v>
      </c>
      <c r="D2024" t="s">
        <v>98</v>
      </c>
      <c r="E2024">
        <v>0</v>
      </c>
      <c r="F2024">
        <f t="shared" si="56"/>
        <v>0</v>
      </c>
      <c r="G2024" t="str">
        <f t="shared" si="57"/>
        <v>Agri</v>
      </c>
    </row>
    <row r="2025" spans="1:7">
      <c r="A2025">
        <v>2014</v>
      </c>
      <c r="B2025">
        <v>4000</v>
      </c>
      <c r="C2025" t="s">
        <v>69</v>
      </c>
      <c r="D2025" t="s">
        <v>96</v>
      </c>
      <c r="E2025">
        <v>0</v>
      </c>
      <c r="F2025">
        <f t="shared" si="56"/>
        <v>0</v>
      </c>
      <c r="G2025" t="str">
        <f t="shared" si="57"/>
        <v>Services</v>
      </c>
    </row>
    <row r="2026" spans="1:7">
      <c r="A2026">
        <v>2014</v>
      </c>
      <c r="B2026">
        <v>4000</v>
      </c>
      <c r="C2026" t="s">
        <v>54</v>
      </c>
      <c r="D2026" t="s">
        <v>99</v>
      </c>
      <c r="E2026">
        <v>208.48500000000001</v>
      </c>
      <c r="F2026">
        <f t="shared" si="56"/>
        <v>208.48500000000001</v>
      </c>
      <c r="G2026" t="str">
        <f t="shared" si="57"/>
        <v>Industry</v>
      </c>
    </row>
    <row r="2027" spans="1:7">
      <c r="A2027">
        <v>2014</v>
      </c>
      <c r="B2027">
        <v>4000</v>
      </c>
      <c r="C2027" t="s">
        <v>54</v>
      </c>
      <c r="D2027" t="s">
        <v>100</v>
      </c>
      <c r="E2027">
        <v>1.2749999999999999</v>
      </c>
      <c r="F2027">
        <f t="shared" si="56"/>
        <v>1.2749999999999999</v>
      </c>
      <c r="G2027" t="str">
        <f t="shared" si="57"/>
        <v>Transport</v>
      </c>
    </row>
    <row r="2028" spans="1:7">
      <c r="A2028">
        <v>2014</v>
      </c>
      <c r="B2028">
        <v>4000</v>
      </c>
      <c r="C2028" t="s">
        <v>54</v>
      </c>
      <c r="D2028" t="s">
        <v>95</v>
      </c>
      <c r="E2028">
        <v>267.70400000000001</v>
      </c>
      <c r="F2028">
        <f t="shared" si="56"/>
        <v>267.70400000000001</v>
      </c>
      <c r="G2028" t="str">
        <f t="shared" si="57"/>
        <v>Residential</v>
      </c>
    </row>
    <row r="2029" spans="1:7">
      <c r="A2029">
        <v>2014</v>
      </c>
      <c r="B2029">
        <v>4000</v>
      </c>
      <c r="C2029" t="s">
        <v>54</v>
      </c>
      <c r="D2029" t="s">
        <v>98</v>
      </c>
      <c r="E2029">
        <v>0</v>
      </c>
      <c r="F2029">
        <f t="shared" si="56"/>
        <v>0</v>
      </c>
      <c r="G2029" t="str">
        <f t="shared" si="57"/>
        <v>Agri</v>
      </c>
    </row>
    <row r="2030" spans="1:7">
      <c r="A2030">
        <v>2014</v>
      </c>
      <c r="B2030">
        <v>4000</v>
      </c>
      <c r="C2030" t="s">
        <v>54</v>
      </c>
      <c r="D2030" t="s">
        <v>98</v>
      </c>
      <c r="E2030">
        <v>86.725999999999999</v>
      </c>
      <c r="F2030">
        <f t="shared" si="56"/>
        <v>86.725999999999999</v>
      </c>
      <c r="G2030" t="str">
        <f t="shared" si="57"/>
        <v>Agri</v>
      </c>
    </row>
    <row r="2031" spans="1:7">
      <c r="A2031">
        <v>2014</v>
      </c>
      <c r="B2031">
        <v>4000</v>
      </c>
      <c r="C2031" t="s">
        <v>54</v>
      </c>
      <c r="D2031" t="s">
        <v>96</v>
      </c>
      <c r="E2031">
        <v>120.89400000000001</v>
      </c>
      <c r="F2031">
        <f t="shared" si="56"/>
        <v>120.89400000000001</v>
      </c>
      <c r="G2031" t="str">
        <f t="shared" si="57"/>
        <v>Services</v>
      </c>
    </row>
    <row r="2032" spans="1:7">
      <c r="A2032">
        <v>2014</v>
      </c>
      <c r="B2032">
        <v>4000</v>
      </c>
      <c r="C2032" t="s">
        <v>79</v>
      </c>
      <c r="D2032" t="s">
        <v>99</v>
      </c>
      <c r="E2032">
        <v>13.888999999999999</v>
      </c>
      <c r="F2032">
        <f t="shared" si="56"/>
        <v>13.888999999999999</v>
      </c>
      <c r="G2032" t="str">
        <f t="shared" si="57"/>
        <v>Industry</v>
      </c>
    </row>
    <row r="2033" spans="1:7">
      <c r="A2033">
        <v>2014</v>
      </c>
      <c r="B2033">
        <v>4000</v>
      </c>
      <c r="C2033" t="s">
        <v>79</v>
      </c>
      <c r="D2033" t="s">
        <v>100</v>
      </c>
      <c r="E2033">
        <v>5.0599999999999996</v>
      </c>
      <c r="F2033">
        <f t="shared" si="56"/>
        <v>5.0599999999999996</v>
      </c>
      <c r="G2033" t="str">
        <f t="shared" si="57"/>
        <v>Transport</v>
      </c>
    </row>
    <row r="2034" spans="1:7">
      <c r="A2034">
        <v>2014</v>
      </c>
      <c r="B2034">
        <v>4000</v>
      </c>
      <c r="C2034" t="s">
        <v>79</v>
      </c>
      <c r="D2034" t="s">
        <v>95</v>
      </c>
      <c r="E2034">
        <v>0.159</v>
      </c>
      <c r="F2034">
        <f t="shared" si="56"/>
        <v>0.159</v>
      </c>
      <c r="G2034" t="str">
        <f t="shared" si="57"/>
        <v>Residential</v>
      </c>
    </row>
    <row r="2035" spans="1:7">
      <c r="A2035">
        <v>2014</v>
      </c>
      <c r="B2035">
        <v>4000</v>
      </c>
      <c r="C2035" t="s">
        <v>79</v>
      </c>
      <c r="D2035" t="s">
        <v>98</v>
      </c>
      <c r="E2035">
        <v>0</v>
      </c>
      <c r="F2035">
        <f t="shared" si="56"/>
        <v>0</v>
      </c>
      <c r="G2035" t="str">
        <f t="shared" si="57"/>
        <v>Agri</v>
      </c>
    </row>
    <row r="2036" spans="1:7">
      <c r="A2036">
        <v>2014</v>
      </c>
      <c r="B2036">
        <v>4000</v>
      </c>
      <c r="C2036" t="s">
        <v>79</v>
      </c>
      <c r="D2036" t="s">
        <v>98</v>
      </c>
      <c r="E2036">
        <v>0.52900000000000003</v>
      </c>
      <c r="F2036">
        <f t="shared" si="56"/>
        <v>0.52900000000000003</v>
      </c>
      <c r="G2036" t="str">
        <f t="shared" si="57"/>
        <v>Agri</v>
      </c>
    </row>
    <row r="2037" spans="1:7">
      <c r="A2037">
        <v>2014</v>
      </c>
      <c r="B2037">
        <v>4000</v>
      </c>
      <c r="C2037" t="s">
        <v>79</v>
      </c>
      <c r="D2037" t="s">
        <v>96</v>
      </c>
      <c r="E2037">
        <v>0.77300000000000002</v>
      </c>
      <c r="F2037">
        <f t="shared" si="56"/>
        <v>0.77300000000000002</v>
      </c>
      <c r="G2037" t="str">
        <f t="shared" si="57"/>
        <v>Services</v>
      </c>
    </row>
    <row r="2038" spans="1:7">
      <c r="A2038">
        <v>2014</v>
      </c>
      <c r="B2038">
        <v>4000</v>
      </c>
      <c r="C2038" t="s">
        <v>55</v>
      </c>
      <c r="D2038" t="s">
        <v>99</v>
      </c>
      <c r="E2038">
        <v>158.80600000000001</v>
      </c>
      <c r="F2038">
        <f t="shared" si="56"/>
        <v>158.80600000000001</v>
      </c>
      <c r="G2038" t="str">
        <f t="shared" si="57"/>
        <v>Industry</v>
      </c>
    </row>
    <row r="2039" spans="1:7">
      <c r="A2039">
        <v>2014</v>
      </c>
      <c r="B2039">
        <v>4000</v>
      </c>
      <c r="C2039" t="s">
        <v>55</v>
      </c>
      <c r="D2039" t="s">
        <v>100</v>
      </c>
      <c r="E2039">
        <v>15.143000000000001</v>
      </c>
      <c r="F2039">
        <f t="shared" si="56"/>
        <v>15.143000000000001</v>
      </c>
      <c r="G2039" t="str">
        <f t="shared" si="57"/>
        <v>Transport</v>
      </c>
    </row>
    <row r="2040" spans="1:7">
      <c r="A2040">
        <v>2014</v>
      </c>
      <c r="B2040">
        <v>4000</v>
      </c>
      <c r="C2040" t="s">
        <v>55</v>
      </c>
      <c r="D2040" t="s">
        <v>95</v>
      </c>
      <c r="E2040">
        <v>131.63399999999999</v>
      </c>
      <c r="F2040">
        <f t="shared" si="56"/>
        <v>131.63399999999999</v>
      </c>
      <c r="G2040" t="str">
        <f t="shared" si="57"/>
        <v>Residential</v>
      </c>
    </row>
    <row r="2041" spans="1:7">
      <c r="A2041">
        <v>2014</v>
      </c>
      <c r="B2041">
        <v>4000</v>
      </c>
      <c r="C2041" t="s">
        <v>55</v>
      </c>
      <c r="D2041" t="s">
        <v>98</v>
      </c>
      <c r="E2041">
        <v>0</v>
      </c>
      <c r="F2041">
        <f t="shared" si="56"/>
        <v>0</v>
      </c>
      <c r="G2041" t="str">
        <f t="shared" si="57"/>
        <v>Agri</v>
      </c>
    </row>
    <row r="2042" spans="1:7">
      <c r="A2042">
        <v>2014</v>
      </c>
      <c r="B2042">
        <v>4000</v>
      </c>
      <c r="C2042" t="s">
        <v>55</v>
      </c>
      <c r="D2042" t="s">
        <v>98</v>
      </c>
      <c r="E2042">
        <v>1.4379999999999999</v>
      </c>
      <c r="F2042">
        <f t="shared" si="56"/>
        <v>1.4379999999999999</v>
      </c>
      <c r="G2042" t="str">
        <f t="shared" si="57"/>
        <v>Agri</v>
      </c>
    </row>
    <row r="2043" spans="1:7">
      <c r="A2043">
        <v>2014</v>
      </c>
      <c r="B2043">
        <v>4000</v>
      </c>
      <c r="C2043" t="s">
        <v>55</v>
      </c>
      <c r="D2043" t="s">
        <v>96</v>
      </c>
      <c r="E2043">
        <v>67.432000000000002</v>
      </c>
      <c r="F2043">
        <f t="shared" si="56"/>
        <v>67.432000000000002</v>
      </c>
      <c r="G2043" t="str">
        <f t="shared" si="57"/>
        <v>Services</v>
      </c>
    </row>
    <row r="2044" spans="1:7">
      <c r="A2044">
        <v>2014</v>
      </c>
      <c r="B2044">
        <v>4000</v>
      </c>
      <c r="C2044" t="s">
        <v>56</v>
      </c>
      <c r="D2044" t="s">
        <v>99</v>
      </c>
      <c r="E2044">
        <v>44.246000000000002</v>
      </c>
      <c r="F2044">
        <f t="shared" si="56"/>
        <v>44.246000000000002</v>
      </c>
      <c r="G2044" t="str">
        <f t="shared" si="57"/>
        <v>Industry</v>
      </c>
    </row>
    <row r="2045" spans="1:7">
      <c r="A2045">
        <v>2014</v>
      </c>
      <c r="B2045">
        <v>4000</v>
      </c>
      <c r="C2045" t="s">
        <v>56</v>
      </c>
      <c r="D2045" t="s">
        <v>100</v>
      </c>
      <c r="E2045">
        <v>0.50700000000000001</v>
      </c>
      <c r="F2045">
        <f t="shared" si="56"/>
        <v>0.50700000000000001</v>
      </c>
      <c r="G2045" t="str">
        <f t="shared" si="57"/>
        <v>Transport</v>
      </c>
    </row>
    <row r="2046" spans="1:7">
      <c r="A2046">
        <v>2014</v>
      </c>
      <c r="B2046">
        <v>4000</v>
      </c>
      <c r="C2046" t="s">
        <v>56</v>
      </c>
      <c r="D2046" t="s">
        <v>95</v>
      </c>
      <c r="E2046">
        <v>10.808</v>
      </c>
      <c r="F2046">
        <f t="shared" si="56"/>
        <v>10.808</v>
      </c>
      <c r="G2046" t="str">
        <f t="shared" si="57"/>
        <v>Residential</v>
      </c>
    </row>
    <row r="2047" spans="1:7">
      <c r="A2047">
        <v>2014</v>
      </c>
      <c r="B2047">
        <v>4000</v>
      </c>
      <c r="C2047" t="s">
        <v>56</v>
      </c>
      <c r="D2047" t="s">
        <v>98</v>
      </c>
      <c r="E2047">
        <v>2.3E-2</v>
      </c>
      <c r="F2047">
        <f t="shared" si="56"/>
        <v>2.3E-2</v>
      </c>
      <c r="G2047" t="str">
        <f t="shared" si="57"/>
        <v>Agri</v>
      </c>
    </row>
    <row r="2048" spans="1:7">
      <c r="A2048">
        <v>2014</v>
      </c>
      <c r="B2048">
        <v>4000</v>
      </c>
      <c r="C2048" t="s">
        <v>56</v>
      </c>
      <c r="D2048" t="s">
        <v>98</v>
      </c>
      <c r="E2048">
        <v>0.17699999999999999</v>
      </c>
      <c r="F2048">
        <f t="shared" si="56"/>
        <v>0.17699999999999999</v>
      </c>
      <c r="G2048" t="str">
        <f t="shared" si="57"/>
        <v>Agri</v>
      </c>
    </row>
    <row r="2049" spans="1:7">
      <c r="A2049">
        <v>2014</v>
      </c>
      <c r="B2049">
        <v>4000</v>
      </c>
      <c r="C2049" t="s">
        <v>56</v>
      </c>
      <c r="D2049" t="s">
        <v>96</v>
      </c>
      <c r="E2049">
        <v>9.0389999999999997</v>
      </c>
      <c r="F2049">
        <f t="shared" si="56"/>
        <v>9.0389999999999997</v>
      </c>
      <c r="G2049" t="str">
        <f t="shared" si="57"/>
        <v>Services</v>
      </c>
    </row>
    <row r="2050" spans="1:7">
      <c r="A2050">
        <v>2014</v>
      </c>
      <c r="B2050">
        <v>4000</v>
      </c>
      <c r="C2050" t="s">
        <v>57</v>
      </c>
      <c r="D2050" t="s">
        <v>99</v>
      </c>
      <c r="E2050">
        <v>109.997</v>
      </c>
      <c r="F2050">
        <f t="shared" si="56"/>
        <v>109.997</v>
      </c>
      <c r="G2050" t="str">
        <f t="shared" si="57"/>
        <v>Industry</v>
      </c>
    </row>
    <row r="2051" spans="1:7">
      <c r="A2051">
        <v>2014</v>
      </c>
      <c r="B2051">
        <v>4000</v>
      </c>
      <c r="C2051" t="s">
        <v>57</v>
      </c>
      <c r="D2051" t="s">
        <v>100</v>
      </c>
      <c r="E2051">
        <v>0.14099999999999999</v>
      </c>
      <c r="F2051">
        <f t="shared" si="56"/>
        <v>0.14099999999999999</v>
      </c>
      <c r="G2051" t="str">
        <f t="shared" si="57"/>
        <v>Transport</v>
      </c>
    </row>
    <row r="2052" spans="1:7">
      <c r="A2052">
        <v>2014</v>
      </c>
      <c r="B2052">
        <v>4000</v>
      </c>
      <c r="C2052" t="s">
        <v>57</v>
      </c>
      <c r="D2052" t="s">
        <v>95</v>
      </c>
      <c r="E2052">
        <v>90.99</v>
      </c>
      <c r="F2052">
        <f t="shared" si="56"/>
        <v>90.99</v>
      </c>
      <c r="G2052" t="str">
        <f t="shared" si="57"/>
        <v>Residential</v>
      </c>
    </row>
    <row r="2053" spans="1:7">
      <c r="A2053">
        <v>2014</v>
      </c>
      <c r="B2053">
        <v>4000</v>
      </c>
      <c r="C2053" t="s">
        <v>57</v>
      </c>
      <c r="D2053" t="s">
        <v>98</v>
      </c>
      <c r="E2053">
        <v>1E-3</v>
      </c>
      <c r="F2053">
        <f t="shared" si="56"/>
        <v>1E-3</v>
      </c>
      <c r="G2053" t="str">
        <f t="shared" si="57"/>
        <v>Agri</v>
      </c>
    </row>
    <row r="2054" spans="1:7">
      <c r="A2054">
        <v>2014</v>
      </c>
      <c r="B2054">
        <v>4000</v>
      </c>
      <c r="C2054" t="s">
        <v>57</v>
      </c>
      <c r="D2054" t="s">
        <v>98</v>
      </c>
      <c r="E2054">
        <v>2.52</v>
      </c>
      <c r="F2054">
        <f t="shared" si="56"/>
        <v>2.52</v>
      </c>
      <c r="G2054" t="str">
        <f t="shared" si="57"/>
        <v>Agri</v>
      </c>
    </row>
    <row r="2055" spans="1:7">
      <c r="A2055">
        <v>2014</v>
      </c>
      <c r="B2055">
        <v>4000</v>
      </c>
      <c r="C2055" t="s">
        <v>57</v>
      </c>
      <c r="D2055" t="s">
        <v>96</v>
      </c>
      <c r="E2055">
        <v>32.481000000000002</v>
      </c>
      <c r="F2055">
        <f t="shared" si="56"/>
        <v>32.481000000000002</v>
      </c>
      <c r="G2055" t="str">
        <f t="shared" si="57"/>
        <v>Services</v>
      </c>
    </row>
    <row r="2056" spans="1:7">
      <c r="A2056">
        <v>2014</v>
      </c>
      <c r="B2056">
        <v>4000</v>
      </c>
      <c r="C2056" t="s">
        <v>80</v>
      </c>
      <c r="D2056" t="s">
        <v>99</v>
      </c>
      <c r="E2056">
        <v>18.177</v>
      </c>
      <c r="F2056">
        <f t="shared" si="56"/>
        <v>18.177</v>
      </c>
      <c r="G2056" t="str">
        <f t="shared" si="57"/>
        <v>Industry</v>
      </c>
    </row>
    <row r="2057" spans="1:7">
      <c r="A2057">
        <v>2014</v>
      </c>
      <c r="B2057">
        <v>4000</v>
      </c>
      <c r="C2057" t="s">
        <v>80</v>
      </c>
      <c r="D2057" t="s">
        <v>100</v>
      </c>
      <c r="E2057">
        <v>0.29399999999999998</v>
      </c>
      <c r="F2057">
        <f t="shared" si="56"/>
        <v>0.29399999999999998</v>
      </c>
      <c r="G2057" t="str">
        <f t="shared" si="57"/>
        <v>Transport</v>
      </c>
    </row>
    <row r="2058" spans="1:7">
      <c r="A2058">
        <v>2014</v>
      </c>
      <c r="B2058">
        <v>4000</v>
      </c>
      <c r="C2058" t="s">
        <v>80</v>
      </c>
      <c r="D2058" t="s">
        <v>95</v>
      </c>
      <c r="E2058">
        <v>5.968</v>
      </c>
      <c r="F2058">
        <f t="shared" si="56"/>
        <v>5.968</v>
      </c>
      <c r="G2058" t="str">
        <f t="shared" si="57"/>
        <v>Residential</v>
      </c>
    </row>
    <row r="2059" spans="1:7">
      <c r="A2059">
        <v>2014</v>
      </c>
      <c r="B2059">
        <v>4000</v>
      </c>
      <c r="C2059" t="s">
        <v>80</v>
      </c>
      <c r="D2059" t="s">
        <v>98</v>
      </c>
      <c r="E2059">
        <v>0</v>
      </c>
      <c r="F2059">
        <f t="shared" si="56"/>
        <v>0</v>
      </c>
      <c r="G2059" t="str">
        <f t="shared" si="57"/>
        <v>Agri</v>
      </c>
    </row>
    <row r="2060" spans="1:7">
      <c r="A2060">
        <v>2014</v>
      </c>
      <c r="B2060">
        <v>4000</v>
      </c>
      <c r="C2060" t="s">
        <v>80</v>
      </c>
      <c r="D2060" t="s">
        <v>98</v>
      </c>
      <c r="E2060">
        <v>1.0740000000000001</v>
      </c>
      <c r="F2060">
        <f t="shared" si="56"/>
        <v>1.0740000000000001</v>
      </c>
      <c r="G2060" t="str">
        <f t="shared" si="57"/>
        <v>Agri</v>
      </c>
    </row>
    <row r="2061" spans="1:7">
      <c r="A2061">
        <v>2014</v>
      </c>
      <c r="B2061">
        <v>4000</v>
      </c>
      <c r="C2061" t="s">
        <v>80</v>
      </c>
      <c r="D2061" t="s">
        <v>96</v>
      </c>
      <c r="E2061">
        <v>4.76</v>
      </c>
      <c r="F2061">
        <f t="shared" si="56"/>
        <v>4.76</v>
      </c>
      <c r="G2061" t="str">
        <f t="shared" si="57"/>
        <v>Services</v>
      </c>
    </row>
    <row r="2062" spans="1:7">
      <c r="A2062">
        <v>2014</v>
      </c>
      <c r="B2062">
        <v>4000</v>
      </c>
      <c r="C2062" t="s">
        <v>58</v>
      </c>
      <c r="D2062" t="s">
        <v>99</v>
      </c>
      <c r="E2062">
        <v>21.475000000000001</v>
      </c>
      <c r="F2062">
        <f t="shared" si="56"/>
        <v>21.475000000000001</v>
      </c>
      <c r="G2062" t="str">
        <f t="shared" si="57"/>
        <v>Industry</v>
      </c>
    </row>
    <row r="2063" spans="1:7">
      <c r="A2063">
        <v>2014</v>
      </c>
      <c r="B2063">
        <v>4000</v>
      </c>
      <c r="C2063" t="s">
        <v>58</v>
      </c>
      <c r="D2063" t="s">
        <v>100</v>
      </c>
      <c r="E2063">
        <v>2.12</v>
      </c>
      <c r="F2063">
        <f t="shared" si="56"/>
        <v>2.12</v>
      </c>
      <c r="G2063" t="str">
        <f t="shared" si="57"/>
        <v>Transport</v>
      </c>
    </row>
    <row r="2064" spans="1:7">
      <c r="A2064">
        <v>2014</v>
      </c>
      <c r="B2064">
        <v>4000</v>
      </c>
      <c r="C2064" t="s">
        <v>58</v>
      </c>
      <c r="D2064" t="s">
        <v>95</v>
      </c>
      <c r="E2064">
        <v>1.3360000000000001</v>
      </c>
      <c r="F2064">
        <f t="shared" si="56"/>
        <v>1.3360000000000001</v>
      </c>
      <c r="G2064" t="str">
        <f t="shared" si="57"/>
        <v>Residential</v>
      </c>
    </row>
    <row r="2065" spans="1:7">
      <c r="A2065">
        <v>2014</v>
      </c>
      <c r="B2065">
        <v>4000</v>
      </c>
      <c r="C2065" t="s">
        <v>58</v>
      </c>
      <c r="D2065" t="s">
        <v>98</v>
      </c>
      <c r="E2065">
        <v>0</v>
      </c>
      <c r="F2065">
        <f t="shared" si="56"/>
        <v>0</v>
      </c>
      <c r="G2065" t="str">
        <f t="shared" si="57"/>
        <v>Agri</v>
      </c>
    </row>
    <row r="2066" spans="1:7">
      <c r="A2066">
        <v>2014</v>
      </c>
      <c r="B2066">
        <v>4000</v>
      </c>
      <c r="C2066" t="s">
        <v>58</v>
      </c>
      <c r="D2066" t="s">
        <v>98</v>
      </c>
      <c r="E2066">
        <v>1.008</v>
      </c>
      <c r="F2066">
        <f t="shared" si="56"/>
        <v>1.008</v>
      </c>
      <c r="G2066" t="str">
        <f t="shared" si="57"/>
        <v>Agri</v>
      </c>
    </row>
    <row r="2067" spans="1:7">
      <c r="A2067">
        <v>2014</v>
      </c>
      <c r="B2067">
        <v>4000</v>
      </c>
      <c r="C2067" t="s">
        <v>58</v>
      </c>
      <c r="D2067" t="s">
        <v>96</v>
      </c>
      <c r="E2067">
        <v>4.1239999999999997</v>
      </c>
      <c r="F2067">
        <f t="shared" si="56"/>
        <v>4.1239999999999997</v>
      </c>
      <c r="G2067" t="str">
        <f t="shared" si="57"/>
        <v>Services</v>
      </c>
    </row>
    <row r="2068" spans="1:7">
      <c r="A2068">
        <v>2014</v>
      </c>
      <c r="B2068">
        <v>4000</v>
      </c>
      <c r="C2068" t="s">
        <v>59</v>
      </c>
      <c r="D2068" t="s">
        <v>99</v>
      </c>
      <c r="E2068">
        <v>16.396000000000001</v>
      </c>
      <c r="F2068">
        <f t="shared" si="56"/>
        <v>16.396000000000001</v>
      </c>
      <c r="G2068" t="str">
        <f t="shared" si="57"/>
        <v>Industry</v>
      </c>
    </row>
    <row r="2069" spans="1:7">
      <c r="A2069">
        <v>2014</v>
      </c>
      <c r="B2069">
        <v>4000</v>
      </c>
      <c r="C2069" t="s">
        <v>59</v>
      </c>
      <c r="D2069" t="s">
        <v>100</v>
      </c>
      <c r="E2069">
        <v>4.9000000000000002E-2</v>
      </c>
      <c r="F2069">
        <f t="shared" si="56"/>
        <v>4.9000000000000002E-2</v>
      </c>
      <c r="G2069" t="str">
        <f t="shared" si="57"/>
        <v>Transport</v>
      </c>
    </row>
    <row r="2070" spans="1:7">
      <c r="A2070">
        <v>2014</v>
      </c>
      <c r="B2070">
        <v>4000</v>
      </c>
      <c r="C2070" t="s">
        <v>59</v>
      </c>
      <c r="D2070" t="s">
        <v>95</v>
      </c>
      <c r="E2070">
        <v>3.7080000000000002</v>
      </c>
      <c r="F2070">
        <f t="shared" si="56"/>
        <v>3.7080000000000002</v>
      </c>
      <c r="G2070" t="str">
        <f t="shared" si="57"/>
        <v>Residential</v>
      </c>
    </row>
    <row r="2071" spans="1:7">
      <c r="A2071">
        <v>2014</v>
      </c>
      <c r="B2071">
        <v>4000</v>
      </c>
      <c r="C2071" t="s">
        <v>59</v>
      </c>
      <c r="D2071" t="s">
        <v>98</v>
      </c>
      <c r="E2071">
        <v>0</v>
      </c>
      <c r="F2071">
        <f t="shared" si="56"/>
        <v>0</v>
      </c>
      <c r="G2071" t="str">
        <f t="shared" si="57"/>
        <v>Agri</v>
      </c>
    </row>
    <row r="2072" spans="1:7">
      <c r="A2072">
        <v>2014</v>
      </c>
      <c r="B2072">
        <v>4000</v>
      </c>
      <c r="C2072" t="s">
        <v>59</v>
      </c>
      <c r="D2072" t="s">
        <v>98</v>
      </c>
      <c r="E2072">
        <v>0</v>
      </c>
      <c r="F2072">
        <f t="shared" si="56"/>
        <v>0</v>
      </c>
      <c r="G2072" t="str">
        <f t="shared" si="57"/>
        <v>Agri</v>
      </c>
    </row>
    <row r="2073" spans="1:7">
      <c r="A2073">
        <v>2014</v>
      </c>
      <c r="B2073">
        <v>4000</v>
      </c>
      <c r="C2073" t="s">
        <v>59</v>
      </c>
      <c r="D2073" t="s">
        <v>96</v>
      </c>
      <c r="E2073">
        <v>1.5369999999999999</v>
      </c>
      <c r="F2073">
        <f t="shared" si="56"/>
        <v>1.5369999999999999</v>
      </c>
      <c r="G2073" t="str">
        <f t="shared" si="57"/>
        <v>Services</v>
      </c>
    </row>
    <row r="2074" spans="1:7">
      <c r="A2074">
        <v>2014</v>
      </c>
      <c r="B2074">
        <v>4000</v>
      </c>
      <c r="C2074" t="s">
        <v>60</v>
      </c>
      <c r="D2074" t="s">
        <v>99</v>
      </c>
      <c r="E2074">
        <v>60.896000000000001</v>
      </c>
      <c r="F2074">
        <f t="shared" si="56"/>
        <v>60.896000000000001</v>
      </c>
      <c r="G2074" t="str">
        <f t="shared" si="57"/>
        <v>Industry</v>
      </c>
    </row>
    <row r="2075" spans="1:7">
      <c r="A2075">
        <v>2014</v>
      </c>
      <c r="B2075">
        <v>4000</v>
      </c>
      <c r="C2075" t="s">
        <v>60</v>
      </c>
      <c r="D2075" t="s">
        <v>100</v>
      </c>
      <c r="E2075">
        <v>3.8559999999999999</v>
      </c>
      <c r="F2075">
        <f t="shared" si="56"/>
        <v>3.8559999999999999</v>
      </c>
      <c r="G2075" t="str">
        <f t="shared" si="57"/>
        <v>Transport</v>
      </c>
    </row>
    <row r="2076" spans="1:7">
      <c r="A2076">
        <v>2014</v>
      </c>
      <c r="B2076">
        <v>4000</v>
      </c>
      <c r="C2076" t="s">
        <v>60</v>
      </c>
      <c r="D2076" t="s">
        <v>95</v>
      </c>
      <c r="E2076">
        <v>43.42</v>
      </c>
      <c r="F2076">
        <f t="shared" si="56"/>
        <v>43.42</v>
      </c>
      <c r="G2076" t="str">
        <f t="shared" si="57"/>
        <v>Residential</v>
      </c>
    </row>
    <row r="2077" spans="1:7">
      <c r="A2077">
        <v>2014</v>
      </c>
      <c r="B2077">
        <v>4000</v>
      </c>
      <c r="C2077" t="s">
        <v>60</v>
      </c>
      <c r="D2077" t="s">
        <v>98</v>
      </c>
      <c r="E2077">
        <v>0</v>
      </c>
      <c r="F2077">
        <f t="shared" si="56"/>
        <v>0</v>
      </c>
      <c r="G2077" t="str">
        <f t="shared" si="57"/>
        <v>Agri</v>
      </c>
    </row>
    <row r="2078" spans="1:7">
      <c r="A2078">
        <v>2014</v>
      </c>
      <c r="B2078">
        <v>4000</v>
      </c>
      <c r="C2078" t="s">
        <v>60</v>
      </c>
      <c r="D2078" t="s">
        <v>98</v>
      </c>
      <c r="E2078">
        <v>1.151</v>
      </c>
      <c r="F2078">
        <f t="shared" ref="F2078:F2141" si="58">IF(D2078=$D$221,-E2078,E2078)</f>
        <v>1.151</v>
      </c>
      <c r="G2078" t="str">
        <f t="shared" ref="G2078:G2141" si="59">IF(D2078=$D$221,$D$222,D2078)</f>
        <v>Agri</v>
      </c>
    </row>
    <row r="2079" spans="1:7">
      <c r="A2079">
        <v>2014</v>
      </c>
      <c r="B2079">
        <v>4000</v>
      </c>
      <c r="C2079" t="s">
        <v>60</v>
      </c>
      <c r="D2079" t="s">
        <v>96</v>
      </c>
      <c r="E2079">
        <v>23.75</v>
      </c>
      <c r="F2079">
        <f t="shared" si="58"/>
        <v>23.75</v>
      </c>
      <c r="G2079" t="str">
        <f t="shared" si="59"/>
        <v>Services</v>
      </c>
    </row>
    <row r="2080" spans="1:7">
      <c r="A2080">
        <v>2014</v>
      </c>
      <c r="B2080">
        <v>4000</v>
      </c>
      <c r="C2080" t="s">
        <v>61</v>
      </c>
      <c r="D2080" t="s">
        <v>99</v>
      </c>
      <c r="E2080">
        <v>320.05799999999999</v>
      </c>
      <c r="F2080">
        <f t="shared" si="58"/>
        <v>320.05799999999999</v>
      </c>
      <c r="G2080" t="str">
        <f t="shared" si="59"/>
        <v>Industry</v>
      </c>
    </row>
    <row r="2081" spans="1:7">
      <c r="A2081">
        <v>2014</v>
      </c>
      <c r="B2081">
        <v>4000</v>
      </c>
      <c r="C2081" t="s">
        <v>61</v>
      </c>
      <c r="D2081" t="s">
        <v>100</v>
      </c>
      <c r="E2081">
        <v>0</v>
      </c>
      <c r="F2081">
        <f t="shared" si="58"/>
        <v>0</v>
      </c>
      <c r="G2081" t="str">
        <f t="shared" si="59"/>
        <v>Transport</v>
      </c>
    </row>
    <row r="2082" spans="1:7">
      <c r="A2082">
        <v>2014</v>
      </c>
      <c r="B2082">
        <v>4000</v>
      </c>
      <c r="C2082" t="s">
        <v>61</v>
      </c>
      <c r="D2082" t="s">
        <v>95</v>
      </c>
      <c r="E2082">
        <v>901.048</v>
      </c>
      <c r="F2082">
        <f t="shared" si="58"/>
        <v>901.048</v>
      </c>
      <c r="G2082" t="str">
        <f t="shared" si="59"/>
        <v>Residential</v>
      </c>
    </row>
    <row r="2083" spans="1:7">
      <c r="A2083">
        <v>2014</v>
      </c>
      <c r="B2083">
        <v>4000</v>
      </c>
      <c r="C2083" t="s">
        <v>61</v>
      </c>
      <c r="D2083" t="s">
        <v>98</v>
      </c>
      <c r="E2083">
        <v>0</v>
      </c>
      <c r="F2083">
        <f t="shared" si="58"/>
        <v>0</v>
      </c>
      <c r="G2083" t="str">
        <f t="shared" si="59"/>
        <v>Agri</v>
      </c>
    </row>
    <row r="2084" spans="1:7">
      <c r="A2084">
        <v>2014</v>
      </c>
      <c r="B2084">
        <v>4000</v>
      </c>
      <c r="C2084" t="s">
        <v>61</v>
      </c>
      <c r="D2084" t="s">
        <v>98</v>
      </c>
      <c r="E2084">
        <v>2.8719999999999999</v>
      </c>
      <c r="F2084">
        <f t="shared" si="58"/>
        <v>2.8719999999999999</v>
      </c>
      <c r="G2084" t="str">
        <f t="shared" si="59"/>
        <v>Agri</v>
      </c>
    </row>
    <row r="2085" spans="1:7">
      <c r="A2085">
        <v>2014</v>
      </c>
      <c r="B2085">
        <v>4000</v>
      </c>
      <c r="C2085" t="s">
        <v>61</v>
      </c>
      <c r="D2085" t="s">
        <v>96</v>
      </c>
      <c r="E2085">
        <v>276.73399999999998</v>
      </c>
      <c r="F2085">
        <f t="shared" si="58"/>
        <v>276.73399999999998</v>
      </c>
      <c r="G2085" t="str">
        <f t="shared" si="59"/>
        <v>Services</v>
      </c>
    </row>
    <row r="2086" spans="1:7">
      <c r="A2086">
        <v>2014</v>
      </c>
      <c r="B2086">
        <v>4000</v>
      </c>
      <c r="C2086" t="s">
        <v>116</v>
      </c>
      <c r="D2086" t="s">
        <v>99</v>
      </c>
      <c r="E2086">
        <v>0</v>
      </c>
      <c r="F2086">
        <f t="shared" si="58"/>
        <v>0</v>
      </c>
      <c r="G2086" t="str">
        <f t="shared" si="59"/>
        <v>Industry</v>
      </c>
    </row>
    <row r="2087" spans="1:7">
      <c r="A2087">
        <v>2014</v>
      </c>
      <c r="B2087">
        <v>4000</v>
      </c>
      <c r="C2087" t="s">
        <v>116</v>
      </c>
      <c r="D2087" t="s">
        <v>100</v>
      </c>
      <c r="E2087">
        <v>0</v>
      </c>
      <c r="F2087">
        <f t="shared" si="58"/>
        <v>0</v>
      </c>
      <c r="G2087" t="str">
        <f t="shared" si="59"/>
        <v>Transport</v>
      </c>
    </row>
    <row r="2088" spans="1:7">
      <c r="A2088">
        <v>2014</v>
      </c>
      <c r="B2088">
        <v>4000</v>
      </c>
      <c r="C2088" t="s">
        <v>116</v>
      </c>
      <c r="D2088" t="s">
        <v>95</v>
      </c>
      <c r="E2088">
        <v>0</v>
      </c>
      <c r="F2088">
        <f t="shared" si="58"/>
        <v>0</v>
      </c>
      <c r="G2088" t="str">
        <f t="shared" si="59"/>
        <v>Residential</v>
      </c>
    </row>
    <row r="2089" spans="1:7">
      <c r="A2089">
        <v>2014</v>
      </c>
      <c r="B2089">
        <v>4000</v>
      </c>
      <c r="C2089" t="s">
        <v>116</v>
      </c>
      <c r="D2089" t="s">
        <v>98</v>
      </c>
      <c r="E2089">
        <v>0</v>
      </c>
      <c r="F2089">
        <f t="shared" si="58"/>
        <v>0</v>
      </c>
      <c r="G2089" t="str">
        <f t="shared" si="59"/>
        <v>Agri</v>
      </c>
    </row>
    <row r="2090" spans="1:7">
      <c r="A2090">
        <v>2014</v>
      </c>
      <c r="B2090">
        <v>4000</v>
      </c>
      <c r="C2090" t="s">
        <v>116</v>
      </c>
      <c r="D2090" t="s">
        <v>98</v>
      </c>
      <c r="E2090">
        <v>0</v>
      </c>
      <c r="F2090">
        <f t="shared" si="58"/>
        <v>0</v>
      </c>
      <c r="G2090" t="str">
        <f t="shared" si="59"/>
        <v>Agri</v>
      </c>
    </row>
    <row r="2091" spans="1:7">
      <c r="A2091">
        <v>2014</v>
      </c>
      <c r="B2091">
        <v>4000</v>
      </c>
      <c r="C2091" t="s">
        <v>116</v>
      </c>
      <c r="D2091" t="s">
        <v>96</v>
      </c>
      <c r="E2091">
        <v>0</v>
      </c>
      <c r="F2091">
        <f t="shared" si="58"/>
        <v>0</v>
      </c>
      <c r="G2091" t="str">
        <f t="shared" si="59"/>
        <v>Services</v>
      </c>
    </row>
    <row r="2092" spans="1:7">
      <c r="A2092">
        <v>2014</v>
      </c>
      <c r="B2092">
        <v>5200</v>
      </c>
      <c r="C2092" t="s">
        <v>74</v>
      </c>
      <c r="D2092" t="s">
        <v>101</v>
      </c>
      <c r="E2092">
        <v>0</v>
      </c>
      <c r="F2092">
        <f t="shared" si="58"/>
        <v>0</v>
      </c>
      <c r="G2092" t="str">
        <f t="shared" si="59"/>
        <v>Prod-Central</v>
      </c>
    </row>
    <row r="2093" spans="1:7">
      <c r="A2093">
        <v>2014</v>
      </c>
      <c r="B2093">
        <v>5200</v>
      </c>
      <c r="C2093" t="s">
        <v>74</v>
      </c>
      <c r="D2093" t="s">
        <v>102</v>
      </c>
      <c r="E2093">
        <v>0</v>
      </c>
      <c r="F2093">
        <f t="shared" si="58"/>
        <v>0</v>
      </c>
      <c r="G2093" t="str">
        <f t="shared" si="59"/>
        <v>Industry</v>
      </c>
    </row>
    <row r="2094" spans="1:7">
      <c r="A2094">
        <v>2014</v>
      </c>
      <c r="B2094">
        <v>5200</v>
      </c>
      <c r="C2094" t="s">
        <v>74</v>
      </c>
      <c r="D2094" t="s">
        <v>99</v>
      </c>
      <c r="E2094">
        <v>0</v>
      </c>
      <c r="F2094">
        <f t="shared" si="58"/>
        <v>0</v>
      </c>
      <c r="G2094" t="str">
        <f t="shared" si="59"/>
        <v>Industry</v>
      </c>
    </row>
    <row r="2095" spans="1:7">
      <c r="A2095">
        <v>2014</v>
      </c>
      <c r="B2095">
        <v>5200</v>
      </c>
      <c r="C2095" t="s">
        <v>74</v>
      </c>
      <c r="D2095" t="s">
        <v>95</v>
      </c>
      <c r="E2095">
        <v>0</v>
      </c>
      <c r="F2095">
        <f t="shared" si="58"/>
        <v>0</v>
      </c>
      <c r="G2095" t="str">
        <f t="shared" si="59"/>
        <v>Residential</v>
      </c>
    </row>
    <row r="2096" spans="1:7">
      <c r="A2096">
        <v>2014</v>
      </c>
      <c r="B2096">
        <v>5200</v>
      </c>
      <c r="C2096" t="s">
        <v>74</v>
      </c>
      <c r="D2096" t="s">
        <v>98</v>
      </c>
      <c r="E2096">
        <v>0</v>
      </c>
      <c r="F2096">
        <f t="shared" si="58"/>
        <v>0</v>
      </c>
      <c r="G2096" t="str">
        <f t="shared" si="59"/>
        <v>Agri</v>
      </c>
    </row>
    <row r="2097" spans="1:7">
      <c r="A2097">
        <v>2014</v>
      </c>
      <c r="B2097">
        <v>5200</v>
      </c>
      <c r="C2097" t="s">
        <v>74</v>
      </c>
      <c r="D2097" t="s">
        <v>98</v>
      </c>
      <c r="E2097">
        <v>0</v>
      </c>
      <c r="F2097">
        <f t="shared" si="58"/>
        <v>0</v>
      </c>
      <c r="G2097" t="str">
        <f t="shared" si="59"/>
        <v>Agri</v>
      </c>
    </row>
    <row r="2098" spans="1:7">
      <c r="A2098">
        <v>2014</v>
      </c>
      <c r="B2098">
        <v>5200</v>
      </c>
      <c r="C2098" t="s">
        <v>74</v>
      </c>
      <c r="D2098" t="s">
        <v>96</v>
      </c>
      <c r="E2098">
        <v>0</v>
      </c>
      <c r="F2098">
        <f t="shared" si="58"/>
        <v>0</v>
      </c>
      <c r="G2098" t="str">
        <f t="shared" si="59"/>
        <v>Services</v>
      </c>
    </row>
    <row r="2099" spans="1:7">
      <c r="A2099">
        <v>2014</v>
      </c>
      <c r="B2099">
        <v>5200</v>
      </c>
      <c r="C2099" t="s">
        <v>35</v>
      </c>
      <c r="D2099" t="s">
        <v>101</v>
      </c>
      <c r="E2099">
        <v>34.558999999999997</v>
      </c>
      <c r="F2099">
        <f t="shared" si="58"/>
        <v>34.558999999999997</v>
      </c>
      <c r="G2099" t="str">
        <f t="shared" si="59"/>
        <v>Prod-Central</v>
      </c>
    </row>
    <row r="2100" spans="1:7">
      <c r="A2100">
        <v>2014</v>
      </c>
      <c r="B2100">
        <v>5200</v>
      </c>
      <c r="C2100" t="s">
        <v>35</v>
      </c>
      <c r="D2100" t="s">
        <v>102</v>
      </c>
      <c r="E2100">
        <v>9.423</v>
      </c>
      <c r="F2100">
        <f t="shared" si="58"/>
        <v>-9.423</v>
      </c>
      <c r="G2100" t="str">
        <f t="shared" si="59"/>
        <v>Industry</v>
      </c>
    </row>
    <row r="2101" spans="1:7">
      <c r="A2101">
        <v>2014</v>
      </c>
      <c r="B2101">
        <v>5200</v>
      </c>
      <c r="C2101" t="s">
        <v>35</v>
      </c>
      <c r="D2101" t="s">
        <v>99</v>
      </c>
      <c r="E2101">
        <v>11.157</v>
      </c>
      <c r="F2101">
        <f t="shared" si="58"/>
        <v>11.157</v>
      </c>
      <c r="G2101" t="str">
        <f t="shared" si="59"/>
        <v>Industry</v>
      </c>
    </row>
    <row r="2102" spans="1:7">
      <c r="A2102">
        <v>2014</v>
      </c>
      <c r="B2102">
        <v>5200</v>
      </c>
      <c r="C2102" t="s">
        <v>35</v>
      </c>
      <c r="D2102" t="s">
        <v>95</v>
      </c>
      <c r="E2102">
        <v>27.449000000000002</v>
      </c>
      <c r="F2102">
        <f t="shared" si="58"/>
        <v>27.449000000000002</v>
      </c>
      <c r="G2102" t="str">
        <f t="shared" si="59"/>
        <v>Residential</v>
      </c>
    </row>
    <row r="2103" spans="1:7">
      <c r="A2103">
        <v>2014</v>
      </c>
      <c r="B2103">
        <v>5200</v>
      </c>
      <c r="C2103" t="s">
        <v>35</v>
      </c>
      <c r="D2103" t="s">
        <v>98</v>
      </c>
      <c r="E2103">
        <v>0</v>
      </c>
      <c r="F2103">
        <f t="shared" si="58"/>
        <v>0</v>
      </c>
      <c r="G2103" t="str">
        <f t="shared" si="59"/>
        <v>Agri</v>
      </c>
    </row>
    <row r="2104" spans="1:7">
      <c r="A2104">
        <v>2014</v>
      </c>
      <c r="B2104">
        <v>5200</v>
      </c>
      <c r="C2104" t="s">
        <v>35</v>
      </c>
      <c r="D2104" t="s">
        <v>98</v>
      </c>
      <c r="E2104">
        <v>0.39300000000000002</v>
      </c>
      <c r="F2104">
        <f t="shared" si="58"/>
        <v>0.39300000000000002</v>
      </c>
      <c r="G2104" t="str">
        <f t="shared" si="59"/>
        <v>Agri</v>
      </c>
    </row>
    <row r="2105" spans="1:7">
      <c r="A2105">
        <v>2014</v>
      </c>
      <c r="B2105">
        <v>5200</v>
      </c>
      <c r="C2105" t="s">
        <v>35</v>
      </c>
      <c r="D2105" t="s">
        <v>96</v>
      </c>
      <c r="E2105">
        <v>33.951999999999998</v>
      </c>
      <c r="F2105">
        <f t="shared" si="58"/>
        <v>33.951999999999998</v>
      </c>
      <c r="G2105" t="str">
        <f t="shared" si="59"/>
        <v>Services</v>
      </c>
    </row>
    <row r="2106" spans="1:7">
      <c r="A2106">
        <v>2014</v>
      </c>
      <c r="B2106">
        <v>5200</v>
      </c>
      <c r="C2106" t="s">
        <v>36</v>
      </c>
      <c r="D2106" t="s">
        <v>101</v>
      </c>
      <c r="E2106">
        <v>26.466999999999999</v>
      </c>
      <c r="F2106">
        <f t="shared" si="58"/>
        <v>26.466999999999999</v>
      </c>
      <c r="G2106" t="str">
        <f t="shared" si="59"/>
        <v>Prod-Central</v>
      </c>
    </row>
    <row r="2107" spans="1:7">
      <c r="A2107">
        <v>2014</v>
      </c>
      <c r="B2107">
        <v>5200</v>
      </c>
      <c r="C2107" t="s">
        <v>36</v>
      </c>
      <c r="D2107" t="s">
        <v>102</v>
      </c>
      <c r="E2107">
        <v>9.5229999999999997</v>
      </c>
      <c r="F2107">
        <f t="shared" si="58"/>
        <v>-9.5229999999999997</v>
      </c>
      <c r="G2107" t="str">
        <f t="shared" si="59"/>
        <v>Industry</v>
      </c>
    </row>
    <row r="2108" spans="1:7">
      <c r="A2108">
        <v>2014</v>
      </c>
      <c r="B2108">
        <v>5200</v>
      </c>
      <c r="C2108" t="s">
        <v>36</v>
      </c>
      <c r="D2108" t="s">
        <v>99</v>
      </c>
      <c r="E2108">
        <v>17.359000000000002</v>
      </c>
      <c r="F2108">
        <f t="shared" si="58"/>
        <v>17.359000000000002</v>
      </c>
      <c r="G2108" t="str">
        <f t="shared" si="59"/>
        <v>Industry</v>
      </c>
    </row>
    <row r="2109" spans="1:7">
      <c r="A2109">
        <v>2014</v>
      </c>
      <c r="B2109">
        <v>5200</v>
      </c>
      <c r="C2109" t="s">
        <v>36</v>
      </c>
      <c r="D2109" t="s">
        <v>95</v>
      </c>
      <c r="E2109">
        <v>0.65100000000000002</v>
      </c>
      <c r="F2109">
        <f t="shared" si="58"/>
        <v>0.65100000000000002</v>
      </c>
      <c r="G2109" t="str">
        <f t="shared" si="59"/>
        <v>Residential</v>
      </c>
    </row>
    <row r="2110" spans="1:7">
      <c r="A2110">
        <v>2014</v>
      </c>
      <c r="B2110">
        <v>5200</v>
      </c>
      <c r="C2110" t="s">
        <v>36</v>
      </c>
      <c r="D2110" t="s">
        <v>98</v>
      </c>
      <c r="E2110">
        <v>0</v>
      </c>
      <c r="F2110">
        <f t="shared" si="58"/>
        <v>0</v>
      </c>
      <c r="G2110" t="str">
        <f t="shared" si="59"/>
        <v>Agri</v>
      </c>
    </row>
    <row r="2111" spans="1:7">
      <c r="A2111">
        <v>2014</v>
      </c>
      <c r="B2111">
        <v>5200</v>
      </c>
      <c r="C2111" t="s">
        <v>36</v>
      </c>
      <c r="D2111" t="s">
        <v>98</v>
      </c>
      <c r="E2111">
        <v>5.2999999999999999E-2</v>
      </c>
      <c r="F2111">
        <f t="shared" si="58"/>
        <v>5.2999999999999999E-2</v>
      </c>
      <c r="G2111" t="str">
        <f t="shared" si="59"/>
        <v>Agri</v>
      </c>
    </row>
    <row r="2112" spans="1:7">
      <c r="A2112">
        <v>2014</v>
      </c>
      <c r="B2112">
        <v>5200</v>
      </c>
      <c r="C2112" t="s">
        <v>36</v>
      </c>
      <c r="D2112" t="s">
        <v>96</v>
      </c>
      <c r="E2112">
        <v>3.8769999999999998</v>
      </c>
      <c r="F2112">
        <f t="shared" si="58"/>
        <v>3.8769999999999998</v>
      </c>
      <c r="G2112" t="str">
        <f t="shared" si="59"/>
        <v>Services</v>
      </c>
    </row>
    <row r="2113" spans="1:7">
      <c r="A2113">
        <v>2014</v>
      </c>
      <c r="B2113">
        <v>5200</v>
      </c>
      <c r="C2113" t="s">
        <v>37</v>
      </c>
      <c r="D2113" t="s">
        <v>101</v>
      </c>
      <c r="E2113">
        <v>44.618000000000002</v>
      </c>
      <c r="F2113">
        <f t="shared" si="58"/>
        <v>44.618000000000002</v>
      </c>
      <c r="G2113" t="str">
        <f t="shared" si="59"/>
        <v>Prod-Central</v>
      </c>
    </row>
    <row r="2114" spans="1:7">
      <c r="A2114">
        <v>2014</v>
      </c>
      <c r="B2114">
        <v>5200</v>
      </c>
      <c r="C2114" t="s">
        <v>37</v>
      </c>
      <c r="D2114" t="s">
        <v>102</v>
      </c>
      <c r="E2114">
        <v>8.6999999999999994E-2</v>
      </c>
      <c r="F2114">
        <f t="shared" si="58"/>
        <v>-8.6999999999999994E-2</v>
      </c>
      <c r="G2114" t="str">
        <f t="shared" si="59"/>
        <v>Industry</v>
      </c>
    </row>
    <row r="2115" spans="1:7">
      <c r="A2115">
        <v>2014</v>
      </c>
      <c r="B2115">
        <v>5200</v>
      </c>
      <c r="C2115" t="s">
        <v>37</v>
      </c>
      <c r="D2115" t="s">
        <v>99</v>
      </c>
      <c r="E2115">
        <v>20.088999999999999</v>
      </c>
      <c r="F2115">
        <f t="shared" si="58"/>
        <v>20.088999999999999</v>
      </c>
      <c r="G2115" t="str">
        <f t="shared" si="59"/>
        <v>Industry</v>
      </c>
    </row>
    <row r="2116" spans="1:7">
      <c r="A2116">
        <v>2014</v>
      </c>
      <c r="B2116">
        <v>5200</v>
      </c>
      <c r="C2116" t="s">
        <v>37</v>
      </c>
      <c r="D2116" t="s">
        <v>95</v>
      </c>
      <c r="E2116">
        <v>13.01</v>
      </c>
      <c r="F2116">
        <f t="shared" si="58"/>
        <v>13.01</v>
      </c>
      <c r="G2116" t="str">
        <f t="shared" si="59"/>
        <v>Residential</v>
      </c>
    </row>
    <row r="2117" spans="1:7">
      <c r="A2117">
        <v>2014</v>
      </c>
      <c r="B2117">
        <v>5200</v>
      </c>
      <c r="C2117" t="s">
        <v>37</v>
      </c>
      <c r="D2117" t="s">
        <v>98</v>
      </c>
      <c r="E2117">
        <v>0</v>
      </c>
      <c r="F2117">
        <f t="shared" si="58"/>
        <v>0</v>
      </c>
      <c r="G2117" t="str">
        <f t="shared" si="59"/>
        <v>Agri</v>
      </c>
    </row>
    <row r="2118" spans="1:7">
      <c r="A2118">
        <v>2014</v>
      </c>
      <c r="B2118">
        <v>5200</v>
      </c>
      <c r="C2118" t="s">
        <v>37</v>
      </c>
      <c r="D2118" t="s">
        <v>98</v>
      </c>
      <c r="E2118">
        <v>0.39300000000000002</v>
      </c>
      <c r="F2118">
        <f t="shared" si="58"/>
        <v>0.39300000000000002</v>
      </c>
      <c r="G2118" t="str">
        <f t="shared" si="59"/>
        <v>Agri</v>
      </c>
    </row>
    <row r="2119" spans="1:7">
      <c r="A2119">
        <v>2014</v>
      </c>
      <c r="B2119">
        <v>5200</v>
      </c>
      <c r="C2119" t="s">
        <v>37</v>
      </c>
      <c r="D2119" t="s">
        <v>96</v>
      </c>
      <c r="E2119">
        <v>4.266</v>
      </c>
      <c r="F2119">
        <f t="shared" si="58"/>
        <v>4.266</v>
      </c>
      <c r="G2119" t="str">
        <f t="shared" si="59"/>
        <v>Services</v>
      </c>
    </row>
    <row r="2120" spans="1:7">
      <c r="A2120">
        <v>2014</v>
      </c>
      <c r="B2120">
        <v>5200</v>
      </c>
      <c r="C2120" t="s">
        <v>38</v>
      </c>
      <c r="D2120" t="s">
        <v>101</v>
      </c>
      <c r="E2120">
        <v>4.4999999999999998E-2</v>
      </c>
      <c r="F2120">
        <f t="shared" si="58"/>
        <v>4.4999999999999998E-2</v>
      </c>
      <c r="G2120" t="str">
        <f t="shared" si="59"/>
        <v>Prod-Central</v>
      </c>
    </row>
    <row r="2121" spans="1:7">
      <c r="A2121">
        <v>2014</v>
      </c>
      <c r="B2121">
        <v>5200</v>
      </c>
      <c r="C2121" t="s">
        <v>38</v>
      </c>
      <c r="D2121" t="s">
        <v>102</v>
      </c>
      <c r="E2121">
        <v>0</v>
      </c>
      <c r="F2121">
        <f t="shared" si="58"/>
        <v>0</v>
      </c>
      <c r="G2121" t="str">
        <f t="shared" si="59"/>
        <v>Industry</v>
      </c>
    </row>
    <row r="2122" spans="1:7">
      <c r="A2122">
        <v>2014</v>
      </c>
      <c r="B2122">
        <v>5200</v>
      </c>
      <c r="C2122" t="s">
        <v>38</v>
      </c>
      <c r="D2122" t="s">
        <v>99</v>
      </c>
      <c r="E2122">
        <v>0</v>
      </c>
      <c r="F2122">
        <f t="shared" si="58"/>
        <v>0</v>
      </c>
      <c r="G2122" t="str">
        <f t="shared" si="59"/>
        <v>Industry</v>
      </c>
    </row>
    <row r="2123" spans="1:7">
      <c r="A2123">
        <v>2014</v>
      </c>
      <c r="B2123">
        <v>5200</v>
      </c>
      <c r="C2123" t="s">
        <v>38</v>
      </c>
      <c r="D2123" t="s">
        <v>95</v>
      </c>
      <c r="E2123">
        <v>0</v>
      </c>
      <c r="F2123">
        <f t="shared" si="58"/>
        <v>0</v>
      </c>
      <c r="G2123" t="str">
        <f t="shared" si="59"/>
        <v>Residential</v>
      </c>
    </row>
    <row r="2124" spans="1:7">
      <c r="A2124">
        <v>2014</v>
      </c>
      <c r="B2124">
        <v>5200</v>
      </c>
      <c r="C2124" t="s">
        <v>38</v>
      </c>
      <c r="D2124" t="s">
        <v>98</v>
      </c>
      <c r="E2124">
        <v>0</v>
      </c>
      <c r="F2124">
        <f t="shared" si="58"/>
        <v>0</v>
      </c>
      <c r="G2124" t="str">
        <f t="shared" si="59"/>
        <v>Agri</v>
      </c>
    </row>
    <row r="2125" spans="1:7">
      <c r="A2125">
        <v>2014</v>
      </c>
      <c r="B2125">
        <v>5200</v>
      </c>
      <c r="C2125" t="s">
        <v>38</v>
      </c>
      <c r="D2125" t="s">
        <v>98</v>
      </c>
      <c r="E2125">
        <v>4.4999999999999998E-2</v>
      </c>
      <c r="F2125">
        <f t="shared" si="58"/>
        <v>4.4999999999999998E-2</v>
      </c>
      <c r="G2125" t="str">
        <f t="shared" si="59"/>
        <v>Agri</v>
      </c>
    </row>
    <row r="2126" spans="1:7">
      <c r="A2126">
        <v>2014</v>
      </c>
      <c r="B2126">
        <v>5200</v>
      </c>
      <c r="C2126" t="s">
        <v>38</v>
      </c>
      <c r="D2126" t="s">
        <v>96</v>
      </c>
      <c r="E2126">
        <v>0</v>
      </c>
      <c r="F2126">
        <f t="shared" si="58"/>
        <v>0</v>
      </c>
      <c r="G2126" t="str">
        <f t="shared" si="59"/>
        <v>Services</v>
      </c>
    </row>
    <row r="2127" spans="1:7">
      <c r="A2127">
        <v>2014</v>
      </c>
      <c r="B2127">
        <v>5200</v>
      </c>
      <c r="C2127" t="s">
        <v>39</v>
      </c>
      <c r="D2127" t="s">
        <v>101</v>
      </c>
      <c r="E2127">
        <v>86.725999999999999</v>
      </c>
      <c r="F2127">
        <f t="shared" si="58"/>
        <v>86.725999999999999</v>
      </c>
      <c r="G2127" t="str">
        <f t="shared" si="59"/>
        <v>Prod-Central</v>
      </c>
    </row>
    <row r="2128" spans="1:7">
      <c r="A2128">
        <v>2014</v>
      </c>
      <c r="B2128">
        <v>5200</v>
      </c>
      <c r="C2128" t="s">
        <v>39</v>
      </c>
      <c r="D2128" t="s">
        <v>102</v>
      </c>
      <c r="E2128">
        <v>10.641</v>
      </c>
      <c r="F2128">
        <f t="shared" si="58"/>
        <v>-10.641</v>
      </c>
      <c r="G2128" t="str">
        <f t="shared" si="59"/>
        <v>Industry</v>
      </c>
    </row>
    <row r="2129" spans="1:7">
      <c r="A2129">
        <v>2014</v>
      </c>
      <c r="B2129">
        <v>5200</v>
      </c>
      <c r="C2129" t="s">
        <v>39</v>
      </c>
      <c r="D2129" t="s">
        <v>99</v>
      </c>
      <c r="E2129">
        <v>26.204999999999998</v>
      </c>
      <c r="F2129">
        <f t="shared" si="58"/>
        <v>26.204999999999998</v>
      </c>
      <c r="G2129" t="str">
        <f t="shared" si="59"/>
        <v>Industry</v>
      </c>
    </row>
    <row r="2130" spans="1:7">
      <c r="A2130">
        <v>2014</v>
      </c>
      <c r="B2130">
        <v>5200</v>
      </c>
      <c r="C2130" t="s">
        <v>39</v>
      </c>
      <c r="D2130" t="s">
        <v>95</v>
      </c>
      <c r="E2130">
        <v>45.796999999999997</v>
      </c>
      <c r="F2130">
        <f t="shared" si="58"/>
        <v>45.796999999999997</v>
      </c>
      <c r="G2130" t="str">
        <f t="shared" si="59"/>
        <v>Residential</v>
      </c>
    </row>
    <row r="2131" spans="1:7">
      <c r="A2131">
        <v>2014</v>
      </c>
      <c r="B2131">
        <v>5200</v>
      </c>
      <c r="C2131" t="s">
        <v>39</v>
      </c>
      <c r="D2131" t="s">
        <v>98</v>
      </c>
      <c r="E2131">
        <v>0</v>
      </c>
      <c r="F2131">
        <f t="shared" si="58"/>
        <v>0</v>
      </c>
      <c r="G2131" t="str">
        <f t="shared" si="59"/>
        <v>Agri</v>
      </c>
    </row>
    <row r="2132" spans="1:7">
      <c r="A2132">
        <v>2014</v>
      </c>
      <c r="B2132">
        <v>5200</v>
      </c>
      <c r="C2132" t="s">
        <v>39</v>
      </c>
      <c r="D2132" t="s">
        <v>98</v>
      </c>
      <c r="E2132">
        <v>0.48499999999999999</v>
      </c>
      <c r="F2132">
        <f t="shared" si="58"/>
        <v>0.48499999999999999</v>
      </c>
      <c r="G2132" t="str">
        <f t="shared" si="59"/>
        <v>Agri</v>
      </c>
    </row>
    <row r="2133" spans="1:7">
      <c r="A2133">
        <v>2014</v>
      </c>
      <c r="B2133">
        <v>5200</v>
      </c>
      <c r="C2133" t="s">
        <v>39</v>
      </c>
      <c r="D2133" t="s">
        <v>96</v>
      </c>
      <c r="E2133">
        <v>18.128</v>
      </c>
      <c r="F2133">
        <f t="shared" si="58"/>
        <v>18.128</v>
      </c>
      <c r="G2133" t="str">
        <f t="shared" si="59"/>
        <v>Services</v>
      </c>
    </row>
    <row r="2134" spans="1:7">
      <c r="A2134">
        <v>2014</v>
      </c>
      <c r="B2134">
        <v>5200</v>
      </c>
      <c r="C2134" t="s">
        <v>40</v>
      </c>
      <c r="D2134" t="s">
        <v>101</v>
      </c>
      <c r="E2134">
        <v>318.43200000000002</v>
      </c>
      <c r="F2134">
        <f t="shared" si="58"/>
        <v>318.43200000000002</v>
      </c>
      <c r="G2134" t="str">
        <f t="shared" si="59"/>
        <v>Prod-Central</v>
      </c>
    </row>
    <row r="2135" spans="1:7">
      <c r="A2135">
        <v>2014</v>
      </c>
      <c r="B2135">
        <v>5200</v>
      </c>
      <c r="C2135" t="s">
        <v>40</v>
      </c>
      <c r="D2135" t="s">
        <v>102</v>
      </c>
      <c r="E2135">
        <v>0</v>
      </c>
      <c r="F2135">
        <f t="shared" si="58"/>
        <v>0</v>
      </c>
      <c r="G2135" t="str">
        <f t="shared" si="59"/>
        <v>Industry</v>
      </c>
    </row>
    <row r="2136" spans="1:7">
      <c r="A2136">
        <v>2014</v>
      </c>
      <c r="B2136">
        <v>5200</v>
      </c>
      <c r="C2136" t="s">
        <v>40</v>
      </c>
      <c r="D2136" t="s">
        <v>99</v>
      </c>
      <c r="E2136">
        <v>174.20599999999999</v>
      </c>
      <c r="F2136">
        <f t="shared" si="58"/>
        <v>174.20599999999999</v>
      </c>
      <c r="G2136" t="str">
        <f t="shared" si="59"/>
        <v>Industry</v>
      </c>
    </row>
    <row r="2137" spans="1:7">
      <c r="A2137">
        <v>2014</v>
      </c>
      <c r="B2137">
        <v>5200</v>
      </c>
      <c r="C2137" t="s">
        <v>40</v>
      </c>
      <c r="D2137" t="s">
        <v>95</v>
      </c>
      <c r="E2137">
        <v>153.34200000000001</v>
      </c>
      <c r="F2137">
        <f t="shared" si="58"/>
        <v>153.34200000000001</v>
      </c>
      <c r="G2137" t="str">
        <f t="shared" si="59"/>
        <v>Residential</v>
      </c>
    </row>
    <row r="2138" spans="1:7">
      <c r="A2138">
        <v>2014</v>
      </c>
      <c r="B2138">
        <v>5200</v>
      </c>
      <c r="C2138" t="s">
        <v>40</v>
      </c>
      <c r="D2138" t="s">
        <v>98</v>
      </c>
      <c r="E2138">
        <v>0</v>
      </c>
      <c r="F2138">
        <f t="shared" si="58"/>
        <v>0</v>
      </c>
      <c r="G2138" t="str">
        <f t="shared" si="59"/>
        <v>Agri</v>
      </c>
    </row>
    <row r="2139" spans="1:7">
      <c r="A2139">
        <v>2014</v>
      </c>
      <c r="B2139">
        <v>5200</v>
      </c>
      <c r="C2139" t="s">
        <v>40</v>
      </c>
      <c r="D2139" t="s">
        <v>98</v>
      </c>
      <c r="E2139">
        <v>0</v>
      </c>
      <c r="F2139">
        <f t="shared" si="58"/>
        <v>0</v>
      </c>
      <c r="G2139" t="str">
        <f t="shared" si="59"/>
        <v>Agri</v>
      </c>
    </row>
    <row r="2140" spans="1:7">
      <c r="A2140">
        <v>2014</v>
      </c>
      <c r="B2140">
        <v>5200</v>
      </c>
      <c r="C2140" t="s">
        <v>40</v>
      </c>
      <c r="D2140" t="s">
        <v>96</v>
      </c>
      <c r="E2140">
        <v>55.548000000000002</v>
      </c>
      <c r="F2140">
        <f t="shared" si="58"/>
        <v>55.548000000000002</v>
      </c>
      <c r="G2140" t="str">
        <f t="shared" si="59"/>
        <v>Services</v>
      </c>
    </row>
    <row r="2141" spans="1:7">
      <c r="A2141">
        <v>2014</v>
      </c>
      <c r="B2141">
        <v>5200</v>
      </c>
      <c r="C2141" t="s">
        <v>41</v>
      </c>
      <c r="D2141" t="s">
        <v>101</v>
      </c>
      <c r="E2141">
        <v>64.585999999999999</v>
      </c>
      <c r="F2141">
        <f t="shared" si="58"/>
        <v>64.585999999999999</v>
      </c>
      <c r="G2141" t="str">
        <f t="shared" si="59"/>
        <v>Prod-Central</v>
      </c>
    </row>
    <row r="2142" spans="1:7">
      <c r="A2142">
        <v>2014</v>
      </c>
      <c r="B2142">
        <v>5200</v>
      </c>
      <c r="C2142" t="s">
        <v>41</v>
      </c>
      <c r="D2142" t="s">
        <v>102</v>
      </c>
      <c r="E2142">
        <v>19.128</v>
      </c>
      <c r="F2142">
        <f t="shared" ref="F2142:F2205" si="60">IF(D2142=$D$221,-E2142,E2142)</f>
        <v>-19.128</v>
      </c>
      <c r="G2142" t="str">
        <f t="shared" ref="G2142:G2205" si="61">IF(D2142=$D$221,$D$222,D2142)</f>
        <v>Industry</v>
      </c>
    </row>
    <row r="2143" spans="1:7">
      <c r="A2143">
        <v>2014</v>
      </c>
      <c r="B2143">
        <v>5200</v>
      </c>
      <c r="C2143" t="s">
        <v>41</v>
      </c>
      <c r="D2143" t="s">
        <v>99</v>
      </c>
      <c r="E2143">
        <v>3.3130000000000002</v>
      </c>
      <c r="F2143">
        <f t="shared" si="60"/>
        <v>3.3130000000000002</v>
      </c>
      <c r="G2143" t="str">
        <f t="shared" si="61"/>
        <v>Industry</v>
      </c>
    </row>
    <row r="2144" spans="1:7">
      <c r="A2144">
        <v>2014</v>
      </c>
      <c r="B2144">
        <v>5200</v>
      </c>
      <c r="C2144" t="s">
        <v>41</v>
      </c>
      <c r="D2144" t="s">
        <v>95</v>
      </c>
      <c r="E2144">
        <v>62.051000000000002</v>
      </c>
      <c r="F2144">
        <f t="shared" si="60"/>
        <v>62.051000000000002</v>
      </c>
      <c r="G2144" t="str">
        <f t="shared" si="61"/>
        <v>Residential</v>
      </c>
    </row>
    <row r="2145" spans="1:7">
      <c r="A2145">
        <v>2014</v>
      </c>
      <c r="B2145">
        <v>5200</v>
      </c>
      <c r="C2145" t="s">
        <v>41</v>
      </c>
      <c r="D2145" t="s">
        <v>98</v>
      </c>
      <c r="E2145">
        <v>0</v>
      </c>
      <c r="F2145">
        <f t="shared" si="60"/>
        <v>0</v>
      </c>
      <c r="G2145" t="str">
        <f t="shared" si="61"/>
        <v>Agri</v>
      </c>
    </row>
    <row r="2146" spans="1:7">
      <c r="A2146">
        <v>2014</v>
      </c>
      <c r="B2146">
        <v>5200</v>
      </c>
      <c r="C2146" t="s">
        <v>41</v>
      </c>
      <c r="D2146" t="s">
        <v>98</v>
      </c>
      <c r="E2146">
        <v>1.585</v>
      </c>
      <c r="F2146">
        <f t="shared" si="60"/>
        <v>1.585</v>
      </c>
      <c r="G2146" t="str">
        <f t="shared" si="61"/>
        <v>Agri</v>
      </c>
    </row>
    <row r="2147" spans="1:7">
      <c r="A2147">
        <v>2014</v>
      </c>
      <c r="B2147">
        <v>5200</v>
      </c>
      <c r="C2147" t="s">
        <v>41</v>
      </c>
      <c r="D2147" t="s">
        <v>96</v>
      </c>
      <c r="E2147">
        <v>28.841999999999999</v>
      </c>
      <c r="F2147">
        <f t="shared" si="60"/>
        <v>28.841999999999999</v>
      </c>
      <c r="G2147" t="str">
        <f t="shared" si="61"/>
        <v>Services</v>
      </c>
    </row>
    <row r="2148" spans="1:7">
      <c r="A2148">
        <v>2014</v>
      </c>
      <c r="B2148">
        <v>5200</v>
      </c>
      <c r="C2148" t="s">
        <v>42</v>
      </c>
      <c r="D2148" t="s">
        <v>101</v>
      </c>
      <c r="E2148">
        <v>11.407999999999999</v>
      </c>
      <c r="F2148">
        <f t="shared" si="60"/>
        <v>11.407999999999999</v>
      </c>
      <c r="G2148" t="str">
        <f t="shared" si="61"/>
        <v>Prod-Central</v>
      </c>
    </row>
    <row r="2149" spans="1:7">
      <c r="A2149">
        <v>2014</v>
      </c>
      <c r="B2149">
        <v>5200</v>
      </c>
      <c r="C2149" t="s">
        <v>42</v>
      </c>
      <c r="D2149" t="s">
        <v>102</v>
      </c>
      <c r="E2149">
        <v>0</v>
      </c>
      <c r="F2149">
        <f t="shared" si="60"/>
        <v>0</v>
      </c>
      <c r="G2149" t="str">
        <f t="shared" si="61"/>
        <v>Industry</v>
      </c>
    </row>
    <row r="2150" spans="1:7">
      <c r="A2150">
        <v>2014</v>
      </c>
      <c r="B2150">
        <v>5200</v>
      </c>
      <c r="C2150" t="s">
        <v>42</v>
      </c>
      <c r="D2150" t="s">
        <v>99</v>
      </c>
      <c r="E2150">
        <v>1.3320000000000001</v>
      </c>
      <c r="F2150">
        <f t="shared" si="60"/>
        <v>1.3320000000000001</v>
      </c>
      <c r="G2150" t="str">
        <f t="shared" si="61"/>
        <v>Industry</v>
      </c>
    </row>
    <row r="2151" spans="1:7">
      <c r="A2151">
        <v>2014</v>
      </c>
      <c r="B2151">
        <v>5200</v>
      </c>
      <c r="C2151" t="s">
        <v>42</v>
      </c>
      <c r="D2151" t="s">
        <v>95</v>
      </c>
      <c r="E2151">
        <v>12.492000000000001</v>
      </c>
      <c r="F2151">
        <f t="shared" si="60"/>
        <v>12.492000000000001</v>
      </c>
      <c r="G2151" t="str">
        <f t="shared" si="61"/>
        <v>Residential</v>
      </c>
    </row>
    <row r="2152" spans="1:7">
      <c r="A2152">
        <v>2014</v>
      </c>
      <c r="B2152">
        <v>5200</v>
      </c>
      <c r="C2152" t="s">
        <v>42</v>
      </c>
      <c r="D2152" t="s">
        <v>98</v>
      </c>
      <c r="E2152">
        <v>0</v>
      </c>
      <c r="F2152">
        <f t="shared" si="60"/>
        <v>0</v>
      </c>
      <c r="G2152" t="str">
        <f t="shared" si="61"/>
        <v>Agri</v>
      </c>
    </row>
    <row r="2153" spans="1:7">
      <c r="A2153">
        <v>2014</v>
      </c>
      <c r="B2153">
        <v>5200</v>
      </c>
      <c r="C2153" t="s">
        <v>42</v>
      </c>
      <c r="D2153" t="s">
        <v>98</v>
      </c>
      <c r="E2153">
        <v>0.05</v>
      </c>
      <c r="F2153">
        <f t="shared" si="60"/>
        <v>0.05</v>
      </c>
      <c r="G2153" t="str">
        <f t="shared" si="61"/>
        <v>Agri</v>
      </c>
    </row>
    <row r="2154" spans="1:7">
      <c r="A2154">
        <v>2014</v>
      </c>
      <c r="B2154">
        <v>5200</v>
      </c>
      <c r="C2154" t="s">
        <v>42</v>
      </c>
      <c r="D2154" t="s">
        <v>96</v>
      </c>
      <c r="E2154">
        <v>4.5039999999999996</v>
      </c>
      <c r="F2154">
        <f t="shared" si="60"/>
        <v>4.5039999999999996</v>
      </c>
      <c r="G2154" t="str">
        <f t="shared" si="61"/>
        <v>Services</v>
      </c>
    </row>
    <row r="2155" spans="1:7">
      <c r="A2155">
        <v>2014</v>
      </c>
      <c r="B2155">
        <v>5200</v>
      </c>
      <c r="C2155" t="s">
        <v>43</v>
      </c>
      <c r="D2155" t="s">
        <v>101</v>
      </c>
      <c r="E2155">
        <v>2.073</v>
      </c>
      <c r="F2155">
        <f t="shared" si="60"/>
        <v>2.073</v>
      </c>
      <c r="G2155" t="str">
        <f t="shared" si="61"/>
        <v>Prod-Central</v>
      </c>
    </row>
    <row r="2156" spans="1:7">
      <c r="A2156">
        <v>2014</v>
      </c>
      <c r="B2156">
        <v>5200</v>
      </c>
      <c r="C2156" t="s">
        <v>43</v>
      </c>
      <c r="D2156" t="s">
        <v>102</v>
      </c>
      <c r="E2156">
        <v>0</v>
      </c>
      <c r="F2156">
        <f t="shared" si="60"/>
        <v>0</v>
      </c>
      <c r="G2156" t="str">
        <f t="shared" si="61"/>
        <v>Industry</v>
      </c>
    </row>
    <row r="2157" spans="1:7">
      <c r="A2157">
        <v>2014</v>
      </c>
      <c r="B2157">
        <v>5200</v>
      </c>
      <c r="C2157" t="s">
        <v>43</v>
      </c>
      <c r="D2157" t="s">
        <v>99</v>
      </c>
      <c r="E2157">
        <v>0</v>
      </c>
      <c r="F2157">
        <f t="shared" si="60"/>
        <v>0</v>
      </c>
      <c r="G2157" t="str">
        <f t="shared" si="61"/>
        <v>Industry</v>
      </c>
    </row>
    <row r="2158" spans="1:7">
      <c r="A2158">
        <v>2014</v>
      </c>
      <c r="B2158">
        <v>5200</v>
      </c>
      <c r="C2158" t="s">
        <v>43</v>
      </c>
      <c r="D2158" t="s">
        <v>95</v>
      </c>
      <c r="E2158">
        <v>2.073</v>
      </c>
      <c r="F2158">
        <f t="shared" si="60"/>
        <v>2.073</v>
      </c>
      <c r="G2158" t="str">
        <f t="shared" si="61"/>
        <v>Residential</v>
      </c>
    </row>
    <row r="2159" spans="1:7">
      <c r="A2159">
        <v>2014</v>
      </c>
      <c r="B2159">
        <v>5200</v>
      </c>
      <c r="C2159" t="s">
        <v>43</v>
      </c>
      <c r="D2159" t="s">
        <v>98</v>
      </c>
      <c r="E2159">
        <v>0</v>
      </c>
      <c r="F2159">
        <f t="shared" si="60"/>
        <v>0</v>
      </c>
      <c r="G2159" t="str">
        <f t="shared" si="61"/>
        <v>Agri</v>
      </c>
    </row>
    <row r="2160" spans="1:7">
      <c r="A2160">
        <v>2014</v>
      </c>
      <c r="B2160">
        <v>5200</v>
      </c>
      <c r="C2160" t="s">
        <v>43</v>
      </c>
      <c r="D2160" t="s">
        <v>98</v>
      </c>
      <c r="E2160">
        <v>0</v>
      </c>
      <c r="F2160">
        <f t="shared" si="60"/>
        <v>0</v>
      </c>
      <c r="G2160" t="str">
        <f t="shared" si="61"/>
        <v>Agri</v>
      </c>
    </row>
    <row r="2161" spans="1:7">
      <c r="A2161">
        <v>2014</v>
      </c>
      <c r="B2161">
        <v>5200</v>
      </c>
      <c r="C2161" t="s">
        <v>43</v>
      </c>
      <c r="D2161" t="s">
        <v>96</v>
      </c>
      <c r="E2161">
        <v>0</v>
      </c>
      <c r="F2161">
        <f t="shared" si="60"/>
        <v>0</v>
      </c>
      <c r="G2161" t="str">
        <f t="shared" si="61"/>
        <v>Services</v>
      </c>
    </row>
    <row r="2162" spans="1:7">
      <c r="A2162">
        <v>2014</v>
      </c>
      <c r="B2162">
        <v>5200</v>
      </c>
      <c r="C2162" t="s">
        <v>44</v>
      </c>
      <c r="D2162" t="s">
        <v>101</v>
      </c>
      <c r="E2162">
        <v>0</v>
      </c>
      <c r="F2162">
        <f t="shared" si="60"/>
        <v>0</v>
      </c>
      <c r="G2162" t="str">
        <f t="shared" si="61"/>
        <v>Prod-Central</v>
      </c>
    </row>
    <row r="2163" spans="1:7">
      <c r="A2163">
        <v>2014</v>
      </c>
      <c r="B2163">
        <v>5200</v>
      </c>
      <c r="C2163" t="s">
        <v>44</v>
      </c>
      <c r="D2163" t="s">
        <v>102</v>
      </c>
      <c r="E2163">
        <v>0</v>
      </c>
      <c r="F2163">
        <f t="shared" si="60"/>
        <v>0</v>
      </c>
      <c r="G2163" t="str">
        <f t="shared" si="61"/>
        <v>Industry</v>
      </c>
    </row>
    <row r="2164" spans="1:7">
      <c r="A2164">
        <v>2014</v>
      </c>
      <c r="B2164">
        <v>5200</v>
      </c>
      <c r="C2164" t="s">
        <v>44</v>
      </c>
      <c r="D2164" t="s">
        <v>99</v>
      </c>
      <c r="E2164">
        <v>0</v>
      </c>
      <c r="F2164">
        <f t="shared" si="60"/>
        <v>0</v>
      </c>
      <c r="G2164" t="str">
        <f t="shared" si="61"/>
        <v>Industry</v>
      </c>
    </row>
    <row r="2165" spans="1:7">
      <c r="A2165">
        <v>2014</v>
      </c>
      <c r="B2165">
        <v>5200</v>
      </c>
      <c r="C2165" t="s">
        <v>44</v>
      </c>
      <c r="D2165" t="s">
        <v>95</v>
      </c>
      <c r="E2165">
        <v>0</v>
      </c>
      <c r="F2165">
        <f t="shared" si="60"/>
        <v>0</v>
      </c>
      <c r="G2165" t="str">
        <f t="shared" si="61"/>
        <v>Residential</v>
      </c>
    </row>
    <row r="2166" spans="1:7">
      <c r="A2166">
        <v>2014</v>
      </c>
      <c r="B2166">
        <v>5200</v>
      </c>
      <c r="C2166" t="s">
        <v>44</v>
      </c>
      <c r="D2166" t="s">
        <v>98</v>
      </c>
      <c r="E2166">
        <v>0</v>
      </c>
      <c r="F2166">
        <f t="shared" si="60"/>
        <v>0</v>
      </c>
      <c r="G2166" t="str">
        <f t="shared" si="61"/>
        <v>Agri</v>
      </c>
    </row>
    <row r="2167" spans="1:7">
      <c r="A2167">
        <v>2014</v>
      </c>
      <c r="B2167">
        <v>5200</v>
      </c>
      <c r="C2167" t="s">
        <v>44</v>
      </c>
      <c r="D2167" t="s">
        <v>98</v>
      </c>
      <c r="E2167">
        <v>0</v>
      </c>
      <c r="F2167">
        <f t="shared" si="60"/>
        <v>0</v>
      </c>
      <c r="G2167" t="str">
        <f t="shared" si="61"/>
        <v>Agri</v>
      </c>
    </row>
    <row r="2168" spans="1:7">
      <c r="A2168">
        <v>2014</v>
      </c>
      <c r="B2168">
        <v>5200</v>
      </c>
      <c r="C2168" t="s">
        <v>44</v>
      </c>
      <c r="D2168" t="s">
        <v>96</v>
      </c>
      <c r="E2168">
        <v>0</v>
      </c>
      <c r="F2168">
        <f t="shared" si="60"/>
        <v>0</v>
      </c>
      <c r="G2168" t="str">
        <f t="shared" si="61"/>
        <v>Services</v>
      </c>
    </row>
    <row r="2169" spans="1:7">
      <c r="A2169">
        <v>2014</v>
      </c>
      <c r="B2169">
        <v>5200</v>
      </c>
      <c r="C2169" t="s">
        <v>45</v>
      </c>
      <c r="D2169" t="s">
        <v>101</v>
      </c>
      <c r="E2169">
        <v>107.43600000000001</v>
      </c>
      <c r="F2169">
        <f t="shared" si="60"/>
        <v>107.43600000000001</v>
      </c>
      <c r="G2169" t="str">
        <f t="shared" si="61"/>
        <v>Prod-Central</v>
      </c>
    </row>
    <row r="2170" spans="1:7">
      <c r="A2170">
        <v>2014</v>
      </c>
      <c r="B2170">
        <v>5200</v>
      </c>
      <c r="C2170" t="s">
        <v>45</v>
      </c>
      <c r="D2170" t="s">
        <v>102</v>
      </c>
      <c r="E2170">
        <v>14.618</v>
      </c>
      <c r="F2170">
        <f t="shared" si="60"/>
        <v>-14.618</v>
      </c>
      <c r="G2170" t="str">
        <f t="shared" si="61"/>
        <v>Industry</v>
      </c>
    </row>
    <row r="2171" spans="1:7">
      <c r="A2171">
        <v>2014</v>
      </c>
      <c r="B2171">
        <v>5200</v>
      </c>
      <c r="C2171" t="s">
        <v>45</v>
      </c>
      <c r="D2171" t="s">
        <v>99</v>
      </c>
      <c r="E2171">
        <v>52.22</v>
      </c>
      <c r="F2171">
        <f t="shared" si="60"/>
        <v>52.22</v>
      </c>
      <c r="G2171" t="str">
        <f t="shared" si="61"/>
        <v>Industry</v>
      </c>
    </row>
    <row r="2172" spans="1:7">
      <c r="A2172">
        <v>2014</v>
      </c>
      <c r="B2172">
        <v>5200</v>
      </c>
      <c r="C2172" t="s">
        <v>45</v>
      </c>
      <c r="D2172" t="s">
        <v>95</v>
      </c>
      <c r="E2172">
        <v>65.483999999999995</v>
      </c>
      <c r="F2172">
        <f t="shared" si="60"/>
        <v>65.483999999999995</v>
      </c>
      <c r="G2172" t="str">
        <f t="shared" si="61"/>
        <v>Residential</v>
      </c>
    </row>
    <row r="2173" spans="1:7">
      <c r="A2173">
        <v>2014</v>
      </c>
      <c r="B2173">
        <v>5200</v>
      </c>
      <c r="C2173" t="s">
        <v>45</v>
      </c>
      <c r="D2173" t="s">
        <v>98</v>
      </c>
      <c r="E2173">
        <v>0</v>
      </c>
      <c r="F2173">
        <f t="shared" si="60"/>
        <v>0</v>
      </c>
      <c r="G2173" t="str">
        <f t="shared" si="61"/>
        <v>Agri</v>
      </c>
    </row>
    <row r="2174" spans="1:7">
      <c r="A2174">
        <v>2014</v>
      </c>
      <c r="B2174">
        <v>5200</v>
      </c>
      <c r="C2174" t="s">
        <v>45</v>
      </c>
      <c r="D2174" t="s">
        <v>98</v>
      </c>
      <c r="E2174">
        <v>0.52400000000000002</v>
      </c>
      <c r="F2174">
        <f t="shared" si="60"/>
        <v>0.52400000000000002</v>
      </c>
      <c r="G2174" t="str">
        <f t="shared" si="61"/>
        <v>Agri</v>
      </c>
    </row>
    <row r="2175" spans="1:7">
      <c r="A2175">
        <v>2014</v>
      </c>
      <c r="B2175">
        <v>5200</v>
      </c>
      <c r="C2175" t="s">
        <v>45</v>
      </c>
      <c r="D2175" t="s">
        <v>96</v>
      </c>
      <c r="E2175">
        <v>42.274000000000001</v>
      </c>
      <c r="F2175">
        <f t="shared" si="60"/>
        <v>42.274000000000001</v>
      </c>
      <c r="G2175" t="str">
        <f t="shared" si="61"/>
        <v>Services</v>
      </c>
    </row>
    <row r="2176" spans="1:7">
      <c r="A2176">
        <v>2014</v>
      </c>
      <c r="B2176">
        <v>5200</v>
      </c>
      <c r="C2176" t="s">
        <v>46</v>
      </c>
      <c r="D2176" t="s">
        <v>101</v>
      </c>
      <c r="E2176">
        <v>49.459000000000003</v>
      </c>
      <c r="F2176">
        <f t="shared" si="60"/>
        <v>49.459000000000003</v>
      </c>
      <c r="G2176" t="str">
        <f t="shared" si="61"/>
        <v>Prod-Central</v>
      </c>
    </row>
    <row r="2177" spans="1:7">
      <c r="A2177">
        <v>2014</v>
      </c>
      <c r="B2177">
        <v>5200</v>
      </c>
      <c r="C2177" t="s">
        <v>46</v>
      </c>
      <c r="D2177" t="s">
        <v>102</v>
      </c>
      <c r="E2177">
        <v>21.773</v>
      </c>
      <c r="F2177">
        <f t="shared" si="60"/>
        <v>-21.773</v>
      </c>
      <c r="G2177" t="str">
        <f t="shared" si="61"/>
        <v>Industry</v>
      </c>
    </row>
    <row r="2178" spans="1:7">
      <c r="A2178">
        <v>2014</v>
      </c>
      <c r="B2178">
        <v>5200</v>
      </c>
      <c r="C2178" t="s">
        <v>46</v>
      </c>
      <c r="D2178" t="s">
        <v>99</v>
      </c>
      <c r="E2178">
        <v>0</v>
      </c>
      <c r="F2178">
        <f t="shared" si="60"/>
        <v>0</v>
      </c>
      <c r="G2178" t="str">
        <f t="shared" si="61"/>
        <v>Industry</v>
      </c>
    </row>
    <row r="2179" spans="1:7">
      <c r="A2179">
        <v>2014</v>
      </c>
      <c r="B2179">
        <v>5200</v>
      </c>
      <c r="C2179" t="s">
        <v>46</v>
      </c>
      <c r="D2179" t="s">
        <v>95</v>
      </c>
      <c r="E2179">
        <v>48.893000000000001</v>
      </c>
      <c r="F2179">
        <f t="shared" si="60"/>
        <v>48.893000000000001</v>
      </c>
      <c r="G2179" t="str">
        <f t="shared" si="61"/>
        <v>Residential</v>
      </c>
    </row>
    <row r="2180" spans="1:7">
      <c r="A2180">
        <v>2014</v>
      </c>
      <c r="B2180">
        <v>5200</v>
      </c>
      <c r="C2180" t="s">
        <v>46</v>
      </c>
      <c r="D2180" t="s">
        <v>98</v>
      </c>
      <c r="E2180">
        <v>0</v>
      </c>
      <c r="F2180">
        <f t="shared" si="60"/>
        <v>0</v>
      </c>
      <c r="G2180" t="str">
        <f t="shared" si="61"/>
        <v>Agri</v>
      </c>
    </row>
    <row r="2181" spans="1:7">
      <c r="A2181">
        <v>2014</v>
      </c>
      <c r="B2181">
        <v>5200</v>
      </c>
      <c r="C2181" t="s">
        <v>46</v>
      </c>
      <c r="D2181" t="s">
        <v>98</v>
      </c>
      <c r="E2181">
        <v>0</v>
      </c>
      <c r="F2181">
        <f t="shared" si="60"/>
        <v>0</v>
      </c>
      <c r="G2181" t="str">
        <f t="shared" si="61"/>
        <v>Agri</v>
      </c>
    </row>
    <row r="2182" spans="1:7">
      <c r="A2182">
        <v>2014</v>
      </c>
      <c r="B2182">
        <v>5200</v>
      </c>
      <c r="C2182" t="s">
        <v>46</v>
      </c>
      <c r="D2182" t="s">
        <v>96</v>
      </c>
      <c r="E2182">
        <v>29.032</v>
      </c>
      <c r="F2182">
        <f t="shared" si="60"/>
        <v>29.032</v>
      </c>
      <c r="G2182" t="str">
        <f t="shared" si="61"/>
        <v>Services</v>
      </c>
    </row>
    <row r="2183" spans="1:7">
      <c r="A2183">
        <v>2014</v>
      </c>
      <c r="B2183">
        <v>5200</v>
      </c>
      <c r="C2183" t="s">
        <v>47</v>
      </c>
      <c r="D2183" t="s">
        <v>101</v>
      </c>
      <c r="E2183">
        <v>8.0139999999999993</v>
      </c>
      <c r="F2183">
        <f t="shared" si="60"/>
        <v>8.0139999999999993</v>
      </c>
      <c r="G2183" t="str">
        <f t="shared" si="61"/>
        <v>Prod-Central</v>
      </c>
    </row>
    <row r="2184" spans="1:7">
      <c r="A2184">
        <v>2014</v>
      </c>
      <c r="B2184">
        <v>5200</v>
      </c>
      <c r="C2184" t="s">
        <v>47</v>
      </c>
      <c r="D2184" t="s">
        <v>102</v>
      </c>
      <c r="E2184">
        <v>0</v>
      </c>
      <c r="F2184">
        <f t="shared" si="60"/>
        <v>0</v>
      </c>
      <c r="G2184" t="str">
        <f t="shared" si="61"/>
        <v>Industry</v>
      </c>
    </row>
    <row r="2185" spans="1:7">
      <c r="A2185">
        <v>2014</v>
      </c>
      <c r="B2185">
        <v>5200</v>
      </c>
      <c r="C2185" t="s">
        <v>47</v>
      </c>
      <c r="D2185" t="s">
        <v>99</v>
      </c>
      <c r="E2185">
        <v>1.766</v>
      </c>
      <c r="F2185">
        <f t="shared" si="60"/>
        <v>1.766</v>
      </c>
      <c r="G2185" t="str">
        <f t="shared" si="61"/>
        <v>Industry</v>
      </c>
    </row>
    <row r="2186" spans="1:7">
      <c r="A2186">
        <v>2014</v>
      </c>
      <c r="B2186">
        <v>5200</v>
      </c>
      <c r="C2186" t="s">
        <v>47</v>
      </c>
      <c r="D2186" t="s">
        <v>95</v>
      </c>
      <c r="E2186">
        <v>4.7869999999999999</v>
      </c>
      <c r="F2186">
        <f t="shared" si="60"/>
        <v>4.7869999999999999</v>
      </c>
      <c r="G2186" t="str">
        <f t="shared" si="61"/>
        <v>Residential</v>
      </c>
    </row>
    <row r="2187" spans="1:7">
      <c r="A2187">
        <v>2014</v>
      </c>
      <c r="B2187">
        <v>5200</v>
      </c>
      <c r="C2187" t="s">
        <v>47</v>
      </c>
      <c r="D2187" t="s">
        <v>98</v>
      </c>
      <c r="E2187">
        <v>0</v>
      </c>
      <c r="F2187">
        <f t="shared" si="60"/>
        <v>0</v>
      </c>
      <c r="G2187" t="str">
        <f t="shared" si="61"/>
        <v>Agri</v>
      </c>
    </row>
    <row r="2188" spans="1:7">
      <c r="A2188">
        <v>2014</v>
      </c>
      <c r="B2188">
        <v>5200</v>
      </c>
      <c r="C2188" t="s">
        <v>47</v>
      </c>
      <c r="D2188" t="s">
        <v>98</v>
      </c>
      <c r="E2188">
        <v>0.222</v>
      </c>
      <c r="F2188">
        <f t="shared" si="60"/>
        <v>0.222</v>
      </c>
      <c r="G2188" t="str">
        <f t="shared" si="61"/>
        <v>Agri</v>
      </c>
    </row>
    <row r="2189" spans="1:7">
      <c r="A2189">
        <v>2014</v>
      </c>
      <c r="B2189">
        <v>5200</v>
      </c>
      <c r="C2189" t="s">
        <v>47</v>
      </c>
      <c r="D2189" t="s">
        <v>96</v>
      </c>
      <c r="E2189">
        <v>1.306</v>
      </c>
      <c r="F2189">
        <f t="shared" si="60"/>
        <v>1.306</v>
      </c>
      <c r="G2189" t="str">
        <f t="shared" si="61"/>
        <v>Services</v>
      </c>
    </row>
    <row r="2190" spans="1:7">
      <c r="A2190">
        <v>2014</v>
      </c>
      <c r="B2190">
        <v>5200</v>
      </c>
      <c r="C2190" t="s">
        <v>48</v>
      </c>
      <c r="D2190" t="s">
        <v>101</v>
      </c>
      <c r="E2190">
        <v>19.655999999999999</v>
      </c>
      <c r="F2190">
        <f t="shared" si="60"/>
        <v>19.655999999999999</v>
      </c>
      <c r="G2190" t="str">
        <f t="shared" si="61"/>
        <v>Prod-Central</v>
      </c>
    </row>
    <row r="2191" spans="1:7">
      <c r="A2191">
        <v>2014</v>
      </c>
      <c r="B2191">
        <v>5200</v>
      </c>
      <c r="C2191" t="s">
        <v>48</v>
      </c>
      <c r="D2191" t="s">
        <v>102</v>
      </c>
      <c r="E2191">
        <v>0.434</v>
      </c>
      <c r="F2191">
        <f t="shared" si="60"/>
        <v>-0.434</v>
      </c>
      <c r="G2191" t="str">
        <f t="shared" si="61"/>
        <v>Industry</v>
      </c>
    </row>
    <row r="2192" spans="1:7">
      <c r="A2192">
        <v>2014</v>
      </c>
      <c r="B2192">
        <v>5200</v>
      </c>
      <c r="C2192" t="s">
        <v>48</v>
      </c>
      <c r="D2192" t="s">
        <v>99</v>
      </c>
      <c r="E2192">
        <v>14.33</v>
      </c>
      <c r="F2192">
        <f t="shared" si="60"/>
        <v>14.33</v>
      </c>
      <c r="G2192" t="str">
        <f t="shared" si="61"/>
        <v>Industry</v>
      </c>
    </row>
    <row r="2193" spans="1:7">
      <c r="A2193">
        <v>2014</v>
      </c>
      <c r="B2193">
        <v>5200</v>
      </c>
      <c r="C2193" t="s">
        <v>48</v>
      </c>
      <c r="D2193" t="s">
        <v>95</v>
      </c>
      <c r="E2193">
        <v>18.035</v>
      </c>
      <c r="F2193">
        <f t="shared" si="60"/>
        <v>18.035</v>
      </c>
      <c r="G2193" t="str">
        <f t="shared" si="61"/>
        <v>Residential</v>
      </c>
    </row>
    <row r="2194" spans="1:7">
      <c r="A2194">
        <v>2014</v>
      </c>
      <c r="B2194">
        <v>5200</v>
      </c>
      <c r="C2194" t="s">
        <v>48</v>
      </c>
      <c r="D2194" t="s">
        <v>98</v>
      </c>
      <c r="E2194">
        <v>0</v>
      </c>
      <c r="F2194">
        <f t="shared" si="60"/>
        <v>0</v>
      </c>
      <c r="G2194" t="str">
        <f t="shared" si="61"/>
        <v>Agri</v>
      </c>
    </row>
    <row r="2195" spans="1:7">
      <c r="A2195">
        <v>2014</v>
      </c>
      <c r="B2195">
        <v>5200</v>
      </c>
      <c r="C2195" t="s">
        <v>48</v>
      </c>
      <c r="D2195" t="s">
        <v>98</v>
      </c>
      <c r="E2195">
        <v>1.2999999999999999E-2</v>
      </c>
      <c r="F2195">
        <f t="shared" si="60"/>
        <v>1.2999999999999999E-2</v>
      </c>
      <c r="G2195" t="str">
        <f t="shared" si="61"/>
        <v>Agri</v>
      </c>
    </row>
    <row r="2196" spans="1:7">
      <c r="A2196">
        <v>2014</v>
      </c>
      <c r="B2196">
        <v>5200</v>
      </c>
      <c r="C2196" t="s">
        <v>48</v>
      </c>
      <c r="D2196" t="s">
        <v>96</v>
      </c>
      <c r="E2196">
        <v>5.4809999999999999</v>
      </c>
      <c r="F2196">
        <f t="shared" si="60"/>
        <v>5.4809999999999999</v>
      </c>
      <c r="G2196" t="str">
        <f t="shared" si="61"/>
        <v>Services</v>
      </c>
    </row>
    <row r="2197" spans="1:7">
      <c r="A2197">
        <v>2014</v>
      </c>
      <c r="B2197">
        <v>5200</v>
      </c>
      <c r="C2197" t="s">
        <v>49</v>
      </c>
      <c r="D2197" t="s">
        <v>101</v>
      </c>
      <c r="E2197">
        <v>0</v>
      </c>
      <c r="F2197">
        <f t="shared" si="60"/>
        <v>0</v>
      </c>
      <c r="G2197" t="str">
        <f t="shared" si="61"/>
        <v>Prod-Central</v>
      </c>
    </row>
    <row r="2198" spans="1:7">
      <c r="A2198">
        <v>2014</v>
      </c>
      <c r="B2198">
        <v>5200</v>
      </c>
      <c r="C2198" t="s">
        <v>49</v>
      </c>
      <c r="D2198" t="s">
        <v>102</v>
      </c>
      <c r="E2198">
        <v>0</v>
      </c>
      <c r="F2198">
        <f t="shared" si="60"/>
        <v>0</v>
      </c>
      <c r="G2198" t="str">
        <f t="shared" si="61"/>
        <v>Industry</v>
      </c>
    </row>
    <row r="2199" spans="1:7">
      <c r="A2199">
        <v>2014</v>
      </c>
      <c r="B2199">
        <v>5200</v>
      </c>
      <c r="C2199" t="s">
        <v>49</v>
      </c>
      <c r="D2199" t="s">
        <v>99</v>
      </c>
      <c r="E2199">
        <v>0</v>
      </c>
      <c r="F2199">
        <f t="shared" si="60"/>
        <v>0</v>
      </c>
      <c r="G2199" t="str">
        <f t="shared" si="61"/>
        <v>Industry</v>
      </c>
    </row>
    <row r="2200" spans="1:7">
      <c r="A2200">
        <v>2014</v>
      </c>
      <c r="B2200">
        <v>5200</v>
      </c>
      <c r="C2200" t="s">
        <v>49</v>
      </c>
      <c r="D2200" t="s">
        <v>95</v>
      </c>
      <c r="E2200">
        <v>0</v>
      </c>
      <c r="F2200">
        <f t="shared" si="60"/>
        <v>0</v>
      </c>
      <c r="G2200" t="str">
        <f t="shared" si="61"/>
        <v>Residential</v>
      </c>
    </row>
    <row r="2201" spans="1:7">
      <c r="A2201">
        <v>2014</v>
      </c>
      <c r="B2201">
        <v>5200</v>
      </c>
      <c r="C2201" t="s">
        <v>49</v>
      </c>
      <c r="D2201" t="s">
        <v>98</v>
      </c>
      <c r="E2201">
        <v>0</v>
      </c>
      <c r="F2201">
        <f t="shared" si="60"/>
        <v>0</v>
      </c>
      <c r="G2201" t="str">
        <f t="shared" si="61"/>
        <v>Agri</v>
      </c>
    </row>
    <row r="2202" spans="1:7">
      <c r="A2202">
        <v>2014</v>
      </c>
      <c r="B2202">
        <v>5200</v>
      </c>
      <c r="C2202" t="s">
        <v>49</v>
      </c>
      <c r="D2202" t="s">
        <v>98</v>
      </c>
      <c r="E2202">
        <v>0</v>
      </c>
      <c r="F2202">
        <f t="shared" si="60"/>
        <v>0</v>
      </c>
      <c r="G2202" t="str">
        <f t="shared" si="61"/>
        <v>Agri</v>
      </c>
    </row>
    <row r="2203" spans="1:7">
      <c r="A2203">
        <v>2014</v>
      </c>
      <c r="B2203">
        <v>5200</v>
      </c>
      <c r="C2203" t="s">
        <v>49</v>
      </c>
      <c r="D2203" t="s">
        <v>96</v>
      </c>
      <c r="E2203">
        <v>0</v>
      </c>
      <c r="F2203">
        <f t="shared" si="60"/>
        <v>0</v>
      </c>
      <c r="G2203" t="str">
        <f t="shared" si="61"/>
        <v>Services</v>
      </c>
    </row>
    <row r="2204" spans="1:7">
      <c r="A2204">
        <v>2014</v>
      </c>
      <c r="B2204">
        <v>5200</v>
      </c>
      <c r="C2204" t="s">
        <v>75</v>
      </c>
      <c r="D2204" t="s">
        <v>101</v>
      </c>
      <c r="E2204">
        <v>5.5110000000000001</v>
      </c>
      <c r="F2204">
        <f t="shared" si="60"/>
        <v>5.5110000000000001</v>
      </c>
      <c r="G2204" t="str">
        <f t="shared" si="61"/>
        <v>Prod-Central</v>
      </c>
    </row>
    <row r="2205" spans="1:7">
      <c r="A2205">
        <v>2014</v>
      </c>
      <c r="B2205">
        <v>5200</v>
      </c>
      <c r="C2205" t="s">
        <v>75</v>
      </c>
      <c r="D2205" t="s">
        <v>102</v>
      </c>
      <c r="E2205">
        <v>0</v>
      </c>
      <c r="F2205">
        <f t="shared" si="60"/>
        <v>0</v>
      </c>
      <c r="G2205" t="str">
        <f t="shared" si="61"/>
        <v>Industry</v>
      </c>
    </row>
    <row r="2206" spans="1:7">
      <c r="A2206">
        <v>2014</v>
      </c>
      <c r="B2206">
        <v>5200</v>
      </c>
      <c r="C2206" t="s">
        <v>75</v>
      </c>
      <c r="D2206" t="s">
        <v>99</v>
      </c>
      <c r="E2206">
        <v>0.91200000000000003</v>
      </c>
      <c r="F2206">
        <f t="shared" ref="F2206:F2269" si="62">IF(D2206=$D$221,-E2206,E2206)</f>
        <v>0.91200000000000003</v>
      </c>
      <c r="G2206" t="str">
        <f t="shared" ref="G2206:G2269" si="63">IF(D2206=$D$221,$D$222,D2206)</f>
        <v>Industry</v>
      </c>
    </row>
    <row r="2207" spans="1:7">
      <c r="A2207">
        <v>2014</v>
      </c>
      <c r="B2207">
        <v>5200</v>
      </c>
      <c r="C2207" t="s">
        <v>75</v>
      </c>
      <c r="D2207" t="s">
        <v>95</v>
      </c>
      <c r="E2207">
        <v>20.385000000000002</v>
      </c>
      <c r="F2207">
        <f t="shared" si="62"/>
        <v>20.385000000000002</v>
      </c>
      <c r="G2207" t="str">
        <f t="shared" si="63"/>
        <v>Residential</v>
      </c>
    </row>
    <row r="2208" spans="1:7">
      <c r="A2208">
        <v>2014</v>
      </c>
      <c r="B2208">
        <v>5200</v>
      </c>
      <c r="C2208" t="s">
        <v>75</v>
      </c>
      <c r="D2208" t="s">
        <v>98</v>
      </c>
      <c r="E2208">
        <v>1.845</v>
      </c>
      <c r="F2208">
        <f t="shared" si="62"/>
        <v>1.845</v>
      </c>
      <c r="G2208" t="str">
        <f t="shared" si="63"/>
        <v>Agri</v>
      </c>
    </row>
    <row r="2209" spans="1:7">
      <c r="A2209">
        <v>2014</v>
      </c>
      <c r="B2209">
        <v>5200</v>
      </c>
      <c r="C2209" t="s">
        <v>75</v>
      </c>
      <c r="D2209" t="s">
        <v>98</v>
      </c>
      <c r="E2209">
        <v>0.755</v>
      </c>
      <c r="F2209">
        <f t="shared" si="62"/>
        <v>0.755</v>
      </c>
      <c r="G2209" t="str">
        <f t="shared" si="63"/>
        <v>Agri</v>
      </c>
    </row>
    <row r="2210" spans="1:7">
      <c r="A2210">
        <v>2014</v>
      </c>
      <c r="B2210">
        <v>5200</v>
      </c>
      <c r="C2210" t="s">
        <v>75</v>
      </c>
      <c r="D2210" t="s">
        <v>96</v>
      </c>
      <c r="E2210">
        <v>3.4710000000000001</v>
      </c>
      <c r="F2210">
        <f t="shared" si="62"/>
        <v>3.4710000000000001</v>
      </c>
      <c r="G2210" t="str">
        <f t="shared" si="63"/>
        <v>Services</v>
      </c>
    </row>
    <row r="2211" spans="1:7">
      <c r="A2211">
        <v>2014</v>
      </c>
      <c r="B2211">
        <v>5200</v>
      </c>
      <c r="C2211" t="s">
        <v>50</v>
      </c>
      <c r="D2211" t="s">
        <v>101</v>
      </c>
      <c r="E2211">
        <v>129.15199999999999</v>
      </c>
      <c r="F2211">
        <f t="shared" si="62"/>
        <v>129.15199999999999</v>
      </c>
      <c r="G2211" t="str">
        <f t="shared" si="63"/>
        <v>Prod-Central</v>
      </c>
    </row>
    <row r="2212" spans="1:7">
      <c r="A2212">
        <v>2014</v>
      </c>
      <c r="B2212">
        <v>5200</v>
      </c>
      <c r="C2212" t="s">
        <v>50</v>
      </c>
      <c r="D2212" t="s">
        <v>102</v>
      </c>
      <c r="E2212">
        <v>73.296000000000006</v>
      </c>
      <c r="F2212">
        <f t="shared" si="62"/>
        <v>-73.296000000000006</v>
      </c>
      <c r="G2212" t="str">
        <f t="shared" si="63"/>
        <v>Industry</v>
      </c>
    </row>
    <row r="2213" spans="1:7">
      <c r="A2213">
        <v>2014</v>
      </c>
      <c r="B2213">
        <v>5200</v>
      </c>
      <c r="C2213" t="s">
        <v>50</v>
      </c>
      <c r="D2213" t="s">
        <v>99</v>
      </c>
      <c r="E2213">
        <v>110.078</v>
      </c>
      <c r="F2213">
        <f t="shared" si="62"/>
        <v>110.078</v>
      </c>
      <c r="G2213" t="str">
        <f t="shared" si="63"/>
        <v>Industry</v>
      </c>
    </row>
    <row r="2214" spans="1:7">
      <c r="A2214">
        <v>2014</v>
      </c>
      <c r="B2214">
        <v>5200</v>
      </c>
      <c r="C2214" t="s">
        <v>50</v>
      </c>
      <c r="D2214" t="s">
        <v>95</v>
      </c>
      <c r="E2214">
        <v>34.264000000000003</v>
      </c>
      <c r="F2214">
        <f t="shared" si="62"/>
        <v>34.264000000000003</v>
      </c>
      <c r="G2214" t="str">
        <f t="shared" si="63"/>
        <v>Residential</v>
      </c>
    </row>
    <row r="2215" spans="1:7">
      <c r="A2215">
        <v>2014</v>
      </c>
      <c r="B2215">
        <v>5200</v>
      </c>
      <c r="C2215" t="s">
        <v>50</v>
      </c>
      <c r="D2215" t="s">
        <v>98</v>
      </c>
      <c r="E2215">
        <v>0</v>
      </c>
      <c r="F2215">
        <f t="shared" si="62"/>
        <v>0</v>
      </c>
      <c r="G2215" t="str">
        <f t="shared" si="63"/>
        <v>Agri</v>
      </c>
    </row>
    <row r="2216" spans="1:7">
      <c r="A2216">
        <v>2014</v>
      </c>
      <c r="B2216">
        <v>5200</v>
      </c>
      <c r="C2216" t="s">
        <v>50</v>
      </c>
      <c r="D2216" t="s">
        <v>98</v>
      </c>
      <c r="E2216">
        <v>0.94099999999999995</v>
      </c>
      <c r="F2216">
        <f t="shared" si="62"/>
        <v>0.94099999999999995</v>
      </c>
      <c r="G2216" t="str">
        <f t="shared" si="63"/>
        <v>Agri</v>
      </c>
    </row>
    <row r="2217" spans="1:7">
      <c r="A2217">
        <v>2014</v>
      </c>
      <c r="B2217">
        <v>5200</v>
      </c>
      <c r="C2217" t="s">
        <v>50</v>
      </c>
      <c r="D2217" t="s">
        <v>96</v>
      </c>
      <c r="E2217">
        <v>11.146000000000001</v>
      </c>
      <c r="F2217">
        <f t="shared" si="62"/>
        <v>11.146000000000001</v>
      </c>
      <c r="G2217" t="str">
        <f t="shared" si="63"/>
        <v>Services</v>
      </c>
    </row>
    <row r="2218" spans="1:7">
      <c r="A2218">
        <v>2014</v>
      </c>
      <c r="B2218">
        <v>5200</v>
      </c>
      <c r="C2218" t="s">
        <v>51</v>
      </c>
      <c r="D2218" t="s">
        <v>101</v>
      </c>
      <c r="E2218">
        <v>15.497999999999999</v>
      </c>
      <c r="F2218">
        <f t="shared" si="62"/>
        <v>15.497999999999999</v>
      </c>
      <c r="G2218" t="str">
        <f t="shared" si="63"/>
        <v>Prod-Central</v>
      </c>
    </row>
    <row r="2219" spans="1:7">
      <c r="A2219">
        <v>2014</v>
      </c>
      <c r="B2219">
        <v>5200</v>
      </c>
      <c r="C2219" t="s">
        <v>51</v>
      </c>
      <c r="D2219" t="s">
        <v>102</v>
      </c>
      <c r="E2219">
        <v>6.0060000000000002</v>
      </c>
      <c r="F2219">
        <f t="shared" si="62"/>
        <v>-6.0060000000000002</v>
      </c>
      <c r="G2219" t="str">
        <f t="shared" si="63"/>
        <v>Industry</v>
      </c>
    </row>
    <row r="2220" spans="1:7">
      <c r="A2220">
        <v>2014</v>
      </c>
      <c r="B2220">
        <v>5200</v>
      </c>
      <c r="C2220" t="s">
        <v>51</v>
      </c>
      <c r="D2220" t="s">
        <v>99</v>
      </c>
      <c r="E2220">
        <v>9.4410000000000007</v>
      </c>
      <c r="F2220">
        <f t="shared" si="62"/>
        <v>9.4410000000000007</v>
      </c>
      <c r="G2220" t="str">
        <f t="shared" si="63"/>
        <v>Industry</v>
      </c>
    </row>
    <row r="2221" spans="1:7">
      <c r="A2221">
        <v>2014</v>
      </c>
      <c r="B2221">
        <v>5200</v>
      </c>
      <c r="C2221" t="s">
        <v>51</v>
      </c>
      <c r="D2221" t="s">
        <v>95</v>
      </c>
      <c r="E2221">
        <v>18.422000000000001</v>
      </c>
      <c r="F2221">
        <f t="shared" si="62"/>
        <v>18.422000000000001</v>
      </c>
      <c r="G2221" t="str">
        <f t="shared" si="63"/>
        <v>Residential</v>
      </c>
    </row>
    <row r="2222" spans="1:7">
      <c r="A2222">
        <v>2014</v>
      </c>
      <c r="B2222">
        <v>5200</v>
      </c>
      <c r="C2222" t="s">
        <v>51</v>
      </c>
      <c r="D2222" t="s">
        <v>98</v>
      </c>
      <c r="E2222">
        <v>0</v>
      </c>
      <c r="F2222">
        <f t="shared" si="62"/>
        <v>0</v>
      </c>
      <c r="G2222" t="str">
        <f t="shared" si="63"/>
        <v>Agri</v>
      </c>
    </row>
    <row r="2223" spans="1:7">
      <c r="A2223">
        <v>2014</v>
      </c>
      <c r="B2223">
        <v>5200</v>
      </c>
      <c r="C2223" t="s">
        <v>51</v>
      </c>
      <c r="D2223" t="s">
        <v>98</v>
      </c>
      <c r="E2223">
        <v>0.182</v>
      </c>
      <c r="F2223">
        <f t="shared" si="62"/>
        <v>0.182</v>
      </c>
      <c r="G2223" t="str">
        <f t="shared" si="63"/>
        <v>Agri</v>
      </c>
    </row>
    <row r="2224" spans="1:7">
      <c r="A2224">
        <v>2014</v>
      </c>
      <c r="B2224">
        <v>5200</v>
      </c>
      <c r="C2224" t="s">
        <v>51</v>
      </c>
      <c r="D2224" t="s">
        <v>96</v>
      </c>
      <c r="E2224">
        <v>7.1</v>
      </c>
      <c r="F2224">
        <f t="shared" si="62"/>
        <v>7.1</v>
      </c>
      <c r="G2224" t="str">
        <f t="shared" si="63"/>
        <v>Services</v>
      </c>
    </row>
    <row r="2225" spans="1:7">
      <c r="A2225">
        <v>2014</v>
      </c>
      <c r="B2225">
        <v>5200</v>
      </c>
      <c r="C2225" t="s">
        <v>52</v>
      </c>
      <c r="D2225" t="s">
        <v>101</v>
      </c>
      <c r="E2225">
        <v>2.806</v>
      </c>
      <c r="F2225">
        <f t="shared" si="62"/>
        <v>2.806</v>
      </c>
      <c r="G2225" t="str">
        <f t="shared" si="63"/>
        <v>Prod-Central</v>
      </c>
    </row>
    <row r="2226" spans="1:7">
      <c r="A2226">
        <v>2014</v>
      </c>
      <c r="B2226">
        <v>5200</v>
      </c>
      <c r="C2226" t="s">
        <v>52</v>
      </c>
      <c r="D2226" t="s">
        <v>102</v>
      </c>
      <c r="E2226">
        <v>0.60499999999999998</v>
      </c>
      <c r="F2226">
        <f t="shared" si="62"/>
        <v>-0.60499999999999998</v>
      </c>
      <c r="G2226" t="str">
        <f t="shared" si="63"/>
        <v>Industry</v>
      </c>
    </row>
    <row r="2227" spans="1:7">
      <c r="A2227">
        <v>2014</v>
      </c>
      <c r="B2227">
        <v>5200</v>
      </c>
      <c r="C2227" t="s">
        <v>52</v>
      </c>
      <c r="D2227" t="s">
        <v>99</v>
      </c>
      <c r="E2227">
        <v>0.56599999999999995</v>
      </c>
      <c r="F2227">
        <f t="shared" si="62"/>
        <v>0.56599999999999995</v>
      </c>
      <c r="G2227" t="str">
        <f t="shared" si="63"/>
        <v>Industry</v>
      </c>
    </row>
    <row r="2228" spans="1:7">
      <c r="A2228">
        <v>2014</v>
      </c>
      <c r="B2228">
        <v>5200</v>
      </c>
      <c r="C2228" t="s">
        <v>52</v>
      </c>
      <c r="D2228" t="s">
        <v>95</v>
      </c>
      <c r="E2228">
        <v>0</v>
      </c>
      <c r="F2228">
        <f t="shared" si="62"/>
        <v>0</v>
      </c>
      <c r="G2228" t="str">
        <f t="shared" si="63"/>
        <v>Residential</v>
      </c>
    </row>
    <row r="2229" spans="1:7">
      <c r="A2229">
        <v>2014</v>
      </c>
      <c r="B2229">
        <v>5200</v>
      </c>
      <c r="C2229" t="s">
        <v>52</v>
      </c>
      <c r="D2229" t="s">
        <v>98</v>
      </c>
      <c r="E2229">
        <v>0</v>
      </c>
      <c r="F2229">
        <f t="shared" si="62"/>
        <v>0</v>
      </c>
      <c r="G2229" t="str">
        <f t="shared" si="63"/>
        <v>Agri</v>
      </c>
    </row>
    <row r="2230" spans="1:7">
      <c r="A2230">
        <v>2014</v>
      </c>
      <c r="B2230">
        <v>5200</v>
      </c>
      <c r="C2230" t="s">
        <v>52</v>
      </c>
      <c r="D2230" t="s">
        <v>98</v>
      </c>
      <c r="E2230">
        <v>0</v>
      </c>
      <c r="F2230">
        <f t="shared" si="62"/>
        <v>0</v>
      </c>
      <c r="G2230" t="str">
        <f t="shared" si="63"/>
        <v>Agri</v>
      </c>
    </row>
    <row r="2231" spans="1:7">
      <c r="A2231">
        <v>2014</v>
      </c>
      <c r="B2231">
        <v>5200</v>
      </c>
      <c r="C2231" t="s">
        <v>52</v>
      </c>
      <c r="D2231" t="s">
        <v>96</v>
      </c>
      <c r="E2231">
        <v>3.02</v>
      </c>
      <c r="F2231">
        <f t="shared" si="62"/>
        <v>3.02</v>
      </c>
      <c r="G2231" t="str">
        <f t="shared" si="63"/>
        <v>Services</v>
      </c>
    </row>
    <row r="2232" spans="1:7">
      <c r="A2232">
        <v>2014</v>
      </c>
      <c r="B2232">
        <v>5200</v>
      </c>
      <c r="C2232" t="s">
        <v>53</v>
      </c>
      <c r="D2232" t="s">
        <v>101</v>
      </c>
      <c r="E2232">
        <v>18.184999999999999</v>
      </c>
      <c r="F2232">
        <f t="shared" si="62"/>
        <v>18.184999999999999</v>
      </c>
      <c r="G2232" t="str">
        <f t="shared" si="63"/>
        <v>Prod-Central</v>
      </c>
    </row>
    <row r="2233" spans="1:7">
      <c r="A2233">
        <v>2014</v>
      </c>
      <c r="B2233">
        <v>5200</v>
      </c>
      <c r="C2233" t="s">
        <v>53</v>
      </c>
      <c r="D2233" t="s">
        <v>102</v>
      </c>
      <c r="E2233">
        <v>0.498</v>
      </c>
      <c r="F2233">
        <f t="shared" si="62"/>
        <v>-0.498</v>
      </c>
      <c r="G2233" t="str">
        <f t="shared" si="63"/>
        <v>Industry</v>
      </c>
    </row>
    <row r="2234" spans="1:7">
      <c r="A2234">
        <v>2014</v>
      </c>
      <c r="B2234">
        <v>5200</v>
      </c>
      <c r="C2234" t="s">
        <v>53</v>
      </c>
      <c r="D2234" t="s">
        <v>99</v>
      </c>
      <c r="E2234">
        <v>0.89</v>
      </c>
      <c r="F2234">
        <f t="shared" si="62"/>
        <v>0.89</v>
      </c>
      <c r="G2234" t="str">
        <f t="shared" si="63"/>
        <v>Industry</v>
      </c>
    </row>
    <row r="2235" spans="1:7">
      <c r="A2235">
        <v>2014</v>
      </c>
      <c r="B2235">
        <v>5200</v>
      </c>
      <c r="C2235" t="s">
        <v>53</v>
      </c>
      <c r="D2235" t="s">
        <v>95</v>
      </c>
      <c r="E2235">
        <v>14.680999999999999</v>
      </c>
      <c r="F2235">
        <f t="shared" si="62"/>
        <v>14.680999999999999</v>
      </c>
      <c r="G2235" t="str">
        <f t="shared" si="63"/>
        <v>Residential</v>
      </c>
    </row>
    <row r="2236" spans="1:7">
      <c r="A2236">
        <v>2014</v>
      </c>
      <c r="B2236">
        <v>5200</v>
      </c>
      <c r="C2236" t="s">
        <v>53</v>
      </c>
      <c r="D2236" t="s">
        <v>98</v>
      </c>
      <c r="E2236">
        <v>0</v>
      </c>
      <c r="F2236">
        <f t="shared" si="62"/>
        <v>0</v>
      </c>
      <c r="G2236" t="str">
        <f t="shared" si="63"/>
        <v>Agri</v>
      </c>
    </row>
    <row r="2237" spans="1:7">
      <c r="A2237">
        <v>2014</v>
      </c>
      <c r="B2237">
        <v>5200</v>
      </c>
      <c r="C2237" t="s">
        <v>53</v>
      </c>
      <c r="D2237" t="s">
        <v>98</v>
      </c>
      <c r="E2237">
        <v>0.27700000000000002</v>
      </c>
      <c r="F2237">
        <f t="shared" si="62"/>
        <v>0.27700000000000002</v>
      </c>
      <c r="G2237" t="str">
        <f t="shared" si="63"/>
        <v>Agri</v>
      </c>
    </row>
    <row r="2238" spans="1:7">
      <c r="A2238">
        <v>2014</v>
      </c>
      <c r="B2238">
        <v>5200</v>
      </c>
      <c r="C2238" t="s">
        <v>53</v>
      </c>
      <c r="D2238" t="s">
        <v>96</v>
      </c>
      <c r="E2238">
        <v>5.2869999999999999</v>
      </c>
      <c r="F2238">
        <f t="shared" si="62"/>
        <v>5.2869999999999999</v>
      </c>
      <c r="G2238" t="str">
        <f t="shared" si="63"/>
        <v>Services</v>
      </c>
    </row>
    <row r="2239" spans="1:7">
      <c r="A2239">
        <v>2014</v>
      </c>
      <c r="B2239">
        <v>5200</v>
      </c>
      <c r="C2239" t="s">
        <v>76</v>
      </c>
      <c r="D2239" t="s">
        <v>101</v>
      </c>
      <c r="E2239">
        <v>5.75</v>
      </c>
      <c r="F2239">
        <f t="shared" si="62"/>
        <v>5.75</v>
      </c>
      <c r="G2239" t="str">
        <f t="shared" si="63"/>
        <v>Prod-Central</v>
      </c>
    </row>
    <row r="2240" spans="1:7">
      <c r="A2240">
        <v>2014</v>
      </c>
      <c r="B2240">
        <v>5200</v>
      </c>
      <c r="C2240" t="s">
        <v>76</v>
      </c>
      <c r="D2240" t="s">
        <v>102</v>
      </c>
      <c r="E2240">
        <v>1.2110000000000001</v>
      </c>
      <c r="F2240">
        <f t="shared" si="62"/>
        <v>-1.2110000000000001</v>
      </c>
      <c r="G2240" t="str">
        <f t="shared" si="63"/>
        <v>Industry</v>
      </c>
    </row>
    <row r="2241" spans="1:7">
      <c r="A2241">
        <v>2014</v>
      </c>
      <c r="B2241">
        <v>5200</v>
      </c>
      <c r="C2241" t="s">
        <v>76</v>
      </c>
      <c r="D2241" t="s">
        <v>99</v>
      </c>
      <c r="E2241">
        <v>2.4169999999999998</v>
      </c>
      <c r="F2241">
        <f t="shared" si="62"/>
        <v>2.4169999999999998</v>
      </c>
      <c r="G2241" t="str">
        <f t="shared" si="63"/>
        <v>Industry</v>
      </c>
    </row>
    <row r="2242" spans="1:7">
      <c r="A2242">
        <v>2014</v>
      </c>
      <c r="B2242">
        <v>5200</v>
      </c>
      <c r="C2242" t="s">
        <v>76</v>
      </c>
      <c r="D2242" t="s">
        <v>95</v>
      </c>
      <c r="E2242">
        <v>4.4710000000000001</v>
      </c>
      <c r="F2242">
        <f t="shared" si="62"/>
        <v>4.4710000000000001</v>
      </c>
      <c r="G2242" t="str">
        <f t="shared" si="63"/>
        <v>Residential</v>
      </c>
    </row>
    <row r="2243" spans="1:7">
      <c r="A2243">
        <v>2014</v>
      </c>
      <c r="B2243">
        <v>5200</v>
      </c>
      <c r="C2243" t="s">
        <v>76</v>
      </c>
      <c r="D2243" t="s">
        <v>98</v>
      </c>
      <c r="E2243">
        <v>0</v>
      </c>
      <c r="F2243">
        <f t="shared" si="62"/>
        <v>0</v>
      </c>
      <c r="G2243" t="str">
        <f t="shared" si="63"/>
        <v>Agri</v>
      </c>
    </row>
    <row r="2244" spans="1:7">
      <c r="A2244">
        <v>2014</v>
      </c>
      <c r="B2244">
        <v>5200</v>
      </c>
      <c r="C2244" t="s">
        <v>76</v>
      </c>
      <c r="D2244" t="s">
        <v>98</v>
      </c>
      <c r="E2244">
        <v>4.8000000000000001E-2</v>
      </c>
      <c r="F2244">
        <f t="shared" si="62"/>
        <v>4.8000000000000001E-2</v>
      </c>
      <c r="G2244" t="str">
        <f t="shared" si="63"/>
        <v>Agri</v>
      </c>
    </row>
    <row r="2245" spans="1:7">
      <c r="A2245">
        <v>2014</v>
      </c>
      <c r="B2245">
        <v>5200</v>
      </c>
      <c r="C2245" t="s">
        <v>76</v>
      </c>
      <c r="D2245" t="s">
        <v>96</v>
      </c>
      <c r="E2245">
        <v>1.851</v>
      </c>
      <c r="F2245">
        <f t="shared" si="62"/>
        <v>1.851</v>
      </c>
      <c r="G2245" t="str">
        <f t="shared" si="63"/>
        <v>Services</v>
      </c>
    </row>
    <row r="2246" spans="1:7">
      <c r="A2246">
        <v>2014</v>
      </c>
      <c r="B2246">
        <v>5200</v>
      </c>
      <c r="C2246" t="s">
        <v>77</v>
      </c>
      <c r="D2246" t="s">
        <v>101</v>
      </c>
      <c r="E2246">
        <v>0</v>
      </c>
      <c r="F2246">
        <f t="shared" si="62"/>
        <v>0</v>
      </c>
      <c r="G2246" t="str">
        <f t="shared" si="63"/>
        <v>Prod-Central</v>
      </c>
    </row>
    <row r="2247" spans="1:7">
      <c r="A2247">
        <v>2014</v>
      </c>
      <c r="B2247">
        <v>5200</v>
      </c>
      <c r="C2247" t="s">
        <v>77</v>
      </c>
      <c r="D2247" t="s">
        <v>102</v>
      </c>
      <c r="E2247">
        <v>0</v>
      </c>
      <c r="F2247">
        <f t="shared" si="62"/>
        <v>0</v>
      </c>
      <c r="G2247" t="str">
        <f t="shared" si="63"/>
        <v>Industry</v>
      </c>
    </row>
    <row r="2248" spans="1:7">
      <c r="A2248">
        <v>2014</v>
      </c>
      <c r="B2248">
        <v>5200</v>
      </c>
      <c r="C2248" t="s">
        <v>77</v>
      </c>
      <c r="D2248" t="s">
        <v>99</v>
      </c>
      <c r="E2248">
        <v>0</v>
      </c>
      <c r="F2248">
        <f t="shared" si="62"/>
        <v>0</v>
      </c>
      <c r="G2248" t="str">
        <f t="shared" si="63"/>
        <v>Industry</v>
      </c>
    </row>
    <row r="2249" spans="1:7">
      <c r="A2249">
        <v>2014</v>
      </c>
      <c r="B2249">
        <v>5200</v>
      </c>
      <c r="C2249" t="s">
        <v>77</v>
      </c>
      <c r="D2249" t="s">
        <v>95</v>
      </c>
      <c r="E2249">
        <v>0</v>
      </c>
      <c r="F2249">
        <f t="shared" si="62"/>
        <v>0</v>
      </c>
      <c r="G2249" t="str">
        <f t="shared" si="63"/>
        <v>Residential</v>
      </c>
    </row>
    <row r="2250" spans="1:7">
      <c r="A2250">
        <v>2014</v>
      </c>
      <c r="B2250">
        <v>5200</v>
      </c>
      <c r="C2250" t="s">
        <v>77</v>
      </c>
      <c r="D2250" t="s">
        <v>98</v>
      </c>
      <c r="E2250">
        <v>0</v>
      </c>
      <c r="F2250">
        <f t="shared" si="62"/>
        <v>0</v>
      </c>
      <c r="G2250" t="str">
        <f t="shared" si="63"/>
        <v>Agri</v>
      </c>
    </row>
    <row r="2251" spans="1:7">
      <c r="A2251">
        <v>2014</v>
      </c>
      <c r="B2251">
        <v>5200</v>
      </c>
      <c r="C2251" t="s">
        <v>77</v>
      </c>
      <c r="D2251" t="s">
        <v>98</v>
      </c>
      <c r="E2251">
        <v>0</v>
      </c>
      <c r="F2251">
        <f t="shared" si="62"/>
        <v>0</v>
      </c>
      <c r="G2251" t="str">
        <f t="shared" si="63"/>
        <v>Agri</v>
      </c>
    </row>
    <row r="2252" spans="1:7">
      <c r="A2252">
        <v>2014</v>
      </c>
      <c r="B2252">
        <v>5200</v>
      </c>
      <c r="C2252" t="s">
        <v>77</v>
      </c>
      <c r="D2252" t="s">
        <v>96</v>
      </c>
      <c r="E2252">
        <v>0</v>
      </c>
      <c r="F2252">
        <f t="shared" si="62"/>
        <v>0</v>
      </c>
      <c r="G2252" t="str">
        <f t="shared" si="63"/>
        <v>Services</v>
      </c>
    </row>
    <row r="2253" spans="1:7">
      <c r="A2253">
        <v>2014</v>
      </c>
      <c r="B2253">
        <v>5200</v>
      </c>
      <c r="C2253" t="s">
        <v>78</v>
      </c>
      <c r="D2253" t="s">
        <v>101</v>
      </c>
      <c r="E2253">
        <v>0.35099999999999998</v>
      </c>
      <c r="F2253">
        <f t="shared" si="62"/>
        <v>0.35099999999999998</v>
      </c>
      <c r="G2253" t="str">
        <f t="shared" si="63"/>
        <v>Prod-Central</v>
      </c>
    </row>
    <row r="2254" spans="1:7">
      <c r="A2254">
        <v>2014</v>
      </c>
      <c r="B2254">
        <v>5200</v>
      </c>
      <c r="C2254" t="s">
        <v>78</v>
      </c>
      <c r="D2254" t="s">
        <v>102</v>
      </c>
      <c r="E2254">
        <v>2.7E-2</v>
      </c>
      <c r="F2254">
        <f t="shared" si="62"/>
        <v>-2.7E-2</v>
      </c>
      <c r="G2254" t="str">
        <f t="shared" si="63"/>
        <v>Industry</v>
      </c>
    </row>
    <row r="2255" spans="1:7">
      <c r="A2255">
        <v>2014</v>
      </c>
      <c r="B2255">
        <v>5200</v>
      </c>
      <c r="C2255" t="s">
        <v>78</v>
      </c>
      <c r="D2255" t="s">
        <v>99</v>
      </c>
      <c r="E2255">
        <v>0.11899999999999999</v>
      </c>
      <c r="F2255">
        <f t="shared" si="62"/>
        <v>0.11899999999999999</v>
      </c>
      <c r="G2255" t="str">
        <f t="shared" si="63"/>
        <v>Industry</v>
      </c>
    </row>
    <row r="2256" spans="1:7">
      <c r="A2256">
        <v>2014</v>
      </c>
      <c r="B2256">
        <v>5200</v>
      </c>
      <c r="C2256" t="s">
        <v>78</v>
      </c>
      <c r="D2256" t="s">
        <v>95</v>
      </c>
      <c r="E2256">
        <v>1.141</v>
      </c>
      <c r="F2256">
        <f t="shared" si="62"/>
        <v>1.141</v>
      </c>
      <c r="G2256" t="str">
        <f t="shared" si="63"/>
        <v>Residential</v>
      </c>
    </row>
    <row r="2257" spans="1:7">
      <c r="A2257">
        <v>2014</v>
      </c>
      <c r="B2257">
        <v>5200</v>
      </c>
      <c r="C2257" t="s">
        <v>78</v>
      </c>
      <c r="D2257" t="s">
        <v>98</v>
      </c>
      <c r="E2257">
        <v>0</v>
      </c>
      <c r="F2257">
        <f t="shared" si="62"/>
        <v>0</v>
      </c>
      <c r="G2257" t="str">
        <f t="shared" si="63"/>
        <v>Agri</v>
      </c>
    </row>
    <row r="2258" spans="1:7">
      <c r="A2258">
        <v>2014</v>
      </c>
      <c r="B2258">
        <v>5200</v>
      </c>
      <c r="C2258" t="s">
        <v>78</v>
      </c>
      <c r="D2258" t="s">
        <v>98</v>
      </c>
      <c r="E2258">
        <v>0</v>
      </c>
      <c r="F2258">
        <f t="shared" si="62"/>
        <v>0</v>
      </c>
      <c r="G2258" t="str">
        <f t="shared" si="63"/>
        <v>Agri</v>
      </c>
    </row>
    <row r="2259" spans="1:7">
      <c r="A2259">
        <v>2014</v>
      </c>
      <c r="B2259">
        <v>5200</v>
      </c>
      <c r="C2259" t="s">
        <v>78</v>
      </c>
      <c r="D2259" t="s">
        <v>96</v>
      </c>
      <c r="E2259">
        <v>0.432</v>
      </c>
      <c r="F2259">
        <f t="shared" si="62"/>
        <v>0.432</v>
      </c>
      <c r="G2259" t="str">
        <f t="shared" si="63"/>
        <v>Services</v>
      </c>
    </row>
    <row r="2260" spans="1:7">
      <c r="A2260">
        <v>2014</v>
      </c>
      <c r="B2260">
        <v>5200</v>
      </c>
      <c r="C2260" t="s">
        <v>69</v>
      </c>
      <c r="D2260" t="s">
        <v>101</v>
      </c>
      <c r="E2260">
        <v>0</v>
      </c>
      <c r="F2260">
        <f t="shared" si="62"/>
        <v>0</v>
      </c>
      <c r="G2260" t="str">
        <f t="shared" si="63"/>
        <v>Prod-Central</v>
      </c>
    </row>
    <row r="2261" spans="1:7">
      <c r="A2261">
        <v>2014</v>
      </c>
      <c r="B2261">
        <v>5200</v>
      </c>
      <c r="C2261" t="s">
        <v>69</v>
      </c>
      <c r="D2261" t="s">
        <v>102</v>
      </c>
      <c r="E2261">
        <v>1E-3</v>
      </c>
      <c r="F2261">
        <f t="shared" si="62"/>
        <v>-1E-3</v>
      </c>
      <c r="G2261" t="str">
        <f t="shared" si="63"/>
        <v>Industry</v>
      </c>
    </row>
    <row r="2262" spans="1:7">
      <c r="A2262">
        <v>2014</v>
      </c>
      <c r="B2262">
        <v>5200</v>
      </c>
      <c r="C2262" t="s">
        <v>69</v>
      </c>
      <c r="D2262" t="s">
        <v>99</v>
      </c>
      <c r="E2262">
        <v>0</v>
      </c>
      <c r="F2262">
        <f t="shared" si="62"/>
        <v>0</v>
      </c>
      <c r="G2262" t="str">
        <f t="shared" si="63"/>
        <v>Industry</v>
      </c>
    </row>
    <row r="2263" spans="1:7">
      <c r="A2263">
        <v>2014</v>
      </c>
      <c r="B2263">
        <v>5200</v>
      </c>
      <c r="C2263" t="s">
        <v>69</v>
      </c>
      <c r="D2263" t="s">
        <v>95</v>
      </c>
      <c r="E2263">
        <v>0</v>
      </c>
      <c r="F2263">
        <f t="shared" si="62"/>
        <v>0</v>
      </c>
      <c r="G2263" t="str">
        <f t="shared" si="63"/>
        <v>Residential</v>
      </c>
    </row>
    <row r="2264" spans="1:7">
      <c r="A2264">
        <v>2014</v>
      </c>
      <c r="B2264">
        <v>5200</v>
      </c>
      <c r="C2264" t="s">
        <v>69</v>
      </c>
      <c r="D2264" t="s">
        <v>98</v>
      </c>
      <c r="E2264">
        <v>0</v>
      </c>
      <c r="F2264">
        <f t="shared" si="62"/>
        <v>0</v>
      </c>
      <c r="G2264" t="str">
        <f t="shared" si="63"/>
        <v>Agri</v>
      </c>
    </row>
    <row r="2265" spans="1:7">
      <c r="A2265">
        <v>2014</v>
      </c>
      <c r="B2265">
        <v>5200</v>
      </c>
      <c r="C2265" t="s">
        <v>69</v>
      </c>
      <c r="D2265" t="s">
        <v>98</v>
      </c>
      <c r="E2265">
        <v>0</v>
      </c>
      <c r="F2265">
        <f t="shared" si="62"/>
        <v>0</v>
      </c>
      <c r="G2265" t="str">
        <f t="shared" si="63"/>
        <v>Agri</v>
      </c>
    </row>
    <row r="2266" spans="1:7">
      <c r="A2266">
        <v>2014</v>
      </c>
      <c r="B2266">
        <v>5200</v>
      </c>
      <c r="C2266" t="s">
        <v>69</v>
      </c>
      <c r="D2266" t="s">
        <v>96</v>
      </c>
      <c r="E2266">
        <v>1E-3</v>
      </c>
      <c r="F2266">
        <f t="shared" si="62"/>
        <v>1E-3</v>
      </c>
      <c r="G2266" t="str">
        <f t="shared" si="63"/>
        <v>Services</v>
      </c>
    </row>
    <row r="2267" spans="1:7">
      <c r="A2267">
        <v>2014</v>
      </c>
      <c r="B2267">
        <v>5200</v>
      </c>
      <c r="C2267" t="s">
        <v>54</v>
      </c>
      <c r="D2267" t="s">
        <v>101</v>
      </c>
      <c r="E2267">
        <v>85.21</v>
      </c>
      <c r="F2267">
        <f t="shared" si="62"/>
        <v>85.21</v>
      </c>
      <c r="G2267" t="str">
        <f t="shared" si="63"/>
        <v>Prod-Central</v>
      </c>
    </row>
    <row r="2268" spans="1:7">
      <c r="A2268">
        <v>2014</v>
      </c>
      <c r="B2268">
        <v>5200</v>
      </c>
      <c r="C2268" t="s">
        <v>54</v>
      </c>
      <c r="D2268" t="s">
        <v>102</v>
      </c>
      <c r="E2268">
        <v>41.145000000000003</v>
      </c>
      <c r="F2268">
        <f t="shared" si="62"/>
        <v>-41.145000000000003</v>
      </c>
      <c r="G2268" t="str">
        <f t="shared" si="63"/>
        <v>Industry</v>
      </c>
    </row>
    <row r="2269" spans="1:7">
      <c r="A2269">
        <v>2014</v>
      </c>
      <c r="B2269">
        <v>5200</v>
      </c>
      <c r="C2269" t="s">
        <v>54</v>
      </c>
      <c r="D2269" t="s">
        <v>99</v>
      </c>
      <c r="E2269">
        <v>87.85</v>
      </c>
      <c r="F2269">
        <f t="shared" si="62"/>
        <v>87.85</v>
      </c>
      <c r="G2269" t="str">
        <f t="shared" si="63"/>
        <v>Industry</v>
      </c>
    </row>
    <row r="2270" spans="1:7">
      <c r="A2270">
        <v>2014</v>
      </c>
      <c r="B2270">
        <v>5200</v>
      </c>
      <c r="C2270" t="s">
        <v>54</v>
      </c>
      <c r="D2270" t="s">
        <v>95</v>
      </c>
      <c r="E2270">
        <v>10.917999999999999</v>
      </c>
      <c r="F2270">
        <f t="shared" ref="F2270:F2333" si="64">IF(D2270=$D$221,-E2270,E2270)</f>
        <v>10.917999999999999</v>
      </c>
      <c r="G2270" t="str">
        <f t="shared" ref="G2270:G2333" si="65">IF(D2270=$D$221,$D$222,D2270)</f>
        <v>Residential</v>
      </c>
    </row>
    <row r="2271" spans="1:7">
      <c r="A2271">
        <v>2014</v>
      </c>
      <c r="B2271">
        <v>5200</v>
      </c>
      <c r="C2271" t="s">
        <v>54</v>
      </c>
      <c r="D2271" t="s">
        <v>98</v>
      </c>
      <c r="E2271">
        <v>0</v>
      </c>
      <c r="F2271">
        <f t="shared" si="64"/>
        <v>0</v>
      </c>
      <c r="G2271" t="str">
        <f t="shared" si="65"/>
        <v>Agri</v>
      </c>
    </row>
    <row r="2272" spans="1:7">
      <c r="A2272">
        <v>2014</v>
      </c>
      <c r="B2272">
        <v>5200</v>
      </c>
      <c r="C2272" t="s">
        <v>54</v>
      </c>
      <c r="D2272" t="s">
        <v>98</v>
      </c>
      <c r="E2272">
        <v>4.1859999999999999</v>
      </c>
      <c r="F2272">
        <f t="shared" si="64"/>
        <v>4.1859999999999999</v>
      </c>
      <c r="G2272" t="str">
        <f t="shared" si="65"/>
        <v>Agri</v>
      </c>
    </row>
    <row r="2273" spans="1:7">
      <c r="A2273">
        <v>2014</v>
      </c>
      <c r="B2273">
        <v>5200</v>
      </c>
      <c r="C2273" t="s">
        <v>54</v>
      </c>
      <c r="D2273" t="s">
        <v>96</v>
      </c>
      <c r="E2273">
        <v>6.141</v>
      </c>
      <c r="F2273">
        <f t="shared" si="64"/>
        <v>6.141</v>
      </c>
      <c r="G2273" t="str">
        <f t="shared" si="65"/>
        <v>Services</v>
      </c>
    </row>
    <row r="2274" spans="1:7">
      <c r="A2274">
        <v>2014</v>
      </c>
      <c r="B2274">
        <v>5200</v>
      </c>
      <c r="C2274" t="s">
        <v>79</v>
      </c>
      <c r="D2274" t="s">
        <v>101</v>
      </c>
      <c r="E2274">
        <v>9.0879999999999992</v>
      </c>
      <c r="F2274">
        <f t="shared" si="64"/>
        <v>9.0879999999999992</v>
      </c>
      <c r="G2274" t="str">
        <f t="shared" si="65"/>
        <v>Prod-Central</v>
      </c>
    </row>
    <row r="2275" spans="1:7">
      <c r="A2275">
        <v>2014</v>
      </c>
      <c r="B2275">
        <v>5200</v>
      </c>
      <c r="C2275" t="s">
        <v>79</v>
      </c>
      <c r="D2275" t="s">
        <v>102</v>
      </c>
      <c r="E2275">
        <v>0</v>
      </c>
      <c r="F2275">
        <f t="shared" si="64"/>
        <v>0</v>
      </c>
      <c r="G2275" t="str">
        <f t="shared" si="65"/>
        <v>Industry</v>
      </c>
    </row>
    <row r="2276" spans="1:7">
      <c r="A2276">
        <v>2014</v>
      </c>
      <c r="B2276">
        <v>5200</v>
      </c>
      <c r="C2276" t="s">
        <v>79</v>
      </c>
      <c r="D2276" t="s">
        <v>99</v>
      </c>
      <c r="E2276">
        <v>2.1139999999999999</v>
      </c>
      <c r="F2276">
        <f t="shared" si="64"/>
        <v>2.1139999999999999</v>
      </c>
      <c r="G2276" t="str">
        <f t="shared" si="65"/>
        <v>Industry</v>
      </c>
    </row>
    <row r="2277" spans="1:7">
      <c r="A2277">
        <v>2014</v>
      </c>
      <c r="B2277">
        <v>5200</v>
      </c>
      <c r="C2277" t="s">
        <v>79</v>
      </c>
      <c r="D2277" t="s">
        <v>95</v>
      </c>
      <c r="E2277">
        <v>3.5990000000000002</v>
      </c>
      <c r="F2277">
        <f t="shared" si="64"/>
        <v>3.5990000000000002</v>
      </c>
      <c r="G2277" t="str">
        <f t="shared" si="65"/>
        <v>Residential</v>
      </c>
    </row>
    <row r="2278" spans="1:7">
      <c r="A2278">
        <v>2014</v>
      </c>
      <c r="B2278">
        <v>5200</v>
      </c>
      <c r="C2278" t="s">
        <v>79</v>
      </c>
      <c r="D2278" t="s">
        <v>98</v>
      </c>
      <c r="E2278">
        <v>0</v>
      </c>
      <c r="F2278">
        <f t="shared" si="64"/>
        <v>0</v>
      </c>
      <c r="G2278" t="str">
        <f t="shared" si="65"/>
        <v>Agri</v>
      </c>
    </row>
    <row r="2279" spans="1:7">
      <c r="A2279">
        <v>2014</v>
      </c>
      <c r="B2279">
        <v>5200</v>
      </c>
      <c r="C2279" t="s">
        <v>79</v>
      </c>
      <c r="D2279" t="s">
        <v>98</v>
      </c>
      <c r="E2279">
        <v>1.4E-2</v>
      </c>
      <c r="F2279">
        <f t="shared" si="64"/>
        <v>1.4E-2</v>
      </c>
      <c r="G2279" t="str">
        <f t="shared" si="65"/>
        <v>Agri</v>
      </c>
    </row>
    <row r="2280" spans="1:7">
      <c r="A2280">
        <v>2014</v>
      </c>
      <c r="B2280">
        <v>5200</v>
      </c>
      <c r="C2280" t="s">
        <v>79</v>
      </c>
      <c r="D2280" t="s">
        <v>96</v>
      </c>
      <c r="E2280">
        <v>11.105</v>
      </c>
      <c r="F2280">
        <f t="shared" si="64"/>
        <v>11.105</v>
      </c>
      <c r="G2280" t="str">
        <f t="shared" si="65"/>
        <v>Services</v>
      </c>
    </row>
    <row r="2281" spans="1:7">
      <c r="A2281">
        <v>2014</v>
      </c>
      <c r="B2281">
        <v>5200</v>
      </c>
      <c r="C2281" t="s">
        <v>55</v>
      </c>
      <c r="D2281" t="s">
        <v>101</v>
      </c>
      <c r="E2281">
        <v>163.21600000000001</v>
      </c>
      <c r="F2281">
        <f t="shared" si="64"/>
        <v>163.21600000000001</v>
      </c>
      <c r="G2281" t="str">
        <f t="shared" si="65"/>
        <v>Prod-Central</v>
      </c>
    </row>
    <row r="2282" spans="1:7">
      <c r="A2282">
        <v>2014</v>
      </c>
      <c r="B2282">
        <v>5200</v>
      </c>
      <c r="C2282" t="s">
        <v>55</v>
      </c>
      <c r="D2282" t="s">
        <v>102</v>
      </c>
      <c r="E2282">
        <v>13.071</v>
      </c>
      <c r="F2282">
        <f t="shared" si="64"/>
        <v>-13.071</v>
      </c>
      <c r="G2282" t="str">
        <f t="shared" si="65"/>
        <v>Industry</v>
      </c>
    </row>
    <row r="2283" spans="1:7">
      <c r="A2283">
        <v>2014</v>
      </c>
      <c r="B2283">
        <v>5200</v>
      </c>
      <c r="C2283" t="s">
        <v>55</v>
      </c>
      <c r="D2283" t="s">
        <v>99</v>
      </c>
      <c r="E2283">
        <v>23.704000000000001</v>
      </c>
      <c r="F2283">
        <f t="shared" si="64"/>
        <v>23.704000000000001</v>
      </c>
      <c r="G2283" t="str">
        <f t="shared" si="65"/>
        <v>Industry</v>
      </c>
    </row>
    <row r="2284" spans="1:7">
      <c r="A2284">
        <v>2014</v>
      </c>
      <c r="B2284">
        <v>5200</v>
      </c>
      <c r="C2284" t="s">
        <v>55</v>
      </c>
      <c r="D2284" t="s">
        <v>95</v>
      </c>
      <c r="E2284">
        <v>163</v>
      </c>
      <c r="F2284">
        <f t="shared" si="64"/>
        <v>163</v>
      </c>
      <c r="G2284" t="str">
        <f t="shared" si="65"/>
        <v>Residential</v>
      </c>
    </row>
    <row r="2285" spans="1:7">
      <c r="A2285">
        <v>2014</v>
      </c>
      <c r="B2285">
        <v>5200</v>
      </c>
      <c r="C2285" t="s">
        <v>55</v>
      </c>
      <c r="D2285" t="s">
        <v>98</v>
      </c>
      <c r="E2285">
        <v>0</v>
      </c>
      <c r="F2285">
        <f t="shared" si="64"/>
        <v>0</v>
      </c>
      <c r="G2285" t="str">
        <f t="shared" si="65"/>
        <v>Agri</v>
      </c>
    </row>
    <row r="2286" spans="1:7">
      <c r="A2286">
        <v>2014</v>
      </c>
      <c r="B2286">
        <v>5200</v>
      </c>
      <c r="C2286" t="s">
        <v>55</v>
      </c>
      <c r="D2286" t="s">
        <v>98</v>
      </c>
      <c r="E2286">
        <v>0.9</v>
      </c>
      <c r="F2286">
        <f t="shared" si="64"/>
        <v>0.9</v>
      </c>
      <c r="G2286" t="str">
        <f t="shared" si="65"/>
        <v>Agri</v>
      </c>
    </row>
    <row r="2287" spans="1:7">
      <c r="A2287">
        <v>2014</v>
      </c>
      <c r="B2287">
        <v>5200</v>
      </c>
      <c r="C2287" t="s">
        <v>55</v>
      </c>
      <c r="D2287" t="s">
        <v>96</v>
      </c>
      <c r="E2287">
        <v>40.436999999999998</v>
      </c>
      <c r="F2287">
        <f t="shared" si="64"/>
        <v>40.436999999999998</v>
      </c>
      <c r="G2287" t="str">
        <f t="shared" si="65"/>
        <v>Services</v>
      </c>
    </row>
    <row r="2288" spans="1:7">
      <c r="A2288">
        <v>2014</v>
      </c>
      <c r="B2288">
        <v>5200</v>
      </c>
      <c r="C2288" t="s">
        <v>56</v>
      </c>
      <c r="D2288" t="s">
        <v>101</v>
      </c>
      <c r="E2288">
        <v>3.5000000000000003E-2</v>
      </c>
      <c r="F2288">
        <f t="shared" si="64"/>
        <v>3.5000000000000003E-2</v>
      </c>
      <c r="G2288" t="str">
        <f t="shared" si="65"/>
        <v>Prod-Central</v>
      </c>
    </row>
    <row r="2289" spans="1:7">
      <c r="A2289">
        <v>2014</v>
      </c>
      <c r="B2289">
        <v>5200</v>
      </c>
      <c r="C2289" t="s">
        <v>56</v>
      </c>
      <c r="D2289" t="s">
        <v>102</v>
      </c>
      <c r="E2289">
        <v>21.387</v>
      </c>
      <c r="F2289">
        <f t="shared" si="64"/>
        <v>-21.387</v>
      </c>
      <c r="G2289" t="str">
        <f t="shared" si="65"/>
        <v>Industry</v>
      </c>
    </row>
    <row r="2290" spans="1:7">
      <c r="A2290">
        <v>2014</v>
      </c>
      <c r="B2290">
        <v>5200</v>
      </c>
      <c r="C2290" t="s">
        <v>56</v>
      </c>
      <c r="D2290" t="s">
        <v>99</v>
      </c>
      <c r="E2290">
        <v>10.186</v>
      </c>
      <c r="F2290">
        <f t="shared" si="64"/>
        <v>10.186</v>
      </c>
      <c r="G2290" t="str">
        <f t="shared" si="65"/>
        <v>Industry</v>
      </c>
    </row>
    <row r="2291" spans="1:7">
      <c r="A2291">
        <v>2014</v>
      </c>
      <c r="B2291">
        <v>5200</v>
      </c>
      <c r="C2291" t="s">
        <v>56</v>
      </c>
      <c r="D2291" t="s">
        <v>95</v>
      </c>
      <c r="E2291">
        <v>0.224</v>
      </c>
      <c r="F2291">
        <f t="shared" si="64"/>
        <v>0.224</v>
      </c>
      <c r="G2291" t="str">
        <f t="shared" si="65"/>
        <v>Residential</v>
      </c>
    </row>
    <row r="2292" spans="1:7">
      <c r="A2292">
        <v>2014</v>
      </c>
      <c r="B2292">
        <v>5200</v>
      </c>
      <c r="C2292" t="s">
        <v>56</v>
      </c>
      <c r="D2292" t="s">
        <v>98</v>
      </c>
      <c r="E2292">
        <v>0</v>
      </c>
      <c r="F2292">
        <f t="shared" si="64"/>
        <v>0</v>
      </c>
      <c r="G2292" t="str">
        <f t="shared" si="65"/>
        <v>Agri</v>
      </c>
    </row>
    <row r="2293" spans="1:7">
      <c r="A2293">
        <v>2014</v>
      </c>
      <c r="B2293">
        <v>5200</v>
      </c>
      <c r="C2293" t="s">
        <v>56</v>
      </c>
      <c r="D2293" t="s">
        <v>98</v>
      </c>
      <c r="E2293">
        <v>0</v>
      </c>
      <c r="F2293">
        <f t="shared" si="64"/>
        <v>0</v>
      </c>
      <c r="G2293" t="str">
        <f t="shared" si="65"/>
        <v>Agri</v>
      </c>
    </row>
    <row r="2294" spans="1:7">
      <c r="A2294">
        <v>2014</v>
      </c>
      <c r="B2294">
        <v>5200</v>
      </c>
      <c r="C2294" t="s">
        <v>56</v>
      </c>
      <c r="D2294" t="s">
        <v>96</v>
      </c>
      <c r="E2294">
        <v>0.89300000000000002</v>
      </c>
      <c r="F2294">
        <f t="shared" si="64"/>
        <v>0.89300000000000002</v>
      </c>
      <c r="G2294" t="str">
        <f t="shared" si="65"/>
        <v>Services</v>
      </c>
    </row>
    <row r="2295" spans="1:7">
      <c r="A2295">
        <v>2014</v>
      </c>
      <c r="B2295">
        <v>5200</v>
      </c>
      <c r="C2295" t="s">
        <v>57</v>
      </c>
      <c r="D2295" t="s">
        <v>101</v>
      </c>
      <c r="E2295">
        <v>62.167000000000002</v>
      </c>
      <c r="F2295">
        <f t="shared" si="64"/>
        <v>62.167000000000002</v>
      </c>
      <c r="G2295" t="str">
        <f t="shared" si="65"/>
        <v>Prod-Central</v>
      </c>
    </row>
    <row r="2296" spans="1:7">
      <c r="A2296">
        <v>2014</v>
      </c>
      <c r="B2296">
        <v>5200</v>
      </c>
      <c r="C2296" t="s">
        <v>57</v>
      </c>
      <c r="D2296" t="s">
        <v>102</v>
      </c>
      <c r="E2296">
        <v>2.1869999999999998</v>
      </c>
      <c r="F2296">
        <f t="shared" si="64"/>
        <v>-2.1869999999999998</v>
      </c>
      <c r="G2296" t="str">
        <f t="shared" si="65"/>
        <v>Industry</v>
      </c>
    </row>
    <row r="2297" spans="1:7">
      <c r="A2297">
        <v>2014</v>
      </c>
      <c r="B2297">
        <v>5200</v>
      </c>
      <c r="C2297" t="s">
        <v>57</v>
      </c>
      <c r="D2297" t="s">
        <v>99</v>
      </c>
      <c r="E2297">
        <v>11.04</v>
      </c>
      <c r="F2297">
        <f t="shared" si="64"/>
        <v>11.04</v>
      </c>
      <c r="G2297" t="str">
        <f t="shared" si="65"/>
        <v>Industry</v>
      </c>
    </row>
    <row r="2298" spans="1:7">
      <c r="A2298">
        <v>2014</v>
      </c>
      <c r="B2298">
        <v>5200</v>
      </c>
      <c r="C2298" t="s">
        <v>57</v>
      </c>
      <c r="D2298" t="s">
        <v>95</v>
      </c>
      <c r="E2298">
        <v>33.457000000000001</v>
      </c>
      <c r="F2298">
        <f t="shared" si="64"/>
        <v>33.457000000000001</v>
      </c>
      <c r="G2298" t="str">
        <f t="shared" si="65"/>
        <v>Residential</v>
      </c>
    </row>
    <row r="2299" spans="1:7">
      <c r="A2299">
        <v>2014</v>
      </c>
      <c r="B2299">
        <v>5200</v>
      </c>
      <c r="C2299" t="s">
        <v>57</v>
      </c>
      <c r="D2299" t="s">
        <v>98</v>
      </c>
      <c r="E2299">
        <v>0</v>
      </c>
      <c r="F2299">
        <f t="shared" si="64"/>
        <v>0</v>
      </c>
      <c r="G2299" t="str">
        <f t="shared" si="65"/>
        <v>Agri</v>
      </c>
    </row>
    <row r="2300" spans="1:7">
      <c r="A2300">
        <v>2014</v>
      </c>
      <c r="B2300">
        <v>5200</v>
      </c>
      <c r="C2300" t="s">
        <v>57</v>
      </c>
      <c r="D2300" t="s">
        <v>98</v>
      </c>
      <c r="E2300">
        <v>0.874</v>
      </c>
      <c r="F2300">
        <f t="shared" si="64"/>
        <v>0.874</v>
      </c>
      <c r="G2300" t="str">
        <f t="shared" si="65"/>
        <v>Agri</v>
      </c>
    </row>
    <row r="2301" spans="1:7">
      <c r="A2301">
        <v>2014</v>
      </c>
      <c r="B2301">
        <v>5200</v>
      </c>
      <c r="C2301" t="s">
        <v>57</v>
      </c>
      <c r="D2301" t="s">
        <v>96</v>
      </c>
      <c r="E2301">
        <v>7.76</v>
      </c>
      <c r="F2301">
        <f t="shared" si="64"/>
        <v>7.76</v>
      </c>
      <c r="G2301" t="str">
        <f t="shared" si="65"/>
        <v>Services</v>
      </c>
    </row>
    <row r="2302" spans="1:7">
      <c r="A2302">
        <v>2014</v>
      </c>
      <c r="B2302">
        <v>5200</v>
      </c>
      <c r="C2302" t="s">
        <v>80</v>
      </c>
      <c r="D2302" t="s">
        <v>101</v>
      </c>
      <c r="E2302">
        <v>2.423</v>
      </c>
      <c r="F2302">
        <f t="shared" si="64"/>
        <v>2.423</v>
      </c>
      <c r="G2302" t="str">
        <f t="shared" si="65"/>
        <v>Prod-Central</v>
      </c>
    </row>
    <row r="2303" spans="1:7">
      <c r="A2303">
        <v>2014</v>
      </c>
      <c r="B2303">
        <v>5200</v>
      </c>
      <c r="C2303" t="s">
        <v>80</v>
      </c>
      <c r="D2303" t="s">
        <v>102</v>
      </c>
      <c r="E2303">
        <v>5.726</v>
      </c>
      <c r="F2303">
        <f t="shared" si="64"/>
        <v>-5.726</v>
      </c>
      <c r="G2303" t="str">
        <f t="shared" si="65"/>
        <v>Industry</v>
      </c>
    </row>
    <row r="2304" spans="1:7">
      <c r="A2304">
        <v>2014</v>
      </c>
      <c r="B2304">
        <v>5200</v>
      </c>
      <c r="C2304" t="s">
        <v>80</v>
      </c>
      <c r="D2304" t="s">
        <v>99</v>
      </c>
      <c r="E2304">
        <v>8.1</v>
      </c>
      <c r="F2304">
        <f t="shared" si="64"/>
        <v>8.1</v>
      </c>
      <c r="G2304" t="str">
        <f t="shared" si="65"/>
        <v>Industry</v>
      </c>
    </row>
    <row r="2305" spans="1:7">
      <c r="A2305">
        <v>2014</v>
      </c>
      <c r="B2305">
        <v>5200</v>
      </c>
      <c r="C2305" t="s">
        <v>80</v>
      </c>
      <c r="D2305" t="s">
        <v>95</v>
      </c>
      <c r="E2305">
        <v>14.991</v>
      </c>
      <c r="F2305">
        <f t="shared" si="64"/>
        <v>14.991</v>
      </c>
      <c r="G2305" t="str">
        <f t="shared" si="65"/>
        <v>Residential</v>
      </c>
    </row>
    <row r="2306" spans="1:7">
      <c r="A2306">
        <v>2014</v>
      </c>
      <c r="B2306">
        <v>5200</v>
      </c>
      <c r="C2306" t="s">
        <v>80</v>
      </c>
      <c r="D2306" t="s">
        <v>98</v>
      </c>
      <c r="E2306">
        <v>0</v>
      </c>
      <c r="F2306">
        <f t="shared" si="64"/>
        <v>0</v>
      </c>
      <c r="G2306" t="str">
        <f t="shared" si="65"/>
        <v>Agri</v>
      </c>
    </row>
    <row r="2307" spans="1:7">
      <c r="A2307">
        <v>2014</v>
      </c>
      <c r="B2307">
        <v>5200</v>
      </c>
      <c r="C2307" t="s">
        <v>80</v>
      </c>
      <c r="D2307" t="s">
        <v>98</v>
      </c>
      <c r="E2307">
        <v>0</v>
      </c>
      <c r="F2307">
        <f t="shared" si="64"/>
        <v>0</v>
      </c>
      <c r="G2307" t="str">
        <f t="shared" si="65"/>
        <v>Agri</v>
      </c>
    </row>
    <row r="2308" spans="1:7">
      <c r="A2308">
        <v>2014</v>
      </c>
      <c r="B2308">
        <v>5200</v>
      </c>
      <c r="C2308" t="s">
        <v>80</v>
      </c>
      <c r="D2308" t="s">
        <v>96</v>
      </c>
      <c r="E2308">
        <v>2.899</v>
      </c>
      <c r="F2308">
        <f t="shared" si="64"/>
        <v>2.899</v>
      </c>
      <c r="G2308" t="str">
        <f t="shared" si="65"/>
        <v>Services</v>
      </c>
    </row>
    <row r="2309" spans="1:7">
      <c r="A2309">
        <v>2014</v>
      </c>
      <c r="B2309">
        <v>5200</v>
      </c>
      <c r="C2309" t="s">
        <v>58</v>
      </c>
      <c r="D2309" t="s">
        <v>101</v>
      </c>
      <c r="E2309">
        <v>112.94</v>
      </c>
      <c r="F2309">
        <f t="shared" si="64"/>
        <v>112.94</v>
      </c>
      <c r="G2309" t="str">
        <f t="shared" si="65"/>
        <v>Prod-Central</v>
      </c>
    </row>
    <row r="2310" spans="1:7">
      <c r="A2310">
        <v>2014</v>
      </c>
      <c r="B2310">
        <v>5200</v>
      </c>
      <c r="C2310" t="s">
        <v>58</v>
      </c>
      <c r="D2310" t="s">
        <v>102</v>
      </c>
      <c r="E2310">
        <v>15.494</v>
      </c>
      <c r="F2310">
        <f t="shared" si="64"/>
        <v>-15.494</v>
      </c>
      <c r="G2310" t="str">
        <f t="shared" si="65"/>
        <v>Industry</v>
      </c>
    </row>
    <row r="2311" spans="1:7">
      <c r="A2311">
        <v>2014</v>
      </c>
      <c r="B2311">
        <v>5200</v>
      </c>
      <c r="C2311" t="s">
        <v>58</v>
      </c>
      <c r="D2311" t="s">
        <v>99</v>
      </c>
      <c r="E2311">
        <v>18.648</v>
      </c>
      <c r="F2311">
        <f t="shared" si="64"/>
        <v>18.648</v>
      </c>
      <c r="G2311" t="str">
        <f t="shared" si="65"/>
        <v>Industry</v>
      </c>
    </row>
    <row r="2312" spans="1:7">
      <c r="A2312">
        <v>2014</v>
      </c>
      <c r="B2312">
        <v>5200</v>
      </c>
      <c r="C2312" t="s">
        <v>58</v>
      </c>
      <c r="D2312" t="s">
        <v>95</v>
      </c>
      <c r="E2312">
        <v>102.47799999999999</v>
      </c>
      <c r="F2312">
        <f t="shared" si="64"/>
        <v>102.47799999999999</v>
      </c>
      <c r="G2312" t="str">
        <f t="shared" si="65"/>
        <v>Residential</v>
      </c>
    </row>
    <row r="2313" spans="1:7">
      <c r="A2313">
        <v>2014</v>
      </c>
      <c r="B2313">
        <v>5200</v>
      </c>
      <c r="C2313" t="s">
        <v>58</v>
      </c>
      <c r="D2313" t="s">
        <v>98</v>
      </c>
      <c r="E2313">
        <v>0</v>
      </c>
      <c r="F2313">
        <f t="shared" si="64"/>
        <v>0</v>
      </c>
      <c r="G2313" t="str">
        <f t="shared" si="65"/>
        <v>Agri</v>
      </c>
    </row>
    <row r="2314" spans="1:7">
      <c r="A2314">
        <v>2014</v>
      </c>
      <c r="B2314">
        <v>5200</v>
      </c>
      <c r="C2314" t="s">
        <v>58</v>
      </c>
      <c r="D2314" t="s">
        <v>98</v>
      </c>
      <c r="E2314">
        <v>0.3</v>
      </c>
      <c r="F2314">
        <f t="shared" si="64"/>
        <v>0.3</v>
      </c>
      <c r="G2314" t="str">
        <f t="shared" si="65"/>
        <v>Agri</v>
      </c>
    </row>
    <row r="2315" spans="1:7">
      <c r="A2315">
        <v>2014</v>
      </c>
      <c r="B2315">
        <v>5200</v>
      </c>
      <c r="C2315" t="s">
        <v>58</v>
      </c>
      <c r="D2315" t="s">
        <v>96</v>
      </c>
      <c r="E2315">
        <v>53.335999999999999</v>
      </c>
      <c r="F2315">
        <f t="shared" si="64"/>
        <v>53.335999999999999</v>
      </c>
      <c r="G2315" t="str">
        <f t="shared" si="65"/>
        <v>Services</v>
      </c>
    </row>
    <row r="2316" spans="1:7">
      <c r="A2316">
        <v>2014</v>
      </c>
      <c r="B2316">
        <v>5200</v>
      </c>
      <c r="C2316" t="s">
        <v>59</v>
      </c>
      <c r="D2316" t="s">
        <v>101</v>
      </c>
      <c r="E2316">
        <v>6.2670000000000003</v>
      </c>
      <c r="F2316">
        <f t="shared" si="64"/>
        <v>6.2670000000000003</v>
      </c>
      <c r="G2316" t="str">
        <f t="shared" si="65"/>
        <v>Prod-Central</v>
      </c>
    </row>
    <row r="2317" spans="1:7">
      <c r="A2317">
        <v>2014</v>
      </c>
      <c r="B2317">
        <v>5200</v>
      </c>
      <c r="C2317" t="s">
        <v>59</v>
      </c>
      <c r="D2317" t="s">
        <v>102</v>
      </c>
      <c r="E2317">
        <v>0.104</v>
      </c>
      <c r="F2317">
        <f t="shared" si="64"/>
        <v>-0.104</v>
      </c>
      <c r="G2317" t="str">
        <f t="shared" si="65"/>
        <v>Industry</v>
      </c>
    </row>
    <row r="2318" spans="1:7">
      <c r="A2318">
        <v>2014</v>
      </c>
      <c r="B2318">
        <v>5200</v>
      </c>
      <c r="C2318" t="s">
        <v>59</v>
      </c>
      <c r="D2318" t="s">
        <v>99</v>
      </c>
      <c r="E2318">
        <v>2.0329999999999999</v>
      </c>
      <c r="F2318">
        <f t="shared" si="64"/>
        <v>2.0329999999999999</v>
      </c>
      <c r="G2318" t="str">
        <f t="shared" si="65"/>
        <v>Industry</v>
      </c>
    </row>
    <row r="2319" spans="1:7">
      <c r="A2319">
        <v>2014</v>
      </c>
      <c r="B2319">
        <v>5200</v>
      </c>
      <c r="C2319" t="s">
        <v>59</v>
      </c>
      <c r="D2319" t="s">
        <v>95</v>
      </c>
      <c r="E2319">
        <v>2.798</v>
      </c>
      <c r="F2319">
        <f t="shared" si="64"/>
        <v>2.798</v>
      </c>
      <c r="G2319" t="str">
        <f t="shared" si="65"/>
        <v>Residential</v>
      </c>
    </row>
    <row r="2320" spans="1:7">
      <c r="A2320">
        <v>2014</v>
      </c>
      <c r="B2320">
        <v>5200</v>
      </c>
      <c r="C2320" t="s">
        <v>59</v>
      </c>
      <c r="D2320" t="s">
        <v>98</v>
      </c>
      <c r="E2320">
        <v>0</v>
      </c>
      <c r="F2320">
        <f t="shared" si="64"/>
        <v>0</v>
      </c>
      <c r="G2320" t="str">
        <f t="shared" si="65"/>
        <v>Agri</v>
      </c>
    </row>
    <row r="2321" spans="1:7">
      <c r="A2321">
        <v>2014</v>
      </c>
      <c r="B2321">
        <v>5200</v>
      </c>
      <c r="C2321" t="s">
        <v>59</v>
      </c>
      <c r="D2321" t="s">
        <v>98</v>
      </c>
      <c r="E2321">
        <v>0</v>
      </c>
      <c r="F2321">
        <f t="shared" si="64"/>
        <v>0</v>
      </c>
      <c r="G2321" t="str">
        <f t="shared" si="65"/>
        <v>Agri</v>
      </c>
    </row>
    <row r="2322" spans="1:7">
      <c r="A2322">
        <v>2014</v>
      </c>
      <c r="B2322">
        <v>5200</v>
      </c>
      <c r="C2322" t="s">
        <v>59</v>
      </c>
      <c r="D2322" t="s">
        <v>96</v>
      </c>
      <c r="E2322">
        <v>1.6140000000000001</v>
      </c>
      <c r="F2322">
        <f t="shared" si="64"/>
        <v>1.6140000000000001</v>
      </c>
      <c r="G2322" t="str">
        <f t="shared" si="65"/>
        <v>Services</v>
      </c>
    </row>
    <row r="2323" spans="1:7">
      <c r="A2323">
        <v>2014</v>
      </c>
      <c r="B2323">
        <v>5200</v>
      </c>
      <c r="C2323" t="s">
        <v>60</v>
      </c>
      <c r="D2323" t="s">
        <v>101</v>
      </c>
      <c r="E2323">
        <v>20.501999999999999</v>
      </c>
      <c r="F2323">
        <f t="shared" si="64"/>
        <v>20.501999999999999</v>
      </c>
      <c r="G2323" t="str">
        <f t="shared" si="65"/>
        <v>Prod-Central</v>
      </c>
    </row>
    <row r="2324" spans="1:7">
      <c r="A2324">
        <v>2014</v>
      </c>
      <c r="B2324">
        <v>5200</v>
      </c>
      <c r="C2324" t="s">
        <v>60</v>
      </c>
      <c r="D2324" t="s">
        <v>102</v>
      </c>
      <c r="E2324">
        <v>1.6459999999999999</v>
      </c>
      <c r="F2324">
        <f t="shared" si="64"/>
        <v>-1.6459999999999999</v>
      </c>
      <c r="G2324" t="str">
        <f t="shared" si="65"/>
        <v>Industry</v>
      </c>
    </row>
    <row r="2325" spans="1:7">
      <c r="A2325">
        <v>2014</v>
      </c>
      <c r="B2325">
        <v>5200</v>
      </c>
      <c r="C2325" t="s">
        <v>60</v>
      </c>
      <c r="D2325" t="s">
        <v>99</v>
      </c>
      <c r="E2325">
        <v>5.1210000000000004</v>
      </c>
      <c r="F2325">
        <f t="shared" si="64"/>
        <v>5.1210000000000004</v>
      </c>
      <c r="G2325" t="str">
        <f t="shared" si="65"/>
        <v>Industry</v>
      </c>
    </row>
    <row r="2326" spans="1:7">
      <c r="A2326">
        <v>2014</v>
      </c>
      <c r="B2326">
        <v>5200</v>
      </c>
      <c r="C2326" t="s">
        <v>60</v>
      </c>
      <c r="D2326" t="s">
        <v>95</v>
      </c>
      <c r="E2326">
        <v>17.905999999999999</v>
      </c>
      <c r="F2326">
        <f t="shared" si="64"/>
        <v>17.905999999999999</v>
      </c>
      <c r="G2326" t="str">
        <f t="shared" si="65"/>
        <v>Residential</v>
      </c>
    </row>
    <row r="2327" spans="1:7">
      <c r="A2327">
        <v>2014</v>
      </c>
      <c r="B2327">
        <v>5200</v>
      </c>
      <c r="C2327" t="s">
        <v>60</v>
      </c>
      <c r="D2327" t="s">
        <v>98</v>
      </c>
      <c r="E2327">
        <v>0</v>
      </c>
      <c r="F2327">
        <f t="shared" si="64"/>
        <v>0</v>
      </c>
      <c r="G2327" t="str">
        <f t="shared" si="65"/>
        <v>Agri</v>
      </c>
    </row>
    <row r="2328" spans="1:7">
      <c r="A2328">
        <v>2014</v>
      </c>
      <c r="B2328">
        <v>5200</v>
      </c>
      <c r="C2328" t="s">
        <v>60</v>
      </c>
      <c r="D2328" t="s">
        <v>98</v>
      </c>
      <c r="E2328">
        <v>3.5000000000000003E-2</v>
      </c>
      <c r="F2328">
        <f t="shared" si="64"/>
        <v>3.5000000000000003E-2</v>
      </c>
      <c r="G2328" t="str">
        <f t="shared" si="65"/>
        <v>Agri</v>
      </c>
    </row>
    <row r="2329" spans="1:7">
      <c r="A2329">
        <v>2014</v>
      </c>
      <c r="B2329">
        <v>5200</v>
      </c>
      <c r="C2329" t="s">
        <v>60</v>
      </c>
      <c r="D2329" t="s">
        <v>96</v>
      </c>
      <c r="E2329">
        <v>2.464</v>
      </c>
      <c r="F2329">
        <f t="shared" si="64"/>
        <v>2.464</v>
      </c>
      <c r="G2329" t="str">
        <f t="shared" si="65"/>
        <v>Services</v>
      </c>
    </row>
    <row r="2330" spans="1:7">
      <c r="A2330">
        <v>2014</v>
      </c>
      <c r="B2330">
        <v>5200</v>
      </c>
      <c r="C2330" t="s">
        <v>61</v>
      </c>
      <c r="D2330" t="s">
        <v>101</v>
      </c>
      <c r="E2330">
        <v>0</v>
      </c>
      <c r="F2330">
        <f t="shared" si="64"/>
        <v>0</v>
      </c>
      <c r="G2330" t="str">
        <f t="shared" si="65"/>
        <v>Prod-Central</v>
      </c>
    </row>
    <row r="2331" spans="1:7">
      <c r="A2331">
        <v>2014</v>
      </c>
      <c r="B2331">
        <v>5200</v>
      </c>
      <c r="C2331" t="s">
        <v>61</v>
      </c>
      <c r="D2331" t="s">
        <v>102</v>
      </c>
      <c r="E2331">
        <v>0</v>
      </c>
      <c r="F2331">
        <f t="shared" si="64"/>
        <v>0</v>
      </c>
      <c r="G2331" t="str">
        <f t="shared" si="65"/>
        <v>Industry</v>
      </c>
    </row>
    <row r="2332" spans="1:7">
      <c r="A2332">
        <v>2014</v>
      </c>
      <c r="B2332">
        <v>5200</v>
      </c>
      <c r="C2332" t="s">
        <v>61</v>
      </c>
      <c r="D2332" t="s">
        <v>99</v>
      </c>
      <c r="E2332">
        <v>37.497</v>
      </c>
      <c r="F2332">
        <f t="shared" si="64"/>
        <v>37.497</v>
      </c>
      <c r="G2332" t="str">
        <f t="shared" si="65"/>
        <v>Industry</v>
      </c>
    </row>
    <row r="2333" spans="1:7">
      <c r="A2333">
        <v>2014</v>
      </c>
      <c r="B2333">
        <v>5200</v>
      </c>
      <c r="C2333" t="s">
        <v>61</v>
      </c>
      <c r="D2333" t="s">
        <v>95</v>
      </c>
      <c r="E2333">
        <v>2.1739999999999999</v>
      </c>
      <c r="F2333">
        <f t="shared" si="64"/>
        <v>2.1739999999999999</v>
      </c>
      <c r="G2333" t="str">
        <f t="shared" si="65"/>
        <v>Residential</v>
      </c>
    </row>
    <row r="2334" spans="1:7">
      <c r="A2334">
        <v>2014</v>
      </c>
      <c r="B2334">
        <v>5200</v>
      </c>
      <c r="C2334" t="s">
        <v>61</v>
      </c>
      <c r="D2334" t="s">
        <v>98</v>
      </c>
      <c r="E2334">
        <v>0</v>
      </c>
      <c r="F2334">
        <f t="shared" ref="F2334:F2343" si="66">IF(D2334=$D$221,-E2334,E2334)</f>
        <v>0</v>
      </c>
      <c r="G2334" t="str">
        <f t="shared" ref="G2334:G2343" si="67">IF(D2334=$D$221,$D$222,D2334)</f>
        <v>Agri</v>
      </c>
    </row>
    <row r="2335" spans="1:7">
      <c r="A2335">
        <v>2014</v>
      </c>
      <c r="B2335">
        <v>5200</v>
      </c>
      <c r="C2335" t="s">
        <v>61</v>
      </c>
      <c r="D2335" t="s">
        <v>98</v>
      </c>
      <c r="E2335">
        <v>0</v>
      </c>
      <c r="F2335">
        <f t="shared" si="66"/>
        <v>0</v>
      </c>
      <c r="G2335" t="str">
        <f t="shared" si="67"/>
        <v>Agri</v>
      </c>
    </row>
    <row r="2336" spans="1:7">
      <c r="A2336">
        <v>2014</v>
      </c>
      <c r="B2336">
        <v>5200</v>
      </c>
      <c r="C2336" t="s">
        <v>61</v>
      </c>
      <c r="D2336" t="s">
        <v>96</v>
      </c>
      <c r="E2336">
        <v>16.405999999999999</v>
      </c>
      <c r="F2336">
        <f t="shared" si="66"/>
        <v>16.405999999999999</v>
      </c>
      <c r="G2336" t="str">
        <f t="shared" si="67"/>
        <v>Services</v>
      </c>
    </row>
    <row r="2337" spans="1:7">
      <c r="A2337">
        <v>2014</v>
      </c>
      <c r="B2337">
        <v>5200</v>
      </c>
      <c r="C2337" t="s">
        <v>116</v>
      </c>
      <c r="D2337" t="s">
        <v>101</v>
      </c>
      <c r="E2337">
        <v>0</v>
      </c>
      <c r="F2337">
        <f t="shared" si="66"/>
        <v>0</v>
      </c>
      <c r="G2337" t="str">
        <f t="shared" si="67"/>
        <v>Prod-Central</v>
      </c>
    </row>
    <row r="2338" spans="1:7">
      <c r="A2338">
        <v>2014</v>
      </c>
      <c r="B2338">
        <v>5200</v>
      </c>
      <c r="C2338" t="s">
        <v>116</v>
      </c>
      <c r="D2338" t="s">
        <v>102</v>
      </c>
      <c r="E2338">
        <v>0</v>
      </c>
      <c r="F2338">
        <f t="shared" si="66"/>
        <v>0</v>
      </c>
      <c r="G2338" t="str">
        <f t="shared" si="67"/>
        <v>Industry</v>
      </c>
    </row>
    <row r="2339" spans="1:7">
      <c r="A2339">
        <v>2014</v>
      </c>
      <c r="B2339">
        <v>5200</v>
      </c>
      <c r="C2339" t="s">
        <v>116</v>
      </c>
      <c r="D2339" t="s">
        <v>99</v>
      </c>
      <c r="E2339">
        <v>0</v>
      </c>
      <c r="F2339">
        <f t="shared" si="66"/>
        <v>0</v>
      </c>
      <c r="G2339" t="str">
        <f t="shared" si="67"/>
        <v>Industry</v>
      </c>
    </row>
    <row r="2340" spans="1:7">
      <c r="A2340">
        <v>2014</v>
      </c>
      <c r="B2340">
        <v>5200</v>
      </c>
      <c r="C2340" t="s">
        <v>116</v>
      </c>
      <c r="D2340" t="s">
        <v>95</v>
      </c>
      <c r="E2340">
        <v>0.111</v>
      </c>
      <c r="F2340">
        <f t="shared" si="66"/>
        <v>0.111</v>
      </c>
      <c r="G2340" t="str">
        <f t="shared" si="67"/>
        <v>Residential</v>
      </c>
    </row>
    <row r="2341" spans="1:7">
      <c r="A2341">
        <v>2014</v>
      </c>
      <c r="B2341">
        <v>5200</v>
      </c>
      <c r="C2341" t="s">
        <v>116</v>
      </c>
      <c r="D2341" t="s">
        <v>98</v>
      </c>
      <c r="E2341">
        <v>0</v>
      </c>
      <c r="F2341">
        <f t="shared" si="66"/>
        <v>0</v>
      </c>
      <c r="G2341" t="str">
        <f t="shared" si="67"/>
        <v>Agri</v>
      </c>
    </row>
    <row r="2342" spans="1:7">
      <c r="A2342">
        <v>2014</v>
      </c>
      <c r="B2342">
        <v>5200</v>
      </c>
      <c r="C2342" t="s">
        <v>116</v>
      </c>
      <c r="D2342" t="s">
        <v>98</v>
      </c>
      <c r="E2342">
        <v>0</v>
      </c>
      <c r="F2342">
        <f t="shared" si="66"/>
        <v>0</v>
      </c>
      <c r="G2342" t="str">
        <f t="shared" si="67"/>
        <v>Agri</v>
      </c>
    </row>
    <row r="2343" spans="1:7">
      <c r="A2343">
        <v>2014</v>
      </c>
      <c r="B2343">
        <v>5200</v>
      </c>
      <c r="C2343" t="s">
        <v>116</v>
      </c>
      <c r="D2343" t="s">
        <v>96</v>
      </c>
      <c r="E2343">
        <v>0.06</v>
      </c>
      <c r="F2343">
        <f t="shared" si="66"/>
        <v>0.06</v>
      </c>
      <c r="G2343" t="str">
        <f t="shared" si="67"/>
        <v>Services</v>
      </c>
    </row>
    <row r="2344" spans="1:7">
      <c r="A2344" t="s">
        <v>136</v>
      </c>
      <c r="B2344">
        <v>5200</v>
      </c>
      <c r="C2344" t="s">
        <v>35</v>
      </c>
      <c r="D2344" t="s">
        <v>98</v>
      </c>
      <c r="E2344">
        <v>0.41001300000000002</v>
      </c>
    </row>
    <row r="2345" spans="1:7">
      <c r="A2345" t="s">
        <v>136</v>
      </c>
      <c r="B2345">
        <v>5200</v>
      </c>
      <c r="C2345" t="s">
        <v>35</v>
      </c>
      <c r="D2345" t="s">
        <v>95</v>
      </c>
      <c r="E2345">
        <v>32.801000000000002</v>
      </c>
    </row>
    <row r="2346" spans="1:7">
      <c r="A2346" t="s">
        <v>136</v>
      </c>
      <c r="B2346">
        <v>5200</v>
      </c>
      <c r="C2346" t="s">
        <v>35</v>
      </c>
      <c r="D2346" t="s">
        <v>96</v>
      </c>
      <c r="E2346">
        <v>29.262</v>
      </c>
    </row>
    <row r="2347" spans="1:7">
      <c r="A2347" t="s">
        <v>136</v>
      </c>
      <c r="B2347">
        <v>4000</v>
      </c>
      <c r="C2347" t="s">
        <v>35</v>
      </c>
      <c r="D2347" t="s">
        <v>98</v>
      </c>
      <c r="E2347">
        <v>0.63631000000000004</v>
      </c>
    </row>
    <row r="2348" spans="1:7">
      <c r="A2348" t="s">
        <v>136</v>
      </c>
      <c r="B2348">
        <v>4000</v>
      </c>
      <c r="C2348" t="s">
        <v>35</v>
      </c>
      <c r="D2348" t="s">
        <v>95</v>
      </c>
      <c r="E2348">
        <v>56.119500000000002</v>
      </c>
    </row>
    <row r="2349" spans="1:7">
      <c r="A2349" t="s">
        <v>136</v>
      </c>
      <c r="B2349">
        <v>4000</v>
      </c>
      <c r="C2349" t="s">
        <v>35</v>
      </c>
      <c r="D2349" t="s">
        <v>96</v>
      </c>
      <c r="E2349">
        <v>26.0307</v>
      </c>
    </row>
    <row r="2350" spans="1:7">
      <c r="A2350" t="s">
        <v>136</v>
      </c>
      <c r="B2350">
        <v>5200</v>
      </c>
      <c r="C2350" t="s">
        <v>36</v>
      </c>
      <c r="D2350" t="s">
        <v>98</v>
      </c>
      <c r="E2350">
        <v>0.216</v>
      </c>
    </row>
    <row r="2351" spans="1:7">
      <c r="A2351" t="s">
        <v>136</v>
      </c>
      <c r="B2351">
        <v>5200</v>
      </c>
      <c r="C2351" t="s">
        <v>36</v>
      </c>
      <c r="D2351" t="s">
        <v>95</v>
      </c>
      <c r="E2351">
        <v>0.46599600000000002</v>
      </c>
    </row>
    <row r="2352" spans="1:7">
      <c r="A2352" t="s">
        <v>136</v>
      </c>
      <c r="B2352">
        <v>5200</v>
      </c>
      <c r="C2352" t="s">
        <v>36</v>
      </c>
      <c r="D2352" t="s">
        <v>96</v>
      </c>
      <c r="E2352">
        <v>4.4030100000000001</v>
      </c>
    </row>
    <row r="2353" spans="1:5">
      <c r="A2353" t="s">
        <v>136</v>
      </c>
      <c r="B2353">
        <v>4000</v>
      </c>
      <c r="C2353" t="s">
        <v>36</v>
      </c>
      <c r="D2353" t="s">
        <v>98</v>
      </c>
      <c r="E2353">
        <v>12.3264</v>
      </c>
    </row>
    <row r="2354" spans="1:5">
      <c r="A2354" t="s">
        <v>136</v>
      </c>
      <c r="B2354">
        <v>4000</v>
      </c>
      <c r="C2354" t="s">
        <v>36</v>
      </c>
      <c r="D2354" t="s">
        <v>95</v>
      </c>
      <c r="E2354">
        <v>160.178</v>
      </c>
    </row>
    <row r="2355" spans="1:5">
      <c r="A2355" t="s">
        <v>136</v>
      </c>
      <c r="B2355">
        <v>4000</v>
      </c>
      <c r="C2355" t="s">
        <v>36</v>
      </c>
      <c r="D2355" t="s">
        <v>96</v>
      </c>
      <c r="E2355">
        <v>83.582999999999998</v>
      </c>
    </row>
    <row r="2356" spans="1:5">
      <c r="A2356" t="s">
        <v>136</v>
      </c>
      <c r="B2356">
        <v>5200</v>
      </c>
      <c r="C2356" t="s">
        <v>37</v>
      </c>
      <c r="D2356" t="s">
        <v>98</v>
      </c>
      <c r="E2356">
        <v>0.37098900000000001</v>
      </c>
    </row>
    <row r="2357" spans="1:5">
      <c r="A2357" t="s">
        <v>136</v>
      </c>
      <c r="B2357">
        <v>5200</v>
      </c>
      <c r="C2357" t="s">
        <v>37</v>
      </c>
      <c r="D2357" t="s">
        <v>95</v>
      </c>
      <c r="E2357">
        <v>14.84</v>
      </c>
    </row>
    <row r="2358" spans="1:5">
      <c r="A2358" t="s">
        <v>136</v>
      </c>
      <c r="B2358">
        <v>5200</v>
      </c>
      <c r="C2358" t="s">
        <v>37</v>
      </c>
      <c r="D2358" t="s">
        <v>96</v>
      </c>
      <c r="E2358">
        <v>4.8030099999999996</v>
      </c>
    </row>
    <row r="2359" spans="1:5">
      <c r="A2359" t="s">
        <v>136</v>
      </c>
      <c r="B2359">
        <v>4000</v>
      </c>
      <c r="C2359" t="s">
        <v>37</v>
      </c>
      <c r="D2359" t="s">
        <v>98</v>
      </c>
      <c r="E2359">
        <v>1.026</v>
      </c>
    </row>
    <row r="2360" spans="1:5">
      <c r="A2360" t="s">
        <v>136</v>
      </c>
      <c r="B2360">
        <v>4000</v>
      </c>
      <c r="C2360" t="s">
        <v>37</v>
      </c>
      <c r="D2360" t="s">
        <v>95</v>
      </c>
      <c r="E2360">
        <v>2.0655100000000002</v>
      </c>
    </row>
    <row r="2361" spans="1:5">
      <c r="A2361" t="s">
        <v>136</v>
      </c>
      <c r="B2361">
        <v>4000</v>
      </c>
      <c r="C2361" t="s">
        <v>37</v>
      </c>
      <c r="D2361" t="s">
        <v>96</v>
      </c>
      <c r="E2361">
        <v>3.3552</v>
      </c>
    </row>
    <row r="2362" spans="1:5">
      <c r="A2362" t="s">
        <v>136</v>
      </c>
      <c r="B2362">
        <v>5200</v>
      </c>
      <c r="C2362" t="s">
        <v>39</v>
      </c>
      <c r="D2362" t="s">
        <v>98</v>
      </c>
      <c r="E2362">
        <v>0.51899499999999998</v>
      </c>
    </row>
    <row r="2363" spans="1:5">
      <c r="A2363" t="s">
        <v>136</v>
      </c>
      <c r="B2363">
        <v>5200</v>
      </c>
      <c r="C2363" t="s">
        <v>39</v>
      </c>
      <c r="D2363" t="s">
        <v>95</v>
      </c>
      <c r="E2363">
        <v>50.164999999999999</v>
      </c>
    </row>
    <row r="2364" spans="1:5">
      <c r="A2364" t="s">
        <v>136</v>
      </c>
      <c r="B2364">
        <v>5200</v>
      </c>
      <c r="C2364" t="s">
        <v>39</v>
      </c>
      <c r="D2364" t="s">
        <v>96</v>
      </c>
      <c r="E2364">
        <v>18.303000000000001</v>
      </c>
    </row>
    <row r="2365" spans="1:5">
      <c r="A2365" t="s">
        <v>136</v>
      </c>
      <c r="B2365">
        <v>4000</v>
      </c>
      <c r="C2365" t="s">
        <v>39</v>
      </c>
      <c r="D2365" t="s">
        <v>98</v>
      </c>
      <c r="E2365">
        <v>2.67482</v>
      </c>
    </row>
    <row r="2366" spans="1:5">
      <c r="A2366" t="s">
        <v>136</v>
      </c>
      <c r="B2366">
        <v>4000</v>
      </c>
      <c r="C2366" t="s">
        <v>39</v>
      </c>
      <c r="D2366" t="s">
        <v>95</v>
      </c>
      <c r="E2366">
        <v>99.745199999999997</v>
      </c>
    </row>
    <row r="2367" spans="1:5">
      <c r="A2367" t="s">
        <v>136</v>
      </c>
      <c r="B2367">
        <v>4000</v>
      </c>
      <c r="C2367" t="s">
        <v>39</v>
      </c>
      <c r="D2367" t="s">
        <v>96</v>
      </c>
      <c r="E2367">
        <v>61.335000000000001</v>
      </c>
    </row>
    <row r="2368" spans="1:5">
      <c r="A2368" t="s">
        <v>136</v>
      </c>
      <c r="B2368">
        <v>5200</v>
      </c>
      <c r="C2368" t="s">
        <v>40</v>
      </c>
      <c r="D2368" t="s">
        <v>95</v>
      </c>
      <c r="E2368">
        <v>189.416</v>
      </c>
    </row>
    <row r="2369" spans="1:5">
      <c r="A2369" t="s">
        <v>136</v>
      </c>
      <c r="B2369">
        <v>5200</v>
      </c>
      <c r="C2369" t="s">
        <v>40</v>
      </c>
      <c r="D2369" t="s">
        <v>96</v>
      </c>
      <c r="E2369">
        <v>138.15799999999999</v>
      </c>
    </row>
    <row r="2370" spans="1:5">
      <c r="A2370" t="s">
        <v>136</v>
      </c>
      <c r="B2370">
        <v>4000</v>
      </c>
      <c r="C2370" t="s">
        <v>40</v>
      </c>
      <c r="D2370" t="s">
        <v>95</v>
      </c>
      <c r="E2370">
        <v>961.94399999999996</v>
      </c>
    </row>
    <row r="2371" spans="1:5">
      <c r="A2371" t="s">
        <v>136</v>
      </c>
      <c r="B2371">
        <v>4000</v>
      </c>
      <c r="C2371" t="s">
        <v>40</v>
      </c>
      <c r="D2371" t="s">
        <v>96</v>
      </c>
      <c r="E2371">
        <v>365.99200000000002</v>
      </c>
    </row>
    <row r="2372" spans="1:5">
      <c r="A2372" t="s">
        <v>136</v>
      </c>
      <c r="B2372">
        <v>5200</v>
      </c>
      <c r="C2372" t="s">
        <v>41</v>
      </c>
      <c r="D2372" t="s">
        <v>98</v>
      </c>
      <c r="E2372">
        <v>1.9850099999999999</v>
      </c>
    </row>
    <row r="2373" spans="1:5">
      <c r="A2373" t="s">
        <v>136</v>
      </c>
      <c r="B2373">
        <v>5200</v>
      </c>
      <c r="C2373" t="s">
        <v>41</v>
      </c>
      <c r="D2373" t="s">
        <v>95</v>
      </c>
      <c r="E2373">
        <v>76.263000000000005</v>
      </c>
    </row>
    <row r="2374" spans="1:5">
      <c r="A2374" t="s">
        <v>136</v>
      </c>
      <c r="B2374">
        <v>5200</v>
      </c>
      <c r="C2374" t="s">
        <v>41</v>
      </c>
      <c r="D2374" t="s">
        <v>96</v>
      </c>
      <c r="E2374">
        <v>35.253999999999998</v>
      </c>
    </row>
    <row r="2375" spans="1:5">
      <c r="A2375" t="s">
        <v>136</v>
      </c>
      <c r="B2375">
        <v>4000</v>
      </c>
      <c r="C2375" t="s">
        <v>41</v>
      </c>
      <c r="D2375" t="s">
        <v>98</v>
      </c>
      <c r="E2375">
        <v>1.91249</v>
      </c>
    </row>
    <row r="2376" spans="1:5">
      <c r="A2376" t="s">
        <v>136</v>
      </c>
      <c r="B2376">
        <v>4000</v>
      </c>
      <c r="C2376" t="s">
        <v>41</v>
      </c>
      <c r="D2376" t="s">
        <v>95</v>
      </c>
      <c r="E2376">
        <v>31.4361</v>
      </c>
    </row>
    <row r="2377" spans="1:5">
      <c r="A2377" t="s">
        <v>136</v>
      </c>
      <c r="B2377">
        <v>4000</v>
      </c>
      <c r="C2377" t="s">
        <v>41</v>
      </c>
      <c r="D2377" t="s">
        <v>96</v>
      </c>
      <c r="E2377">
        <v>11.8773</v>
      </c>
    </row>
    <row r="2378" spans="1:5">
      <c r="A2378" t="s">
        <v>136</v>
      </c>
      <c r="B2378">
        <v>5200</v>
      </c>
      <c r="C2378" t="s">
        <v>42</v>
      </c>
      <c r="D2378" t="s">
        <v>98</v>
      </c>
      <c r="E2378">
        <v>7.0002499999999995E-2</v>
      </c>
    </row>
    <row r="2379" spans="1:5">
      <c r="A2379" t="s">
        <v>136</v>
      </c>
      <c r="B2379">
        <v>5200</v>
      </c>
      <c r="C2379" t="s">
        <v>42</v>
      </c>
      <c r="D2379" t="s">
        <v>95</v>
      </c>
      <c r="E2379">
        <v>14.972</v>
      </c>
    </row>
    <row r="2380" spans="1:5">
      <c r="A2380" t="s">
        <v>136</v>
      </c>
      <c r="B2380">
        <v>5200</v>
      </c>
      <c r="C2380" t="s">
        <v>42</v>
      </c>
      <c r="D2380" t="s">
        <v>96</v>
      </c>
      <c r="E2380">
        <v>5.3890099999999999</v>
      </c>
    </row>
    <row r="2381" spans="1:5">
      <c r="A2381" t="s">
        <v>136</v>
      </c>
      <c r="B2381">
        <v>4000</v>
      </c>
      <c r="C2381" t="s">
        <v>42</v>
      </c>
      <c r="D2381" t="s">
        <v>98</v>
      </c>
      <c r="E2381">
        <v>0.34201599999999999</v>
      </c>
    </row>
    <row r="2382" spans="1:5">
      <c r="A2382" t="s">
        <v>136</v>
      </c>
      <c r="B2382">
        <v>4000</v>
      </c>
      <c r="C2382" t="s">
        <v>42</v>
      </c>
      <c r="D2382" t="s">
        <v>95</v>
      </c>
      <c r="E2382">
        <v>2.2986</v>
      </c>
    </row>
    <row r="2383" spans="1:5">
      <c r="A2383" t="s">
        <v>136</v>
      </c>
      <c r="B2383">
        <v>4000</v>
      </c>
      <c r="C2383" t="s">
        <v>42</v>
      </c>
      <c r="D2383" t="s">
        <v>96</v>
      </c>
      <c r="E2383">
        <v>1.2464999999999999</v>
      </c>
    </row>
    <row r="2384" spans="1:5">
      <c r="A2384" t="s">
        <v>136</v>
      </c>
      <c r="B2384">
        <v>5200</v>
      </c>
      <c r="C2384" t="s">
        <v>43</v>
      </c>
      <c r="D2384" t="s">
        <v>95</v>
      </c>
      <c r="E2384">
        <v>1.9410000000000001</v>
      </c>
    </row>
    <row r="2385" spans="1:5">
      <c r="A2385" t="s">
        <v>136</v>
      </c>
      <c r="B2385">
        <v>4000</v>
      </c>
      <c r="C2385" t="s">
        <v>43</v>
      </c>
      <c r="D2385" t="s">
        <v>95</v>
      </c>
      <c r="E2385">
        <v>10.660500000000001</v>
      </c>
    </row>
    <row r="2386" spans="1:5">
      <c r="A2386" t="s">
        <v>136</v>
      </c>
      <c r="B2386">
        <v>4000</v>
      </c>
      <c r="C2386" t="s">
        <v>43</v>
      </c>
      <c r="D2386" t="s">
        <v>96</v>
      </c>
      <c r="E2386">
        <v>5.8175999999999997</v>
      </c>
    </row>
    <row r="2387" spans="1:5">
      <c r="A2387" t="s">
        <v>136</v>
      </c>
      <c r="B2387">
        <v>4000</v>
      </c>
      <c r="C2387" t="s">
        <v>44</v>
      </c>
      <c r="D2387" t="s">
        <v>98</v>
      </c>
      <c r="E2387">
        <v>4.2128899999999998</v>
      </c>
    </row>
    <row r="2388" spans="1:5">
      <c r="A2388" t="s">
        <v>136</v>
      </c>
      <c r="B2388">
        <v>4000</v>
      </c>
      <c r="C2388" t="s">
        <v>44</v>
      </c>
      <c r="D2388" t="s">
        <v>95</v>
      </c>
      <c r="E2388">
        <v>195.73</v>
      </c>
    </row>
    <row r="2389" spans="1:5">
      <c r="A2389" t="s">
        <v>136</v>
      </c>
      <c r="B2389">
        <v>4000</v>
      </c>
      <c r="C2389" t="s">
        <v>44</v>
      </c>
      <c r="D2389" t="s">
        <v>96</v>
      </c>
      <c r="E2389">
        <v>49.126800000000003</v>
      </c>
    </row>
    <row r="2390" spans="1:5">
      <c r="A2390" t="s">
        <v>136</v>
      </c>
      <c r="B2390">
        <v>5200</v>
      </c>
      <c r="C2390" t="s">
        <v>45</v>
      </c>
      <c r="D2390" t="s">
        <v>95</v>
      </c>
      <c r="E2390">
        <v>70.930999999999997</v>
      </c>
    </row>
    <row r="2391" spans="1:5">
      <c r="A2391" t="s">
        <v>136</v>
      </c>
      <c r="B2391">
        <v>5200</v>
      </c>
      <c r="C2391" t="s">
        <v>45</v>
      </c>
      <c r="D2391" t="s">
        <v>96</v>
      </c>
      <c r="E2391">
        <v>46.177</v>
      </c>
    </row>
    <row r="2392" spans="1:5">
      <c r="A2392" t="s">
        <v>136</v>
      </c>
      <c r="B2392">
        <v>4000</v>
      </c>
      <c r="C2392" t="s">
        <v>45</v>
      </c>
      <c r="D2392" t="s">
        <v>98</v>
      </c>
      <c r="E2392">
        <v>0.44819700000000001</v>
      </c>
    </row>
    <row r="2393" spans="1:5">
      <c r="A2393" t="s">
        <v>136</v>
      </c>
      <c r="B2393">
        <v>4000</v>
      </c>
      <c r="C2393" t="s">
        <v>45</v>
      </c>
      <c r="D2393" t="s">
        <v>95</v>
      </c>
      <c r="E2393">
        <v>2.0061100000000001</v>
      </c>
    </row>
    <row r="2394" spans="1:5">
      <c r="A2394" t="s">
        <v>136</v>
      </c>
      <c r="B2394">
        <v>4000</v>
      </c>
      <c r="C2394" t="s">
        <v>45</v>
      </c>
      <c r="D2394" t="s">
        <v>96</v>
      </c>
      <c r="E2394">
        <v>1.1996899999999999</v>
      </c>
    </row>
    <row r="2395" spans="1:5">
      <c r="A2395" t="s">
        <v>136</v>
      </c>
      <c r="B2395">
        <v>5200</v>
      </c>
      <c r="C2395" t="s">
        <v>46</v>
      </c>
      <c r="D2395" t="s">
        <v>95</v>
      </c>
      <c r="E2395">
        <v>99.897900000000007</v>
      </c>
    </row>
    <row r="2396" spans="1:5">
      <c r="A2396" t="s">
        <v>136</v>
      </c>
      <c r="B2396">
        <v>5200</v>
      </c>
      <c r="C2396" t="s">
        <v>46</v>
      </c>
      <c r="D2396" t="s">
        <v>96</v>
      </c>
      <c r="E2396">
        <v>53.076099999999997</v>
      </c>
    </row>
    <row r="2397" spans="1:5">
      <c r="A2397" t="s">
        <v>136</v>
      </c>
      <c r="B2397">
        <v>4000</v>
      </c>
      <c r="C2397" t="s">
        <v>46</v>
      </c>
      <c r="D2397" t="s">
        <v>98</v>
      </c>
      <c r="E2397">
        <v>8.6112000000000002</v>
      </c>
    </row>
    <row r="2398" spans="1:5">
      <c r="A2398" t="s">
        <v>136</v>
      </c>
      <c r="B2398">
        <v>4000</v>
      </c>
      <c r="C2398" t="s">
        <v>46</v>
      </c>
      <c r="D2398" t="s">
        <v>95</v>
      </c>
      <c r="E2398">
        <v>630.89200000000005</v>
      </c>
    </row>
    <row r="2399" spans="1:5">
      <c r="A2399" t="s">
        <v>136</v>
      </c>
      <c r="B2399">
        <v>4000</v>
      </c>
      <c r="C2399" t="s">
        <v>46</v>
      </c>
      <c r="D2399" t="s">
        <v>96</v>
      </c>
      <c r="E2399">
        <v>293.91899999999998</v>
      </c>
    </row>
    <row r="2400" spans="1:5">
      <c r="A2400" t="s">
        <v>136</v>
      </c>
      <c r="B2400">
        <v>5200</v>
      </c>
      <c r="C2400" t="s">
        <v>47</v>
      </c>
      <c r="D2400" t="s">
        <v>98</v>
      </c>
      <c r="E2400">
        <v>4.8986000000000002E-2</v>
      </c>
    </row>
    <row r="2401" spans="1:5">
      <c r="A2401" t="s">
        <v>136</v>
      </c>
      <c r="B2401">
        <v>5200</v>
      </c>
      <c r="C2401" t="s">
        <v>47</v>
      </c>
      <c r="D2401" t="s">
        <v>95</v>
      </c>
      <c r="E2401">
        <v>6.4439900000000003</v>
      </c>
    </row>
    <row r="2402" spans="1:5">
      <c r="A2402" t="s">
        <v>136</v>
      </c>
      <c r="B2402">
        <v>5200</v>
      </c>
      <c r="C2402" t="s">
        <v>47</v>
      </c>
      <c r="D2402" t="s">
        <v>96</v>
      </c>
      <c r="E2402">
        <v>1.89202</v>
      </c>
    </row>
    <row r="2403" spans="1:5">
      <c r="A2403" t="s">
        <v>136</v>
      </c>
      <c r="B2403">
        <v>4000</v>
      </c>
      <c r="C2403" t="s">
        <v>47</v>
      </c>
      <c r="D2403" t="s">
        <v>98</v>
      </c>
      <c r="E2403">
        <v>0.75509400000000004</v>
      </c>
    </row>
    <row r="2404" spans="1:5">
      <c r="A2404" t="s">
        <v>136</v>
      </c>
      <c r="B2404">
        <v>4000</v>
      </c>
      <c r="C2404" t="s">
        <v>47</v>
      </c>
      <c r="D2404" t="s">
        <v>95</v>
      </c>
      <c r="E2404">
        <v>25.0425</v>
      </c>
    </row>
    <row r="2405" spans="1:5">
      <c r="A2405" t="s">
        <v>136</v>
      </c>
      <c r="B2405">
        <v>4000</v>
      </c>
      <c r="C2405" t="s">
        <v>47</v>
      </c>
      <c r="D2405" t="s">
        <v>96</v>
      </c>
      <c r="E2405">
        <v>6.6006200000000002</v>
      </c>
    </row>
    <row r="2406" spans="1:5">
      <c r="A2406" t="s">
        <v>136</v>
      </c>
      <c r="B2406">
        <v>5200</v>
      </c>
      <c r="C2406" t="s">
        <v>48</v>
      </c>
      <c r="D2406" t="s">
        <v>98</v>
      </c>
      <c r="E2406">
        <v>9.0016200000000001E-3</v>
      </c>
    </row>
    <row r="2407" spans="1:5">
      <c r="A2407" t="s">
        <v>136</v>
      </c>
      <c r="B2407">
        <v>5200</v>
      </c>
      <c r="C2407" t="s">
        <v>48</v>
      </c>
      <c r="D2407" t="s">
        <v>95</v>
      </c>
      <c r="E2407">
        <v>23.850999999999999</v>
      </c>
    </row>
    <row r="2408" spans="1:5">
      <c r="A2408" t="s">
        <v>136</v>
      </c>
      <c r="B2408">
        <v>5200</v>
      </c>
      <c r="C2408" t="s">
        <v>48</v>
      </c>
      <c r="D2408" t="s">
        <v>96</v>
      </c>
      <c r="E2408">
        <v>9.1819900000000008</v>
      </c>
    </row>
    <row r="2409" spans="1:5">
      <c r="A2409" t="s">
        <v>136</v>
      </c>
      <c r="B2409">
        <v>4000</v>
      </c>
      <c r="C2409" t="s">
        <v>48</v>
      </c>
      <c r="D2409" t="s">
        <v>98</v>
      </c>
      <c r="E2409">
        <v>5.1678100000000002</v>
      </c>
    </row>
    <row r="2410" spans="1:5">
      <c r="A2410" t="s">
        <v>136</v>
      </c>
      <c r="B2410">
        <v>4000</v>
      </c>
      <c r="C2410" t="s">
        <v>48</v>
      </c>
      <c r="D2410" t="s">
        <v>95</v>
      </c>
      <c r="E2410">
        <v>135.58000000000001</v>
      </c>
    </row>
    <row r="2411" spans="1:5">
      <c r="A2411" t="s">
        <v>136</v>
      </c>
      <c r="B2411">
        <v>4000</v>
      </c>
      <c r="C2411" t="s">
        <v>48</v>
      </c>
      <c r="D2411" t="s">
        <v>96</v>
      </c>
      <c r="E2411">
        <v>71.811000000000007</v>
      </c>
    </row>
    <row r="2412" spans="1:5">
      <c r="A2412" t="s">
        <v>136</v>
      </c>
      <c r="B2412">
        <v>4000</v>
      </c>
      <c r="C2412" t="s">
        <v>49</v>
      </c>
      <c r="D2412" t="s">
        <v>95</v>
      </c>
      <c r="E2412">
        <v>29.655000000000001</v>
      </c>
    </row>
    <row r="2413" spans="1:5">
      <c r="A2413" t="s">
        <v>136</v>
      </c>
      <c r="B2413">
        <v>4000</v>
      </c>
      <c r="C2413" t="s">
        <v>49</v>
      </c>
      <c r="D2413" t="s">
        <v>96</v>
      </c>
      <c r="E2413">
        <v>18.378900000000002</v>
      </c>
    </row>
    <row r="2414" spans="1:5">
      <c r="A2414" t="s">
        <v>136</v>
      </c>
      <c r="B2414">
        <v>5200</v>
      </c>
      <c r="C2414" t="s">
        <v>50</v>
      </c>
      <c r="D2414" t="s">
        <v>98</v>
      </c>
      <c r="E2414">
        <v>5.5014100000000003E-2</v>
      </c>
    </row>
    <row r="2415" spans="1:5">
      <c r="A2415" t="s">
        <v>136</v>
      </c>
      <c r="B2415">
        <v>5200</v>
      </c>
      <c r="C2415" t="s">
        <v>50</v>
      </c>
      <c r="D2415" t="s">
        <v>95</v>
      </c>
      <c r="E2415">
        <v>5.1329900000000004</v>
      </c>
    </row>
    <row r="2416" spans="1:5">
      <c r="A2416" t="s">
        <v>136</v>
      </c>
      <c r="B2416">
        <v>5200</v>
      </c>
      <c r="C2416" t="s">
        <v>50</v>
      </c>
      <c r="D2416" t="s">
        <v>96</v>
      </c>
      <c r="E2416">
        <v>3.2929900000000001</v>
      </c>
    </row>
    <row r="2417" spans="1:5">
      <c r="A2417" t="s">
        <v>136</v>
      </c>
      <c r="B2417">
        <v>4000</v>
      </c>
      <c r="C2417" t="s">
        <v>50</v>
      </c>
      <c r="D2417" t="s">
        <v>98</v>
      </c>
      <c r="E2417">
        <v>5.9553000000000003</v>
      </c>
    </row>
    <row r="2418" spans="1:5">
      <c r="A2418" t="s">
        <v>136</v>
      </c>
      <c r="B2418">
        <v>4000</v>
      </c>
      <c r="C2418" t="s">
        <v>50</v>
      </c>
      <c r="D2418" t="s">
        <v>95</v>
      </c>
      <c r="E2418">
        <v>782.83100000000002</v>
      </c>
    </row>
    <row r="2419" spans="1:5">
      <c r="A2419" t="s">
        <v>136</v>
      </c>
      <c r="B2419">
        <v>4000</v>
      </c>
      <c r="C2419" t="s">
        <v>50</v>
      </c>
      <c r="D2419" t="s">
        <v>96</v>
      </c>
      <c r="E2419">
        <v>360.64400000000001</v>
      </c>
    </row>
    <row r="2420" spans="1:5">
      <c r="A2420" t="s">
        <v>136</v>
      </c>
      <c r="B2420">
        <v>5200</v>
      </c>
      <c r="C2420" t="s">
        <v>51</v>
      </c>
      <c r="D2420" t="s">
        <v>98</v>
      </c>
      <c r="E2420">
        <v>0.33699499999999999</v>
      </c>
    </row>
    <row r="2421" spans="1:5">
      <c r="A2421" t="s">
        <v>136</v>
      </c>
      <c r="B2421">
        <v>5200</v>
      </c>
      <c r="C2421" t="s">
        <v>51</v>
      </c>
      <c r="D2421" t="s">
        <v>95</v>
      </c>
      <c r="E2421">
        <v>22.08</v>
      </c>
    </row>
    <row r="2422" spans="1:5">
      <c r="A2422" t="s">
        <v>136</v>
      </c>
      <c r="B2422">
        <v>5200</v>
      </c>
      <c r="C2422" t="s">
        <v>51</v>
      </c>
      <c r="D2422" t="s">
        <v>96</v>
      </c>
      <c r="E2422">
        <v>8.5969899999999999</v>
      </c>
    </row>
    <row r="2423" spans="1:5">
      <c r="A2423" t="s">
        <v>136</v>
      </c>
      <c r="B2423">
        <v>4000</v>
      </c>
      <c r="C2423" t="s">
        <v>51</v>
      </c>
      <c r="D2423" t="s">
        <v>98</v>
      </c>
      <c r="E2423">
        <v>1.3059000000000001</v>
      </c>
    </row>
    <row r="2424" spans="1:5">
      <c r="A2424" t="s">
        <v>136</v>
      </c>
      <c r="B2424">
        <v>4000</v>
      </c>
      <c r="C2424" t="s">
        <v>51</v>
      </c>
      <c r="D2424" t="s">
        <v>95</v>
      </c>
      <c r="E2424">
        <v>6.6311799999999996</v>
      </c>
    </row>
    <row r="2425" spans="1:5">
      <c r="A2425" t="s">
        <v>136</v>
      </c>
      <c r="B2425">
        <v>4000</v>
      </c>
      <c r="C2425" t="s">
        <v>51</v>
      </c>
      <c r="D2425" t="s">
        <v>96</v>
      </c>
      <c r="E2425">
        <v>2.7801200000000001</v>
      </c>
    </row>
    <row r="2426" spans="1:5">
      <c r="A2426" t="s">
        <v>136</v>
      </c>
      <c r="B2426">
        <v>5200</v>
      </c>
      <c r="C2426" t="s">
        <v>52</v>
      </c>
      <c r="D2426" t="s">
        <v>96</v>
      </c>
      <c r="E2426">
        <v>1.179</v>
      </c>
    </row>
    <row r="2427" spans="1:5">
      <c r="A2427" t="s">
        <v>136</v>
      </c>
      <c r="B2427">
        <v>4000</v>
      </c>
      <c r="C2427" t="s">
        <v>52</v>
      </c>
      <c r="D2427" t="s">
        <v>98</v>
      </c>
      <c r="E2427">
        <v>1.80032E-3</v>
      </c>
    </row>
    <row r="2428" spans="1:5">
      <c r="A2428" t="s">
        <v>136</v>
      </c>
      <c r="B2428">
        <v>4000</v>
      </c>
      <c r="C2428" t="s">
        <v>52</v>
      </c>
      <c r="D2428" t="s">
        <v>95</v>
      </c>
      <c r="E2428">
        <v>8.2259799999999998</v>
      </c>
    </row>
    <row r="2429" spans="1:5">
      <c r="A2429" t="s">
        <v>136</v>
      </c>
      <c r="B2429">
        <v>4000</v>
      </c>
      <c r="C2429" t="s">
        <v>52</v>
      </c>
      <c r="D2429" t="s">
        <v>96</v>
      </c>
      <c r="E2429">
        <v>6.6716899999999999</v>
      </c>
    </row>
    <row r="2430" spans="1:5">
      <c r="A2430" t="s">
        <v>136</v>
      </c>
      <c r="B2430">
        <v>5200</v>
      </c>
      <c r="C2430" t="s">
        <v>53</v>
      </c>
      <c r="D2430" t="s">
        <v>98</v>
      </c>
      <c r="E2430">
        <v>0.345997</v>
      </c>
    </row>
    <row r="2431" spans="1:5">
      <c r="A2431" t="s">
        <v>136</v>
      </c>
      <c r="B2431">
        <v>5200</v>
      </c>
      <c r="C2431" t="s">
        <v>53</v>
      </c>
      <c r="D2431" t="s">
        <v>95</v>
      </c>
      <c r="E2431">
        <v>17.039000000000001</v>
      </c>
    </row>
    <row r="2432" spans="1:5">
      <c r="A2432" t="s">
        <v>136</v>
      </c>
      <c r="B2432">
        <v>5200</v>
      </c>
      <c r="C2432" t="s">
        <v>53</v>
      </c>
      <c r="D2432" t="s">
        <v>96</v>
      </c>
      <c r="E2432">
        <v>6.4760099999999996</v>
      </c>
    </row>
    <row r="2433" spans="1:5">
      <c r="A2433" t="s">
        <v>136</v>
      </c>
      <c r="B2433">
        <v>4000</v>
      </c>
      <c r="C2433" t="s">
        <v>53</v>
      </c>
      <c r="D2433" t="s">
        <v>98</v>
      </c>
      <c r="E2433">
        <v>0.638992</v>
      </c>
    </row>
    <row r="2434" spans="1:5">
      <c r="A2434" t="s">
        <v>136</v>
      </c>
      <c r="B2434">
        <v>4000</v>
      </c>
      <c r="C2434" t="s">
        <v>53</v>
      </c>
      <c r="D2434" t="s">
        <v>95</v>
      </c>
      <c r="E2434">
        <v>5.2101199999999999</v>
      </c>
    </row>
    <row r="2435" spans="1:5">
      <c r="A2435" t="s">
        <v>136</v>
      </c>
      <c r="B2435">
        <v>4000</v>
      </c>
      <c r="C2435" t="s">
        <v>53</v>
      </c>
      <c r="D2435" t="s">
        <v>96</v>
      </c>
      <c r="E2435">
        <v>4.8384</v>
      </c>
    </row>
    <row r="2436" spans="1:5">
      <c r="A2436" t="s">
        <v>136</v>
      </c>
      <c r="B2436">
        <v>5200</v>
      </c>
      <c r="C2436" t="s">
        <v>54</v>
      </c>
      <c r="D2436" t="s">
        <v>98</v>
      </c>
      <c r="E2436">
        <v>5.6000100000000002</v>
      </c>
    </row>
    <row r="2437" spans="1:5">
      <c r="A2437" t="s">
        <v>136</v>
      </c>
      <c r="B2437">
        <v>5200</v>
      </c>
      <c r="C2437" t="s">
        <v>54</v>
      </c>
      <c r="D2437" t="s">
        <v>95</v>
      </c>
      <c r="E2437">
        <v>13.368</v>
      </c>
    </row>
    <row r="2438" spans="1:5">
      <c r="A2438" t="s">
        <v>136</v>
      </c>
      <c r="B2438">
        <v>5200</v>
      </c>
      <c r="C2438" t="s">
        <v>54</v>
      </c>
      <c r="D2438" t="s">
        <v>96</v>
      </c>
      <c r="E2438">
        <v>22.786999999999999</v>
      </c>
    </row>
    <row r="2439" spans="1:5">
      <c r="A2439" t="s">
        <v>136</v>
      </c>
      <c r="B2439">
        <v>4000</v>
      </c>
      <c r="C2439" t="s">
        <v>54</v>
      </c>
      <c r="D2439" t="s">
        <v>98</v>
      </c>
      <c r="E2439">
        <v>93.816000000000003</v>
      </c>
    </row>
    <row r="2440" spans="1:5">
      <c r="A2440" t="s">
        <v>136</v>
      </c>
      <c r="B2440">
        <v>4000</v>
      </c>
      <c r="C2440" t="s">
        <v>54</v>
      </c>
      <c r="D2440" t="s">
        <v>95</v>
      </c>
      <c r="E2440">
        <v>361.79399999999998</v>
      </c>
    </row>
    <row r="2441" spans="1:5">
      <c r="A2441" t="s">
        <v>136</v>
      </c>
      <c r="B2441">
        <v>4000</v>
      </c>
      <c r="C2441" t="s">
        <v>54</v>
      </c>
      <c r="D2441" t="s">
        <v>96</v>
      </c>
      <c r="E2441">
        <v>241.27600000000001</v>
      </c>
    </row>
    <row r="2442" spans="1:5">
      <c r="A2442" t="s">
        <v>136</v>
      </c>
      <c r="B2442">
        <v>5200</v>
      </c>
      <c r="C2442" t="s">
        <v>55</v>
      </c>
      <c r="D2442" t="s">
        <v>98</v>
      </c>
      <c r="E2442">
        <v>1.1000000000000001</v>
      </c>
    </row>
    <row r="2443" spans="1:5">
      <c r="A2443" t="s">
        <v>136</v>
      </c>
      <c r="B2443">
        <v>5200</v>
      </c>
      <c r="C2443" t="s">
        <v>55</v>
      </c>
      <c r="D2443" t="s">
        <v>95</v>
      </c>
      <c r="E2443">
        <v>195</v>
      </c>
    </row>
    <row r="2444" spans="1:5">
      <c r="A2444" t="s">
        <v>136</v>
      </c>
      <c r="B2444">
        <v>5200</v>
      </c>
      <c r="C2444" t="s">
        <v>55</v>
      </c>
      <c r="D2444" t="s">
        <v>96</v>
      </c>
      <c r="E2444">
        <v>36.774999999999999</v>
      </c>
    </row>
    <row r="2445" spans="1:5">
      <c r="A2445" t="s">
        <v>136</v>
      </c>
      <c r="B2445">
        <v>4000</v>
      </c>
      <c r="C2445" t="s">
        <v>55</v>
      </c>
      <c r="D2445" t="s">
        <v>98</v>
      </c>
      <c r="E2445">
        <v>1.4859</v>
      </c>
    </row>
    <row r="2446" spans="1:5">
      <c r="A2446" t="s">
        <v>136</v>
      </c>
      <c r="B2446">
        <v>4000</v>
      </c>
      <c r="C2446" t="s">
        <v>55</v>
      </c>
      <c r="D2446" t="s">
        <v>95</v>
      </c>
      <c r="E2446">
        <v>148.494</v>
      </c>
    </row>
    <row r="2447" spans="1:5">
      <c r="A2447" t="s">
        <v>136</v>
      </c>
      <c r="B2447">
        <v>4000</v>
      </c>
      <c r="C2447" t="s">
        <v>55</v>
      </c>
      <c r="D2447" t="s">
        <v>96</v>
      </c>
      <c r="E2447">
        <v>85.022099999999995</v>
      </c>
    </row>
    <row r="2448" spans="1:5">
      <c r="A2448" t="s">
        <v>136</v>
      </c>
      <c r="B2448">
        <v>5200</v>
      </c>
      <c r="C2448" t="s">
        <v>56</v>
      </c>
      <c r="D2448" t="s">
        <v>98</v>
      </c>
      <c r="E2448">
        <v>1.8002400000000002E-2</v>
      </c>
    </row>
    <row r="2449" spans="1:5">
      <c r="A2449" t="s">
        <v>136</v>
      </c>
      <c r="B2449">
        <v>5200</v>
      </c>
      <c r="C2449" t="s">
        <v>56</v>
      </c>
      <c r="D2449" t="s">
        <v>95</v>
      </c>
      <c r="E2449">
        <v>0.29800100000000002</v>
      </c>
    </row>
    <row r="2450" spans="1:5">
      <c r="A2450" t="s">
        <v>136</v>
      </c>
      <c r="B2450">
        <v>5200</v>
      </c>
      <c r="C2450" t="s">
        <v>56</v>
      </c>
      <c r="D2450" t="s">
        <v>96</v>
      </c>
      <c r="E2450">
        <v>0.49799399999999999</v>
      </c>
    </row>
    <row r="2451" spans="1:5">
      <c r="A2451" t="s">
        <v>136</v>
      </c>
      <c r="B2451">
        <v>4000</v>
      </c>
      <c r="C2451" t="s">
        <v>56</v>
      </c>
      <c r="D2451" t="s">
        <v>98</v>
      </c>
      <c r="E2451">
        <v>0.16466800000000001</v>
      </c>
    </row>
    <row r="2452" spans="1:5">
      <c r="A2452" t="s">
        <v>136</v>
      </c>
      <c r="B2452">
        <v>4000</v>
      </c>
      <c r="C2452" t="s">
        <v>56</v>
      </c>
      <c r="D2452" t="s">
        <v>95</v>
      </c>
      <c r="E2452">
        <v>12.519</v>
      </c>
    </row>
    <row r="2453" spans="1:5">
      <c r="A2453" t="s">
        <v>136</v>
      </c>
      <c r="B2453">
        <v>4000</v>
      </c>
      <c r="C2453" t="s">
        <v>56</v>
      </c>
      <c r="D2453" t="s">
        <v>96</v>
      </c>
      <c r="E2453">
        <v>10.3635</v>
      </c>
    </row>
    <row r="2454" spans="1:5">
      <c r="A2454" t="s">
        <v>136</v>
      </c>
      <c r="B2454">
        <v>5200</v>
      </c>
      <c r="C2454" t="s">
        <v>57</v>
      </c>
      <c r="D2454" t="s">
        <v>98</v>
      </c>
      <c r="E2454">
        <v>0.75500599999999995</v>
      </c>
    </row>
    <row r="2455" spans="1:5">
      <c r="A2455" t="s">
        <v>136</v>
      </c>
      <c r="B2455">
        <v>5200</v>
      </c>
      <c r="C2455" t="s">
        <v>57</v>
      </c>
      <c r="D2455" t="s">
        <v>95</v>
      </c>
      <c r="E2455">
        <v>47.511000000000003</v>
      </c>
    </row>
    <row r="2456" spans="1:5">
      <c r="A2456" t="s">
        <v>136</v>
      </c>
      <c r="B2456">
        <v>5200</v>
      </c>
      <c r="C2456" t="s">
        <v>57</v>
      </c>
      <c r="D2456" t="s">
        <v>96</v>
      </c>
      <c r="E2456">
        <v>8.9630100000000006</v>
      </c>
    </row>
    <row r="2457" spans="1:5">
      <c r="A2457" t="s">
        <v>136</v>
      </c>
      <c r="B2457">
        <v>4000</v>
      </c>
      <c r="C2457" t="s">
        <v>57</v>
      </c>
      <c r="D2457" t="s">
        <v>98</v>
      </c>
      <c r="E2457">
        <v>3.0770900000000001</v>
      </c>
    </row>
    <row r="2458" spans="1:5">
      <c r="A2458" t="s">
        <v>136</v>
      </c>
      <c r="B2458">
        <v>4000</v>
      </c>
      <c r="C2458" t="s">
        <v>57</v>
      </c>
      <c r="D2458" t="s">
        <v>95</v>
      </c>
      <c r="E2458">
        <v>92.348100000000002</v>
      </c>
    </row>
    <row r="2459" spans="1:5">
      <c r="A2459" t="s">
        <v>136</v>
      </c>
      <c r="B2459">
        <v>4000</v>
      </c>
      <c r="C2459" t="s">
        <v>57</v>
      </c>
      <c r="D2459" t="s">
        <v>96</v>
      </c>
      <c r="E2459">
        <v>39.172499999999999</v>
      </c>
    </row>
    <row r="2460" spans="1:5">
      <c r="A2460" t="s">
        <v>136</v>
      </c>
      <c r="B2460">
        <v>5200</v>
      </c>
      <c r="C2460" t="s">
        <v>58</v>
      </c>
      <c r="D2460" t="s">
        <v>98</v>
      </c>
      <c r="E2460">
        <v>0.29998399999999997</v>
      </c>
    </row>
    <row r="2461" spans="1:5">
      <c r="A2461" t="s">
        <v>136</v>
      </c>
      <c r="B2461">
        <v>5200</v>
      </c>
      <c r="C2461" t="s">
        <v>58</v>
      </c>
      <c r="D2461" t="s">
        <v>95</v>
      </c>
      <c r="E2461">
        <v>135.38900000000001</v>
      </c>
    </row>
    <row r="2462" spans="1:5">
      <c r="A2462" t="s">
        <v>136</v>
      </c>
      <c r="B2462">
        <v>5200</v>
      </c>
      <c r="C2462" t="s">
        <v>58</v>
      </c>
      <c r="D2462" t="s">
        <v>96</v>
      </c>
      <c r="E2462">
        <v>60.777000000000001</v>
      </c>
    </row>
    <row r="2463" spans="1:5">
      <c r="A2463" t="s">
        <v>136</v>
      </c>
      <c r="B2463">
        <v>4000</v>
      </c>
      <c r="C2463" t="s">
        <v>58</v>
      </c>
      <c r="D2463" t="s">
        <v>98</v>
      </c>
      <c r="E2463">
        <v>0.89731300000000003</v>
      </c>
    </row>
    <row r="2464" spans="1:5">
      <c r="A2464" t="s">
        <v>136</v>
      </c>
      <c r="B2464">
        <v>4000</v>
      </c>
      <c r="C2464" t="s">
        <v>58</v>
      </c>
      <c r="D2464" t="s">
        <v>95</v>
      </c>
      <c r="E2464">
        <v>3.5396899999999998</v>
      </c>
    </row>
    <row r="2465" spans="1:5">
      <c r="A2465" t="s">
        <v>136</v>
      </c>
      <c r="B2465">
        <v>4000</v>
      </c>
      <c r="C2465" t="s">
        <v>58</v>
      </c>
      <c r="D2465" t="s">
        <v>96</v>
      </c>
      <c r="E2465">
        <v>1.09799</v>
      </c>
    </row>
    <row r="2466" spans="1:5">
      <c r="A2466" t="s">
        <v>136</v>
      </c>
      <c r="B2466">
        <v>5200</v>
      </c>
      <c r="C2466" t="s">
        <v>59</v>
      </c>
      <c r="D2466" t="s">
        <v>95</v>
      </c>
      <c r="E2466">
        <v>4.2450000000000001</v>
      </c>
    </row>
    <row r="2467" spans="1:5">
      <c r="A2467" t="s">
        <v>136</v>
      </c>
      <c r="B2467">
        <v>5200</v>
      </c>
      <c r="C2467" t="s">
        <v>59</v>
      </c>
      <c r="D2467" t="s">
        <v>96</v>
      </c>
      <c r="E2467">
        <v>1.56</v>
      </c>
    </row>
    <row r="2468" spans="1:5">
      <c r="A2468" t="s">
        <v>136</v>
      </c>
      <c r="B2468">
        <v>4000</v>
      </c>
      <c r="C2468" t="s">
        <v>59</v>
      </c>
      <c r="D2468" t="s">
        <v>95</v>
      </c>
      <c r="E2468">
        <v>4.7610200000000003</v>
      </c>
    </row>
    <row r="2469" spans="1:5">
      <c r="A2469" t="s">
        <v>136</v>
      </c>
      <c r="B2469">
        <v>4000</v>
      </c>
      <c r="C2469" t="s">
        <v>59</v>
      </c>
      <c r="D2469" t="s">
        <v>96</v>
      </c>
      <c r="E2469">
        <v>0.98909000000000002</v>
      </c>
    </row>
    <row r="2470" spans="1:5">
      <c r="A2470" t="s">
        <v>136</v>
      </c>
      <c r="B2470">
        <v>5200</v>
      </c>
      <c r="C2470" t="s">
        <v>60</v>
      </c>
      <c r="D2470" t="s">
        <v>98</v>
      </c>
      <c r="E2470">
        <v>0.142015</v>
      </c>
    </row>
    <row r="2471" spans="1:5">
      <c r="A2471" t="s">
        <v>136</v>
      </c>
      <c r="B2471">
        <v>5200</v>
      </c>
      <c r="C2471" t="s">
        <v>60</v>
      </c>
      <c r="D2471" t="s">
        <v>95</v>
      </c>
      <c r="E2471">
        <v>20.562999999999999</v>
      </c>
    </row>
    <row r="2472" spans="1:5">
      <c r="A2472" t="s">
        <v>136</v>
      </c>
      <c r="B2472">
        <v>5200</v>
      </c>
      <c r="C2472" t="s">
        <v>60</v>
      </c>
      <c r="D2472" t="s">
        <v>96</v>
      </c>
      <c r="E2472">
        <v>10.484999999999999</v>
      </c>
    </row>
    <row r="2473" spans="1:5">
      <c r="A2473" t="s">
        <v>136</v>
      </c>
      <c r="B2473">
        <v>4000</v>
      </c>
      <c r="C2473" t="s">
        <v>60</v>
      </c>
      <c r="D2473" t="s">
        <v>98</v>
      </c>
      <c r="E2473">
        <v>1.3401000000000001</v>
      </c>
    </row>
    <row r="2474" spans="1:5">
      <c r="A2474" t="s">
        <v>136</v>
      </c>
      <c r="B2474">
        <v>4000</v>
      </c>
      <c r="C2474" t="s">
        <v>60</v>
      </c>
      <c r="D2474" t="s">
        <v>95</v>
      </c>
      <c r="E2474">
        <v>55.775700000000001</v>
      </c>
    </row>
    <row r="2475" spans="1:5">
      <c r="A2475" t="s">
        <v>136</v>
      </c>
      <c r="B2475">
        <v>4000</v>
      </c>
      <c r="C2475" t="s">
        <v>60</v>
      </c>
      <c r="D2475" t="s">
        <v>96</v>
      </c>
      <c r="E2475">
        <v>35.293500000000002</v>
      </c>
    </row>
    <row r="2476" spans="1:5">
      <c r="A2476" t="s">
        <v>136</v>
      </c>
      <c r="B2476">
        <v>5200</v>
      </c>
      <c r="C2476" t="s">
        <v>61</v>
      </c>
      <c r="D2476" t="s">
        <v>95</v>
      </c>
      <c r="E2476">
        <v>2.1739999999999999</v>
      </c>
    </row>
    <row r="2477" spans="1:5">
      <c r="A2477" t="s">
        <v>136</v>
      </c>
      <c r="B2477">
        <v>5200</v>
      </c>
      <c r="C2477" t="s">
        <v>61</v>
      </c>
      <c r="D2477" t="s">
        <v>96</v>
      </c>
      <c r="E2477">
        <v>16.440000000000001</v>
      </c>
    </row>
    <row r="2478" spans="1:5">
      <c r="A2478" t="s">
        <v>136</v>
      </c>
      <c r="B2478">
        <v>4000</v>
      </c>
      <c r="C2478" t="s">
        <v>61</v>
      </c>
      <c r="D2478" t="s">
        <v>98</v>
      </c>
      <c r="E2478">
        <v>6.38009</v>
      </c>
    </row>
    <row r="2479" spans="1:5">
      <c r="A2479" t="s">
        <v>136</v>
      </c>
      <c r="B2479">
        <v>4000</v>
      </c>
      <c r="C2479" t="s">
        <v>61</v>
      </c>
      <c r="D2479" t="s">
        <v>95</v>
      </c>
      <c r="E2479">
        <v>1307.6099999999999</v>
      </c>
    </row>
    <row r="2480" spans="1:5">
      <c r="A2480" t="s">
        <v>136</v>
      </c>
      <c r="B2480">
        <v>4000</v>
      </c>
      <c r="C2480" t="s">
        <v>61</v>
      </c>
      <c r="D2480" t="s">
        <v>96</v>
      </c>
      <c r="E2480">
        <v>235.441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17" sqref="A16:G17"/>
    </sheetView>
  </sheetViews>
  <sheetFormatPr defaultRowHeight="14.25"/>
  <cols>
    <col min="6" max="6" width="9.73046875" bestFit="1" customWidth="1"/>
    <col min="7" max="7" width="19" bestFit="1" customWidth="1"/>
    <col min="8" max="8" width="11.73046875" bestFit="1" customWidth="1"/>
    <col min="9" max="9" width="10.3984375" bestFit="1" customWidth="1"/>
  </cols>
  <sheetData>
    <row r="1" spans="1:12">
      <c r="B1" t="s">
        <v>126</v>
      </c>
    </row>
    <row r="2" spans="1:12">
      <c r="A2" t="s">
        <v>35</v>
      </c>
      <c r="B2" s="12">
        <v>7.5738718399291222E-2</v>
      </c>
    </row>
    <row r="3" spans="1:12">
      <c r="A3" t="s">
        <v>36</v>
      </c>
      <c r="B3" s="12">
        <v>1.2948952604233609E-2</v>
      </c>
      <c r="F3" t="s">
        <v>8</v>
      </c>
    </row>
    <row r="4" spans="1:12">
      <c r="A4" t="s">
        <v>37</v>
      </c>
      <c r="B4" s="12">
        <v>4.596242256486748E-3</v>
      </c>
      <c r="F4" t="s">
        <v>6</v>
      </c>
      <c r="G4" t="s">
        <v>127</v>
      </c>
      <c r="H4" t="s">
        <v>14</v>
      </c>
      <c r="I4" t="s">
        <v>1</v>
      </c>
      <c r="J4" t="s">
        <v>10</v>
      </c>
      <c r="K4" t="s">
        <v>67</v>
      </c>
      <c r="L4" t="s">
        <v>110</v>
      </c>
    </row>
    <row r="5" spans="1:12">
      <c r="A5" t="s">
        <v>125</v>
      </c>
      <c r="B5" s="12">
        <v>0</v>
      </c>
      <c r="F5" t="s">
        <v>68</v>
      </c>
      <c r="G5" t="s">
        <v>132</v>
      </c>
      <c r="H5" s="10" t="s">
        <v>128</v>
      </c>
      <c r="I5">
        <v>2011</v>
      </c>
      <c r="J5">
        <v>0.15</v>
      </c>
    </row>
    <row r="6" spans="1:12">
      <c r="A6" t="s">
        <v>38</v>
      </c>
      <c r="B6" s="12">
        <v>5.5154907077840981E-5</v>
      </c>
      <c r="F6" t="s">
        <v>68</v>
      </c>
      <c r="G6" t="s">
        <v>133</v>
      </c>
      <c r="H6" s="10" t="s">
        <v>128</v>
      </c>
      <c r="I6">
        <v>2011</v>
      </c>
      <c r="J6">
        <v>0.2</v>
      </c>
    </row>
    <row r="7" spans="1:12">
      <c r="A7" t="s">
        <v>39</v>
      </c>
      <c r="B7" s="12">
        <v>8.5338134578118712E-3</v>
      </c>
      <c r="F7" t="s">
        <v>129</v>
      </c>
      <c r="J7">
        <v>5</v>
      </c>
      <c r="K7" t="s">
        <v>130</v>
      </c>
      <c r="L7" t="str">
        <f>K7</f>
        <v>COMSOL</v>
      </c>
    </row>
    <row r="8" spans="1:12">
      <c r="A8" t="s">
        <v>40</v>
      </c>
      <c r="B8" s="12">
        <v>0.46990992586757452</v>
      </c>
      <c r="F8" t="s">
        <v>131</v>
      </c>
      <c r="G8" t="str">
        <f>G5&amp;","&amp;G6</f>
        <v>NR_ES*SpHeat,NR_ES*WatHeat</v>
      </c>
      <c r="H8" t="str">
        <f>H6</f>
        <v>-RESID</v>
      </c>
      <c r="J8">
        <v>2015</v>
      </c>
      <c r="K8" t="s">
        <v>130</v>
      </c>
    </row>
    <row r="9" spans="1:12">
      <c r="A9" t="s">
        <v>41</v>
      </c>
      <c r="B9" s="12">
        <v>1.3788726769460246E-3</v>
      </c>
    </row>
    <row r="10" spans="1:12">
      <c r="A10" t="s">
        <v>42</v>
      </c>
      <c r="B10" s="12">
        <v>0</v>
      </c>
    </row>
    <row r="11" spans="1:12">
      <c r="A11" t="s">
        <v>44</v>
      </c>
      <c r="B11" s="12">
        <v>0.11236914150993071</v>
      </c>
    </row>
    <row r="12" spans="1:12">
      <c r="A12" t="s">
        <v>45</v>
      </c>
      <c r="B12" s="12">
        <v>1.657711373839554E-3</v>
      </c>
    </row>
    <row r="13" spans="1:12">
      <c r="A13" t="s">
        <v>46</v>
      </c>
      <c r="B13" s="12">
        <v>6.2341911433053371E-2</v>
      </c>
    </row>
    <row r="14" spans="1:12">
      <c r="A14" t="s">
        <v>43</v>
      </c>
      <c r="B14" s="12">
        <v>3.4785893477843875E-3</v>
      </c>
    </row>
    <row r="15" spans="1:12">
      <c r="A15" t="s">
        <v>48</v>
      </c>
      <c r="B15" s="12">
        <v>7.2804477342750104E-3</v>
      </c>
    </row>
    <row r="16" spans="1:12">
      <c r="A16" t="s">
        <v>49</v>
      </c>
      <c r="B16" s="12">
        <v>8.5490105970653521E-4</v>
      </c>
    </row>
    <row r="17" spans="1:2">
      <c r="A17" t="s">
        <v>75</v>
      </c>
      <c r="B17" s="12">
        <v>0</v>
      </c>
    </row>
    <row r="18" spans="1:2">
      <c r="A18" t="s">
        <v>50</v>
      </c>
      <c r="B18" s="12">
        <v>0.1541906315665135</v>
      </c>
    </row>
    <row r="19" spans="1:2">
      <c r="A19" t="s">
        <v>51</v>
      </c>
      <c r="B19" s="12">
        <v>8.2732360616761462E-5</v>
      </c>
    </row>
    <row r="20" spans="1:2">
      <c r="A20" t="s">
        <v>52</v>
      </c>
      <c r="B20" s="12">
        <v>1.0188337001878959E-4</v>
      </c>
    </row>
    <row r="21" spans="1:2">
      <c r="A21" t="s">
        <v>53</v>
      </c>
      <c r="B21" s="12">
        <v>5.5154907077840981E-5</v>
      </c>
    </row>
    <row r="22" spans="1:2">
      <c r="A22" t="s">
        <v>69</v>
      </c>
      <c r="B22" s="12">
        <v>2.7577453538920491E-5</v>
      </c>
    </row>
    <row r="23" spans="1:2">
      <c r="A23" t="s">
        <v>54</v>
      </c>
      <c r="B23" s="12">
        <v>3.3483624838505964E-3</v>
      </c>
    </row>
    <row r="24" spans="1:2">
      <c r="A24" t="s">
        <v>79</v>
      </c>
      <c r="B24" s="12">
        <v>6.733494905753085E-3</v>
      </c>
    </row>
    <row r="25" spans="1:2">
      <c r="A25" t="s">
        <v>55</v>
      </c>
      <c r="B25" s="12">
        <v>9.1005596678437623E-3</v>
      </c>
    </row>
    <row r="26" spans="1:2">
      <c r="A26" t="s">
        <v>56</v>
      </c>
      <c r="B26" s="12">
        <v>4.5752527501821252E-2</v>
      </c>
    </row>
    <row r="27" spans="1:2">
      <c r="A27" t="s">
        <v>57</v>
      </c>
      <c r="B27" s="12">
        <v>8.6648323720147659E-4</v>
      </c>
    </row>
    <row r="28" spans="1:2">
      <c r="A28" t="s">
        <v>58</v>
      </c>
      <c r="B28" s="12">
        <v>3.5577814007123443E-3</v>
      </c>
    </row>
    <row r="29" spans="1:2">
      <c r="A29" t="s">
        <v>59</v>
      </c>
      <c r="B29" s="12">
        <v>8.3022254808362594E-5</v>
      </c>
    </row>
    <row r="30" spans="1:2">
      <c r="A30" t="s">
        <v>60</v>
      </c>
      <c r="B30" s="12">
        <v>3.0335198892812538E-3</v>
      </c>
    </row>
    <row r="31" spans="1:2">
      <c r="A31" t="s">
        <v>61</v>
      </c>
      <c r="B31" s="12">
        <v>1.1921886372950543E-2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4"/>
  <sheetViews>
    <sheetView topLeftCell="B37" zoomScaleNormal="100" workbookViewId="0">
      <selection activeCell="B63" sqref="B63"/>
    </sheetView>
  </sheetViews>
  <sheetFormatPr defaultColWidth="9.1328125" defaultRowHeight="13.5"/>
  <cols>
    <col min="1" max="1" width="20.3984375" style="39" customWidth="1"/>
    <col min="2" max="2" width="32.86328125" style="39" bestFit="1" customWidth="1"/>
    <col min="3" max="4" width="9.1328125" style="39"/>
    <col min="5" max="5" width="33.86328125" style="39" customWidth="1"/>
    <col min="6" max="16384" width="9.1328125" style="39"/>
  </cols>
  <sheetData>
    <row r="1" spans="1:42">
      <c r="A1" s="51" t="s">
        <v>285</v>
      </c>
    </row>
    <row r="3" spans="1:42">
      <c r="A3" s="51" t="s">
        <v>197</v>
      </c>
      <c r="B3" s="52">
        <v>42894.403692129628</v>
      </c>
    </row>
    <row r="4" spans="1:42">
      <c r="A4" s="51" t="s">
        <v>198</v>
      </c>
      <c r="B4" s="52">
        <v>42934.502709594904</v>
      </c>
    </row>
    <row r="5" spans="1:42">
      <c r="A5" s="51" t="s">
        <v>199</v>
      </c>
      <c r="B5" s="51" t="s">
        <v>200</v>
      </c>
    </row>
    <row r="7" spans="1:42">
      <c r="A7" s="51" t="s">
        <v>201</v>
      </c>
      <c r="B7" s="51" t="s">
        <v>202</v>
      </c>
    </row>
    <row r="8" spans="1:42">
      <c r="A8" s="51" t="s">
        <v>286</v>
      </c>
      <c r="B8" s="51" t="s">
        <v>204</v>
      </c>
    </row>
    <row r="9" spans="1:42">
      <c r="D9" s="39" t="str">
        <f>VLOOKUP(D10,Countries!$B$2:$C$42,2,0)</f>
        <v>BE</v>
      </c>
      <c r="E9" s="39" t="str">
        <f>VLOOKUP(E10,Countries!$B$2:$C$42,2,0)</f>
        <v>BG</v>
      </c>
      <c r="F9" s="39" t="str">
        <f>VLOOKUP(F10,Countries!$B$2:$C$42,2,0)</f>
        <v>CZ</v>
      </c>
      <c r="G9" s="39" t="str">
        <f>VLOOKUP(G10,Countries!$B$2:$C$42,2,0)</f>
        <v>DK</v>
      </c>
      <c r="H9" s="39" t="str">
        <f>VLOOKUP(H10,Countries!$B$2:$C$42,2,0)</f>
        <v>DE</v>
      </c>
      <c r="I9" s="39" t="str">
        <f>VLOOKUP(I10,Countries!$B$2:$C$42,2,0)</f>
        <v>EE</v>
      </c>
      <c r="J9" s="39" t="str">
        <f>VLOOKUP(J10,Countries!$B$2:$C$42,2,0)</f>
        <v>IE</v>
      </c>
      <c r="K9" s="39" t="str">
        <f>VLOOKUP(K10,Countries!$B$2:$C$42,2,0)</f>
        <v>EL</v>
      </c>
      <c r="L9" s="39" t="str">
        <f>VLOOKUP(L10,Countries!$B$2:$C$42,2,0)</f>
        <v>ES</v>
      </c>
      <c r="M9" s="39" t="str">
        <f>VLOOKUP(M10,Countries!$B$2:$C$42,2,0)</f>
        <v>FR</v>
      </c>
      <c r="N9" s="39" t="str">
        <f>VLOOKUP(N10,Countries!$B$2:$C$42,2,0)</f>
        <v>HR</v>
      </c>
      <c r="O9" s="39" t="str">
        <f>VLOOKUP(O10,Countries!$B$2:$C$42,2,0)</f>
        <v>IT</v>
      </c>
      <c r="P9" s="39" t="str">
        <f>VLOOKUP(P10,Countries!$B$2:$C$42,2,0)</f>
        <v>CY</v>
      </c>
      <c r="Q9" s="39" t="str">
        <f>VLOOKUP(Q10,Countries!$B$2:$C$42,2,0)</f>
        <v>LV</v>
      </c>
      <c r="R9" s="39" t="str">
        <f>VLOOKUP(R10,Countries!$B$2:$C$42,2,0)</f>
        <v>LT</v>
      </c>
      <c r="S9" s="39" t="str">
        <f>VLOOKUP(S10,Countries!$B$2:$C$42,2,0)</f>
        <v>LU</v>
      </c>
      <c r="T9" s="39" t="str">
        <f>VLOOKUP(T10,Countries!$B$2:$C$42,2,0)</f>
        <v>HU</v>
      </c>
      <c r="U9" s="39" t="str">
        <f>VLOOKUP(U10,Countries!$B$2:$C$42,2,0)</f>
        <v>MT</v>
      </c>
      <c r="V9" s="39" t="str">
        <f>VLOOKUP(V10,Countries!$B$2:$C$42,2,0)</f>
        <v>NL</v>
      </c>
      <c r="W9" s="39" t="str">
        <f>VLOOKUP(W10,Countries!$B$2:$C$42,2,0)</f>
        <v>AT</v>
      </c>
      <c r="X9" s="39" t="str">
        <f>VLOOKUP(X10,Countries!$B$2:$C$42,2,0)</f>
        <v>PL</v>
      </c>
      <c r="Y9" s="39" t="str">
        <f>VLOOKUP(Y10,Countries!$B$2:$C$42,2,0)</f>
        <v>PT</v>
      </c>
      <c r="Z9" s="39" t="str">
        <f>VLOOKUP(Z10,Countries!$B$2:$C$42,2,0)</f>
        <v>RO</v>
      </c>
      <c r="AA9" s="39" t="str">
        <f>VLOOKUP(AA10,Countries!$B$2:$C$42,2,0)</f>
        <v>SI</v>
      </c>
      <c r="AB9" s="39" t="str">
        <f>VLOOKUP(AB10,Countries!$B$2:$C$42,2,0)</f>
        <v>SK</v>
      </c>
      <c r="AC9" s="39" t="str">
        <f>VLOOKUP(AC10,Countries!$B$2:$C$42,2,0)</f>
        <v>FI</v>
      </c>
      <c r="AD9" s="39" t="str">
        <f>VLOOKUP(AD10,Countries!$B$2:$C$42,2,0)</f>
        <v>SE</v>
      </c>
      <c r="AE9" s="39" t="str">
        <f>VLOOKUP(AE10,Countries!$B$2:$C$42,2,0)</f>
        <v>UK</v>
      </c>
      <c r="AF9" s="39" t="str">
        <f>VLOOKUP(AF10,Countries!$B$2:$C$42,2,0)</f>
        <v>IS</v>
      </c>
      <c r="AG9" s="39" t="str">
        <f>VLOOKUP(AG10,Countries!$B$2:$C$42,2,0)</f>
        <v>NO</v>
      </c>
      <c r="AH9" s="39" t="str">
        <f>VLOOKUP(AH10,Countries!$B$2:$C$42,2,0)</f>
        <v>ME</v>
      </c>
      <c r="AI9" s="39" t="str">
        <f>VLOOKUP(AI10,Countries!$B$2:$C$42,2,0)</f>
        <v>MK</v>
      </c>
      <c r="AJ9" s="39" t="str">
        <f>VLOOKUP(AJ10,Countries!$B$2:$C$42,2,0)</f>
        <v>AL</v>
      </c>
      <c r="AK9" s="53" t="s">
        <v>80</v>
      </c>
      <c r="AM9" s="53" t="s">
        <v>251</v>
      </c>
      <c r="AN9" s="53" t="s">
        <v>116</v>
      </c>
    </row>
    <row r="10" spans="1:42">
      <c r="A10" s="54" t="s">
        <v>253</v>
      </c>
      <c r="B10" s="54" t="s">
        <v>287</v>
      </c>
      <c r="C10" s="54" t="s">
        <v>288</v>
      </c>
      <c r="D10" s="54" t="s">
        <v>207</v>
      </c>
      <c r="E10" s="54" t="s">
        <v>211</v>
      </c>
      <c r="F10" s="54" t="s">
        <v>212</v>
      </c>
      <c r="G10" s="54" t="s">
        <v>213</v>
      </c>
      <c r="H10" s="54" t="s">
        <v>214</v>
      </c>
      <c r="I10" s="54" t="s">
        <v>215</v>
      </c>
      <c r="J10" s="54" t="s">
        <v>216</v>
      </c>
      <c r="K10" s="54" t="s">
        <v>217</v>
      </c>
      <c r="L10" s="54" t="s">
        <v>218</v>
      </c>
      <c r="M10" s="54" t="s">
        <v>219</v>
      </c>
      <c r="N10" s="54" t="s">
        <v>220</v>
      </c>
      <c r="O10" s="54" t="s">
        <v>221</v>
      </c>
      <c r="P10" s="54" t="s">
        <v>222</v>
      </c>
      <c r="Q10" s="54" t="s">
        <v>223</v>
      </c>
      <c r="R10" s="54" t="s">
        <v>224</v>
      </c>
      <c r="S10" s="54" t="s">
        <v>225</v>
      </c>
      <c r="T10" s="54" t="s">
        <v>226</v>
      </c>
      <c r="U10" s="54" t="s">
        <v>227</v>
      </c>
      <c r="V10" s="54" t="s">
        <v>228</v>
      </c>
      <c r="W10" s="54" t="s">
        <v>229</v>
      </c>
      <c r="X10" s="54" t="s">
        <v>230</v>
      </c>
      <c r="Y10" s="54" t="s">
        <v>231</v>
      </c>
      <c r="Z10" s="54" t="s">
        <v>232</v>
      </c>
      <c r="AA10" s="54" t="s">
        <v>233</v>
      </c>
      <c r="AB10" s="54" t="s">
        <v>234</v>
      </c>
      <c r="AC10" s="54" t="s">
        <v>235</v>
      </c>
      <c r="AD10" s="54" t="s">
        <v>236</v>
      </c>
      <c r="AE10" s="54" t="s">
        <v>237</v>
      </c>
      <c r="AF10" s="54" t="s">
        <v>238</v>
      </c>
      <c r="AG10" s="54" t="s">
        <v>239</v>
      </c>
      <c r="AH10" s="54" t="s">
        <v>240</v>
      </c>
      <c r="AI10" s="54" t="s">
        <v>241</v>
      </c>
      <c r="AJ10" s="54" t="s">
        <v>242</v>
      </c>
      <c r="AK10" s="54" t="s">
        <v>243</v>
      </c>
      <c r="AL10" s="54" t="s">
        <v>244</v>
      </c>
      <c r="AM10" s="54" t="s">
        <v>245</v>
      </c>
      <c r="AN10" s="54" t="s">
        <v>246</v>
      </c>
      <c r="AO10" s="54" t="s">
        <v>247</v>
      </c>
      <c r="AP10" s="54" t="s">
        <v>248</v>
      </c>
    </row>
    <row r="11" spans="1:42">
      <c r="A11" s="54" t="s">
        <v>289</v>
      </c>
      <c r="B11" s="54" t="s">
        <v>209</v>
      </c>
      <c r="C11" s="55">
        <v>14365590</v>
      </c>
      <c r="D11" s="55">
        <v>408116</v>
      </c>
      <c r="E11" s="55">
        <v>109179</v>
      </c>
      <c r="F11" s="55">
        <v>242155</v>
      </c>
      <c r="G11" s="55">
        <v>214278</v>
      </c>
      <c r="H11" s="55">
        <v>2372239</v>
      </c>
      <c r="I11" s="55">
        <v>32557</v>
      </c>
      <c r="J11" s="55">
        <v>193339</v>
      </c>
      <c r="K11" s="55">
        <v>335113</v>
      </c>
      <c r="L11" s="55">
        <v>1482522</v>
      </c>
      <c r="M11" s="55">
        <v>1930898</v>
      </c>
      <c r="N11" s="55">
        <v>85495</v>
      </c>
      <c r="O11" s="55">
        <v>1620369</v>
      </c>
      <c r="P11" s="55">
        <v>43326</v>
      </c>
      <c r="Q11" s="55">
        <v>48705</v>
      </c>
      <c r="R11" s="55">
        <v>61520</v>
      </c>
      <c r="S11" s="55">
        <v>106842</v>
      </c>
      <c r="T11" s="55">
        <v>168344</v>
      </c>
      <c r="U11" s="55">
        <v>11988</v>
      </c>
      <c r="V11" s="55">
        <v>615944</v>
      </c>
      <c r="W11" s="55">
        <v>325012</v>
      </c>
      <c r="X11" s="55">
        <v>683280</v>
      </c>
      <c r="Y11" s="55">
        <v>290578</v>
      </c>
      <c r="Z11" s="55">
        <v>204384</v>
      </c>
      <c r="AA11" s="55">
        <v>73095</v>
      </c>
      <c r="AB11" s="55">
        <v>87627</v>
      </c>
      <c r="AC11" s="55">
        <v>193604</v>
      </c>
      <c r="AD11" s="55">
        <v>333215</v>
      </c>
      <c r="AE11" s="55">
        <v>2091867</v>
      </c>
      <c r="AF11" s="55">
        <v>17161</v>
      </c>
      <c r="AG11" s="55">
        <v>213577</v>
      </c>
      <c r="AH11" s="55">
        <v>9634</v>
      </c>
      <c r="AI11" s="55">
        <v>19226</v>
      </c>
      <c r="AJ11" s="55">
        <v>31411</v>
      </c>
      <c r="AK11" s="55">
        <v>94241</v>
      </c>
      <c r="AL11" s="55">
        <v>656412</v>
      </c>
      <c r="AM11" s="56" t="s">
        <v>210</v>
      </c>
      <c r="AN11" s="55">
        <v>13919</v>
      </c>
      <c r="AO11" s="55">
        <v>24975</v>
      </c>
      <c r="AP11" s="55">
        <v>380513</v>
      </c>
    </row>
    <row r="12" spans="1:42">
      <c r="A12" s="54" t="s">
        <v>289</v>
      </c>
      <c r="B12" s="54" t="s">
        <v>290</v>
      </c>
      <c r="C12" s="55">
        <v>117044</v>
      </c>
      <c r="D12" s="55">
        <v>1406</v>
      </c>
      <c r="E12" s="55">
        <v>846</v>
      </c>
      <c r="F12" s="55">
        <v>3959</v>
      </c>
      <c r="G12" s="55">
        <v>3288</v>
      </c>
      <c r="H12" s="55">
        <v>14584</v>
      </c>
      <c r="I12" s="55">
        <v>2115</v>
      </c>
      <c r="J12" s="55">
        <v>1732</v>
      </c>
      <c r="K12" s="55">
        <v>852</v>
      </c>
      <c r="L12" s="55">
        <v>26598</v>
      </c>
      <c r="M12" s="55">
        <v>7336</v>
      </c>
      <c r="N12" s="55">
        <v>1196</v>
      </c>
      <c r="O12" s="55">
        <v>2684</v>
      </c>
      <c r="P12" s="55">
        <v>0</v>
      </c>
      <c r="Q12" s="55">
        <v>2804</v>
      </c>
      <c r="R12" s="55">
        <v>2541</v>
      </c>
      <c r="S12" s="55">
        <v>127</v>
      </c>
      <c r="T12" s="55">
        <v>2310</v>
      </c>
      <c r="U12" s="55">
        <v>0</v>
      </c>
      <c r="V12" s="55">
        <v>1409</v>
      </c>
      <c r="W12" s="55">
        <v>2054</v>
      </c>
      <c r="X12" s="55">
        <v>4806</v>
      </c>
      <c r="Y12" s="55">
        <v>682</v>
      </c>
      <c r="Z12" s="55">
        <v>6135</v>
      </c>
      <c r="AA12" s="55">
        <v>383</v>
      </c>
      <c r="AB12" s="55">
        <v>0</v>
      </c>
      <c r="AC12" s="55">
        <v>1369</v>
      </c>
      <c r="AD12" s="55">
        <v>43</v>
      </c>
      <c r="AE12" s="55">
        <v>25783</v>
      </c>
      <c r="AF12" s="55">
        <v>0</v>
      </c>
      <c r="AG12" s="55">
        <v>558</v>
      </c>
      <c r="AH12" s="55">
        <v>43</v>
      </c>
      <c r="AI12" s="55">
        <v>172</v>
      </c>
      <c r="AJ12" s="55">
        <v>128</v>
      </c>
      <c r="AK12" s="55">
        <v>481</v>
      </c>
      <c r="AL12" s="55">
        <v>6435</v>
      </c>
      <c r="AM12" s="56" t="s">
        <v>210</v>
      </c>
      <c r="AN12" s="55">
        <v>43</v>
      </c>
      <c r="AO12" s="55">
        <v>601</v>
      </c>
      <c r="AP12" s="55">
        <v>7455</v>
      </c>
    </row>
    <row r="13" spans="1:42">
      <c r="A13" s="54" t="s">
        <v>289</v>
      </c>
      <c r="B13" s="54" t="s">
        <v>291</v>
      </c>
      <c r="C13" s="55">
        <v>11936057</v>
      </c>
      <c r="D13" s="55">
        <v>342439</v>
      </c>
      <c r="E13" s="55">
        <v>100678</v>
      </c>
      <c r="F13" s="55">
        <v>223647</v>
      </c>
      <c r="G13" s="55">
        <v>167246</v>
      </c>
      <c r="H13" s="55">
        <v>1977662</v>
      </c>
      <c r="I13" s="55">
        <v>28512</v>
      </c>
      <c r="J13" s="55">
        <v>158570</v>
      </c>
      <c r="K13" s="55">
        <v>265751</v>
      </c>
      <c r="L13" s="55">
        <v>1185712</v>
      </c>
      <c r="M13" s="55">
        <v>1639122</v>
      </c>
      <c r="N13" s="55">
        <v>78151</v>
      </c>
      <c r="O13" s="55">
        <v>1407897</v>
      </c>
      <c r="P13" s="55">
        <v>31419</v>
      </c>
      <c r="Q13" s="55">
        <v>40762</v>
      </c>
      <c r="R13" s="55">
        <v>56606</v>
      </c>
      <c r="S13" s="55">
        <v>88654</v>
      </c>
      <c r="T13" s="55">
        <v>156374</v>
      </c>
      <c r="U13" s="55">
        <v>7009</v>
      </c>
      <c r="V13" s="55">
        <v>456256</v>
      </c>
      <c r="W13" s="55">
        <v>293177</v>
      </c>
      <c r="X13" s="55">
        <v>656840</v>
      </c>
      <c r="Y13" s="55">
        <v>242295</v>
      </c>
      <c r="Z13" s="55">
        <v>184144</v>
      </c>
      <c r="AA13" s="55">
        <v>71492</v>
      </c>
      <c r="AB13" s="55">
        <v>85803</v>
      </c>
      <c r="AC13" s="55">
        <v>159475</v>
      </c>
      <c r="AD13" s="55">
        <v>290018</v>
      </c>
      <c r="AE13" s="55">
        <v>1540346</v>
      </c>
      <c r="AF13" s="55">
        <v>11236</v>
      </c>
      <c r="AG13" s="55">
        <v>146202</v>
      </c>
      <c r="AH13" s="55">
        <v>9503</v>
      </c>
      <c r="AI13" s="55">
        <v>18750</v>
      </c>
      <c r="AJ13" s="55">
        <v>30149</v>
      </c>
      <c r="AK13" s="55">
        <v>91203</v>
      </c>
      <c r="AL13" s="55">
        <v>556616</v>
      </c>
      <c r="AM13" s="56" t="s">
        <v>210</v>
      </c>
      <c r="AN13" s="55">
        <v>13360</v>
      </c>
      <c r="AO13" s="55">
        <v>23600</v>
      </c>
      <c r="AP13" s="55">
        <v>357771</v>
      </c>
    </row>
    <row r="14" spans="1:42">
      <c r="A14" s="54" t="s">
        <v>289</v>
      </c>
      <c r="B14" s="54" t="s">
        <v>292</v>
      </c>
      <c r="C14" s="55">
        <v>1799349</v>
      </c>
      <c r="D14" s="55">
        <v>57577</v>
      </c>
      <c r="E14" s="55">
        <v>7009</v>
      </c>
      <c r="F14" s="55">
        <v>13120</v>
      </c>
      <c r="G14" s="55">
        <v>34234</v>
      </c>
      <c r="H14" s="55">
        <v>332684</v>
      </c>
      <c r="I14" s="55">
        <v>1548</v>
      </c>
      <c r="J14" s="55">
        <v>31002</v>
      </c>
      <c r="K14" s="55">
        <v>28552</v>
      </c>
      <c r="L14" s="55">
        <v>127452</v>
      </c>
      <c r="M14" s="55">
        <v>229805</v>
      </c>
      <c r="N14" s="55">
        <v>4132</v>
      </c>
      <c r="O14" s="55">
        <v>132612</v>
      </c>
      <c r="P14" s="55">
        <v>11907</v>
      </c>
      <c r="Q14" s="55">
        <v>4926</v>
      </c>
      <c r="R14" s="55">
        <v>2029</v>
      </c>
      <c r="S14" s="55">
        <v>18061</v>
      </c>
      <c r="T14" s="55">
        <v>9618</v>
      </c>
      <c r="U14" s="55">
        <v>4257</v>
      </c>
      <c r="V14" s="55">
        <v>142767</v>
      </c>
      <c r="W14" s="55">
        <v>28184</v>
      </c>
      <c r="X14" s="55">
        <v>21285</v>
      </c>
      <c r="Y14" s="55">
        <v>36765</v>
      </c>
      <c r="Z14" s="55">
        <v>6957</v>
      </c>
      <c r="AA14" s="55">
        <v>1176</v>
      </c>
      <c r="AB14" s="55">
        <v>1732</v>
      </c>
      <c r="AC14" s="55">
        <v>22603</v>
      </c>
      <c r="AD14" s="55">
        <v>28853</v>
      </c>
      <c r="AE14" s="55">
        <v>458502</v>
      </c>
      <c r="AF14" s="55">
        <v>5160</v>
      </c>
      <c r="AG14" s="55">
        <v>18017</v>
      </c>
      <c r="AH14" s="55">
        <v>88</v>
      </c>
      <c r="AI14" s="55">
        <v>304</v>
      </c>
      <c r="AJ14" s="55">
        <v>731</v>
      </c>
      <c r="AK14" s="55">
        <v>1828</v>
      </c>
      <c r="AL14" s="55">
        <v>50912</v>
      </c>
      <c r="AM14" s="56" t="s">
        <v>210</v>
      </c>
      <c r="AN14" s="55">
        <v>516</v>
      </c>
      <c r="AO14" s="55">
        <v>774</v>
      </c>
      <c r="AP14" s="55">
        <v>11481</v>
      </c>
    </row>
    <row r="15" spans="1:42">
      <c r="A15" s="54" t="s">
        <v>289</v>
      </c>
      <c r="B15" s="54" t="s">
        <v>293</v>
      </c>
      <c r="C15" s="55">
        <v>262805</v>
      </c>
      <c r="D15" s="55">
        <v>88</v>
      </c>
      <c r="E15" s="55">
        <v>646</v>
      </c>
      <c r="F15" s="55">
        <v>1257</v>
      </c>
      <c r="G15" s="55">
        <v>1523</v>
      </c>
      <c r="H15" s="55">
        <v>32923</v>
      </c>
      <c r="I15" s="55">
        <v>43</v>
      </c>
      <c r="J15" s="55">
        <v>1192</v>
      </c>
      <c r="K15" s="55">
        <v>9933</v>
      </c>
      <c r="L15" s="55">
        <v>98521</v>
      </c>
      <c r="M15" s="55">
        <v>33694</v>
      </c>
      <c r="N15" s="55">
        <v>440</v>
      </c>
      <c r="O15" s="55">
        <v>29947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566</v>
      </c>
      <c r="W15" s="55">
        <v>1429</v>
      </c>
      <c r="X15" s="55">
        <v>176</v>
      </c>
      <c r="Y15" s="55">
        <v>5722</v>
      </c>
      <c r="Z15" s="55">
        <v>4660</v>
      </c>
      <c r="AA15" s="55">
        <v>44</v>
      </c>
      <c r="AB15" s="55">
        <v>0</v>
      </c>
      <c r="AC15" s="55">
        <v>3334</v>
      </c>
      <c r="AD15" s="55">
        <v>6453</v>
      </c>
      <c r="AE15" s="55">
        <v>30214</v>
      </c>
      <c r="AF15" s="55">
        <v>302</v>
      </c>
      <c r="AG15" s="55">
        <v>14622</v>
      </c>
      <c r="AH15" s="55">
        <v>0</v>
      </c>
      <c r="AI15" s="55">
        <v>0</v>
      </c>
      <c r="AJ15" s="55">
        <v>0</v>
      </c>
      <c r="AK15" s="55">
        <v>0</v>
      </c>
      <c r="AL15" s="55">
        <v>17286</v>
      </c>
      <c r="AM15" s="56" t="s">
        <v>210</v>
      </c>
      <c r="AN15" s="56" t="s">
        <v>210</v>
      </c>
      <c r="AO15" s="56" t="s">
        <v>210</v>
      </c>
      <c r="AP15" s="55">
        <v>86</v>
      </c>
    </row>
    <row r="16" spans="1:42">
      <c r="A16" s="54" t="s">
        <v>289</v>
      </c>
      <c r="B16" s="54" t="s">
        <v>294</v>
      </c>
      <c r="C16" s="55">
        <v>245883</v>
      </c>
      <c r="D16" s="55">
        <v>6606</v>
      </c>
      <c r="E16" s="55">
        <v>0</v>
      </c>
      <c r="F16" s="55">
        <v>172</v>
      </c>
      <c r="G16" s="55">
        <v>6519</v>
      </c>
      <c r="H16" s="55">
        <v>11625</v>
      </c>
      <c r="I16" s="55">
        <v>338</v>
      </c>
      <c r="J16" s="55">
        <v>843</v>
      </c>
      <c r="K16" s="55">
        <v>30025</v>
      </c>
      <c r="L16" s="55">
        <v>44239</v>
      </c>
      <c r="M16" s="55">
        <v>20942</v>
      </c>
      <c r="N16" s="55">
        <v>1575</v>
      </c>
      <c r="O16" s="55">
        <v>47229</v>
      </c>
      <c r="P16" s="55">
        <v>0</v>
      </c>
      <c r="Q16" s="55">
        <v>212</v>
      </c>
      <c r="R16" s="55">
        <v>258</v>
      </c>
      <c r="S16" s="55">
        <v>0</v>
      </c>
      <c r="T16" s="55">
        <v>42</v>
      </c>
      <c r="U16" s="55">
        <v>722</v>
      </c>
      <c r="V16" s="55">
        <v>14945</v>
      </c>
      <c r="W16" s="55">
        <v>167</v>
      </c>
      <c r="X16" s="55">
        <v>130</v>
      </c>
      <c r="Y16" s="55">
        <v>5114</v>
      </c>
      <c r="Z16" s="55">
        <v>2488</v>
      </c>
      <c r="AA16" s="55">
        <v>0</v>
      </c>
      <c r="AB16" s="55">
        <v>0</v>
      </c>
      <c r="AC16" s="55">
        <v>6822</v>
      </c>
      <c r="AD16" s="55">
        <v>7848</v>
      </c>
      <c r="AE16" s="55">
        <v>37022</v>
      </c>
      <c r="AF16" s="55">
        <v>463</v>
      </c>
      <c r="AG16" s="55">
        <v>34178</v>
      </c>
      <c r="AH16" s="55">
        <v>0</v>
      </c>
      <c r="AI16" s="55">
        <v>0</v>
      </c>
      <c r="AJ16" s="55">
        <v>403</v>
      </c>
      <c r="AK16" s="55">
        <v>728</v>
      </c>
      <c r="AL16" s="55">
        <v>25163</v>
      </c>
      <c r="AM16" s="56" t="s">
        <v>210</v>
      </c>
      <c r="AN16" s="56" t="s">
        <v>210</v>
      </c>
      <c r="AO16" s="56" t="s">
        <v>210</v>
      </c>
      <c r="AP16" s="55">
        <v>3337</v>
      </c>
    </row>
    <row r="17" spans="1:42">
      <c r="A17" s="54" t="s">
        <v>289</v>
      </c>
      <c r="B17" s="54" t="s">
        <v>295</v>
      </c>
      <c r="C17" s="55">
        <v>43</v>
      </c>
      <c r="D17" s="55">
        <v>0</v>
      </c>
      <c r="E17" s="55">
        <v>0</v>
      </c>
      <c r="F17" s="55">
        <v>0</v>
      </c>
      <c r="G17" s="55">
        <v>0</v>
      </c>
      <c r="H17" s="56" t="s">
        <v>210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43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6" t="s">
        <v>210</v>
      </c>
      <c r="AN17" s="56" t="s">
        <v>210</v>
      </c>
      <c r="AO17" s="56" t="s">
        <v>210</v>
      </c>
      <c r="AP17" s="55">
        <v>383</v>
      </c>
    </row>
    <row r="18" spans="1:42">
      <c r="A18" s="54" t="s">
        <v>289</v>
      </c>
      <c r="B18" s="54" t="s">
        <v>296</v>
      </c>
      <c r="C18" s="55">
        <v>4408</v>
      </c>
      <c r="D18" s="55">
        <v>0</v>
      </c>
      <c r="E18" s="55">
        <v>0</v>
      </c>
      <c r="F18" s="55">
        <v>0</v>
      </c>
      <c r="G18" s="55">
        <v>1468</v>
      </c>
      <c r="H18" s="55">
        <v>2762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86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0</v>
      </c>
      <c r="AA18" s="55">
        <v>0</v>
      </c>
      <c r="AB18" s="55">
        <v>92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6" t="s">
        <v>210</v>
      </c>
      <c r="AN18" s="56" t="s">
        <v>210</v>
      </c>
      <c r="AO18" s="56" t="s">
        <v>210</v>
      </c>
      <c r="AP18" s="55">
        <v>0</v>
      </c>
    </row>
    <row r="19" spans="1:42">
      <c r="A19" s="54" t="s">
        <v>206</v>
      </c>
      <c r="B19" s="54" t="s">
        <v>209</v>
      </c>
      <c r="C19" s="55">
        <v>14062064</v>
      </c>
      <c r="D19" s="55">
        <v>418515</v>
      </c>
      <c r="E19" s="55">
        <v>125073</v>
      </c>
      <c r="F19" s="55">
        <v>250650</v>
      </c>
      <c r="G19" s="55">
        <v>196000</v>
      </c>
      <c r="H19" s="55">
        <v>2478778</v>
      </c>
      <c r="I19" s="55">
        <v>32427</v>
      </c>
      <c r="J19" s="55">
        <v>189740</v>
      </c>
      <c r="K19" s="55">
        <v>267415</v>
      </c>
      <c r="L19" s="55">
        <v>1331508</v>
      </c>
      <c r="M19" s="55">
        <v>1930278</v>
      </c>
      <c r="N19" s="55">
        <v>86188</v>
      </c>
      <c r="O19" s="55">
        <v>1522038</v>
      </c>
      <c r="P19" s="55">
        <v>35908</v>
      </c>
      <c r="Q19" s="55">
        <v>46603</v>
      </c>
      <c r="R19" s="55">
        <v>72354</v>
      </c>
      <c r="S19" s="55">
        <v>97390</v>
      </c>
      <c r="T19" s="55">
        <v>169450</v>
      </c>
      <c r="U19" s="55">
        <v>12851</v>
      </c>
      <c r="V19" s="55">
        <v>577292</v>
      </c>
      <c r="W19" s="55">
        <v>327348</v>
      </c>
      <c r="X19" s="55">
        <v>662963</v>
      </c>
      <c r="Y19" s="55">
        <v>261480</v>
      </c>
      <c r="Z19" s="55">
        <v>221073</v>
      </c>
      <c r="AA19" s="55">
        <v>73437</v>
      </c>
      <c r="AB19" s="55">
        <v>80567</v>
      </c>
      <c r="AC19" s="55">
        <v>176971</v>
      </c>
      <c r="AD19" s="55">
        <v>305974</v>
      </c>
      <c r="AE19" s="55">
        <v>2111793</v>
      </c>
      <c r="AF19" s="55">
        <v>21179</v>
      </c>
      <c r="AG19" s="55">
        <v>214795</v>
      </c>
      <c r="AH19" s="55">
        <v>8531</v>
      </c>
      <c r="AI19" s="55">
        <v>26357</v>
      </c>
      <c r="AJ19" s="55">
        <v>33540</v>
      </c>
      <c r="AK19" s="55">
        <v>84352</v>
      </c>
      <c r="AL19" s="55">
        <v>1155344</v>
      </c>
      <c r="AM19" s="55">
        <v>43101</v>
      </c>
      <c r="AN19" s="55">
        <v>16098</v>
      </c>
      <c r="AO19" s="55">
        <v>27381</v>
      </c>
      <c r="AP19" s="55">
        <v>278293</v>
      </c>
    </row>
    <row r="20" spans="1:42">
      <c r="A20" s="54" t="s">
        <v>206</v>
      </c>
      <c r="B20" s="54" t="s">
        <v>290</v>
      </c>
      <c r="C20" s="55">
        <v>85776</v>
      </c>
      <c r="D20" s="55">
        <v>2002</v>
      </c>
      <c r="E20" s="55">
        <v>677</v>
      </c>
      <c r="F20" s="55">
        <v>3607</v>
      </c>
      <c r="G20" s="55">
        <v>3373</v>
      </c>
      <c r="H20" s="55">
        <v>13358</v>
      </c>
      <c r="I20" s="55">
        <v>804</v>
      </c>
      <c r="J20" s="55">
        <v>1516</v>
      </c>
      <c r="K20" s="55">
        <v>1704</v>
      </c>
      <c r="L20" s="55">
        <v>3689</v>
      </c>
      <c r="M20" s="55">
        <v>6735</v>
      </c>
      <c r="N20" s="55">
        <v>769</v>
      </c>
      <c r="O20" s="55">
        <v>937</v>
      </c>
      <c r="P20" s="55">
        <v>0</v>
      </c>
      <c r="Q20" s="55">
        <v>2762</v>
      </c>
      <c r="R20" s="55">
        <v>2143</v>
      </c>
      <c r="S20" s="55">
        <v>212</v>
      </c>
      <c r="T20" s="55">
        <v>2058</v>
      </c>
      <c r="U20" s="55">
        <v>0</v>
      </c>
      <c r="V20" s="55">
        <v>1324</v>
      </c>
      <c r="W20" s="55">
        <v>1696</v>
      </c>
      <c r="X20" s="55">
        <v>3526</v>
      </c>
      <c r="Y20" s="55">
        <v>431</v>
      </c>
      <c r="Z20" s="55">
        <v>4710</v>
      </c>
      <c r="AA20" s="55">
        <v>511</v>
      </c>
      <c r="AB20" s="55">
        <v>0</v>
      </c>
      <c r="AC20" s="55">
        <v>949</v>
      </c>
      <c r="AD20" s="55">
        <v>86</v>
      </c>
      <c r="AE20" s="55">
        <v>26195</v>
      </c>
      <c r="AF20" s="55">
        <v>0</v>
      </c>
      <c r="AG20" s="55">
        <v>603</v>
      </c>
      <c r="AH20" s="55">
        <v>0</v>
      </c>
      <c r="AI20" s="55">
        <v>86</v>
      </c>
      <c r="AJ20" s="55">
        <v>86</v>
      </c>
      <c r="AK20" s="55">
        <v>386</v>
      </c>
      <c r="AL20" s="55">
        <v>5760</v>
      </c>
      <c r="AM20" s="56" t="s">
        <v>210</v>
      </c>
      <c r="AN20" s="55">
        <v>87</v>
      </c>
      <c r="AO20" s="55">
        <v>257</v>
      </c>
      <c r="AP20" s="55">
        <v>5739</v>
      </c>
    </row>
    <row r="21" spans="1:42">
      <c r="A21" s="54" t="s">
        <v>206</v>
      </c>
      <c r="B21" s="54" t="s">
        <v>291</v>
      </c>
      <c r="C21" s="55">
        <v>11626974</v>
      </c>
      <c r="D21" s="55">
        <v>347784</v>
      </c>
      <c r="E21" s="55">
        <v>116440</v>
      </c>
      <c r="F21" s="55">
        <v>232970</v>
      </c>
      <c r="G21" s="55">
        <v>147419</v>
      </c>
      <c r="H21" s="55">
        <v>2080215</v>
      </c>
      <c r="I21" s="55">
        <v>30084</v>
      </c>
      <c r="J21" s="55">
        <v>149779</v>
      </c>
      <c r="K21" s="55">
        <v>201803</v>
      </c>
      <c r="L21" s="55">
        <v>1070314</v>
      </c>
      <c r="M21" s="55">
        <v>1622577</v>
      </c>
      <c r="N21" s="55">
        <v>78349</v>
      </c>
      <c r="O21" s="55">
        <v>1320310</v>
      </c>
      <c r="P21" s="55">
        <v>25633</v>
      </c>
      <c r="Q21" s="55">
        <v>39219</v>
      </c>
      <c r="R21" s="55">
        <v>66324</v>
      </c>
      <c r="S21" s="55">
        <v>77996</v>
      </c>
      <c r="T21" s="55">
        <v>159825</v>
      </c>
      <c r="U21" s="55">
        <v>7353</v>
      </c>
      <c r="V21" s="55">
        <v>399438</v>
      </c>
      <c r="W21" s="55">
        <v>294880</v>
      </c>
      <c r="X21" s="55">
        <v>631354</v>
      </c>
      <c r="Y21" s="55">
        <v>207961</v>
      </c>
      <c r="Z21" s="55">
        <v>203150</v>
      </c>
      <c r="AA21" s="55">
        <v>71793</v>
      </c>
      <c r="AB21" s="55">
        <v>77184</v>
      </c>
      <c r="AC21" s="55">
        <v>141050</v>
      </c>
      <c r="AD21" s="55">
        <v>266609</v>
      </c>
      <c r="AE21" s="55">
        <v>1559161</v>
      </c>
      <c r="AF21" s="55">
        <v>11332</v>
      </c>
      <c r="AG21" s="55">
        <v>150068</v>
      </c>
      <c r="AH21" s="55">
        <v>7614</v>
      </c>
      <c r="AI21" s="55">
        <v>25663</v>
      </c>
      <c r="AJ21" s="55">
        <v>31949</v>
      </c>
      <c r="AK21" s="55">
        <v>80931</v>
      </c>
      <c r="AL21" s="55">
        <v>931410</v>
      </c>
      <c r="AM21" s="55">
        <v>42837</v>
      </c>
      <c r="AN21" s="55">
        <v>15839</v>
      </c>
      <c r="AO21" s="55">
        <v>26003</v>
      </c>
      <c r="AP21" s="55">
        <v>265288</v>
      </c>
    </row>
    <row r="22" spans="1:42">
      <c r="A22" s="54" t="s">
        <v>206</v>
      </c>
      <c r="B22" s="54" t="s">
        <v>292</v>
      </c>
      <c r="C22" s="55">
        <v>1915717</v>
      </c>
      <c r="D22" s="55">
        <v>60802</v>
      </c>
      <c r="E22" s="55">
        <v>7396</v>
      </c>
      <c r="F22" s="55">
        <v>12340</v>
      </c>
      <c r="G22" s="55">
        <v>36975</v>
      </c>
      <c r="H22" s="55">
        <v>335381</v>
      </c>
      <c r="I22" s="55">
        <v>1032</v>
      </c>
      <c r="J22" s="55">
        <v>35104</v>
      </c>
      <c r="K22" s="55">
        <v>34486</v>
      </c>
      <c r="L22" s="55">
        <v>161594</v>
      </c>
      <c r="M22" s="55">
        <v>247759</v>
      </c>
      <c r="N22" s="55">
        <v>4880</v>
      </c>
      <c r="O22" s="55">
        <v>132569</v>
      </c>
      <c r="P22" s="55">
        <v>10275</v>
      </c>
      <c r="Q22" s="55">
        <v>4494</v>
      </c>
      <c r="R22" s="55">
        <v>3416</v>
      </c>
      <c r="S22" s="55">
        <v>19182</v>
      </c>
      <c r="T22" s="55">
        <v>7315</v>
      </c>
      <c r="U22" s="55">
        <v>4816</v>
      </c>
      <c r="V22" s="55">
        <v>160210</v>
      </c>
      <c r="W22" s="55">
        <v>29305</v>
      </c>
      <c r="X22" s="55">
        <v>27176</v>
      </c>
      <c r="Y22" s="55">
        <v>43817</v>
      </c>
      <c r="Z22" s="55">
        <v>9625</v>
      </c>
      <c r="AA22" s="55">
        <v>1088</v>
      </c>
      <c r="AB22" s="55">
        <v>1819</v>
      </c>
      <c r="AC22" s="55">
        <v>26803</v>
      </c>
      <c r="AD22" s="55">
        <v>30960</v>
      </c>
      <c r="AE22" s="55">
        <v>465099</v>
      </c>
      <c r="AF22" s="55">
        <v>9202</v>
      </c>
      <c r="AG22" s="55">
        <v>20817</v>
      </c>
      <c r="AH22" s="55">
        <v>791</v>
      </c>
      <c r="AI22" s="55">
        <v>608</v>
      </c>
      <c r="AJ22" s="55">
        <v>86</v>
      </c>
      <c r="AK22" s="55">
        <v>2692</v>
      </c>
      <c r="AL22" s="55">
        <v>153920</v>
      </c>
      <c r="AM22" s="55">
        <v>264</v>
      </c>
      <c r="AN22" s="55">
        <v>172</v>
      </c>
      <c r="AO22" s="55">
        <v>1035</v>
      </c>
      <c r="AP22" s="55">
        <v>5142</v>
      </c>
    </row>
    <row r="23" spans="1:42">
      <c r="A23" s="54" t="s">
        <v>206</v>
      </c>
      <c r="B23" s="54" t="s">
        <v>293</v>
      </c>
      <c r="C23" s="55">
        <v>231941</v>
      </c>
      <c r="D23" s="55">
        <v>88</v>
      </c>
      <c r="E23" s="55">
        <v>560</v>
      </c>
      <c r="F23" s="55">
        <v>1604</v>
      </c>
      <c r="G23" s="55">
        <v>1262</v>
      </c>
      <c r="H23" s="55">
        <v>30569</v>
      </c>
      <c r="I23" s="55">
        <v>0</v>
      </c>
      <c r="J23" s="55">
        <v>354</v>
      </c>
      <c r="K23" s="55">
        <v>7010</v>
      </c>
      <c r="L23" s="55">
        <v>74652</v>
      </c>
      <c r="M23" s="55">
        <v>33392</v>
      </c>
      <c r="N23" s="55">
        <v>440</v>
      </c>
      <c r="O23" s="55">
        <v>29199</v>
      </c>
      <c r="P23" s="55">
        <v>0</v>
      </c>
      <c r="Q23" s="55">
        <v>0</v>
      </c>
      <c r="R23" s="55">
        <v>0</v>
      </c>
      <c r="S23" s="55">
        <v>0</v>
      </c>
      <c r="T23" s="55">
        <v>0</v>
      </c>
      <c r="U23" s="55">
        <v>86</v>
      </c>
      <c r="V23" s="55">
        <v>436</v>
      </c>
      <c r="W23" s="55">
        <v>1342</v>
      </c>
      <c r="X23" s="55">
        <v>778</v>
      </c>
      <c r="Y23" s="55">
        <v>5247</v>
      </c>
      <c r="Z23" s="55">
        <v>1763</v>
      </c>
      <c r="AA23" s="55">
        <v>44</v>
      </c>
      <c r="AB23" s="55">
        <v>0</v>
      </c>
      <c r="AC23" s="55">
        <v>2555</v>
      </c>
      <c r="AD23" s="55">
        <v>5549</v>
      </c>
      <c r="AE23" s="55">
        <v>35013</v>
      </c>
      <c r="AF23" s="55">
        <v>302</v>
      </c>
      <c r="AG23" s="55">
        <v>17329</v>
      </c>
      <c r="AH23" s="55">
        <v>0</v>
      </c>
      <c r="AI23" s="55">
        <v>0</v>
      </c>
      <c r="AJ23" s="55">
        <v>0</v>
      </c>
      <c r="AK23" s="55">
        <v>0</v>
      </c>
      <c r="AL23" s="55">
        <v>52667</v>
      </c>
      <c r="AM23" s="56" t="s">
        <v>210</v>
      </c>
      <c r="AN23" s="56" t="s">
        <v>210</v>
      </c>
      <c r="AO23" s="56" t="s">
        <v>210</v>
      </c>
      <c r="AP23" s="55">
        <v>0</v>
      </c>
    </row>
    <row r="24" spans="1:42">
      <c r="A24" s="54" t="s">
        <v>206</v>
      </c>
      <c r="B24" s="54" t="s">
        <v>294</v>
      </c>
      <c r="C24" s="55">
        <v>189896</v>
      </c>
      <c r="D24" s="55">
        <v>7839</v>
      </c>
      <c r="E24" s="55">
        <v>0</v>
      </c>
      <c r="F24" s="55">
        <v>129</v>
      </c>
      <c r="G24" s="55">
        <v>5634</v>
      </c>
      <c r="H24" s="55">
        <v>13358</v>
      </c>
      <c r="I24" s="55">
        <v>508</v>
      </c>
      <c r="J24" s="55">
        <v>2988</v>
      </c>
      <c r="K24" s="55">
        <v>22369</v>
      </c>
      <c r="L24" s="55">
        <v>18640</v>
      </c>
      <c r="M24" s="55">
        <v>19815</v>
      </c>
      <c r="N24" s="55">
        <v>1751</v>
      </c>
      <c r="O24" s="55">
        <v>39023</v>
      </c>
      <c r="P24" s="55">
        <v>0</v>
      </c>
      <c r="Q24" s="55">
        <v>127</v>
      </c>
      <c r="R24" s="55">
        <v>214</v>
      </c>
      <c r="S24" s="55">
        <v>0</v>
      </c>
      <c r="T24" s="55">
        <v>252</v>
      </c>
      <c r="U24" s="55">
        <v>596</v>
      </c>
      <c r="V24" s="55">
        <v>15884</v>
      </c>
      <c r="W24" s="55">
        <v>126</v>
      </c>
      <c r="X24" s="55">
        <v>86</v>
      </c>
      <c r="Y24" s="55">
        <v>4024</v>
      </c>
      <c r="Z24" s="55">
        <v>1825</v>
      </c>
      <c r="AA24" s="55">
        <v>0</v>
      </c>
      <c r="AB24" s="55">
        <v>0</v>
      </c>
      <c r="AC24" s="55">
        <v>5614</v>
      </c>
      <c r="AD24" s="55">
        <v>2770</v>
      </c>
      <c r="AE24" s="55">
        <v>26324</v>
      </c>
      <c r="AF24" s="55">
        <v>343</v>
      </c>
      <c r="AG24" s="55">
        <v>25977</v>
      </c>
      <c r="AH24" s="55">
        <v>125</v>
      </c>
      <c r="AI24" s="55">
        <v>0</v>
      </c>
      <c r="AJ24" s="55">
        <v>1419</v>
      </c>
      <c r="AK24" s="55">
        <v>343</v>
      </c>
      <c r="AL24" s="55">
        <v>11587</v>
      </c>
      <c r="AM24" s="56" t="s">
        <v>210</v>
      </c>
      <c r="AN24" s="56" t="s">
        <v>210</v>
      </c>
      <c r="AO24" s="55">
        <v>43</v>
      </c>
      <c r="AP24" s="55">
        <v>1997</v>
      </c>
    </row>
    <row r="25" spans="1:42">
      <c r="A25" s="54" t="s">
        <v>206</v>
      </c>
      <c r="B25" s="54" t="s">
        <v>295</v>
      </c>
      <c r="C25" s="55">
        <v>43</v>
      </c>
      <c r="D25" s="55">
        <v>0</v>
      </c>
      <c r="E25" s="55">
        <v>0</v>
      </c>
      <c r="F25" s="55">
        <v>0</v>
      </c>
      <c r="G25" s="55">
        <v>0</v>
      </c>
      <c r="H25" s="56" t="s">
        <v>210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43</v>
      </c>
      <c r="Y25" s="55">
        <v>0</v>
      </c>
      <c r="Z25" s="55">
        <v>0</v>
      </c>
      <c r="AA25" s="55">
        <v>0</v>
      </c>
      <c r="AB25" s="55">
        <v>0</v>
      </c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0</v>
      </c>
      <c r="AM25" s="56" t="s">
        <v>210</v>
      </c>
      <c r="AN25" s="56" t="s">
        <v>210</v>
      </c>
      <c r="AO25" s="56" t="s">
        <v>210</v>
      </c>
      <c r="AP25" s="55">
        <v>127</v>
      </c>
    </row>
    <row r="26" spans="1:42">
      <c r="A26" s="54" t="s">
        <v>206</v>
      </c>
      <c r="B26" s="54" t="s">
        <v>296</v>
      </c>
      <c r="C26" s="55">
        <v>11718</v>
      </c>
      <c r="D26" s="55">
        <v>0</v>
      </c>
      <c r="E26" s="55">
        <v>0</v>
      </c>
      <c r="F26" s="55">
        <v>0</v>
      </c>
      <c r="G26" s="55">
        <v>1337</v>
      </c>
      <c r="H26" s="55">
        <v>5898</v>
      </c>
      <c r="I26" s="55">
        <v>0</v>
      </c>
      <c r="J26" s="55">
        <v>0</v>
      </c>
      <c r="K26" s="55">
        <v>43</v>
      </c>
      <c r="L26" s="55">
        <v>2619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257</v>
      </c>
      <c r="S26" s="55">
        <v>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1564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55">
        <v>0</v>
      </c>
      <c r="AL26" s="55">
        <v>0</v>
      </c>
      <c r="AM26" s="56" t="s">
        <v>210</v>
      </c>
      <c r="AN26" s="56" t="s">
        <v>210</v>
      </c>
      <c r="AO26" s="55">
        <v>43</v>
      </c>
      <c r="AP26" s="55">
        <v>0</v>
      </c>
    </row>
    <row r="28" spans="1:42">
      <c r="A28" s="51"/>
    </row>
    <row r="29" spans="1:42">
      <c r="A29" s="51"/>
      <c r="B29" s="51"/>
    </row>
    <row r="30" spans="1:42">
      <c r="D30" s="39" t="str">
        <f>D9</f>
        <v>BE</v>
      </c>
      <c r="E30" s="39" t="str">
        <f t="shared" ref="E30:AN30" si="0">E9</f>
        <v>BG</v>
      </c>
      <c r="F30" s="39" t="str">
        <f t="shared" si="0"/>
        <v>CZ</v>
      </c>
      <c r="G30" s="39" t="str">
        <f t="shared" si="0"/>
        <v>DK</v>
      </c>
      <c r="H30" s="39" t="str">
        <f t="shared" si="0"/>
        <v>DE</v>
      </c>
      <c r="I30" s="39" t="str">
        <f t="shared" si="0"/>
        <v>EE</v>
      </c>
      <c r="J30" s="39" t="str">
        <f t="shared" si="0"/>
        <v>IE</v>
      </c>
      <c r="K30" s="39" t="str">
        <f t="shared" si="0"/>
        <v>EL</v>
      </c>
      <c r="L30" s="39" t="str">
        <f t="shared" si="0"/>
        <v>ES</v>
      </c>
      <c r="M30" s="39" t="str">
        <f t="shared" si="0"/>
        <v>FR</v>
      </c>
      <c r="N30" s="39" t="str">
        <f t="shared" si="0"/>
        <v>HR</v>
      </c>
      <c r="O30" s="39" t="str">
        <f t="shared" si="0"/>
        <v>IT</v>
      </c>
      <c r="P30" s="39" t="str">
        <f t="shared" si="0"/>
        <v>CY</v>
      </c>
      <c r="Q30" s="39" t="str">
        <f t="shared" si="0"/>
        <v>LV</v>
      </c>
      <c r="R30" s="39" t="str">
        <f t="shared" si="0"/>
        <v>LT</v>
      </c>
      <c r="S30" s="39" t="str">
        <f t="shared" si="0"/>
        <v>LU</v>
      </c>
      <c r="T30" s="39" t="str">
        <f t="shared" si="0"/>
        <v>HU</v>
      </c>
      <c r="U30" s="39" t="str">
        <f t="shared" si="0"/>
        <v>MT</v>
      </c>
      <c r="V30" s="39" t="str">
        <f t="shared" si="0"/>
        <v>NL</v>
      </c>
      <c r="W30" s="39" t="str">
        <f t="shared" si="0"/>
        <v>AT</v>
      </c>
      <c r="X30" s="39" t="str">
        <f t="shared" si="0"/>
        <v>PL</v>
      </c>
      <c r="Y30" s="39" t="str">
        <f t="shared" si="0"/>
        <v>PT</v>
      </c>
      <c r="Z30" s="39" t="str">
        <f t="shared" si="0"/>
        <v>RO</v>
      </c>
      <c r="AA30" s="39" t="str">
        <f t="shared" si="0"/>
        <v>SI</v>
      </c>
      <c r="AB30" s="39" t="str">
        <f t="shared" si="0"/>
        <v>SK</v>
      </c>
      <c r="AC30" s="39" t="str">
        <f t="shared" si="0"/>
        <v>FI</v>
      </c>
      <c r="AD30" s="39" t="str">
        <f t="shared" si="0"/>
        <v>SE</v>
      </c>
      <c r="AE30" s="39" t="str">
        <f t="shared" si="0"/>
        <v>UK</v>
      </c>
      <c r="AF30" s="39" t="str">
        <f t="shared" si="0"/>
        <v>IS</v>
      </c>
      <c r="AG30" s="39" t="str">
        <f t="shared" si="0"/>
        <v>NO</v>
      </c>
      <c r="AH30" s="39" t="str">
        <f t="shared" si="0"/>
        <v>ME</v>
      </c>
      <c r="AI30" s="39" t="str">
        <f t="shared" si="0"/>
        <v>MK</v>
      </c>
      <c r="AJ30" s="39" t="str">
        <f t="shared" si="0"/>
        <v>AL</v>
      </c>
      <c r="AK30" s="39" t="str">
        <f t="shared" si="0"/>
        <v>RS</v>
      </c>
      <c r="AM30" s="39" t="str">
        <f t="shared" si="0"/>
        <v>BA</v>
      </c>
      <c r="AN30" s="39" t="str">
        <f t="shared" si="0"/>
        <v>KS</v>
      </c>
    </row>
    <row r="31" spans="1:42">
      <c r="C31" s="54" t="s">
        <v>288</v>
      </c>
      <c r="D31" s="54" t="s">
        <v>207</v>
      </c>
      <c r="E31" s="54" t="s">
        <v>211</v>
      </c>
      <c r="F31" s="54" t="s">
        <v>212</v>
      </c>
      <c r="G31" s="54" t="s">
        <v>213</v>
      </c>
      <c r="H31" s="54" t="s">
        <v>214</v>
      </c>
      <c r="I31" s="54" t="s">
        <v>215</v>
      </c>
      <c r="J31" s="54" t="s">
        <v>216</v>
      </c>
      <c r="K31" s="54" t="s">
        <v>217</v>
      </c>
      <c r="L31" s="54" t="s">
        <v>218</v>
      </c>
      <c r="M31" s="54" t="s">
        <v>219</v>
      </c>
      <c r="N31" s="54" t="s">
        <v>220</v>
      </c>
      <c r="O31" s="54" t="s">
        <v>221</v>
      </c>
      <c r="P31" s="54" t="s">
        <v>222</v>
      </c>
      <c r="Q31" s="54" t="s">
        <v>223</v>
      </c>
      <c r="R31" s="54" t="s">
        <v>224</v>
      </c>
      <c r="S31" s="54" t="s">
        <v>225</v>
      </c>
      <c r="T31" s="54" t="s">
        <v>226</v>
      </c>
      <c r="U31" s="54" t="s">
        <v>227</v>
      </c>
      <c r="V31" s="54" t="s">
        <v>228</v>
      </c>
      <c r="W31" s="54" t="s">
        <v>229</v>
      </c>
      <c r="X31" s="54" t="s">
        <v>230</v>
      </c>
      <c r="Y31" s="54" t="s">
        <v>231</v>
      </c>
      <c r="Z31" s="54" t="s">
        <v>232</v>
      </c>
      <c r="AA31" s="54" t="s">
        <v>233</v>
      </c>
      <c r="AB31" s="54" t="s">
        <v>234</v>
      </c>
      <c r="AC31" s="54" t="s">
        <v>235</v>
      </c>
      <c r="AD31" s="54" t="s">
        <v>236</v>
      </c>
      <c r="AE31" s="54" t="s">
        <v>237</v>
      </c>
      <c r="AF31" s="54" t="s">
        <v>238</v>
      </c>
      <c r="AG31" s="54" t="s">
        <v>239</v>
      </c>
      <c r="AH31" s="54" t="s">
        <v>240</v>
      </c>
      <c r="AI31" s="54" t="s">
        <v>241</v>
      </c>
      <c r="AJ31" s="54" t="s">
        <v>242</v>
      </c>
      <c r="AK31" s="54" t="s">
        <v>243</v>
      </c>
      <c r="AL31" s="54" t="s">
        <v>244</v>
      </c>
      <c r="AM31" s="54" t="s">
        <v>245</v>
      </c>
      <c r="AN31" s="54" t="s">
        <v>246</v>
      </c>
      <c r="AO31" s="54" t="s">
        <v>247</v>
      </c>
      <c r="AP31" s="54" t="s">
        <v>248</v>
      </c>
    </row>
    <row r="32" spans="1:42" ht="14.25">
      <c r="B32" s="54" t="s">
        <v>209</v>
      </c>
      <c r="C32" s="57">
        <f t="shared" ref="C32:AP38" si="1">IFERROR(C19/C11,"")</f>
        <v>0.97887131680634065</v>
      </c>
      <c r="D32" s="57">
        <f t="shared" si="1"/>
        <v>1.0254805006419743</v>
      </c>
      <c r="E32" s="57">
        <f t="shared" si="1"/>
        <v>1.1455774462121837</v>
      </c>
      <c r="F32" s="57">
        <f t="shared" si="1"/>
        <v>1.035080836654209</v>
      </c>
      <c r="G32" s="57">
        <f t="shared" si="1"/>
        <v>0.91469959585211735</v>
      </c>
      <c r="H32" s="57">
        <f t="shared" si="1"/>
        <v>1.0449107362285166</v>
      </c>
      <c r="I32" s="57">
        <f t="shared" si="1"/>
        <v>0.99600700310225143</v>
      </c>
      <c r="J32" s="57">
        <f t="shared" si="1"/>
        <v>0.98138502836985808</v>
      </c>
      <c r="K32" s="57">
        <f t="shared" si="1"/>
        <v>0.79798456043185428</v>
      </c>
      <c r="L32" s="57">
        <f t="shared" si="1"/>
        <v>0.89813709341244174</v>
      </c>
      <c r="M32" s="57">
        <f t="shared" si="1"/>
        <v>0.99967890587695463</v>
      </c>
      <c r="N32" s="57">
        <f t="shared" si="1"/>
        <v>1.0081057371776128</v>
      </c>
      <c r="O32" s="57">
        <f t="shared" si="1"/>
        <v>0.9393156743926846</v>
      </c>
      <c r="P32" s="57">
        <f t="shared" si="1"/>
        <v>0.82878641000784747</v>
      </c>
      <c r="Q32" s="57">
        <f t="shared" si="1"/>
        <v>0.95684221332512065</v>
      </c>
      <c r="R32" s="57">
        <f t="shared" si="1"/>
        <v>1.1761053315994798</v>
      </c>
      <c r="S32" s="57">
        <f t="shared" si="1"/>
        <v>0.91153291776642142</v>
      </c>
      <c r="T32" s="57">
        <f t="shared" si="1"/>
        <v>1.0065698807204295</v>
      </c>
      <c r="U32" s="57">
        <f t="shared" si="1"/>
        <v>1.0719886553219886</v>
      </c>
      <c r="V32" s="57">
        <f t="shared" si="1"/>
        <v>0.93724754198433624</v>
      </c>
      <c r="W32" s="57">
        <f t="shared" si="1"/>
        <v>1.007187426925775</v>
      </c>
      <c r="X32" s="57">
        <f t="shared" si="1"/>
        <v>0.97026548413534719</v>
      </c>
      <c r="Y32" s="57">
        <f t="shared" si="1"/>
        <v>0.89986165504614934</v>
      </c>
      <c r="Z32" s="57">
        <f t="shared" si="1"/>
        <v>1.0816551197745421</v>
      </c>
      <c r="AA32" s="57">
        <f t="shared" si="1"/>
        <v>1.0046788426020932</v>
      </c>
      <c r="AB32" s="57">
        <f t="shared" si="1"/>
        <v>0.91943122553550849</v>
      </c>
      <c r="AC32" s="57">
        <f t="shared" si="1"/>
        <v>0.91408751885291628</v>
      </c>
      <c r="AD32" s="57">
        <f t="shared" si="1"/>
        <v>0.91824797803220148</v>
      </c>
      <c r="AE32" s="57">
        <f t="shared" si="1"/>
        <v>1.0095254621828251</v>
      </c>
      <c r="AF32" s="57">
        <f t="shared" si="1"/>
        <v>1.2341355398869529</v>
      </c>
      <c r="AG32" s="57">
        <f t="shared" si="1"/>
        <v>1.0057028612631509</v>
      </c>
      <c r="AH32" s="57">
        <f t="shared" si="1"/>
        <v>0.88550965331118958</v>
      </c>
      <c r="AI32" s="57">
        <f t="shared" si="1"/>
        <v>1.3709039841880786</v>
      </c>
      <c r="AJ32" s="57">
        <f t="shared" si="1"/>
        <v>1.0677788036038331</v>
      </c>
      <c r="AK32" s="57">
        <f t="shared" si="1"/>
        <v>0.89506690294033386</v>
      </c>
      <c r="AL32" s="57">
        <f t="shared" si="1"/>
        <v>1.760089699761735</v>
      </c>
      <c r="AM32" s="57" t="str">
        <f t="shared" si="1"/>
        <v/>
      </c>
      <c r="AN32" s="57">
        <f t="shared" si="1"/>
        <v>1.1565486026294993</v>
      </c>
      <c r="AO32" s="57">
        <f t="shared" si="1"/>
        <v>1.0963363363363363</v>
      </c>
      <c r="AP32" s="57">
        <f t="shared" si="1"/>
        <v>0.73136266040844855</v>
      </c>
    </row>
    <row r="33" spans="2:42" ht="14.25">
      <c r="B33" s="54" t="s">
        <v>290</v>
      </c>
      <c r="C33" s="57">
        <f t="shared" si="1"/>
        <v>0.73285260244010797</v>
      </c>
      <c r="D33" s="57">
        <f t="shared" si="1"/>
        <v>1.4238975817923187</v>
      </c>
      <c r="E33" s="57">
        <f t="shared" si="1"/>
        <v>0.80023640661938533</v>
      </c>
      <c r="F33" s="57">
        <f t="shared" si="1"/>
        <v>0.91108865875221012</v>
      </c>
      <c r="G33" s="57">
        <f t="shared" si="1"/>
        <v>1.0258515815085159</v>
      </c>
      <c r="H33" s="57">
        <f t="shared" si="1"/>
        <v>0.91593527153044429</v>
      </c>
      <c r="I33" s="57">
        <f t="shared" si="1"/>
        <v>0.3801418439716312</v>
      </c>
      <c r="J33" s="57">
        <f t="shared" si="1"/>
        <v>0.87528868360277134</v>
      </c>
      <c r="K33" s="57">
        <f t="shared" si="1"/>
        <v>2</v>
      </c>
      <c r="L33" s="57">
        <f t="shared" si="1"/>
        <v>0.13869463869463869</v>
      </c>
      <c r="M33" s="57">
        <f t="shared" si="1"/>
        <v>0.9180752453653217</v>
      </c>
      <c r="N33" s="57">
        <f t="shared" si="1"/>
        <v>0.6429765886287625</v>
      </c>
      <c r="O33" s="57">
        <f t="shared" si="1"/>
        <v>0.3491058122205663</v>
      </c>
      <c r="P33" s="57" t="str">
        <f t="shared" si="1"/>
        <v/>
      </c>
      <c r="Q33" s="57">
        <f t="shared" si="1"/>
        <v>0.98502139800285304</v>
      </c>
      <c r="R33" s="57">
        <f t="shared" si="1"/>
        <v>0.84336875245966159</v>
      </c>
      <c r="S33" s="57">
        <f t="shared" si="1"/>
        <v>1.6692913385826771</v>
      </c>
      <c r="T33" s="57">
        <f t="shared" si="1"/>
        <v>0.89090909090909087</v>
      </c>
      <c r="U33" s="57" t="str">
        <f t="shared" si="1"/>
        <v/>
      </c>
      <c r="V33" s="57">
        <f t="shared" si="1"/>
        <v>0.9396735273243435</v>
      </c>
      <c r="W33" s="57">
        <f t="shared" si="1"/>
        <v>0.82570593962999028</v>
      </c>
      <c r="X33" s="57">
        <f t="shared" si="1"/>
        <v>0.73366625052018308</v>
      </c>
      <c r="Y33" s="57">
        <f t="shared" si="1"/>
        <v>0.63196480938416422</v>
      </c>
      <c r="Z33" s="57">
        <f t="shared" si="1"/>
        <v>0.76772616136919314</v>
      </c>
      <c r="AA33" s="57">
        <f t="shared" si="1"/>
        <v>1.3342036553524803</v>
      </c>
      <c r="AB33" s="57" t="str">
        <f t="shared" si="1"/>
        <v/>
      </c>
      <c r="AC33" s="57">
        <f t="shared" si="1"/>
        <v>0.6932067202337473</v>
      </c>
      <c r="AD33" s="57">
        <f t="shared" si="1"/>
        <v>2</v>
      </c>
      <c r="AE33" s="57">
        <f t="shared" si="1"/>
        <v>1.0159795213900633</v>
      </c>
      <c r="AF33" s="57" t="str">
        <f t="shared" si="1"/>
        <v/>
      </c>
      <c r="AG33" s="57">
        <f t="shared" si="1"/>
        <v>1.0806451612903225</v>
      </c>
      <c r="AH33" s="57">
        <f t="shared" si="1"/>
        <v>0</v>
      </c>
      <c r="AI33" s="57">
        <f t="shared" si="1"/>
        <v>0.5</v>
      </c>
      <c r="AJ33" s="57">
        <f t="shared" si="1"/>
        <v>0.671875</v>
      </c>
      <c r="AK33" s="57">
        <f t="shared" si="1"/>
        <v>0.80249480249480254</v>
      </c>
      <c r="AL33" s="57">
        <f t="shared" si="1"/>
        <v>0.8951048951048951</v>
      </c>
      <c r="AM33" s="57" t="str">
        <f t="shared" si="1"/>
        <v/>
      </c>
      <c r="AN33" s="57">
        <f t="shared" si="1"/>
        <v>2.0232558139534884</v>
      </c>
      <c r="AO33" s="57">
        <f t="shared" si="1"/>
        <v>0.42762063227953412</v>
      </c>
      <c r="AP33" s="57">
        <f t="shared" si="1"/>
        <v>0.76981891348088527</v>
      </c>
    </row>
    <row r="34" spans="2:42" ht="14.25">
      <c r="B34" s="54" t="s">
        <v>291</v>
      </c>
      <c r="C34" s="57">
        <f t="shared" si="1"/>
        <v>0.97410510020185059</v>
      </c>
      <c r="D34" s="57">
        <f t="shared" si="1"/>
        <v>1.0156086193453433</v>
      </c>
      <c r="E34" s="57">
        <f t="shared" si="1"/>
        <v>1.156558533145275</v>
      </c>
      <c r="F34" s="57">
        <f t="shared" si="1"/>
        <v>1.0416862287444053</v>
      </c>
      <c r="G34" s="57">
        <f t="shared" si="1"/>
        <v>0.88145007952357601</v>
      </c>
      <c r="H34" s="57">
        <f t="shared" si="1"/>
        <v>1.0518556760457551</v>
      </c>
      <c r="I34" s="57">
        <f t="shared" si="1"/>
        <v>1.0551346801346801</v>
      </c>
      <c r="J34" s="57">
        <f t="shared" si="1"/>
        <v>0.94456076180866499</v>
      </c>
      <c r="K34" s="57">
        <f t="shared" si="1"/>
        <v>0.75936873238482638</v>
      </c>
      <c r="L34" s="57">
        <f>IFERROR(L21/L13,"")</f>
        <v>0.90267619793002007</v>
      </c>
      <c r="M34" s="57">
        <f t="shared" si="1"/>
        <v>0.98990618148008502</v>
      </c>
      <c r="N34" s="57">
        <f t="shared" si="1"/>
        <v>1.0025335568322862</v>
      </c>
      <c r="O34" s="57">
        <f t="shared" si="1"/>
        <v>0.93778877290029028</v>
      </c>
      <c r="P34" s="57">
        <f t="shared" si="1"/>
        <v>0.81584391610172191</v>
      </c>
      <c r="Q34" s="57">
        <f t="shared" si="1"/>
        <v>0.96214611648103621</v>
      </c>
      <c r="R34" s="57">
        <f t="shared" si="1"/>
        <v>1.1716779140020492</v>
      </c>
      <c r="S34" s="57">
        <f t="shared" si="1"/>
        <v>0.87977981816951289</v>
      </c>
      <c r="T34" s="57">
        <f t="shared" si="1"/>
        <v>1.0220688861319658</v>
      </c>
      <c r="U34" s="57">
        <f t="shared" si="1"/>
        <v>1.0490797546012269</v>
      </c>
      <c r="V34" s="57">
        <f t="shared" si="1"/>
        <v>0.87546903492775985</v>
      </c>
      <c r="W34" s="57">
        <f t="shared" si="1"/>
        <v>1.0058087776326246</v>
      </c>
      <c r="X34" s="57">
        <f t="shared" si="1"/>
        <v>0.9611990743560076</v>
      </c>
      <c r="Y34" s="57">
        <f t="shared" si="1"/>
        <v>0.85829670443054951</v>
      </c>
      <c r="Z34" s="57">
        <f t="shared" si="1"/>
        <v>1.1032127031019203</v>
      </c>
      <c r="AA34" s="57">
        <f t="shared" si="1"/>
        <v>1.0042102612879762</v>
      </c>
      <c r="AB34" s="57">
        <f t="shared" si="1"/>
        <v>0.89954896681934193</v>
      </c>
      <c r="AC34" s="57">
        <f t="shared" si="1"/>
        <v>0.88446464963160365</v>
      </c>
      <c r="AD34" s="57">
        <f t="shared" si="1"/>
        <v>0.91928432028356866</v>
      </c>
      <c r="AE34" s="57">
        <f t="shared" si="1"/>
        <v>1.0122147881060488</v>
      </c>
      <c r="AF34" s="57">
        <f t="shared" si="1"/>
        <v>1.0085439658241366</v>
      </c>
      <c r="AG34" s="57">
        <f t="shared" si="1"/>
        <v>1.0264428667186496</v>
      </c>
      <c r="AH34" s="57">
        <f t="shared" si="1"/>
        <v>0.80122066715773965</v>
      </c>
      <c r="AI34" s="57">
        <f t="shared" si="1"/>
        <v>1.3686933333333333</v>
      </c>
      <c r="AJ34" s="57">
        <f t="shared" si="1"/>
        <v>1.0597034727519985</v>
      </c>
      <c r="AK34" s="57">
        <f t="shared" si="1"/>
        <v>0.88737212591691061</v>
      </c>
      <c r="AL34" s="57">
        <f t="shared" si="1"/>
        <v>1.6733439211233598</v>
      </c>
      <c r="AM34" s="57" t="str">
        <f t="shared" si="1"/>
        <v/>
      </c>
      <c r="AN34" s="57">
        <f t="shared" si="1"/>
        <v>1.1855538922155688</v>
      </c>
      <c r="AO34" s="57">
        <f t="shared" si="1"/>
        <v>1.1018220338983051</v>
      </c>
      <c r="AP34" s="57">
        <f t="shared" si="1"/>
        <v>0.74150224584999902</v>
      </c>
    </row>
    <row r="35" spans="2:42" ht="14.25">
      <c r="B35" s="54" t="s">
        <v>292</v>
      </c>
      <c r="C35" s="57">
        <f t="shared" si="1"/>
        <v>1.0646722786963507</v>
      </c>
      <c r="D35" s="57">
        <f t="shared" si="1"/>
        <v>1.0560119492158326</v>
      </c>
      <c r="E35" s="57">
        <f t="shared" si="1"/>
        <v>1.0552147239263803</v>
      </c>
      <c r="F35" s="57">
        <f t="shared" si="1"/>
        <v>0.94054878048780488</v>
      </c>
      <c r="G35" s="57">
        <f t="shared" si="1"/>
        <v>1.0800666004556874</v>
      </c>
      <c r="H35" s="57">
        <f t="shared" si="1"/>
        <v>1.0081067920308762</v>
      </c>
      <c r="I35" s="57">
        <f t="shared" si="1"/>
        <v>0.66666666666666663</v>
      </c>
      <c r="J35" s="57">
        <f t="shared" si="1"/>
        <v>1.1323140442552093</v>
      </c>
      <c r="K35" s="57">
        <f t="shared" si="1"/>
        <v>1.2078313253012047</v>
      </c>
      <c r="L35" s="57">
        <f t="shared" si="1"/>
        <v>1.2678812415654521</v>
      </c>
      <c r="M35" s="57">
        <f t="shared" si="1"/>
        <v>1.0781271077652792</v>
      </c>
      <c r="N35" s="57">
        <f t="shared" si="1"/>
        <v>1.1810261374636979</v>
      </c>
      <c r="O35" s="57">
        <f t="shared" si="1"/>
        <v>0.9996757457846952</v>
      </c>
      <c r="P35" s="57">
        <f t="shared" si="1"/>
        <v>0.86293776769967245</v>
      </c>
      <c r="Q35" s="57">
        <f t="shared" si="1"/>
        <v>0.91230207064555424</v>
      </c>
      <c r="R35" s="57">
        <f t="shared" si="1"/>
        <v>1.6835879743716116</v>
      </c>
      <c r="S35" s="57">
        <f t="shared" si="1"/>
        <v>1.0620674381263495</v>
      </c>
      <c r="T35" s="57">
        <f t="shared" si="1"/>
        <v>0.76055312954876275</v>
      </c>
      <c r="U35" s="57">
        <f t="shared" si="1"/>
        <v>1.1313131313131313</v>
      </c>
      <c r="V35" s="57">
        <f t="shared" si="1"/>
        <v>1.1221780943775523</v>
      </c>
      <c r="W35" s="57">
        <f t="shared" si="1"/>
        <v>1.0397743400510928</v>
      </c>
      <c r="X35" s="57">
        <f t="shared" si="1"/>
        <v>1.2767676767676768</v>
      </c>
      <c r="Y35" s="57">
        <f t="shared" si="1"/>
        <v>1.1918128654970761</v>
      </c>
      <c r="Z35" s="57">
        <f t="shared" si="1"/>
        <v>1.3834986344688802</v>
      </c>
      <c r="AA35" s="57">
        <f t="shared" si="1"/>
        <v>0.92517006802721091</v>
      </c>
      <c r="AB35" s="57">
        <f t="shared" si="1"/>
        <v>1.0502309468822171</v>
      </c>
      <c r="AC35" s="57">
        <f t="shared" si="1"/>
        <v>1.1858160421183028</v>
      </c>
      <c r="AD35" s="57">
        <f t="shared" si="1"/>
        <v>1.0730253353204173</v>
      </c>
      <c r="AE35" s="57">
        <f t="shared" si="1"/>
        <v>1.014388159702684</v>
      </c>
      <c r="AF35" s="57">
        <f t="shared" si="1"/>
        <v>1.7833333333333334</v>
      </c>
      <c r="AG35" s="57">
        <f t="shared" si="1"/>
        <v>1.1554087805961037</v>
      </c>
      <c r="AH35" s="57">
        <f t="shared" si="1"/>
        <v>8.9886363636363633</v>
      </c>
      <c r="AI35" s="57">
        <f t="shared" si="1"/>
        <v>2</v>
      </c>
      <c r="AJ35" s="57">
        <f t="shared" si="1"/>
        <v>0.11764705882352941</v>
      </c>
      <c r="AK35" s="57">
        <f t="shared" si="1"/>
        <v>1.4726477024070022</v>
      </c>
      <c r="AL35" s="57">
        <f t="shared" si="1"/>
        <v>3.0232558139534884</v>
      </c>
      <c r="AM35" s="57" t="str">
        <f t="shared" si="1"/>
        <v/>
      </c>
      <c r="AN35" s="57">
        <f t="shared" si="1"/>
        <v>0.33333333333333331</v>
      </c>
      <c r="AO35" s="57">
        <f t="shared" si="1"/>
        <v>1.3372093023255813</v>
      </c>
      <c r="AP35" s="57">
        <f t="shared" si="1"/>
        <v>0.44787039456493338</v>
      </c>
    </row>
    <row r="36" spans="2:42" ht="14.25">
      <c r="B36" s="54" t="s">
        <v>293</v>
      </c>
      <c r="C36" s="57">
        <f t="shared" si="1"/>
        <v>0.8825593120374422</v>
      </c>
      <c r="D36" s="57">
        <f t="shared" si="1"/>
        <v>1</v>
      </c>
      <c r="E36" s="57">
        <f t="shared" si="1"/>
        <v>0.86687306501547989</v>
      </c>
      <c r="F36" s="57">
        <f t="shared" si="1"/>
        <v>1.2760540970564838</v>
      </c>
      <c r="G36" s="57">
        <f t="shared" si="1"/>
        <v>0.82862770847012479</v>
      </c>
      <c r="H36" s="57">
        <f t="shared" si="1"/>
        <v>0.92849983294353489</v>
      </c>
      <c r="I36" s="57">
        <f t="shared" si="1"/>
        <v>0</v>
      </c>
      <c r="J36" s="57">
        <f t="shared" si="1"/>
        <v>0.29697986577181207</v>
      </c>
      <c r="K36" s="57">
        <f t="shared" si="1"/>
        <v>0.7057283801469848</v>
      </c>
      <c r="L36" s="57">
        <f t="shared" si="1"/>
        <v>0.75772677906233188</v>
      </c>
      <c r="M36" s="57">
        <f t="shared" si="1"/>
        <v>0.99103697987772299</v>
      </c>
      <c r="N36" s="57">
        <f t="shared" si="1"/>
        <v>1</v>
      </c>
      <c r="O36" s="57">
        <f t="shared" si="1"/>
        <v>0.97502253982034925</v>
      </c>
      <c r="P36" s="57" t="str">
        <f t="shared" si="1"/>
        <v/>
      </c>
      <c r="Q36" s="57" t="str">
        <f t="shared" si="1"/>
        <v/>
      </c>
      <c r="R36" s="57" t="str">
        <f t="shared" si="1"/>
        <v/>
      </c>
      <c r="S36" s="57" t="str">
        <f t="shared" si="1"/>
        <v/>
      </c>
      <c r="T36" s="57" t="str">
        <f t="shared" si="1"/>
        <v/>
      </c>
      <c r="U36" s="57" t="str">
        <f t="shared" si="1"/>
        <v/>
      </c>
      <c r="V36" s="57">
        <f t="shared" si="1"/>
        <v>0.77031802120141346</v>
      </c>
      <c r="W36" s="57">
        <f t="shared" si="1"/>
        <v>0.93911826452064384</v>
      </c>
      <c r="X36" s="57">
        <f t="shared" si="1"/>
        <v>4.4204545454545459</v>
      </c>
      <c r="Y36" s="57">
        <f t="shared" si="1"/>
        <v>0.91698706745893044</v>
      </c>
      <c r="Z36" s="57">
        <f t="shared" si="1"/>
        <v>0.37832618025751075</v>
      </c>
      <c r="AA36" s="57">
        <f t="shared" si="1"/>
        <v>1</v>
      </c>
      <c r="AB36" s="57" t="str">
        <f t="shared" si="1"/>
        <v/>
      </c>
      <c r="AC36" s="57">
        <f t="shared" si="1"/>
        <v>0.76634673065386927</v>
      </c>
      <c r="AD36" s="57">
        <f t="shared" si="1"/>
        <v>0.85991011932434525</v>
      </c>
      <c r="AE36" s="57">
        <f t="shared" si="1"/>
        <v>1.158833653273317</v>
      </c>
      <c r="AF36" s="57">
        <f t="shared" si="1"/>
        <v>1</v>
      </c>
      <c r="AG36" s="57">
        <f t="shared" si="1"/>
        <v>1.18513199288743</v>
      </c>
      <c r="AH36" s="57" t="str">
        <f t="shared" si="1"/>
        <v/>
      </c>
      <c r="AI36" s="57" t="str">
        <f t="shared" si="1"/>
        <v/>
      </c>
      <c r="AJ36" s="57" t="str">
        <f t="shared" si="1"/>
        <v/>
      </c>
      <c r="AK36" s="57" t="str">
        <f t="shared" si="1"/>
        <v/>
      </c>
      <c r="AL36" s="57">
        <f t="shared" si="1"/>
        <v>3.0468008793243087</v>
      </c>
      <c r="AM36" s="57" t="str">
        <f t="shared" si="1"/>
        <v/>
      </c>
      <c r="AN36" s="57" t="str">
        <f t="shared" si="1"/>
        <v/>
      </c>
      <c r="AO36" s="57" t="str">
        <f t="shared" si="1"/>
        <v/>
      </c>
      <c r="AP36" s="57">
        <f t="shared" si="1"/>
        <v>0</v>
      </c>
    </row>
    <row r="37" spans="2:42" ht="14.25">
      <c r="B37" s="54" t="s">
        <v>294</v>
      </c>
      <c r="C37" s="57">
        <f t="shared" si="1"/>
        <v>0.77230227384569083</v>
      </c>
      <c r="D37" s="57">
        <f t="shared" si="1"/>
        <v>1.1866485013623977</v>
      </c>
      <c r="E37" s="57" t="str">
        <f t="shared" si="1"/>
        <v/>
      </c>
      <c r="F37" s="57">
        <f t="shared" si="1"/>
        <v>0.75</v>
      </c>
      <c r="G37" s="57">
        <f t="shared" si="1"/>
        <v>0.86424298205246208</v>
      </c>
      <c r="H37" s="57">
        <f t="shared" si="1"/>
        <v>1.1490752688172043</v>
      </c>
      <c r="I37" s="57">
        <f t="shared" si="1"/>
        <v>1.5029585798816567</v>
      </c>
      <c r="J37" s="57">
        <f t="shared" si="1"/>
        <v>3.5444839857651247</v>
      </c>
      <c r="K37" s="57">
        <f t="shared" si="1"/>
        <v>0.74501248959200661</v>
      </c>
      <c r="L37" s="57">
        <f t="shared" si="1"/>
        <v>0.42134767964917835</v>
      </c>
      <c r="M37" s="57">
        <f t="shared" si="1"/>
        <v>0.94618470060166171</v>
      </c>
      <c r="N37" s="57">
        <f t="shared" si="1"/>
        <v>1.1117460317460317</v>
      </c>
      <c r="O37" s="57">
        <f t="shared" si="1"/>
        <v>0.8262508204704736</v>
      </c>
      <c r="P37" s="57" t="str">
        <f t="shared" si="1"/>
        <v/>
      </c>
      <c r="Q37" s="57">
        <f t="shared" si="1"/>
        <v>0.59905660377358494</v>
      </c>
      <c r="R37" s="57">
        <f t="shared" si="1"/>
        <v>0.8294573643410853</v>
      </c>
      <c r="S37" s="57" t="str">
        <f t="shared" si="1"/>
        <v/>
      </c>
      <c r="T37" s="57">
        <f>IFERROR(T24/T16,"")</f>
        <v>6</v>
      </c>
      <c r="U37" s="57">
        <f t="shared" si="1"/>
        <v>0.82548476454293629</v>
      </c>
      <c r="V37" s="57">
        <f t="shared" si="1"/>
        <v>1.0628303780528605</v>
      </c>
      <c r="W37" s="57">
        <f t="shared" si="1"/>
        <v>0.75449101796407181</v>
      </c>
      <c r="X37" s="57">
        <f t="shared" si="1"/>
        <v>0.66153846153846152</v>
      </c>
      <c r="Y37" s="57">
        <f t="shared" si="1"/>
        <v>0.78685960109503328</v>
      </c>
      <c r="Z37" s="57">
        <f t="shared" si="1"/>
        <v>0.73352090032154338</v>
      </c>
      <c r="AA37" s="57" t="str">
        <f t="shared" si="1"/>
        <v/>
      </c>
      <c r="AB37" s="57" t="str">
        <f t="shared" si="1"/>
        <v/>
      </c>
      <c r="AC37" s="57">
        <f t="shared" si="1"/>
        <v>0.82292582820287308</v>
      </c>
      <c r="AD37" s="57">
        <f t="shared" si="1"/>
        <v>0.35295616717635064</v>
      </c>
      <c r="AE37" s="57">
        <f t="shared" si="1"/>
        <v>0.71103668089244232</v>
      </c>
      <c r="AF37" s="57">
        <f t="shared" si="1"/>
        <v>0.74082073434125273</v>
      </c>
      <c r="AG37" s="57">
        <f t="shared" si="1"/>
        <v>0.76005032477032008</v>
      </c>
      <c r="AH37" s="57" t="str">
        <f t="shared" si="1"/>
        <v/>
      </c>
      <c r="AI37" s="57" t="str">
        <f t="shared" si="1"/>
        <v/>
      </c>
      <c r="AJ37" s="57">
        <f t="shared" si="1"/>
        <v>3.5210918114143919</v>
      </c>
      <c r="AK37" s="57">
        <f t="shared" si="1"/>
        <v>0.47115384615384615</v>
      </c>
      <c r="AL37" s="57">
        <f t="shared" si="1"/>
        <v>0.46047768549060131</v>
      </c>
      <c r="AM37" s="57" t="str">
        <f t="shared" si="1"/>
        <v/>
      </c>
      <c r="AN37" s="57" t="str">
        <f t="shared" si="1"/>
        <v/>
      </c>
      <c r="AO37" s="57" t="str">
        <f t="shared" si="1"/>
        <v/>
      </c>
      <c r="AP37" s="57">
        <f t="shared" si="1"/>
        <v>0.59844171411447411</v>
      </c>
    </row>
    <row r="38" spans="2:42" ht="14.25">
      <c r="B38" s="54" t="s">
        <v>295</v>
      </c>
      <c r="C38" s="57">
        <f t="shared" si="1"/>
        <v>1</v>
      </c>
      <c r="D38" s="57" t="str">
        <f t="shared" si="1"/>
        <v/>
      </c>
      <c r="E38" s="57" t="str">
        <f t="shared" si="1"/>
        <v/>
      </c>
      <c r="F38" s="57" t="str">
        <f t="shared" si="1"/>
        <v/>
      </c>
      <c r="G38" s="57" t="str">
        <f t="shared" si="1"/>
        <v/>
      </c>
      <c r="H38" s="57" t="str">
        <f t="shared" si="1"/>
        <v/>
      </c>
      <c r="I38" s="57" t="str">
        <f t="shared" si="1"/>
        <v/>
      </c>
      <c r="J38" s="57" t="str">
        <f t="shared" si="1"/>
        <v/>
      </c>
      <c r="K38" s="57" t="str">
        <f t="shared" si="1"/>
        <v/>
      </c>
      <c r="L38" s="57" t="str">
        <f t="shared" si="1"/>
        <v/>
      </c>
      <c r="M38" s="57" t="str">
        <f t="shared" si="1"/>
        <v/>
      </c>
      <c r="N38" s="57" t="str">
        <f t="shared" si="1"/>
        <v/>
      </c>
      <c r="O38" s="57" t="str">
        <f t="shared" si="1"/>
        <v/>
      </c>
      <c r="P38" s="57" t="str">
        <f t="shared" si="1"/>
        <v/>
      </c>
      <c r="Q38" s="57" t="str">
        <f t="shared" si="1"/>
        <v/>
      </c>
      <c r="R38" s="57" t="str">
        <f t="shared" si="1"/>
        <v/>
      </c>
      <c r="S38" s="57" t="str">
        <f t="shared" ref="D38:AP39" si="2">IFERROR(S25/S17,"")</f>
        <v/>
      </c>
      <c r="T38" s="57" t="str">
        <f t="shared" si="2"/>
        <v/>
      </c>
      <c r="U38" s="57" t="str">
        <f t="shared" si="2"/>
        <v/>
      </c>
      <c r="V38" s="57" t="str">
        <f t="shared" si="2"/>
        <v/>
      </c>
      <c r="W38" s="57" t="str">
        <f t="shared" si="2"/>
        <v/>
      </c>
      <c r="X38" s="57">
        <f t="shared" si="2"/>
        <v>1</v>
      </c>
      <c r="Y38" s="57" t="str">
        <f t="shared" si="2"/>
        <v/>
      </c>
      <c r="Z38" s="57" t="str">
        <f t="shared" si="2"/>
        <v/>
      </c>
      <c r="AA38" s="57" t="str">
        <f t="shared" si="2"/>
        <v/>
      </c>
      <c r="AB38" s="57" t="str">
        <f t="shared" si="2"/>
        <v/>
      </c>
      <c r="AC38" s="57" t="str">
        <f t="shared" si="2"/>
        <v/>
      </c>
      <c r="AD38" s="57" t="str">
        <f t="shared" si="2"/>
        <v/>
      </c>
      <c r="AE38" s="57" t="str">
        <f t="shared" si="2"/>
        <v/>
      </c>
      <c r="AF38" s="57" t="str">
        <f t="shared" si="2"/>
        <v/>
      </c>
      <c r="AG38" s="57" t="str">
        <f t="shared" si="2"/>
        <v/>
      </c>
      <c r="AH38" s="57" t="str">
        <f t="shared" si="2"/>
        <v/>
      </c>
      <c r="AI38" s="57" t="str">
        <f t="shared" si="2"/>
        <v/>
      </c>
      <c r="AJ38" s="57" t="str">
        <f t="shared" si="2"/>
        <v/>
      </c>
      <c r="AK38" s="57" t="str">
        <f t="shared" si="2"/>
        <v/>
      </c>
      <c r="AL38" s="57" t="str">
        <f t="shared" si="2"/>
        <v/>
      </c>
      <c r="AM38" s="57" t="str">
        <f t="shared" si="2"/>
        <v/>
      </c>
      <c r="AN38" s="57" t="str">
        <f t="shared" si="2"/>
        <v/>
      </c>
      <c r="AO38" s="57" t="str">
        <f t="shared" si="2"/>
        <v/>
      </c>
      <c r="AP38" s="57">
        <f t="shared" si="2"/>
        <v>0.33159268929503916</v>
      </c>
    </row>
    <row r="39" spans="2:42" ht="14.25">
      <c r="B39" s="54" t="s">
        <v>296</v>
      </c>
      <c r="C39" s="57">
        <f>IFERROR(C26/C18,"")</f>
        <v>2.658348457350272</v>
      </c>
      <c r="D39" s="57" t="str">
        <f t="shared" si="2"/>
        <v/>
      </c>
      <c r="E39" s="57" t="str">
        <f t="shared" si="2"/>
        <v/>
      </c>
      <c r="F39" s="57" t="str">
        <f t="shared" si="2"/>
        <v/>
      </c>
      <c r="G39" s="57">
        <f t="shared" si="2"/>
        <v>0.9107629427792916</v>
      </c>
      <c r="H39" s="57">
        <f t="shared" si="2"/>
        <v>2.1354091238233166</v>
      </c>
      <c r="I39" s="57" t="str">
        <f t="shared" si="2"/>
        <v/>
      </c>
      <c r="J39" s="57" t="str">
        <f t="shared" si="2"/>
        <v/>
      </c>
      <c r="K39" s="57" t="str">
        <f t="shared" si="2"/>
        <v/>
      </c>
      <c r="L39" s="57" t="str">
        <f t="shared" si="2"/>
        <v/>
      </c>
      <c r="M39" s="57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>
        <f t="shared" si="2"/>
        <v>2.9883720930232558</v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>
        <f t="shared" si="2"/>
        <v>17</v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</row>
    <row r="42" spans="2:42" ht="14.25">
      <c r="B42" s="58" t="s">
        <v>297</v>
      </c>
      <c r="C42" s="59" t="s">
        <v>35</v>
      </c>
      <c r="D42" s="59" t="s">
        <v>36</v>
      </c>
      <c r="E42" s="59" t="s">
        <v>37</v>
      </c>
      <c r="F42" s="59" t="s">
        <v>125</v>
      </c>
      <c r="G42" s="59" t="s">
        <v>38</v>
      </c>
      <c r="H42" s="59" t="s">
        <v>39</v>
      </c>
      <c r="I42" s="59" t="s">
        <v>40</v>
      </c>
      <c r="J42" s="59" t="s">
        <v>41</v>
      </c>
      <c r="K42" s="59" t="s">
        <v>42</v>
      </c>
      <c r="L42" s="59" t="s">
        <v>44</v>
      </c>
      <c r="M42" s="59" t="s">
        <v>45</v>
      </c>
      <c r="N42" s="59" t="s">
        <v>46</v>
      </c>
      <c r="O42" s="59" t="s">
        <v>43</v>
      </c>
      <c r="P42" s="59" t="s">
        <v>47</v>
      </c>
      <c r="Q42" s="59" t="s">
        <v>48</v>
      </c>
      <c r="R42" s="59" t="s">
        <v>49</v>
      </c>
      <c r="S42" s="59" t="s">
        <v>75</v>
      </c>
      <c r="T42" s="59" t="s">
        <v>50</v>
      </c>
      <c r="U42" s="59" t="s">
        <v>51</v>
      </c>
      <c r="V42" s="59" t="s">
        <v>52</v>
      </c>
      <c r="W42" s="59" t="s">
        <v>53</v>
      </c>
      <c r="X42" s="59" t="s">
        <v>78</v>
      </c>
      <c r="Y42" s="59" t="s">
        <v>69</v>
      </c>
      <c r="Z42" s="59" t="s">
        <v>54</v>
      </c>
      <c r="AA42" s="59" t="s">
        <v>79</v>
      </c>
      <c r="AB42" s="59" t="s">
        <v>55</v>
      </c>
      <c r="AC42" s="59" t="s">
        <v>56</v>
      </c>
      <c r="AD42" s="59" t="s">
        <v>57</v>
      </c>
      <c r="AE42" s="59" t="s">
        <v>58</v>
      </c>
      <c r="AF42" s="59" t="s">
        <v>59</v>
      </c>
      <c r="AG42" s="59" t="s">
        <v>60</v>
      </c>
      <c r="AH42" s="59" t="s">
        <v>61</v>
      </c>
      <c r="AI42" s="59" t="s">
        <v>74</v>
      </c>
      <c r="AJ42" s="59" t="s">
        <v>251</v>
      </c>
      <c r="AK42" s="59" t="s">
        <v>77</v>
      </c>
      <c r="AL42" s="59" t="s">
        <v>80</v>
      </c>
      <c r="AM42" s="59" t="s">
        <v>116</v>
      </c>
    </row>
    <row r="43" spans="2:42" ht="14.25">
      <c r="B43" s="59" t="s">
        <v>298</v>
      </c>
      <c r="C43" s="60">
        <v>0</v>
      </c>
      <c r="D43" s="60">
        <v>0</v>
      </c>
      <c r="E43" s="60">
        <v>0</v>
      </c>
      <c r="F43" s="60">
        <v>0.70999999949579917</v>
      </c>
      <c r="G43" s="60">
        <v>0</v>
      </c>
      <c r="H43" s="60">
        <v>0</v>
      </c>
      <c r="I43" s="60">
        <v>9.7420000058619998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29.092510262517944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0.45593000231989572</v>
      </c>
      <c r="AA43" s="60">
        <v>0</v>
      </c>
      <c r="AB43" s="60">
        <v>0</v>
      </c>
      <c r="AC43" s="60">
        <v>0</v>
      </c>
      <c r="AD43" s="60">
        <v>0</v>
      </c>
      <c r="AE43" s="60">
        <v>1.3294527699603962</v>
      </c>
      <c r="AF43" s="60">
        <v>0</v>
      </c>
      <c r="AG43" s="60">
        <v>0</v>
      </c>
      <c r="AH43" s="60">
        <v>0</v>
      </c>
      <c r="AI43" s="61">
        <v>0</v>
      </c>
      <c r="AJ43" s="61">
        <v>0</v>
      </c>
      <c r="AK43" s="61">
        <v>0</v>
      </c>
      <c r="AL43" s="61">
        <v>0.316</v>
      </c>
      <c r="AM43" s="61">
        <v>0</v>
      </c>
    </row>
    <row r="44" spans="2:42" ht="14.25">
      <c r="B44" s="59" t="s">
        <v>299</v>
      </c>
      <c r="C44" s="60">
        <v>238.96255753162757</v>
      </c>
      <c r="D44" s="60">
        <v>313.34081244181999</v>
      </c>
      <c r="E44" s="60">
        <v>60.322053138379928</v>
      </c>
      <c r="F44" s="60">
        <v>84.160179534806957</v>
      </c>
      <c r="G44" s="60">
        <v>15.606486588216994</v>
      </c>
      <c r="H44" s="60">
        <v>146.57421818691341</v>
      </c>
      <c r="I44" s="60">
        <v>1255.5848928992496</v>
      </c>
      <c r="J44" s="60">
        <v>101.68500036347831</v>
      </c>
      <c r="K44" s="60">
        <v>16.524596514482429</v>
      </c>
      <c r="L44" s="60">
        <v>959.5186582638928</v>
      </c>
      <c r="M44" s="60">
        <v>100.29364278742693</v>
      </c>
      <c r="N44" s="60">
        <v>1436.1710464346613</v>
      </c>
      <c r="O44" s="60">
        <v>109.19575501468995</v>
      </c>
      <c r="P44" s="60">
        <v>47.095389932420041</v>
      </c>
      <c r="Q44" s="60">
        <v>104.91748752691328</v>
      </c>
      <c r="R44" s="60">
        <v>91.815890660779601</v>
      </c>
      <c r="S44" s="60">
        <v>4.6117418652475841</v>
      </c>
      <c r="T44" s="60">
        <v>1048.9149723336395</v>
      </c>
      <c r="U44" s="60">
        <v>38.20054402525291</v>
      </c>
      <c r="V44" s="60">
        <v>72.236864814898055</v>
      </c>
      <c r="W44" s="60">
        <v>28.214232106760157</v>
      </c>
      <c r="X44" s="60">
        <v>11.388095991604025</v>
      </c>
      <c r="Y44" s="60">
        <v>3.9333340776900023</v>
      </c>
      <c r="Z44" s="60">
        <v>273.18059144443134</v>
      </c>
      <c r="AA44" s="60">
        <v>93.135185482781964</v>
      </c>
      <c r="AB44" s="60">
        <v>425.27067175101951</v>
      </c>
      <c r="AC44" s="60">
        <v>195.02633584941768</v>
      </c>
      <c r="AD44" s="60">
        <v>123.35907671707452</v>
      </c>
      <c r="AE44" s="60">
        <v>136.20895389372589</v>
      </c>
      <c r="AF44" s="60">
        <v>47.752588512273064</v>
      </c>
      <c r="AG44" s="60">
        <v>63.20597071709949</v>
      </c>
      <c r="AH44" s="60">
        <v>933.01546227700283</v>
      </c>
      <c r="AI44" s="61">
        <v>24.835799999999999</v>
      </c>
      <c r="AJ44" s="61">
        <v>35.187580000000004</v>
      </c>
      <c r="AK44" s="61">
        <v>6.9619999999999997</v>
      </c>
      <c r="AL44" s="61">
        <v>43.725000000000001</v>
      </c>
      <c r="AM44" s="61">
        <v>9.5423899999999993</v>
      </c>
    </row>
    <row r="45" spans="2:42" ht="14.25">
      <c r="B45" s="59" t="s">
        <v>300</v>
      </c>
      <c r="C45" s="60">
        <v>75.532692989009746</v>
      </c>
      <c r="D45" s="60">
        <v>55.373036791692762</v>
      </c>
      <c r="E45" s="60">
        <v>25.563999787145026</v>
      </c>
      <c r="F45" s="60">
        <v>131.94591838264887</v>
      </c>
      <c r="G45" s="60">
        <v>17.471999919367793</v>
      </c>
      <c r="H45" s="60">
        <v>77.992034705045597</v>
      </c>
      <c r="I45" s="60">
        <v>825.57924471979175</v>
      </c>
      <c r="J45" s="60">
        <v>63.914999812738778</v>
      </c>
      <c r="K45" s="60">
        <v>11.844344568151014</v>
      </c>
      <c r="L45" s="60">
        <v>247.97442294275152</v>
      </c>
      <c r="M45" s="60">
        <v>66.514068990329363</v>
      </c>
      <c r="N45" s="60">
        <v>356.45026335955555</v>
      </c>
      <c r="O45" s="60">
        <v>162.21027381473763</v>
      </c>
      <c r="P45" s="60">
        <v>28.385993895210952</v>
      </c>
      <c r="Q45" s="60">
        <v>57.832512571721672</v>
      </c>
      <c r="R45" s="60">
        <v>64.246067876742913</v>
      </c>
      <c r="S45" s="60">
        <v>6.6399872162634894</v>
      </c>
      <c r="T45" s="60">
        <v>434.99015628529855</v>
      </c>
      <c r="U45" s="60">
        <v>12.831456062168705</v>
      </c>
      <c r="V45" s="60">
        <v>15.174862886524288</v>
      </c>
      <c r="W45" s="60">
        <v>12.649431201839906</v>
      </c>
      <c r="X45" s="60">
        <v>5.4428400004397286</v>
      </c>
      <c r="Y45" s="60">
        <v>3.2934291480692028</v>
      </c>
      <c r="Z45" s="60">
        <v>183.65862086742541</v>
      </c>
      <c r="AA45" s="60">
        <v>49.870452301970779</v>
      </c>
      <c r="AB45" s="60">
        <v>187.89432748392082</v>
      </c>
      <c r="AC45" s="60">
        <v>60.7142104298783</v>
      </c>
      <c r="AD45" s="60">
        <v>58.858043225917633</v>
      </c>
      <c r="AE45" s="60">
        <v>144.22649661911447</v>
      </c>
      <c r="AF45" s="60">
        <v>24.767394794566311</v>
      </c>
      <c r="AG45" s="60">
        <v>26.910980165567405</v>
      </c>
      <c r="AH45" s="60">
        <v>672.60952586056658</v>
      </c>
      <c r="AI45" s="61">
        <v>5.1920099999999998</v>
      </c>
      <c r="AJ45" s="61">
        <v>11.484020000000001</v>
      </c>
      <c r="AK45" s="61">
        <v>2.5419999999999998</v>
      </c>
      <c r="AL45" s="61">
        <v>20.786999999999999</v>
      </c>
      <c r="AM45" s="61">
        <v>3.12398</v>
      </c>
    </row>
    <row r="46" spans="2:42" ht="14.25">
      <c r="B46" s="59" t="s">
        <v>301</v>
      </c>
      <c r="C46" s="60">
        <v>0</v>
      </c>
      <c r="D46" s="60">
        <v>2.4812460257330002</v>
      </c>
      <c r="E46" s="60">
        <v>15.639999940348998</v>
      </c>
      <c r="F46" s="60">
        <v>0</v>
      </c>
      <c r="G46" s="60">
        <v>0</v>
      </c>
      <c r="H46" s="60">
        <v>0</v>
      </c>
      <c r="I46" s="60">
        <v>21.853909007264001</v>
      </c>
      <c r="J46" s="60">
        <v>1.7299999949427999E-3</v>
      </c>
      <c r="K46" s="60">
        <v>0</v>
      </c>
      <c r="L46" s="60">
        <v>0</v>
      </c>
      <c r="M46" s="60">
        <v>0</v>
      </c>
      <c r="N46" s="60">
        <v>5.2955659591820679</v>
      </c>
      <c r="O46" s="60">
        <v>1.9923299310957734</v>
      </c>
      <c r="P46" s="60">
        <v>2.7522086294600014</v>
      </c>
      <c r="Q46" s="60">
        <v>1.2249999969479954</v>
      </c>
      <c r="R46" s="60">
        <v>9.2640828166239933E-2</v>
      </c>
      <c r="S46" s="60">
        <v>0</v>
      </c>
      <c r="T46" s="60">
        <v>56.116113366026354</v>
      </c>
      <c r="U46" s="60">
        <v>0</v>
      </c>
      <c r="V46" s="60">
        <v>0</v>
      </c>
      <c r="W46" s="60">
        <v>0.98912975218990495</v>
      </c>
      <c r="X46" s="60">
        <v>0</v>
      </c>
      <c r="Y46" s="60">
        <v>0</v>
      </c>
      <c r="Z46" s="60">
        <v>13.660789701594108</v>
      </c>
      <c r="AA46" s="60">
        <v>0</v>
      </c>
      <c r="AB46" s="60">
        <v>76.359999927309119</v>
      </c>
      <c r="AC46" s="60">
        <v>1.3314442705590337</v>
      </c>
      <c r="AD46" s="60">
        <v>0.81017400882700308</v>
      </c>
      <c r="AE46" s="60">
        <v>0</v>
      </c>
      <c r="AF46" s="60">
        <v>0</v>
      </c>
      <c r="AG46" s="60">
        <v>1.2740000118985011</v>
      </c>
      <c r="AH46" s="60">
        <v>4.8604652697798425</v>
      </c>
      <c r="AI46" s="61">
        <v>0</v>
      </c>
      <c r="AJ46" s="61">
        <v>0</v>
      </c>
      <c r="AK46" s="61">
        <v>0</v>
      </c>
      <c r="AL46" s="61">
        <v>14.099</v>
      </c>
      <c r="AM46" s="61">
        <v>0.55198999999999998</v>
      </c>
    </row>
    <row r="47" spans="2:42" ht="14.25">
      <c r="B47" s="59" t="s">
        <v>302</v>
      </c>
      <c r="C47" s="62">
        <v>314.49525052063734</v>
      </c>
      <c r="D47" s="62">
        <v>371.19509525924576</v>
      </c>
      <c r="E47" s="62">
        <v>101.52605286587395</v>
      </c>
      <c r="F47" s="62">
        <v>216.81609791695161</v>
      </c>
      <c r="G47" s="62">
        <v>33.078486507584785</v>
      </c>
      <c r="H47" s="62">
        <v>224.56625289195901</v>
      </c>
      <c r="I47" s="62">
        <v>2112.7600466321674</v>
      </c>
      <c r="J47" s="62">
        <v>165.60173017621204</v>
      </c>
      <c r="K47" s="62">
        <v>28.368941082633441</v>
      </c>
      <c r="L47" s="62">
        <v>1207.4930812066443</v>
      </c>
      <c r="M47" s="62">
        <v>166.80771177775631</v>
      </c>
      <c r="N47" s="62">
        <v>1797.9168757533989</v>
      </c>
      <c r="O47" s="62">
        <v>273.39835876052331</v>
      </c>
      <c r="P47" s="62">
        <v>78.233592457090992</v>
      </c>
      <c r="Q47" s="62">
        <v>163.97500009558294</v>
      </c>
      <c r="R47" s="62">
        <v>156.15459936568877</v>
      </c>
      <c r="S47" s="62">
        <v>11.251729081511073</v>
      </c>
      <c r="T47" s="62">
        <v>1569.1137522474824</v>
      </c>
      <c r="U47" s="62">
        <v>51.032000087421615</v>
      </c>
      <c r="V47" s="62">
        <v>87.411727701422336</v>
      </c>
      <c r="W47" s="62">
        <v>41.852793060789971</v>
      </c>
      <c r="X47" s="62">
        <v>16.830935992043756</v>
      </c>
      <c r="Y47" s="62">
        <v>7.2267632257592052</v>
      </c>
      <c r="Z47" s="62">
        <v>470.95593201577083</v>
      </c>
      <c r="AA47" s="62">
        <v>143.00563778475274</v>
      </c>
      <c r="AB47" s="62">
        <v>689.5249991622494</v>
      </c>
      <c r="AC47" s="62">
        <v>257.071990549855</v>
      </c>
      <c r="AD47" s="62">
        <v>183.02729395181916</v>
      </c>
      <c r="AE47" s="62">
        <v>281.76490328280079</v>
      </c>
      <c r="AF47" s="62">
        <v>72.519983306839379</v>
      </c>
      <c r="AG47" s="62">
        <v>91.390950894565407</v>
      </c>
      <c r="AH47" s="62">
        <v>1610.485453407349</v>
      </c>
      <c r="AI47" s="63">
        <v>30.027809999999999</v>
      </c>
      <c r="AJ47" s="63">
        <v>46.671600000000005</v>
      </c>
      <c r="AK47" s="63">
        <v>9.5039999999999996</v>
      </c>
      <c r="AL47" s="63">
        <v>78.927000000000007</v>
      </c>
      <c r="AM47" s="63">
        <v>13.218359999999999</v>
      </c>
    </row>
    <row r="49" spans="1:42">
      <c r="B49" s="54" t="s">
        <v>309</v>
      </c>
      <c r="C49" s="64">
        <f>HLOOKUP(C42,$D$9:$AN$26,13,0)/1000</f>
        <v>294.88</v>
      </c>
      <c r="D49" s="64">
        <f t="shared" ref="D49:AM49" si="3">HLOOKUP(D42,$D$9:$AN$26,13,0)/1000</f>
        <v>347.78399999999999</v>
      </c>
      <c r="E49" s="64">
        <f t="shared" si="3"/>
        <v>116.44</v>
      </c>
      <c r="F49" s="64" t="e">
        <f t="shared" si="3"/>
        <v>#N/A</v>
      </c>
      <c r="G49" s="64">
        <f t="shared" si="3"/>
        <v>25.632999999999999</v>
      </c>
      <c r="H49" s="64">
        <f t="shared" si="3"/>
        <v>232.97</v>
      </c>
      <c r="I49" s="64">
        <f t="shared" si="3"/>
        <v>2080.2150000000001</v>
      </c>
      <c r="J49" s="64">
        <f t="shared" si="3"/>
        <v>147.41900000000001</v>
      </c>
      <c r="K49" s="64">
        <f t="shared" si="3"/>
        <v>30.084</v>
      </c>
      <c r="L49" s="64">
        <f t="shared" si="3"/>
        <v>1070.3140000000001</v>
      </c>
      <c r="M49" s="64">
        <f t="shared" si="3"/>
        <v>141.05000000000001</v>
      </c>
      <c r="N49" s="64">
        <f t="shared" si="3"/>
        <v>1622.577</v>
      </c>
      <c r="O49" s="64">
        <f t="shared" si="3"/>
        <v>201.803</v>
      </c>
      <c r="P49" s="64">
        <f t="shared" si="3"/>
        <v>78.349000000000004</v>
      </c>
      <c r="Q49" s="64">
        <f t="shared" si="3"/>
        <v>159.82499999999999</v>
      </c>
      <c r="R49" s="64">
        <f t="shared" si="3"/>
        <v>149.779</v>
      </c>
      <c r="S49" s="64">
        <f t="shared" si="3"/>
        <v>11.332000000000001</v>
      </c>
      <c r="T49" s="64">
        <f t="shared" si="3"/>
        <v>1320.31</v>
      </c>
      <c r="U49" s="64">
        <f t="shared" si="3"/>
        <v>66.323999999999998</v>
      </c>
      <c r="V49" s="64">
        <f t="shared" si="3"/>
        <v>77.995999999999995</v>
      </c>
      <c r="W49" s="64">
        <f t="shared" si="3"/>
        <v>39.219000000000001</v>
      </c>
      <c r="X49" s="64">
        <f t="shared" si="3"/>
        <v>25.663</v>
      </c>
      <c r="Y49" s="64">
        <f t="shared" si="3"/>
        <v>7.3529999999999998</v>
      </c>
      <c r="Z49" s="64">
        <f t="shared" si="3"/>
        <v>399.43799999999999</v>
      </c>
      <c r="AA49" s="64">
        <f t="shared" si="3"/>
        <v>150.06800000000001</v>
      </c>
      <c r="AB49" s="64">
        <f t="shared" si="3"/>
        <v>631.35400000000004</v>
      </c>
      <c r="AC49" s="64">
        <f t="shared" si="3"/>
        <v>207.96100000000001</v>
      </c>
      <c r="AD49" s="64">
        <f t="shared" si="3"/>
        <v>203.15</v>
      </c>
      <c r="AE49" s="64">
        <f t="shared" si="3"/>
        <v>266.60899999999998</v>
      </c>
      <c r="AF49" s="64">
        <f t="shared" si="3"/>
        <v>71.793000000000006</v>
      </c>
      <c r="AG49" s="64">
        <f t="shared" si="3"/>
        <v>77.183999999999997</v>
      </c>
      <c r="AH49" s="64">
        <f t="shared" si="3"/>
        <v>1559.1610000000001</v>
      </c>
      <c r="AI49" s="64">
        <f t="shared" si="3"/>
        <v>31.949000000000002</v>
      </c>
      <c r="AJ49" s="64">
        <f t="shared" si="3"/>
        <v>42.837000000000003</v>
      </c>
      <c r="AK49" s="64">
        <f t="shared" si="3"/>
        <v>7.6139999999999999</v>
      </c>
      <c r="AL49" s="64">
        <f t="shared" si="3"/>
        <v>80.930999999999997</v>
      </c>
      <c r="AM49" s="64">
        <f t="shared" si="3"/>
        <v>15.839</v>
      </c>
    </row>
    <row r="50" spans="1:42">
      <c r="B50" s="53" t="s">
        <v>303</v>
      </c>
      <c r="C50" s="65">
        <f t="shared" ref="C50:AM50" si="4">IFERROR(C49/C47,1)</f>
        <v>0.9376294221036251</v>
      </c>
      <c r="D50" s="65">
        <f t="shared" si="4"/>
        <v>0.93693048330044537</v>
      </c>
      <c r="E50" s="65">
        <f t="shared" si="4"/>
        <v>1.1468977342577167</v>
      </c>
      <c r="F50" s="65">
        <f t="shared" si="4"/>
        <v>1</v>
      </c>
      <c r="G50" s="65">
        <f t="shared" si="4"/>
        <v>0.77491453528632392</v>
      </c>
      <c r="H50" s="65">
        <f t="shared" si="4"/>
        <v>1.0374221282130227</v>
      </c>
      <c r="I50" s="65">
        <f t="shared" si="4"/>
        <v>0.98459595698808988</v>
      </c>
      <c r="J50" s="65">
        <f t="shared" si="4"/>
        <v>0.89020205189363477</v>
      </c>
      <c r="K50" s="65">
        <f t="shared" si="4"/>
        <v>1.0604555140909528</v>
      </c>
      <c r="L50" s="65">
        <f t="shared" si="4"/>
        <v>0.8863934846984286</v>
      </c>
      <c r="M50" s="65">
        <f t="shared" si="4"/>
        <v>0.84558440672051072</v>
      </c>
      <c r="N50" s="65">
        <f t="shared" si="4"/>
        <v>0.90247609435229059</v>
      </c>
      <c r="O50" s="65">
        <f t="shared" si="4"/>
        <v>0.73812805941810522</v>
      </c>
      <c r="P50" s="65">
        <f t="shared" si="4"/>
        <v>1.0014751660927792</v>
      </c>
      <c r="Q50" s="65">
        <f t="shared" si="4"/>
        <v>0.97469126334402278</v>
      </c>
      <c r="R50" s="65">
        <f t="shared" si="4"/>
        <v>0.95917123548338046</v>
      </c>
      <c r="S50" s="65">
        <f t="shared" si="4"/>
        <v>1.0071340962715527</v>
      </c>
      <c r="T50" s="65">
        <f t="shared" si="4"/>
        <v>0.84143676524973776</v>
      </c>
      <c r="U50" s="65">
        <f t="shared" si="4"/>
        <v>1.2996551161307033</v>
      </c>
      <c r="V50" s="65">
        <f t="shared" si="4"/>
        <v>0.89228301568887614</v>
      </c>
      <c r="W50" s="65">
        <f t="shared" si="4"/>
        <v>0.93707007661437403</v>
      </c>
      <c r="X50" s="65">
        <f t="shared" si="4"/>
        <v>1.5247518029972484</v>
      </c>
      <c r="Y50" s="65">
        <f t="shared" si="4"/>
        <v>1.0174679549194077</v>
      </c>
      <c r="Z50" s="65">
        <f t="shared" si="4"/>
        <v>0.84814304873565982</v>
      </c>
      <c r="AA50" s="65">
        <f t="shared" si="4"/>
        <v>1.0493852013434415</v>
      </c>
      <c r="AB50" s="65">
        <f t="shared" si="4"/>
        <v>0.91563612743131106</v>
      </c>
      <c r="AC50" s="65">
        <f t="shared" si="4"/>
        <v>0.80896016541976912</v>
      </c>
      <c r="AD50" s="65">
        <f t="shared" si="4"/>
        <v>1.1099437445295892</v>
      </c>
      <c r="AE50" s="65">
        <f t="shared" si="4"/>
        <v>0.94621081935251106</v>
      </c>
      <c r="AF50" s="65">
        <f t="shared" si="4"/>
        <v>0.98997540714035426</v>
      </c>
      <c r="AG50" s="65">
        <f t="shared" si="4"/>
        <v>0.84454750984093074</v>
      </c>
      <c r="AH50" s="65">
        <f t="shared" si="4"/>
        <v>0.96813106675458604</v>
      </c>
      <c r="AI50" s="65">
        <f t="shared" si="4"/>
        <v>1.0639803568758428</v>
      </c>
      <c r="AJ50" s="65">
        <f t="shared" si="4"/>
        <v>0.91783868562466253</v>
      </c>
      <c r="AK50" s="65">
        <f t="shared" si="4"/>
        <v>0.80113636363636365</v>
      </c>
      <c r="AL50" s="65">
        <f t="shared" si="4"/>
        <v>1.0253905507620964</v>
      </c>
      <c r="AM50" s="65">
        <f t="shared" si="4"/>
        <v>1.1982575750698272</v>
      </c>
    </row>
    <row r="51" spans="1:42">
      <c r="A51" s="54" t="s">
        <v>311</v>
      </c>
      <c r="B51" s="53" t="s">
        <v>303</v>
      </c>
      <c r="C51" s="65">
        <f>HLOOKUP(C42,$D$30:$AN$39,6,0)</f>
        <v>1.0397743400510928</v>
      </c>
      <c r="D51" s="65">
        <f t="shared" ref="D51:AM51" si="5">HLOOKUP(D42,$D$30:$AN$39,6,0)</f>
        <v>1.0560119492158326</v>
      </c>
      <c r="E51" s="65">
        <f t="shared" si="5"/>
        <v>1.0552147239263803</v>
      </c>
      <c r="F51" s="65">
        <v>1</v>
      </c>
      <c r="G51" s="65">
        <f t="shared" si="5"/>
        <v>0.86293776769967245</v>
      </c>
      <c r="H51" s="65">
        <f t="shared" si="5"/>
        <v>0.94054878048780488</v>
      </c>
      <c r="I51" s="65">
        <f t="shared" si="5"/>
        <v>1.0081067920308762</v>
      </c>
      <c r="J51" s="65">
        <f t="shared" si="5"/>
        <v>1.0800666004556874</v>
      </c>
      <c r="K51" s="65">
        <f t="shared" si="5"/>
        <v>0.66666666666666663</v>
      </c>
      <c r="L51" s="65">
        <f t="shared" si="5"/>
        <v>1.2678812415654521</v>
      </c>
      <c r="M51" s="65">
        <f t="shared" si="5"/>
        <v>1.1858160421183028</v>
      </c>
      <c r="N51" s="65">
        <f t="shared" si="5"/>
        <v>1.0781271077652792</v>
      </c>
      <c r="O51" s="65">
        <f t="shared" si="5"/>
        <v>1.2078313253012047</v>
      </c>
      <c r="P51" s="65">
        <f t="shared" si="5"/>
        <v>1.1810261374636979</v>
      </c>
      <c r="Q51" s="65">
        <f t="shared" si="5"/>
        <v>0.76055312954876275</v>
      </c>
      <c r="R51" s="65">
        <f t="shared" si="5"/>
        <v>1.1323140442552093</v>
      </c>
      <c r="S51" s="65">
        <f t="shared" si="5"/>
        <v>1.7833333333333334</v>
      </c>
      <c r="T51" s="65">
        <f t="shared" si="5"/>
        <v>0.9996757457846952</v>
      </c>
      <c r="U51" s="65">
        <f t="shared" si="5"/>
        <v>1.6835879743716116</v>
      </c>
      <c r="V51" s="65">
        <f t="shared" si="5"/>
        <v>1.0620674381263495</v>
      </c>
      <c r="W51" s="65">
        <f t="shared" si="5"/>
        <v>0.91230207064555424</v>
      </c>
      <c r="X51" s="65">
        <f t="shared" si="5"/>
        <v>2</v>
      </c>
      <c r="Y51" s="65">
        <f t="shared" si="5"/>
        <v>1.1313131313131313</v>
      </c>
      <c r="Z51" s="65">
        <f t="shared" si="5"/>
        <v>1.1221780943775523</v>
      </c>
      <c r="AA51" s="65">
        <f t="shared" si="5"/>
        <v>1.1554087805961037</v>
      </c>
      <c r="AB51" s="65">
        <f t="shared" si="5"/>
        <v>1.2767676767676768</v>
      </c>
      <c r="AC51" s="65">
        <f t="shared" si="5"/>
        <v>1.1918128654970761</v>
      </c>
      <c r="AD51" s="65">
        <f t="shared" si="5"/>
        <v>1.3834986344688802</v>
      </c>
      <c r="AE51" s="65">
        <f t="shared" si="5"/>
        <v>1.0730253353204173</v>
      </c>
      <c r="AF51" s="65">
        <f t="shared" si="5"/>
        <v>0.92517006802721091</v>
      </c>
      <c r="AG51" s="65">
        <f t="shared" si="5"/>
        <v>1.0502309468822171</v>
      </c>
      <c r="AH51" s="65">
        <f t="shared" si="5"/>
        <v>1.014388159702684</v>
      </c>
      <c r="AI51" s="65">
        <f t="shared" si="5"/>
        <v>0.11764705882352941</v>
      </c>
      <c r="AJ51" s="65" t="str">
        <f t="shared" si="5"/>
        <v/>
      </c>
      <c r="AK51" s="65">
        <f t="shared" si="5"/>
        <v>8.9886363636363633</v>
      </c>
      <c r="AL51" s="65">
        <f t="shared" si="5"/>
        <v>1.4726477024070022</v>
      </c>
      <c r="AM51" s="65">
        <f t="shared" si="5"/>
        <v>0.33333333333333331</v>
      </c>
    </row>
    <row r="52" spans="1:42">
      <c r="A52" s="54" t="s">
        <v>312</v>
      </c>
      <c r="B52" s="53" t="s">
        <v>303</v>
      </c>
      <c r="C52" s="65">
        <f>HLOOKUP(C42,$D$30:$AN$39,7,0)</f>
        <v>0.93911826452064384</v>
      </c>
      <c r="D52" s="65">
        <f t="shared" ref="D52:AM52" si="6">HLOOKUP(D42,$D$30:$AN$39,7,0)</f>
        <v>1</v>
      </c>
      <c r="E52" s="65">
        <f t="shared" si="6"/>
        <v>0.86687306501547989</v>
      </c>
      <c r="F52" s="65">
        <v>1</v>
      </c>
      <c r="G52" s="65" t="str">
        <f t="shared" si="6"/>
        <v/>
      </c>
      <c r="H52" s="65">
        <f t="shared" si="6"/>
        <v>1.2760540970564838</v>
      </c>
      <c r="I52" s="65">
        <f t="shared" si="6"/>
        <v>0.92849983294353489</v>
      </c>
      <c r="J52" s="65">
        <f t="shared" si="6"/>
        <v>0.82862770847012479</v>
      </c>
      <c r="K52" s="65">
        <f t="shared" si="6"/>
        <v>0</v>
      </c>
      <c r="L52" s="65">
        <f t="shared" si="6"/>
        <v>0.75772677906233188</v>
      </c>
      <c r="M52" s="65">
        <f t="shared" si="6"/>
        <v>0.76634673065386927</v>
      </c>
      <c r="N52" s="65">
        <f t="shared" si="6"/>
        <v>0.99103697987772299</v>
      </c>
      <c r="O52" s="65">
        <f t="shared" si="6"/>
        <v>0.7057283801469848</v>
      </c>
      <c r="P52" s="65">
        <f t="shared" si="6"/>
        <v>1</v>
      </c>
      <c r="Q52" s="65" t="str">
        <f t="shared" si="6"/>
        <v/>
      </c>
      <c r="R52" s="65">
        <f t="shared" si="6"/>
        <v>0.29697986577181207</v>
      </c>
      <c r="S52" s="65">
        <f t="shared" si="6"/>
        <v>1</v>
      </c>
      <c r="T52" s="65">
        <f t="shared" si="6"/>
        <v>0.97502253982034925</v>
      </c>
      <c r="U52" s="65" t="str">
        <f t="shared" si="6"/>
        <v/>
      </c>
      <c r="V52" s="65" t="str">
        <f t="shared" si="6"/>
        <v/>
      </c>
      <c r="W52" s="65" t="str">
        <f t="shared" si="6"/>
        <v/>
      </c>
      <c r="X52" s="65" t="str">
        <f t="shared" si="6"/>
        <v/>
      </c>
      <c r="Y52" s="65" t="str">
        <f t="shared" si="6"/>
        <v/>
      </c>
      <c r="Z52" s="65">
        <f t="shared" si="6"/>
        <v>0.77031802120141346</v>
      </c>
      <c r="AA52" s="65">
        <f t="shared" si="6"/>
        <v>1.18513199288743</v>
      </c>
      <c r="AB52" s="65">
        <f t="shared" si="6"/>
        <v>4.4204545454545459</v>
      </c>
      <c r="AC52" s="65">
        <f t="shared" si="6"/>
        <v>0.91698706745893044</v>
      </c>
      <c r="AD52" s="65">
        <f t="shared" si="6"/>
        <v>0.37832618025751075</v>
      </c>
      <c r="AE52" s="65">
        <f t="shared" si="6"/>
        <v>0.85991011932434525</v>
      </c>
      <c r="AF52" s="65">
        <f t="shared" si="6"/>
        <v>1</v>
      </c>
      <c r="AG52" s="65" t="str">
        <f t="shared" si="6"/>
        <v/>
      </c>
      <c r="AH52" s="65">
        <f t="shared" si="6"/>
        <v>1.158833653273317</v>
      </c>
      <c r="AI52" s="65" t="str">
        <f t="shared" si="6"/>
        <v/>
      </c>
      <c r="AJ52" s="65" t="str">
        <f t="shared" si="6"/>
        <v/>
      </c>
      <c r="AK52" s="65" t="str">
        <f t="shared" si="6"/>
        <v/>
      </c>
      <c r="AL52" s="65" t="str">
        <f t="shared" si="6"/>
        <v/>
      </c>
      <c r="AM52" s="65" t="str">
        <f t="shared" si="6"/>
        <v/>
      </c>
    </row>
    <row r="53" spans="1:42">
      <c r="A53" s="54" t="s">
        <v>313</v>
      </c>
      <c r="B53" s="53" t="s">
        <v>303</v>
      </c>
      <c r="C53" s="65">
        <f>HLOOKUP(C42,$D$30:$AN$39,8,0)</f>
        <v>0.75449101796407181</v>
      </c>
      <c r="D53" s="65">
        <f t="shared" ref="D53:AM53" si="7">HLOOKUP(D42,$D$30:$AN$39,8,0)</f>
        <v>1.1866485013623977</v>
      </c>
      <c r="E53" s="65" t="str">
        <f t="shared" si="7"/>
        <v/>
      </c>
      <c r="F53" s="65">
        <v>1</v>
      </c>
      <c r="G53" s="65" t="str">
        <f t="shared" si="7"/>
        <v/>
      </c>
      <c r="H53" s="65">
        <f t="shared" si="7"/>
        <v>0.75</v>
      </c>
      <c r="I53" s="65">
        <f t="shared" si="7"/>
        <v>1.1490752688172043</v>
      </c>
      <c r="J53" s="65">
        <f t="shared" si="7"/>
        <v>0.86424298205246208</v>
      </c>
      <c r="K53" s="65">
        <f t="shared" si="7"/>
        <v>1.5029585798816567</v>
      </c>
      <c r="L53" s="65">
        <f t="shared" si="7"/>
        <v>0.42134767964917835</v>
      </c>
      <c r="M53" s="65">
        <f t="shared" si="7"/>
        <v>0.82292582820287308</v>
      </c>
      <c r="N53" s="65">
        <f t="shared" si="7"/>
        <v>0.94618470060166171</v>
      </c>
      <c r="O53" s="65">
        <f t="shared" si="7"/>
        <v>0.74501248959200661</v>
      </c>
      <c r="P53" s="65">
        <f t="shared" si="7"/>
        <v>1.1117460317460317</v>
      </c>
      <c r="Q53" s="65">
        <f>HLOOKUP(Q42,$D$30:$AN$39,8,0)</f>
        <v>6</v>
      </c>
      <c r="R53" s="65">
        <f t="shared" si="7"/>
        <v>3.5444839857651247</v>
      </c>
      <c r="S53" s="65">
        <f t="shared" si="7"/>
        <v>0.74082073434125273</v>
      </c>
      <c r="T53" s="65">
        <f t="shared" si="7"/>
        <v>0.8262508204704736</v>
      </c>
      <c r="U53" s="65">
        <f t="shared" si="7"/>
        <v>0.8294573643410853</v>
      </c>
      <c r="V53" s="65" t="str">
        <f t="shared" si="7"/>
        <v/>
      </c>
      <c r="W53" s="65">
        <f t="shared" si="7"/>
        <v>0.59905660377358494</v>
      </c>
      <c r="X53" s="65" t="str">
        <f t="shared" si="7"/>
        <v/>
      </c>
      <c r="Y53" s="65">
        <f t="shared" si="7"/>
        <v>0.82548476454293629</v>
      </c>
      <c r="Z53" s="65">
        <f t="shared" si="7"/>
        <v>1.0628303780528605</v>
      </c>
      <c r="AA53" s="65">
        <f t="shared" si="7"/>
        <v>0.76005032477032008</v>
      </c>
      <c r="AB53" s="65">
        <f t="shared" si="7"/>
        <v>0.66153846153846152</v>
      </c>
      <c r="AC53" s="65">
        <f t="shared" si="7"/>
        <v>0.78685960109503328</v>
      </c>
      <c r="AD53" s="65">
        <f t="shared" si="7"/>
        <v>0.73352090032154338</v>
      </c>
      <c r="AE53" s="65">
        <f t="shared" si="7"/>
        <v>0.35295616717635064</v>
      </c>
      <c r="AF53" s="65" t="str">
        <f t="shared" si="7"/>
        <v/>
      </c>
      <c r="AG53" s="65" t="str">
        <f t="shared" si="7"/>
        <v/>
      </c>
      <c r="AH53" s="65">
        <f t="shared" si="7"/>
        <v>0.71103668089244232</v>
      </c>
      <c r="AI53" s="65">
        <f t="shared" si="7"/>
        <v>3.5210918114143919</v>
      </c>
      <c r="AJ53" s="65" t="str">
        <f t="shared" si="7"/>
        <v/>
      </c>
      <c r="AK53" s="65" t="str">
        <f t="shared" si="7"/>
        <v/>
      </c>
      <c r="AL53" s="65">
        <f t="shared" si="7"/>
        <v>0.47115384615384615</v>
      </c>
      <c r="AM53" s="65" t="str">
        <f t="shared" si="7"/>
        <v/>
      </c>
    </row>
    <row r="54" spans="1:42">
      <c r="B54" s="53"/>
    </row>
    <row r="55" spans="1:42">
      <c r="B55" s="53"/>
    </row>
    <row r="56" spans="1:42" ht="14.25">
      <c r="B56" s="9" t="s">
        <v>304</v>
      </c>
      <c r="C56" s="47"/>
      <c r="D56" s="47"/>
      <c r="E56" s="47"/>
      <c r="F56" s="47"/>
    </row>
    <row r="57" spans="1:42" ht="14.25">
      <c r="B57" s="9" t="s">
        <v>305</v>
      </c>
      <c r="C57" s="47"/>
      <c r="D57" s="47"/>
      <c r="E57" s="47"/>
      <c r="F57" s="47"/>
    </row>
    <row r="58" spans="1:42" ht="14.25">
      <c r="B58" s="47"/>
      <c r="C58" s="47"/>
      <c r="D58" s="47"/>
      <c r="E58" s="47"/>
      <c r="F58" s="47"/>
    </row>
    <row r="59" spans="1:42" ht="14.25">
      <c r="B59" s="9" t="s">
        <v>159</v>
      </c>
      <c r="C59" s="47"/>
      <c r="D59" s="47"/>
      <c r="E59" s="47"/>
      <c r="F59" s="47"/>
    </row>
    <row r="60" spans="1:42" ht="14.25">
      <c r="B60" s="13" t="s">
        <v>6</v>
      </c>
      <c r="C60" s="47" t="s">
        <v>1</v>
      </c>
      <c r="D60" s="47" t="s">
        <v>161</v>
      </c>
      <c r="E60" s="47" t="s">
        <v>110</v>
      </c>
      <c r="F60" s="59" t="s">
        <v>35</v>
      </c>
      <c r="G60" s="59" t="s">
        <v>36</v>
      </c>
      <c r="H60" s="59" t="s">
        <v>37</v>
      </c>
      <c r="I60" s="59" t="s">
        <v>125</v>
      </c>
      <c r="J60" s="59" t="s">
        <v>38</v>
      </c>
      <c r="K60" s="59" t="s">
        <v>39</v>
      </c>
      <c r="L60" s="59" t="s">
        <v>40</v>
      </c>
      <c r="M60" s="59" t="s">
        <v>41</v>
      </c>
      <c r="N60" s="59" t="s">
        <v>42</v>
      </c>
      <c r="O60" s="59" t="s">
        <v>44</v>
      </c>
      <c r="P60" s="59" t="s">
        <v>45</v>
      </c>
      <c r="Q60" s="59" t="s">
        <v>46</v>
      </c>
      <c r="R60" s="59" t="s">
        <v>43</v>
      </c>
      <c r="S60" s="59" t="s">
        <v>47</v>
      </c>
      <c r="T60" s="59" t="s">
        <v>48</v>
      </c>
      <c r="U60" s="59" t="s">
        <v>49</v>
      </c>
      <c r="V60" s="59" t="s">
        <v>75</v>
      </c>
      <c r="W60" s="59" t="s">
        <v>50</v>
      </c>
      <c r="X60" s="59" t="s">
        <v>51</v>
      </c>
      <c r="Y60" s="59" t="s">
        <v>52</v>
      </c>
      <c r="Z60" s="59" t="s">
        <v>53</v>
      </c>
      <c r="AA60" s="59" t="s">
        <v>78</v>
      </c>
      <c r="AB60" s="59" t="s">
        <v>69</v>
      </c>
      <c r="AC60" s="59" t="s">
        <v>54</v>
      </c>
      <c r="AD60" s="59" t="s">
        <v>79</v>
      </c>
      <c r="AE60" s="59" t="s">
        <v>55</v>
      </c>
      <c r="AF60" s="59" t="s">
        <v>56</v>
      </c>
      <c r="AG60" s="59" t="s">
        <v>57</v>
      </c>
      <c r="AH60" s="59" t="s">
        <v>58</v>
      </c>
      <c r="AI60" s="59" t="s">
        <v>59</v>
      </c>
      <c r="AJ60" s="59" t="s">
        <v>60</v>
      </c>
      <c r="AK60" s="59" t="s">
        <v>61</v>
      </c>
      <c r="AL60" s="59" t="s">
        <v>74</v>
      </c>
      <c r="AM60" s="59" t="s">
        <v>251</v>
      </c>
      <c r="AN60" s="59" t="s">
        <v>77</v>
      </c>
      <c r="AO60" s="59" t="s">
        <v>80</v>
      </c>
      <c r="AP60" s="59" t="s">
        <v>116</v>
      </c>
    </row>
    <row r="61" spans="1:42" ht="14.25">
      <c r="B61" s="13" t="s">
        <v>160</v>
      </c>
      <c r="C61" s="47">
        <v>2010</v>
      </c>
      <c r="D61" s="47">
        <v>2015</v>
      </c>
      <c r="E61" s="47" t="s">
        <v>306</v>
      </c>
      <c r="F61" s="47" t="str">
        <f>"*"&amp;LEFT(C50,4)</f>
        <v>*0.93</v>
      </c>
      <c r="G61" s="47" t="str">
        <f t="shared" ref="G61:AP61" si="8">"*"&amp;LEFT(D50,4)</f>
        <v>*0.93</v>
      </c>
      <c r="H61" s="47" t="str">
        <f t="shared" si="8"/>
        <v>*1.14</v>
      </c>
      <c r="I61" s="47"/>
      <c r="J61" s="47" t="str">
        <f t="shared" si="8"/>
        <v>*0.77</v>
      </c>
      <c r="K61" s="47" t="str">
        <f t="shared" si="8"/>
        <v>*1.03</v>
      </c>
      <c r="L61" s="47" t="str">
        <f t="shared" si="8"/>
        <v>*0.98</v>
      </c>
      <c r="M61" s="47" t="str">
        <f t="shared" si="8"/>
        <v>*0.89</v>
      </c>
      <c r="N61" s="47" t="str">
        <f t="shared" si="8"/>
        <v>*1.06</v>
      </c>
      <c r="O61" s="47" t="str">
        <f t="shared" si="8"/>
        <v>*0.88</v>
      </c>
      <c r="P61" s="47" t="str">
        <f t="shared" si="8"/>
        <v>*0.84</v>
      </c>
      <c r="Q61" s="47" t="str">
        <f t="shared" si="8"/>
        <v>*0.90</v>
      </c>
      <c r="R61" s="47" t="str">
        <f t="shared" si="8"/>
        <v>*0.73</v>
      </c>
      <c r="S61" s="47" t="str">
        <f t="shared" si="8"/>
        <v>*1.00</v>
      </c>
      <c r="T61" s="47" t="str">
        <f t="shared" si="8"/>
        <v>*0.97</v>
      </c>
      <c r="U61" s="47" t="str">
        <f t="shared" si="8"/>
        <v>*0.95</v>
      </c>
      <c r="V61" s="47" t="str">
        <f t="shared" si="8"/>
        <v>*1.00</v>
      </c>
      <c r="W61" s="47" t="str">
        <f t="shared" si="8"/>
        <v>*0.84</v>
      </c>
      <c r="X61" s="47" t="str">
        <f t="shared" si="8"/>
        <v>*1.29</v>
      </c>
      <c r="Y61" s="47" t="str">
        <f t="shared" si="8"/>
        <v>*0.89</v>
      </c>
      <c r="Z61" s="47" t="str">
        <f t="shared" si="8"/>
        <v>*0.93</v>
      </c>
      <c r="AA61" s="47" t="str">
        <f t="shared" si="8"/>
        <v>*1.52</v>
      </c>
      <c r="AB61" s="47" t="str">
        <f t="shared" si="8"/>
        <v>*1.01</v>
      </c>
      <c r="AC61" s="47" t="str">
        <f t="shared" si="8"/>
        <v>*0.84</v>
      </c>
      <c r="AD61" s="47" t="str">
        <f t="shared" si="8"/>
        <v>*1.04</v>
      </c>
      <c r="AE61" s="47" t="str">
        <f t="shared" si="8"/>
        <v>*0.91</v>
      </c>
      <c r="AF61" s="47" t="str">
        <f t="shared" si="8"/>
        <v>*0.80</v>
      </c>
      <c r="AG61" s="47" t="str">
        <f t="shared" si="8"/>
        <v>*1.10</v>
      </c>
      <c r="AH61" s="47" t="str">
        <f t="shared" si="8"/>
        <v>*0.94</v>
      </c>
      <c r="AI61" s="47" t="str">
        <f t="shared" si="8"/>
        <v>*0.98</v>
      </c>
      <c r="AJ61" s="47" t="str">
        <f t="shared" si="8"/>
        <v>*0.84</v>
      </c>
      <c r="AK61" s="47" t="str">
        <f t="shared" si="8"/>
        <v>*0.96</v>
      </c>
      <c r="AL61" s="47" t="str">
        <f t="shared" si="8"/>
        <v>*1.06</v>
      </c>
      <c r="AM61" s="47" t="str">
        <f t="shared" si="8"/>
        <v>*0.91</v>
      </c>
      <c r="AN61" s="47" t="str">
        <f t="shared" si="8"/>
        <v>*0.80</v>
      </c>
      <c r="AO61" s="47" t="str">
        <f t="shared" si="8"/>
        <v>*1.02</v>
      </c>
      <c r="AP61" s="47" t="str">
        <f t="shared" si="8"/>
        <v>*1.19</v>
      </c>
    </row>
    <row r="62" spans="1:42" ht="14.25">
      <c r="B62" s="13" t="s">
        <v>160</v>
      </c>
      <c r="C62" s="47">
        <v>2010</v>
      </c>
      <c r="D62" s="47">
        <v>2015</v>
      </c>
      <c r="E62" s="39" t="s">
        <v>310</v>
      </c>
      <c r="F62" s="47" t="str">
        <f>"*"&amp;LEFT(C51,4)</f>
        <v>*1.03</v>
      </c>
      <c r="G62" s="47" t="str">
        <f t="shared" ref="G62:AP64" si="9">"*"&amp;LEFT(D51,4)</f>
        <v>*1.05</v>
      </c>
      <c r="H62" s="47" t="str">
        <f t="shared" si="9"/>
        <v>*1.05</v>
      </c>
      <c r="I62" s="47"/>
      <c r="J62" s="47" t="str">
        <f t="shared" si="9"/>
        <v>*0.86</v>
      </c>
      <c r="K62" s="47" t="str">
        <f t="shared" si="9"/>
        <v>*0.94</v>
      </c>
      <c r="L62" s="47" t="str">
        <f t="shared" si="9"/>
        <v>*1.00</v>
      </c>
      <c r="M62" s="47" t="str">
        <f t="shared" si="9"/>
        <v>*1.08</v>
      </c>
      <c r="N62" s="47" t="str">
        <f t="shared" si="9"/>
        <v>*0.66</v>
      </c>
      <c r="O62" s="47" t="str">
        <f t="shared" si="9"/>
        <v>*1.26</v>
      </c>
      <c r="P62" s="47" t="str">
        <f t="shared" si="9"/>
        <v>*1.18</v>
      </c>
      <c r="Q62" s="47" t="str">
        <f t="shared" si="9"/>
        <v>*1.07</v>
      </c>
      <c r="R62" s="47" t="str">
        <f t="shared" si="9"/>
        <v>*1.20</v>
      </c>
      <c r="S62" s="47" t="str">
        <f t="shared" si="9"/>
        <v>*1.18</v>
      </c>
      <c r="T62" s="47" t="str">
        <f t="shared" si="9"/>
        <v>*0.76</v>
      </c>
      <c r="U62" s="47" t="str">
        <f t="shared" si="9"/>
        <v>*1.13</v>
      </c>
      <c r="V62" s="47" t="str">
        <f t="shared" si="9"/>
        <v>*1.78</v>
      </c>
      <c r="W62" s="47" t="str">
        <f t="shared" si="9"/>
        <v>*0.99</v>
      </c>
      <c r="X62" s="47" t="str">
        <f t="shared" si="9"/>
        <v>*1.68</v>
      </c>
      <c r="Y62" s="47" t="str">
        <f t="shared" si="9"/>
        <v>*1.06</v>
      </c>
      <c r="Z62" s="47" t="str">
        <f t="shared" si="9"/>
        <v>*0.91</v>
      </c>
      <c r="AA62" s="47" t="str">
        <f t="shared" si="9"/>
        <v>*2</v>
      </c>
      <c r="AB62" s="47" t="str">
        <f t="shared" si="9"/>
        <v>*1.13</v>
      </c>
      <c r="AC62" s="47" t="str">
        <f t="shared" si="9"/>
        <v>*1.12</v>
      </c>
      <c r="AD62" s="47" t="str">
        <f t="shared" si="9"/>
        <v>*1.15</v>
      </c>
      <c r="AE62" s="47" t="str">
        <f t="shared" si="9"/>
        <v>*1.27</v>
      </c>
      <c r="AF62" s="47" t="str">
        <f t="shared" si="9"/>
        <v>*1.19</v>
      </c>
      <c r="AG62" s="47" t="str">
        <f t="shared" si="9"/>
        <v>*1.38</v>
      </c>
      <c r="AH62" s="47" t="str">
        <f t="shared" si="9"/>
        <v>*1.07</v>
      </c>
      <c r="AI62" s="47" t="str">
        <f t="shared" si="9"/>
        <v>*0.92</v>
      </c>
      <c r="AJ62" s="47" t="str">
        <f t="shared" si="9"/>
        <v>*1.05</v>
      </c>
      <c r="AK62" s="47" t="str">
        <f t="shared" si="9"/>
        <v>*1.01</v>
      </c>
      <c r="AL62" s="47" t="str">
        <f t="shared" si="9"/>
        <v>*0.11</v>
      </c>
      <c r="AM62" s="47"/>
      <c r="AN62" s="47" t="str">
        <f t="shared" si="9"/>
        <v>*8.98</v>
      </c>
      <c r="AO62" s="47" t="str">
        <f t="shared" si="9"/>
        <v>*1.47</v>
      </c>
      <c r="AP62" s="47" t="str">
        <f t="shared" si="9"/>
        <v>*0.33</v>
      </c>
    </row>
    <row r="63" spans="1:42" ht="14.25">
      <c r="B63" s="13" t="s">
        <v>160</v>
      </c>
      <c r="C63" s="47">
        <v>2010</v>
      </c>
      <c r="D63" s="47">
        <v>2015</v>
      </c>
      <c r="E63" s="39" t="s">
        <v>307</v>
      </c>
      <c r="F63" s="47" t="str">
        <f>"*"&amp;LEFT(C52,4)</f>
        <v>*0.93</v>
      </c>
      <c r="G63" s="47"/>
      <c r="H63" s="47" t="str">
        <f t="shared" si="9"/>
        <v>*0.86</v>
      </c>
      <c r="I63" s="47"/>
      <c r="J63" s="47"/>
      <c r="K63" s="47" t="str">
        <f t="shared" si="9"/>
        <v>*1.27</v>
      </c>
      <c r="L63" s="47" t="str">
        <f t="shared" si="9"/>
        <v>*0.92</v>
      </c>
      <c r="M63" s="47" t="str">
        <f t="shared" si="9"/>
        <v>*0.82</v>
      </c>
      <c r="N63" s="47"/>
      <c r="O63" s="47" t="str">
        <f t="shared" si="9"/>
        <v>*0.75</v>
      </c>
      <c r="P63" s="47" t="str">
        <f t="shared" si="9"/>
        <v>*0.76</v>
      </c>
      <c r="Q63" s="47" t="str">
        <f t="shared" si="9"/>
        <v>*0.99</v>
      </c>
      <c r="R63" s="47" t="str">
        <f t="shared" si="9"/>
        <v>*0.70</v>
      </c>
      <c r="S63" s="47"/>
      <c r="T63" s="47"/>
      <c r="U63" s="47" t="str">
        <f t="shared" si="9"/>
        <v>*0.29</v>
      </c>
      <c r="V63" s="47"/>
      <c r="W63" s="47" t="str">
        <f t="shared" si="9"/>
        <v>*0.97</v>
      </c>
      <c r="X63" s="47"/>
      <c r="Y63" s="47"/>
      <c r="Z63" s="47"/>
      <c r="AA63" s="47"/>
      <c r="AB63" s="47"/>
      <c r="AC63" s="47" t="str">
        <f t="shared" si="9"/>
        <v>*0.77</v>
      </c>
      <c r="AD63" s="47" t="str">
        <f t="shared" si="9"/>
        <v>*1.18</v>
      </c>
      <c r="AE63" s="47" t="str">
        <f t="shared" si="9"/>
        <v>*4.42</v>
      </c>
      <c r="AF63" s="47" t="str">
        <f t="shared" si="9"/>
        <v>*0.91</v>
      </c>
      <c r="AG63" s="47" t="str">
        <f t="shared" si="9"/>
        <v>*0.37</v>
      </c>
      <c r="AH63" s="47" t="str">
        <f t="shared" si="9"/>
        <v>*0.85</v>
      </c>
      <c r="AI63" s="47"/>
      <c r="AJ63" s="47"/>
      <c r="AK63" s="47" t="str">
        <f t="shared" si="9"/>
        <v>*1.15</v>
      </c>
      <c r="AL63" s="47"/>
      <c r="AM63" s="47"/>
      <c r="AN63" s="47"/>
      <c r="AO63" s="47"/>
      <c r="AP63" s="47"/>
    </row>
    <row r="64" spans="1:42" ht="14.25">
      <c r="B64" s="13" t="s">
        <v>160</v>
      </c>
      <c r="C64" s="47">
        <v>2010</v>
      </c>
      <c r="D64" s="47">
        <v>2015</v>
      </c>
      <c r="E64" s="39" t="s">
        <v>308</v>
      </c>
      <c r="F64" s="47" t="str">
        <f>"*"&amp;LEFT(C53,4)</f>
        <v>*0.75</v>
      </c>
      <c r="G64" s="47" t="str">
        <f t="shared" si="9"/>
        <v>*1.18</v>
      </c>
      <c r="H64" s="47"/>
      <c r="I64" s="47"/>
      <c r="J64" s="47"/>
      <c r="K64" s="47" t="str">
        <f t="shared" si="9"/>
        <v>*0.75</v>
      </c>
      <c r="L64" s="47" t="str">
        <f t="shared" si="9"/>
        <v>*1.14</v>
      </c>
      <c r="M64" s="47" t="str">
        <f t="shared" si="9"/>
        <v>*0.86</v>
      </c>
      <c r="N64" s="47" t="str">
        <f t="shared" si="9"/>
        <v>*1.50</v>
      </c>
      <c r="O64" s="47" t="str">
        <f t="shared" si="9"/>
        <v>*0.42</v>
      </c>
      <c r="P64" s="47" t="str">
        <f t="shared" si="9"/>
        <v>*0.82</v>
      </c>
      <c r="Q64" s="47" t="str">
        <f t="shared" si="9"/>
        <v>*0.94</v>
      </c>
      <c r="R64" s="47" t="str">
        <f t="shared" si="9"/>
        <v>*0.74</v>
      </c>
      <c r="S64" s="47" t="str">
        <f t="shared" si="9"/>
        <v>*1.11</v>
      </c>
      <c r="T64" s="47" t="str">
        <f t="shared" si="9"/>
        <v>*6</v>
      </c>
      <c r="U64" s="47" t="str">
        <f t="shared" si="9"/>
        <v>*3.54</v>
      </c>
      <c r="V64" s="47" t="str">
        <f t="shared" si="9"/>
        <v>*0.74</v>
      </c>
      <c r="W64" s="47" t="str">
        <f t="shared" si="9"/>
        <v>*0.82</v>
      </c>
      <c r="X64" s="47" t="str">
        <f t="shared" si="9"/>
        <v>*0.82</v>
      </c>
      <c r="Y64" s="47"/>
      <c r="Z64" s="47" t="str">
        <f t="shared" si="9"/>
        <v>*0.59</v>
      </c>
      <c r="AA64" s="47"/>
      <c r="AB64" s="47" t="str">
        <f t="shared" si="9"/>
        <v>*0.82</v>
      </c>
      <c r="AC64" s="47" t="str">
        <f t="shared" si="9"/>
        <v>*1.06</v>
      </c>
      <c r="AD64" s="47" t="str">
        <f t="shared" si="9"/>
        <v>*0.76</v>
      </c>
      <c r="AE64" s="47" t="str">
        <f t="shared" si="9"/>
        <v>*0.66</v>
      </c>
      <c r="AF64" s="47" t="str">
        <f t="shared" si="9"/>
        <v>*0.78</v>
      </c>
      <c r="AG64" s="47" t="str">
        <f t="shared" si="9"/>
        <v>*0.73</v>
      </c>
      <c r="AH64" s="47" t="str">
        <f t="shared" si="9"/>
        <v>*0.35</v>
      </c>
      <c r="AI64" s="47"/>
      <c r="AJ64" s="47"/>
      <c r="AK64" s="47" t="str">
        <f t="shared" si="9"/>
        <v>*0.71</v>
      </c>
      <c r="AL64" s="47" t="str">
        <f t="shared" si="9"/>
        <v>*3.52</v>
      </c>
      <c r="AM64" s="47"/>
      <c r="AN64" s="47"/>
      <c r="AO64" s="47" t="str">
        <f t="shared" si="9"/>
        <v>*0.47</v>
      </c>
      <c r="AP64" s="47"/>
    </row>
  </sheetData>
  <conditionalFormatting sqref="C34:AP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0:AM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Q497"/>
  <sheetViews>
    <sheetView workbookViewId="0">
      <selection activeCell="F27" sqref="A24:F27"/>
    </sheetView>
  </sheetViews>
  <sheetFormatPr defaultRowHeight="14.25"/>
  <cols>
    <col min="6" max="6" width="26.1328125" customWidth="1"/>
    <col min="7" max="7" width="7.73046875" bestFit="1" customWidth="1"/>
    <col min="8" max="8" width="9" bestFit="1" customWidth="1"/>
    <col min="9" max="9" width="7.86328125" bestFit="1" customWidth="1"/>
    <col min="10" max="10" width="20.3984375" customWidth="1"/>
    <col min="11" max="11" width="9.86328125" customWidth="1"/>
    <col min="12" max="12" width="17.73046875" bestFit="1" customWidth="1"/>
    <col min="13" max="14" width="6.3984375" customWidth="1"/>
    <col min="15" max="19" width="5.3984375" customWidth="1"/>
    <col min="20" max="20" width="6.3984375" customWidth="1"/>
    <col min="21" max="23" width="5.3984375" customWidth="1"/>
    <col min="24" max="24" width="5.3984375" bestFit="1" customWidth="1"/>
    <col min="25" max="25" width="6.3984375" customWidth="1"/>
    <col min="26" max="28" width="5.3984375" customWidth="1"/>
    <col min="29" max="29" width="5.3984375" bestFit="1" customWidth="1"/>
    <col min="30" max="30" width="4.3984375" customWidth="1"/>
    <col min="31" max="31" width="5.3984375" customWidth="1"/>
    <col min="32" max="32" width="6.59765625" customWidth="1"/>
    <col min="33" max="33" width="6.3984375" customWidth="1"/>
    <col min="34" max="38" width="5.3984375" customWidth="1"/>
    <col min="39" max="39" width="6.3984375" customWidth="1"/>
    <col min="40" max="45" width="5.3984375" customWidth="1"/>
    <col min="46" max="46" width="9.59765625" bestFit="1" customWidth="1"/>
  </cols>
  <sheetData>
    <row r="1" spans="1:225">
      <c r="A1" t="s">
        <v>167</v>
      </c>
      <c r="B1" t="s">
        <v>1</v>
      </c>
      <c r="C1" t="s">
        <v>97</v>
      </c>
      <c r="D1" t="s">
        <v>168</v>
      </c>
      <c r="F1" s="19" t="s">
        <v>137</v>
      </c>
      <c r="G1" s="15"/>
      <c r="H1" s="19" t="s">
        <v>167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6"/>
      <c r="HQ1" s="33" t="s">
        <v>174</v>
      </c>
    </row>
    <row r="2" spans="1:225">
      <c r="A2" t="s">
        <v>74</v>
      </c>
      <c r="B2">
        <v>2010</v>
      </c>
      <c r="C2">
        <v>7.15</v>
      </c>
      <c r="D2" t="s">
        <v>162</v>
      </c>
      <c r="F2" s="19" t="s">
        <v>168</v>
      </c>
      <c r="G2" s="19" t="s">
        <v>1</v>
      </c>
      <c r="H2" s="14" t="s">
        <v>74</v>
      </c>
      <c r="I2" s="22" t="s">
        <v>35</v>
      </c>
      <c r="J2" s="22" t="s">
        <v>36</v>
      </c>
      <c r="K2" s="22" t="s">
        <v>37</v>
      </c>
      <c r="L2" s="22" t="s">
        <v>38</v>
      </c>
      <c r="M2" s="22" t="s">
        <v>39</v>
      </c>
      <c r="N2" s="22" t="s">
        <v>40</v>
      </c>
      <c r="O2" s="22" t="s">
        <v>41</v>
      </c>
      <c r="P2" s="22" t="s">
        <v>42</v>
      </c>
      <c r="Q2" s="22" t="s">
        <v>43</v>
      </c>
      <c r="R2" s="22" t="s">
        <v>44</v>
      </c>
      <c r="S2" s="22" t="s">
        <v>45</v>
      </c>
      <c r="T2" s="22" t="s">
        <v>46</v>
      </c>
      <c r="U2" s="22" t="s">
        <v>47</v>
      </c>
      <c r="V2" s="22" t="s">
        <v>48</v>
      </c>
      <c r="W2" s="22" t="s">
        <v>49</v>
      </c>
      <c r="X2" s="22" t="s">
        <v>75</v>
      </c>
      <c r="Y2" s="22" t="s">
        <v>50</v>
      </c>
      <c r="Z2" s="22" t="s">
        <v>51</v>
      </c>
      <c r="AA2" s="22" t="s">
        <v>52</v>
      </c>
      <c r="AB2" s="22" t="s">
        <v>53</v>
      </c>
      <c r="AC2" s="22" t="s">
        <v>76</v>
      </c>
      <c r="AD2" s="22" t="s">
        <v>77</v>
      </c>
      <c r="AE2" s="22" t="s">
        <v>78</v>
      </c>
      <c r="AF2" s="22" t="s">
        <v>69</v>
      </c>
      <c r="AG2" s="22" t="s">
        <v>54</v>
      </c>
      <c r="AH2" s="22" t="s">
        <v>79</v>
      </c>
      <c r="AI2" s="22" t="s">
        <v>55</v>
      </c>
      <c r="AJ2" s="22" t="s">
        <v>56</v>
      </c>
      <c r="AK2" s="22" t="s">
        <v>57</v>
      </c>
      <c r="AL2" s="22" t="s">
        <v>80</v>
      </c>
      <c r="AM2" s="22" t="s">
        <v>58</v>
      </c>
      <c r="AN2" s="22" t="s">
        <v>59</v>
      </c>
      <c r="AO2" s="22" t="s">
        <v>60</v>
      </c>
      <c r="AP2" s="22" t="s">
        <v>164</v>
      </c>
      <c r="AQ2" s="22" t="s">
        <v>165</v>
      </c>
      <c r="AR2" s="22" t="s">
        <v>61</v>
      </c>
      <c r="AS2" s="21" t="s">
        <v>166</v>
      </c>
      <c r="HQ2" s="33" t="s">
        <v>175</v>
      </c>
    </row>
    <row r="3" spans="1:225">
      <c r="A3" t="s">
        <v>74</v>
      </c>
      <c r="B3">
        <v>2010</v>
      </c>
      <c r="C3">
        <v>10.566000000000001</v>
      </c>
      <c r="D3" t="s">
        <v>163</v>
      </c>
      <c r="F3" s="14" t="s">
        <v>163</v>
      </c>
      <c r="G3" s="14">
        <v>2010</v>
      </c>
      <c r="H3" s="23">
        <v>10.566000000000001</v>
      </c>
      <c r="I3" s="24">
        <v>63.241</v>
      </c>
      <c r="J3" s="24">
        <v>42.637999999999998</v>
      </c>
      <c r="K3" s="24">
        <v>34.606999999999999</v>
      </c>
      <c r="L3" s="24">
        <v>0</v>
      </c>
      <c r="M3" s="24">
        <v>77.724000000000004</v>
      </c>
      <c r="N3" s="24">
        <v>208.501</v>
      </c>
      <c r="O3" s="24">
        <v>42.242000000000004</v>
      </c>
      <c r="P3" s="24">
        <v>15.673999999999999</v>
      </c>
      <c r="Q3" s="24">
        <v>10.120000000000001</v>
      </c>
      <c r="R3" s="24">
        <v>48.74</v>
      </c>
      <c r="S3" s="24">
        <v>18.785</v>
      </c>
      <c r="T3" s="24">
        <v>180.67699999999999</v>
      </c>
      <c r="U3" s="24">
        <v>30.408999999999999</v>
      </c>
      <c r="V3" s="24">
        <v>16.927</v>
      </c>
      <c r="W3" s="24">
        <v>1.044</v>
      </c>
      <c r="X3" s="24">
        <v>0</v>
      </c>
      <c r="Y3" s="24">
        <v>6.577</v>
      </c>
      <c r="Z3" s="24">
        <v>7.8620000000000001</v>
      </c>
      <c r="AA3" s="24">
        <v>11.577999999999999</v>
      </c>
      <c r="AB3" s="24">
        <v>11.16</v>
      </c>
      <c r="AC3" s="24">
        <v>0</v>
      </c>
      <c r="AD3" s="24">
        <v>2.6280000000000001</v>
      </c>
      <c r="AE3" s="24">
        <v>0</v>
      </c>
      <c r="AF3" s="24">
        <v>0</v>
      </c>
      <c r="AG3" s="24">
        <v>46.109000000000002</v>
      </c>
      <c r="AH3" s="24">
        <v>25.646000000000001</v>
      </c>
      <c r="AI3" s="24">
        <v>27.59</v>
      </c>
      <c r="AJ3" s="24">
        <v>11.488</v>
      </c>
      <c r="AK3" s="24">
        <v>10.948</v>
      </c>
      <c r="AL3" s="24">
        <v>21.301000000000002</v>
      </c>
      <c r="AM3" s="24">
        <v>46.271000000000001</v>
      </c>
      <c r="AN3" s="24">
        <v>38.682000000000002</v>
      </c>
      <c r="AO3" s="24">
        <v>22.655000000000001</v>
      </c>
      <c r="AP3" s="24">
        <v>6.9050000000000002</v>
      </c>
      <c r="AQ3" s="24">
        <v>14.681000000000001</v>
      </c>
      <c r="AR3" s="24">
        <v>16.132000000000001</v>
      </c>
      <c r="AS3" s="26">
        <v>1.2710000000000001</v>
      </c>
      <c r="HQ3" s="33" t="s">
        <v>176</v>
      </c>
    </row>
    <row r="4" spans="1:225">
      <c r="A4" t="s">
        <v>35</v>
      </c>
      <c r="B4">
        <v>2010</v>
      </c>
      <c r="C4">
        <v>63.241</v>
      </c>
      <c r="D4" t="s">
        <v>163</v>
      </c>
      <c r="F4" s="17"/>
      <c r="G4" s="20">
        <v>2011</v>
      </c>
      <c r="H4" s="25">
        <v>0</v>
      </c>
      <c r="I4" s="8">
        <v>60.396999999999998</v>
      </c>
      <c r="J4" s="8">
        <v>38.347000000000001</v>
      </c>
      <c r="K4" s="8">
        <v>43.596000000000004</v>
      </c>
      <c r="L4" s="8">
        <v>0</v>
      </c>
      <c r="M4" s="8">
        <v>99.004000000000005</v>
      </c>
      <c r="N4" s="8">
        <v>197.16499999999999</v>
      </c>
      <c r="O4" s="8">
        <v>37.346000000000004</v>
      </c>
      <c r="P4" s="8">
        <v>18.907</v>
      </c>
      <c r="Q4" s="8">
        <v>14.213000000000001</v>
      </c>
      <c r="R4" s="8">
        <v>50.483000000000004</v>
      </c>
      <c r="S4" s="8">
        <v>13.694000000000001</v>
      </c>
      <c r="T4" s="8">
        <v>237.29</v>
      </c>
      <c r="U4" s="8">
        <v>24.588000000000001</v>
      </c>
      <c r="V4" s="8">
        <v>28.876000000000001</v>
      </c>
      <c r="W4" s="8">
        <v>0.871</v>
      </c>
      <c r="X4" s="8">
        <v>0</v>
      </c>
      <c r="Y4" s="8">
        <v>6.4329999999999998</v>
      </c>
      <c r="Z4" s="8">
        <v>4.8490000000000002</v>
      </c>
      <c r="AA4" s="8">
        <v>9.41</v>
      </c>
      <c r="AB4" s="8">
        <v>9.9500000000000011</v>
      </c>
      <c r="AC4" s="8">
        <v>0</v>
      </c>
      <c r="AD4" s="8">
        <v>1.552</v>
      </c>
      <c r="AE4" s="8">
        <v>0.26300000000000001</v>
      </c>
      <c r="AF4" s="8">
        <v>0</v>
      </c>
      <c r="AG4" s="8">
        <v>41.512</v>
      </c>
      <c r="AH4" s="8">
        <v>51.584000000000003</v>
      </c>
      <c r="AI4" s="8">
        <v>43.279000000000003</v>
      </c>
      <c r="AJ4" s="8">
        <v>14.144</v>
      </c>
      <c r="AK4" s="8">
        <v>19.138000000000002</v>
      </c>
      <c r="AL4" s="8">
        <v>25.123999999999999</v>
      </c>
      <c r="AM4" s="8">
        <v>70.97</v>
      </c>
      <c r="AN4" s="8">
        <v>30.269000000000002</v>
      </c>
      <c r="AO4" s="8">
        <v>37.800000000000004</v>
      </c>
      <c r="AP4" s="8">
        <v>13.122</v>
      </c>
      <c r="AQ4" s="8">
        <v>22.759</v>
      </c>
      <c r="AR4" s="8">
        <v>8.8810000000000002</v>
      </c>
      <c r="AS4" s="27">
        <v>9.7810000000000006</v>
      </c>
      <c r="HQ4" s="33" t="s">
        <v>177</v>
      </c>
    </row>
    <row r="5" spans="1:225">
      <c r="A5" t="s">
        <v>35</v>
      </c>
      <c r="B5">
        <v>2010</v>
      </c>
      <c r="C5">
        <v>71.632999999999996</v>
      </c>
      <c r="D5" t="s">
        <v>162</v>
      </c>
      <c r="F5" s="17"/>
      <c r="G5" s="20">
        <v>2012</v>
      </c>
      <c r="H5" s="25">
        <v>0</v>
      </c>
      <c r="I5" s="8">
        <v>73.638000000000005</v>
      </c>
      <c r="J5" s="8">
        <v>24.882999999999999</v>
      </c>
      <c r="K5" s="8">
        <v>38.380000000000003</v>
      </c>
      <c r="L5" s="8">
        <v>0</v>
      </c>
      <c r="M5" s="8">
        <v>103.345</v>
      </c>
      <c r="N5" s="8">
        <v>240.51599999999999</v>
      </c>
      <c r="O5" s="8">
        <v>38.542000000000002</v>
      </c>
      <c r="P5" s="8">
        <v>17.82</v>
      </c>
      <c r="Q5" s="8">
        <v>15.008000000000001</v>
      </c>
      <c r="R5" s="8">
        <v>68.349999999999994</v>
      </c>
      <c r="S5" s="8">
        <v>5.9219999999999997</v>
      </c>
      <c r="T5" s="8">
        <v>204.24199999999999</v>
      </c>
      <c r="U5" s="8">
        <v>20.675000000000001</v>
      </c>
      <c r="V5" s="8">
        <v>32.411000000000001</v>
      </c>
      <c r="W5" s="8">
        <v>1.3320000000000001</v>
      </c>
      <c r="X5" s="8">
        <v>0</v>
      </c>
      <c r="Y5" s="8">
        <v>8.2940000000000005</v>
      </c>
      <c r="Z5" s="8">
        <v>5.1879999999999997</v>
      </c>
      <c r="AA5" s="8">
        <v>9.4390000000000001</v>
      </c>
      <c r="AB5" s="8">
        <v>11.678000000000001</v>
      </c>
      <c r="AC5" s="8">
        <v>0</v>
      </c>
      <c r="AD5" s="8">
        <v>0.82100000000000006</v>
      </c>
      <c r="AE5" s="8">
        <v>0.25900000000000001</v>
      </c>
      <c r="AF5" s="8">
        <v>0</v>
      </c>
      <c r="AG5" s="8">
        <v>54.166000000000004</v>
      </c>
      <c r="AH5" s="8">
        <v>79.222000000000008</v>
      </c>
      <c r="AI5" s="8">
        <v>45.515000000000001</v>
      </c>
      <c r="AJ5" s="8">
        <v>10.336</v>
      </c>
      <c r="AK5" s="8">
        <v>13.14</v>
      </c>
      <c r="AL5" s="8">
        <v>19.411000000000001</v>
      </c>
      <c r="AM5" s="8">
        <v>112.518</v>
      </c>
      <c r="AN5" s="8">
        <v>30.568000000000001</v>
      </c>
      <c r="AO5" s="8">
        <v>47.084000000000003</v>
      </c>
      <c r="AP5" s="8">
        <v>10.634</v>
      </c>
      <c r="AQ5" s="8">
        <v>41.62</v>
      </c>
      <c r="AR5" s="8">
        <v>6.7359999999999998</v>
      </c>
      <c r="AS5" s="27">
        <v>9.4280000000000008</v>
      </c>
      <c r="HQ5" s="33" t="s">
        <v>178</v>
      </c>
    </row>
    <row r="6" spans="1:225">
      <c r="A6" t="s">
        <v>36</v>
      </c>
      <c r="B6">
        <v>2010</v>
      </c>
      <c r="C6">
        <v>44.622</v>
      </c>
      <c r="D6" t="s">
        <v>162</v>
      </c>
      <c r="F6" s="17"/>
      <c r="G6" s="20">
        <v>2013</v>
      </c>
      <c r="H6" s="25">
        <v>0</v>
      </c>
      <c r="I6" s="8">
        <v>63.68</v>
      </c>
      <c r="J6" s="8">
        <v>27.371000000000002</v>
      </c>
      <c r="K6" s="8">
        <v>34.314999999999998</v>
      </c>
      <c r="L6" s="8">
        <v>0</v>
      </c>
      <c r="M6" s="8">
        <v>98.849000000000004</v>
      </c>
      <c r="N6" s="8">
        <v>257.09399999999999</v>
      </c>
      <c r="O6" s="8">
        <v>37.356999999999999</v>
      </c>
      <c r="P6" s="8">
        <v>22.68</v>
      </c>
      <c r="Q6" s="8">
        <v>14.044</v>
      </c>
      <c r="R6" s="8">
        <v>59.896999999999998</v>
      </c>
      <c r="S6" s="8">
        <v>6.7540000000000004</v>
      </c>
      <c r="T6" s="8">
        <v>216.53300000000002</v>
      </c>
      <c r="U6" s="8">
        <v>26.608000000000001</v>
      </c>
      <c r="V6" s="8">
        <v>17.129000000000001</v>
      </c>
      <c r="W6" s="8">
        <v>1.379</v>
      </c>
      <c r="X6" s="8">
        <v>0</v>
      </c>
      <c r="Y6" s="8">
        <v>7.92</v>
      </c>
      <c r="Z6" s="8">
        <v>4.0570000000000004</v>
      </c>
      <c r="AA6" s="8">
        <v>6.8650000000000002</v>
      </c>
      <c r="AB6" s="8">
        <v>13.14</v>
      </c>
      <c r="AC6" s="8">
        <v>0</v>
      </c>
      <c r="AD6" s="8">
        <v>2.3290000000000002</v>
      </c>
      <c r="AE6" s="8">
        <v>0.223</v>
      </c>
      <c r="AF6" s="8">
        <v>0</v>
      </c>
      <c r="AG6" s="8">
        <v>54.054000000000002</v>
      </c>
      <c r="AH6" s="8">
        <v>54.508000000000003</v>
      </c>
      <c r="AI6" s="8">
        <v>44.359000000000002</v>
      </c>
      <c r="AJ6" s="8">
        <v>19.166</v>
      </c>
      <c r="AK6" s="8">
        <v>17.111000000000001</v>
      </c>
      <c r="AL6" s="8">
        <v>23.81</v>
      </c>
      <c r="AM6" s="8">
        <v>81.634</v>
      </c>
      <c r="AN6" s="8">
        <v>31.720000000000002</v>
      </c>
      <c r="AO6" s="8">
        <v>38.261000000000003</v>
      </c>
      <c r="AP6" s="8">
        <v>4.4169999999999998</v>
      </c>
      <c r="AQ6" s="8">
        <v>35.744</v>
      </c>
      <c r="AR6" s="8">
        <v>11.170999999999999</v>
      </c>
      <c r="AS6" s="27">
        <v>10.415000000000001</v>
      </c>
      <c r="HQ6" s="33" t="s">
        <v>179</v>
      </c>
    </row>
    <row r="7" spans="1:225">
      <c r="A7" t="s">
        <v>36</v>
      </c>
      <c r="B7">
        <v>2010</v>
      </c>
      <c r="C7">
        <v>42.637999999999998</v>
      </c>
      <c r="D7" t="s">
        <v>163</v>
      </c>
      <c r="F7" s="17"/>
      <c r="G7" s="20">
        <v>2014</v>
      </c>
      <c r="H7" s="25">
        <v>0.65900000000000003</v>
      </c>
      <c r="I7" s="8">
        <v>62.773000000000003</v>
      </c>
      <c r="J7" s="8">
        <v>15.077</v>
      </c>
      <c r="K7" s="8">
        <v>49.585999999999999</v>
      </c>
      <c r="L7" s="8">
        <v>0</v>
      </c>
      <c r="M7" s="8">
        <v>101.31100000000001</v>
      </c>
      <c r="N7" s="8">
        <v>267.55200000000002</v>
      </c>
      <c r="O7" s="8">
        <v>35.448999999999998</v>
      </c>
      <c r="P7" s="8">
        <v>23.341999999999999</v>
      </c>
      <c r="Q7" s="8">
        <v>2.3109999999999999</v>
      </c>
      <c r="R7" s="8">
        <v>56.578000000000003</v>
      </c>
      <c r="S7" s="8">
        <v>13.157999999999999</v>
      </c>
      <c r="T7" s="8">
        <v>270.22700000000003</v>
      </c>
      <c r="U7" s="8">
        <v>25.001999999999999</v>
      </c>
      <c r="V7" s="8">
        <v>20.48</v>
      </c>
      <c r="W7" s="8">
        <v>2.5340000000000003</v>
      </c>
      <c r="X7" s="8">
        <v>0</v>
      </c>
      <c r="Y7" s="8">
        <v>10.912000000000001</v>
      </c>
      <c r="Z7" s="8">
        <v>3.2330000000000001</v>
      </c>
      <c r="AA7" s="8">
        <v>7.4409999999999998</v>
      </c>
      <c r="AB7" s="8">
        <v>10.883000000000001</v>
      </c>
      <c r="AC7" s="8">
        <v>0</v>
      </c>
      <c r="AD7" s="8">
        <v>2.3109999999999999</v>
      </c>
      <c r="AE7" s="8">
        <v>0.41000000000000003</v>
      </c>
      <c r="AF7" s="8">
        <v>0</v>
      </c>
      <c r="AG7" s="8">
        <v>65.260999999999996</v>
      </c>
      <c r="AH7" s="8">
        <v>78.954999999999998</v>
      </c>
      <c r="AI7" s="8">
        <v>40.831000000000003</v>
      </c>
      <c r="AJ7" s="8">
        <v>22.838000000000001</v>
      </c>
      <c r="AK7" s="8">
        <v>35.773000000000003</v>
      </c>
      <c r="AL7" s="8">
        <v>19.602</v>
      </c>
      <c r="AM7" s="8">
        <v>106.11</v>
      </c>
      <c r="AN7" s="8">
        <v>35.988999999999997</v>
      </c>
      <c r="AO7" s="8">
        <v>42.703000000000003</v>
      </c>
      <c r="AP7" s="8">
        <v>9.7059999999999995</v>
      </c>
      <c r="AQ7" s="8">
        <v>30.683</v>
      </c>
      <c r="AR7" s="8">
        <v>9.8030000000000008</v>
      </c>
      <c r="AS7" s="27">
        <v>1.71</v>
      </c>
      <c r="HQ7" s="33" t="s">
        <v>180</v>
      </c>
    </row>
    <row r="8" spans="1:225">
      <c r="A8" t="s">
        <v>37</v>
      </c>
      <c r="B8">
        <v>2010</v>
      </c>
      <c r="C8">
        <v>34.606999999999999</v>
      </c>
      <c r="D8" t="s">
        <v>163</v>
      </c>
      <c r="F8" s="14" t="s">
        <v>162</v>
      </c>
      <c r="G8" s="14">
        <v>2010</v>
      </c>
      <c r="H8" s="23">
        <v>7.15</v>
      </c>
      <c r="I8" s="24">
        <v>71.632999999999996</v>
      </c>
      <c r="J8" s="24">
        <v>44.622</v>
      </c>
      <c r="K8" s="24">
        <v>4.2010000000000005</v>
      </c>
      <c r="L8" s="24">
        <v>0</v>
      </c>
      <c r="M8" s="24">
        <v>23.911000000000001</v>
      </c>
      <c r="N8" s="24">
        <v>154.66300000000001</v>
      </c>
      <c r="O8" s="24">
        <v>38.155999999999999</v>
      </c>
      <c r="P8" s="24">
        <v>3.96</v>
      </c>
      <c r="Q8" s="24">
        <v>30.661000000000001</v>
      </c>
      <c r="R8" s="24">
        <v>18.742000000000001</v>
      </c>
      <c r="S8" s="24">
        <v>56.588000000000001</v>
      </c>
      <c r="T8" s="24">
        <v>70.11</v>
      </c>
      <c r="U8" s="24">
        <v>44.694000000000003</v>
      </c>
      <c r="V8" s="24">
        <v>35.628999999999998</v>
      </c>
      <c r="W8" s="24">
        <v>2.7360000000000002</v>
      </c>
      <c r="X8" s="24">
        <v>0</v>
      </c>
      <c r="Y8" s="24">
        <v>165.553</v>
      </c>
      <c r="Z8" s="24">
        <v>29.426000000000002</v>
      </c>
      <c r="AA8" s="24">
        <v>26.208000000000002</v>
      </c>
      <c r="AB8" s="24">
        <v>14.303000000000001</v>
      </c>
      <c r="AC8" s="24">
        <v>5.2700000000000005</v>
      </c>
      <c r="AD8" s="24">
        <v>2.6350000000000002</v>
      </c>
      <c r="AE8" s="24">
        <v>5.1120000000000001</v>
      </c>
      <c r="AF8" s="24">
        <v>0</v>
      </c>
      <c r="AG8" s="24">
        <v>56.099000000000004</v>
      </c>
      <c r="AH8" s="24">
        <v>52.823</v>
      </c>
      <c r="AI8" s="24">
        <v>22.716000000000001</v>
      </c>
      <c r="AJ8" s="24">
        <v>20.93</v>
      </c>
      <c r="AK8" s="24">
        <v>2.7610000000000001</v>
      </c>
      <c r="AL8" s="24">
        <v>20.231999999999999</v>
      </c>
      <c r="AM8" s="24">
        <v>53.752000000000002</v>
      </c>
      <c r="AN8" s="24">
        <v>31.05</v>
      </c>
      <c r="AO8" s="24">
        <v>26.402000000000001</v>
      </c>
      <c r="AP8" s="24">
        <v>4.1180000000000003</v>
      </c>
      <c r="AQ8" s="24">
        <v>8.3000000000000004E-2</v>
      </c>
      <c r="AR8" s="24">
        <v>25.718</v>
      </c>
      <c r="AS8" s="26">
        <v>2.948</v>
      </c>
      <c r="HQ8" s="33" t="s">
        <v>181</v>
      </c>
    </row>
    <row r="9" spans="1:225">
      <c r="A9" t="s">
        <v>37</v>
      </c>
      <c r="B9">
        <v>2010</v>
      </c>
      <c r="C9">
        <v>4.2010000000000005</v>
      </c>
      <c r="D9" t="s">
        <v>162</v>
      </c>
      <c r="F9" s="17"/>
      <c r="G9" s="20">
        <v>2011</v>
      </c>
      <c r="H9" s="25">
        <v>11.743</v>
      </c>
      <c r="I9" s="8">
        <v>89.899000000000001</v>
      </c>
      <c r="J9" s="8">
        <v>47.480000000000004</v>
      </c>
      <c r="K9" s="8">
        <v>5.2160000000000002</v>
      </c>
      <c r="L9" s="8">
        <v>0</v>
      </c>
      <c r="M9" s="8">
        <v>37.645000000000003</v>
      </c>
      <c r="N9" s="8">
        <v>183.61099999999999</v>
      </c>
      <c r="O9" s="8">
        <v>42.097999999999999</v>
      </c>
      <c r="P9" s="8">
        <v>6.0840000000000005</v>
      </c>
      <c r="Q9" s="8">
        <v>25.847999999999999</v>
      </c>
      <c r="R9" s="8">
        <v>28.555</v>
      </c>
      <c r="S9" s="8">
        <v>63.562000000000005</v>
      </c>
      <c r="T9" s="8">
        <v>34.204000000000001</v>
      </c>
      <c r="U9" s="8">
        <v>50.346000000000004</v>
      </c>
      <c r="V9" s="8">
        <v>52.79</v>
      </c>
      <c r="W9" s="8">
        <v>2.6350000000000002</v>
      </c>
      <c r="X9" s="8">
        <v>0</v>
      </c>
      <c r="Y9" s="8">
        <v>171.06800000000001</v>
      </c>
      <c r="Z9" s="8">
        <v>29.11</v>
      </c>
      <c r="AA9" s="8">
        <v>25.545999999999999</v>
      </c>
      <c r="AB9" s="8">
        <v>14.432</v>
      </c>
      <c r="AC9" s="8">
        <v>2.3980000000000001</v>
      </c>
      <c r="AD9" s="8">
        <v>7.1749999999999998</v>
      </c>
      <c r="AE9" s="8">
        <v>9.8960000000000008</v>
      </c>
      <c r="AF9" s="8">
        <v>0</v>
      </c>
      <c r="AG9" s="8">
        <v>74.231999999999999</v>
      </c>
      <c r="AH9" s="8">
        <v>40.518000000000001</v>
      </c>
      <c r="AI9" s="8">
        <v>24.408000000000001</v>
      </c>
      <c r="AJ9" s="8">
        <v>24.271000000000001</v>
      </c>
      <c r="AK9" s="8">
        <v>12.276</v>
      </c>
      <c r="AL9" s="8">
        <v>24.123999999999999</v>
      </c>
      <c r="AM9" s="8">
        <v>44.932000000000002</v>
      </c>
      <c r="AN9" s="8">
        <v>25.330000000000002</v>
      </c>
      <c r="AO9" s="8">
        <v>40.417000000000002</v>
      </c>
      <c r="AP9" s="8">
        <v>16.402000000000001</v>
      </c>
      <c r="AQ9" s="8">
        <v>0.115</v>
      </c>
      <c r="AR9" s="8">
        <v>31.28</v>
      </c>
      <c r="AS9" s="27">
        <v>11.286</v>
      </c>
      <c r="HQ9" s="33" t="s">
        <v>182</v>
      </c>
    </row>
    <row r="10" spans="1:225">
      <c r="A10" t="s">
        <v>38</v>
      </c>
      <c r="B10">
        <v>2010</v>
      </c>
      <c r="C10">
        <v>0</v>
      </c>
      <c r="D10" t="s">
        <v>162</v>
      </c>
      <c r="F10" s="17"/>
      <c r="G10" s="20">
        <v>2012</v>
      </c>
      <c r="H10" s="25">
        <v>9.1370000000000005</v>
      </c>
      <c r="I10" s="8">
        <v>83.75</v>
      </c>
      <c r="J10" s="8">
        <v>60.652999999999999</v>
      </c>
      <c r="K10" s="8">
        <v>8.4710000000000001</v>
      </c>
      <c r="L10" s="8">
        <v>0</v>
      </c>
      <c r="M10" s="8">
        <v>41.713000000000001</v>
      </c>
      <c r="N10" s="8">
        <v>166.565</v>
      </c>
      <c r="O10" s="8">
        <v>57.312000000000005</v>
      </c>
      <c r="P10" s="8">
        <v>9.7560000000000002</v>
      </c>
      <c r="Q10" s="8">
        <v>21.434000000000001</v>
      </c>
      <c r="R10" s="8">
        <v>28.033000000000001</v>
      </c>
      <c r="S10" s="8">
        <v>68.72</v>
      </c>
      <c r="T10" s="8">
        <v>43.966999999999999</v>
      </c>
      <c r="U10" s="8">
        <v>47.426000000000002</v>
      </c>
      <c r="V10" s="8">
        <v>61.091999999999999</v>
      </c>
      <c r="W10" s="8">
        <v>2.8220000000000001</v>
      </c>
      <c r="X10" s="8">
        <v>0</v>
      </c>
      <c r="Y10" s="8">
        <v>163.465</v>
      </c>
      <c r="Z10" s="8">
        <v>29.016000000000002</v>
      </c>
      <c r="AA10" s="8">
        <v>24.234999999999999</v>
      </c>
      <c r="AB10" s="8">
        <v>17.766000000000002</v>
      </c>
      <c r="AC10" s="8">
        <v>3.0460000000000003</v>
      </c>
      <c r="AD10" s="8">
        <v>5.1840000000000002</v>
      </c>
      <c r="AE10" s="8">
        <v>9.8680000000000003</v>
      </c>
      <c r="AF10" s="8">
        <v>0</v>
      </c>
      <c r="AG10" s="8">
        <v>115.762</v>
      </c>
      <c r="AH10" s="8">
        <v>15.084</v>
      </c>
      <c r="AI10" s="8">
        <v>35.291000000000004</v>
      </c>
      <c r="AJ10" s="8">
        <v>38.758000000000003</v>
      </c>
      <c r="AK10" s="8">
        <v>14.051</v>
      </c>
      <c r="AL10" s="8">
        <v>20.812000000000001</v>
      </c>
      <c r="AM10" s="8">
        <v>42.055</v>
      </c>
      <c r="AN10" s="8">
        <v>26.827000000000002</v>
      </c>
      <c r="AO10" s="8">
        <v>48.499000000000002</v>
      </c>
      <c r="AP10" s="8">
        <v>20.977</v>
      </c>
      <c r="AQ10" s="8">
        <v>0.32</v>
      </c>
      <c r="AR10" s="8">
        <v>49.471000000000004</v>
      </c>
      <c r="AS10" s="27">
        <v>9.9830000000000005</v>
      </c>
    </row>
    <row r="11" spans="1:225">
      <c r="A11" t="s">
        <v>38</v>
      </c>
      <c r="B11">
        <v>2010</v>
      </c>
      <c r="C11">
        <v>0</v>
      </c>
      <c r="D11" t="s">
        <v>163</v>
      </c>
      <c r="F11" s="17"/>
      <c r="G11" s="20">
        <v>2013</v>
      </c>
      <c r="H11" s="25">
        <v>8.3629999999999995</v>
      </c>
      <c r="I11" s="8">
        <v>89.856000000000009</v>
      </c>
      <c r="J11" s="8">
        <v>62.075000000000003</v>
      </c>
      <c r="K11" s="8">
        <v>12.064</v>
      </c>
      <c r="L11" s="8">
        <v>0</v>
      </c>
      <c r="M11" s="8">
        <v>38.055999999999997</v>
      </c>
      <c r="N11" s="8">
        <v>141.19900000000001</v>
      </c>
      <c r="O11" s="8">
        <v>41.252000000000002</v>
      </c>
      <c r="P11" s="8">
        <v>9.7629999999999999</v>
      </c>
      <c r="Q11" s="8">
        <v>20.837</v>
      </c>
      <c r="R11" s="8">
        <v>35.593000000000004</v>
      </c>
      <c r="S11" s="8">
        <v>63.328000000000003</v>
      </c>
      <c r="T11" s="8">
        <v>42.073</v>
      </c>
      <c r="U11" s="8">
        <v>40.536000000000001</v>
      </c>
      <c r="V11" s="8">
        <v>59.886000000000003</v>
      </c>
      <c r="W11" s="8">
        <v>9.4500000000000011</v>
      </c>
      <c r="X11" s="8">
        <v>0</v>
      </c>
      <c r="Y11" s="8">
        <v>159.61699999999999</v>
      </c>
      <c r="Z11" s="8">
        <v>29.062999999999999</v>
      </c>
      <c r="AA11" s="8">
        <v>24.667000000000002</v>
      </c>
      <c r="AB11" s="8">
        <v>18.018000000000001</v>
      </c>
      <c r="AC11" s="8">
        <v>5.242</v>
      </c>
      <c r="AD11" s="8">
        <v>2.93</v>
      </c>
      <c r="AE11" s="8">
        <v>8.968</v>
      </c>
      <c r="AF11" s="8">
        <v>0</v>
      </c>
      <c r="AG11" s="8">
        <v>119.70700000000001</v>
      </c>
      <c r="AH11" s="8">
        <v>36.486000000000004</v>
      </c>
      <c r="AI11" s="8">
        <v>28.084</v>
      </c>
      <c r="AJ11" s="8">
        <v>29.16</v>
      </c>
      <c r="AK11" s="8">
        <v>9.8529999999999998</v>
      </c>
      <c r="AL11" s="8">
        <v>14.677</v>
      </c>
      <c r="AM11" s="8">
        <v>45.625999999999998</v>
      </c>
      <c r="AN11" s="8">
        <v>27.076000000000001</v>
      </c>
      <c r="AO11" s="8">
        <v>38.588000000000001</v>
      </c>
      <c r="AP11" s="8">
        <v>26.744</v>
      </c>
      <c r="AQ11" s="8">
        <v>0.14000000000000001</v>
      </c>
      <c r="AR11" s="8">
        <v>63.119</v>
      </c>
      <c r="AS11" s="27">
        <v>9.1840000000000011</v>
      </c>
    </row>
    <row r="12" spans="1:225">
      <c r="A12" t="s">
        <v>39</v>
      </c>
      <c r="B12">
        <v>2010</v>
      </c>
      <c r="C12">
        <v>77.724000000000004</v>
      </c>
      <c r="D12" t="s">
        <v>163</v>
      </c>
      <c r="F12" s="18"/>
      <c r="G12" s="28">
        <v>2014</v>
      </c>
      <c r="H12" s="29">
        <v>11.700000000000001</v>
      </c>
      <c r="I12" s="30">
        <v>96.162999999999997</v>
      </c>
      <c r="J12" s="30">
        <v>78.448000000000008</v>
      </c>
      <c r="K12" s="30">
        <v>15.548</v>
      </c>
      <c r="L12" s="30">
        <v>0</v>
      </c>
      <c r="M12" s="30">
        <v>42.631</v>
      </c>
      <c r="N12" s="30">
        <v>145.566</v>
      </c>
      <c r="O12" s="30">
        <v>45.727000000000004</v>
      </c>
      <c r="P12" s="30">
        <v>13.428000000000001</v>
      </c>
      <c r="Q12" s="30">
        <v>34.06</v>
      </c>
      <c r="R12" s="30">
        <v>44.316000000000003</v>
      </c>
      <c r="S12" s="30">
        <v>77.838999999999999</v>
      </c>
      <c r="T12" s="30">
        <v>28.343</v>
      </c>
      <c r="U12" s="30">
        <v>39.233000000000004</v>
      </c>
      <c r="V12" s="30">
        <v>68.683999999999997</v>
      </c>
      <c r="W12" s="30">
        <v>10.271000000000001</v>
      </c>
      <c r="X12" s="30">
        <v>0</v>
      </c>
      <c r="Y12" s="30">
        <v>168.28900000000002</v>
      </c>
      <c r="Z12" s="30">
        <v>30.676000000000002</v>
      </c>
      <c r="AA12" s="30">
        <v>25.060000000000002</v>
      </c>
      <c r="AB12" s="30">
        <v>19.224</v>
      </c>
      <c r="AC12" s="30">
        <v>2.6320000000000001</v>
      </c>
      <c r="AD12" s="30">
        <v>3.2149999999999999</v>
      </c>
      <c r="AE12" s="30">
        <v>11.066000000000001</v>
      </c>
      <c r="AF12" s="30">
        <v>0</v>
      </c>
      <c r="AG12" s="30">
        <v>118.27800000000001</v>
      </c>
      <c r="AH12" s="30">
        <v>22.849</v>
      </c>
      <c r="AI12" s="30">
        <v>48.628999999999998</v>
      </c>
      <c r="AJ12" s="30">
        <v>26.089000000000002</v>
      </c>
      <c r="AK12" s="30">
        <v>10.120000000000001</v>
      </c>
      <c r="AL12" s="30">
        <v>25.228999999999999</v>
      </c>
      <c r="AM12" s="30">
        <v>49.867000000000004</v>
      </c>
      <c r="AN12" s="30">
        <v>26.114000000000001</v>
      </c>
      <c r="AO12" s="30">
        <v>46.67</v>
      </c>
      <c r="AP12" s="30">
        <v>28.631</v>
      </c>
      <c r="AQ12" s="30">
        <v>0.32</v>
      </c>
      <c r="AR12" s="30">
        <v>83.674999999999997</v>
      </c>
      <c r="AS12" s="31">
        <v>3.4780000000000002</v>
      </c>
    </row>
    <row r="13" spans="1:225">
      <c r="A13" t="s">
        <v>39</v>
      </c>
      <c r="B13">
        <v>2010</v>
      </c>
      <c r="C13">
        <v>23.911000000000001</v>
      </c>
      <c r="D13" t="s">
        <v>162</v>
      </c>
    </row>
    <row r="14" spans="1:225">
      <c r="A14" t="s">
        <v>40</v>
      </c>
      <c r="B14">
        <v>2010</v>
      </c>
      <c r="C14">
        <v>154.66300000000001</v>
      </c>
      <c r="D14" t="s">
        <v>162</v>
      </c>
    </row>
    <row r="15" spans="1:225">
      <c r="A15" t="s">
        <v>40</v>
      </c>
      <c r="B15">
        <v>2010</v>
      </c>
      <c r="C15">
        <v>208.501</v>
      </c>
      <c r="D15" t="s">
        <v>163</v>
      </c>
    </row>
    <row r="16" spans="1:225">
      <c r="A16" t="s">
        <v>41</v>
      </c>
      <c r="B16">
        <v>2010</v>
      </c>
      <c r="C16">
        <v>42.242000000000004</v>
      </c>
      <c r="D16" t="s">
        <v>163</v>
      </c>
    </row>
    <row r="17" spans="1:46">
      <c r="A17" t="s">
        <v>41</v>
      </c>
      <c r="B17">
        <v>2010</v>
      </c>
      <c r="C17">
        <v>38.155999999999999</v>
      </c>
      <c r="D17" t="s">
        <v>162</v>
      </c>
    </row>
    <row r="18" spans="1:46">
      <c r="A18" t="s">
        <v>42</v>
      </c>
      <c r="B18">
        <v>2010</v>
      </c>
      <c r="C18">
        <v>3.96</v>
      </c>
      <c r="D18" t="s">
        <v>162</v>
      </c>
      <c r="F18" t="s">
        <v>188</v>
      </c>
    </row>
    <row r="19" spans="1:46">
      <c r="A19" t="s">
        <v>42</v>
      </c>
      <c r="B19">
        <v>2010</v>
      </c>
      <c r="C19">
        <v>15.673999999999999</v>
      </c>
      <c r="D19" t="s">
        <v>163</v>
      </c>
      <c r="F19" t="s">
        <v>6</v>
      </c>
      <c r="G19" t="s">
        <v>1</v>
      </c>
      <c r="H19" t="s">
        <v>74</v>
      </c>
      <c r="I19" t="s">
        <v>35</v>
      </c>
      <c r="J19" t="s">
        <v>36</v>
      </c>
      <c r="K19" t="s">
        <v>37</v>
      </c>
      <c r="L19" t="s">
        <v>38</v>
      </c>
      <c r="M19" t="s">
        <v>39</v>
      </c>
      <c r="N19" t="s">
        <v>40</v>
      </c>
      <c r="O19" t="s">
        <v>41</v>
      </c>
      <c r="P19" t="s">
        <v>42</v>
      </c>
      <c r="Q19" t="s">
        <v>43</v>
      </c>
      <c r="R19" t="s">
        <v>44</v>
      </c>
      <c r="S19" t="s">
        <v>45</v>
      </c>
      <c r="T19" t="s">
        <v>46</v>
      </c>
      <c r="U19" t="s">
        <v>47</v>
      </c>
      <c r="V19" t="s">
        <v>48</v>
      </c>
      <c r="W19" t="s">
        <v>49</v>
      </c>
      <c r="X19" t="s">
        <v>75</v>
      </c>
      <c r="Y19" t="s">
        <v>50</v>
      </c>
      <c r="Z19" t="s">
        <v>51</v>
      </c>
      <c r="AA19" t="s">
        <v>52</v>
      </c>
      <c r="AB19" t="s">
        <v>53</v>
      </c>
      <c r="AC19" t="s">
        <v>76</v>
      </c>
      <c r="AD19" t="s">
        <v>77</v>
      </c>
      <c r="AE19" t="s">
        <v>78</v>
      </c>
      <c r="AF19" t="s">
        <v>69</v>
      </c>
      <c r="AG19" t="s">
        <v>54</v>
      </c>
      <c r="AH19" t="s">
        <v>79</v>
      </c>
      <c r="AI19" t="s">
        <v>55</v>
      </c>
      <c r="AJ19" t="s">
        <v>56</v>
      </c>
      <c r="AK19" t="s">
        <v>57</v>
      </c>
      <c r="AL19" t="s">
        <v>80</v>
      </c>
      <c r="AM19" t="s">
        <v>58</v>
      </c>
      <c r="AN19" t="s">
        <v>59</v>
      </c>
      <c r="AO19" t="s">
        <v>60</v>
      </c>
      <c r="AP19" t="s">
        <v>61</v>
      </c>
      <c r="AQ19" t="s">
        <v>169</v>
      </c>
      <c r="AR19" t="s">
        <v>171</v>
      </c>
      <c r="AS19" t="s">
        <v>110</v>
      </c>
    </row>
    <row r="20" spans="1:46">
      <c r="A20" t="s">
        <v>43</v>
      </c>
      <c r="B20">
        <v>2010</v>
      </c>
      <c r="C20">
        <v>10.120000000000001</v>
      </c>
      <c r="D20" t="s">
        <v>163</v>
      </c>
      <c r="F20" t="s">
        <v>170</v>
      </c>
      <c r="G20">
        <v>2010</v>
      </c>
      <c r="H20" s="32">
        <v>10.566000000000001</v>
      </c>
      <c r="I20" s="32">
        <v>63.241</v>
      </c>
      <c r="J20" s="32">
        <v>42.637999999999998</v>
      </c>
      <c r="K20" s="32">
        <v>34.606999999999999</v>
      </c>
      <c r="L20" s="32">
        <v>0</v>
      </c>
      <c r="M20" s="32">
        <v>77.724000000000004</v>
      </c>
      <c r="N20" s="32">
        <v>208.501</v>
      </c>
      <c r="O20" s="32">
        <v>42.242000000000004</v>
      </c>
      <c r="P20" s="32">
        <v>15.673999999999999</v>
      </c>
      <c r="Q20" s="32">
        <v>10.120000000000001</v>
      </c>
      <c r="R20" s="32">
        <v>48.74</v>
      </c>
      <c r="S20" s="32">
        <v>18.785</v>
      </c>
      <c r="T20" s="32">
        <v>180.67699999999999</v>
      </c>
      <c r="U20" s="32">
        <v>30.408999999999999</v>
      </c>
      <c r="V20" s="32">
        <v>16.927</v>
      </c>
      <c r="W20" s="32">
        <v>1.044</v>
      </c>
      <c r="X20" s="32">
        <v>0</v>
      </c>
      <c r="Y20" s="32">
        <v>6.577</v>
      </c>
      <c r="Z20" s="32">
        <v>7.8620000000000001</v>
      </c>
      <c r="AA20" s="32">
        <v>11.577999999999999</v>
      </c>
      <c r="AB20" s="32">
        <v>11.16</v>
      </c>
      <c r="AC20" s="32">
        <v>0</v>
      </c>
      <c r="AD20" s="32">
        <v>2.6280000000000001</v>
      </c>
      <c r="AE20" s="32">
        <v>0</v>
      </c>
      <c r="AF20" s="32">
        <v>0</v>
      </c>
      <c r="AG20" s="32">
        <v>46.109000000000002</v>
      </c>
      <c r="AH20" s="32">
        <v>25.646000000000001</v>
      </c>
      <c r="AI20" s="32">
        <v>27.59</v>
      </c>
      <c r="AJ20" s="32">
        <v>11.488</v>
      </c>
      <c r="AK20" s="32">
        <v>10.948</v>
      </c>
      <c r="AL20" s="32">
        <v>21.301000000000002</v>
      </c>
      <c r="AM20" s="32">
        <v>46.271000000000001</v>
      </c>
      <c r="AN20" s="32">
        <v>38.682000000000002</v>
      </c>
      <c r="AO20" s="32">
        <v>22.655000000000001</v>
      </c>
      <c r="AP20" s="32">
        <v>16.132000000000001</v>
      </c>
      <c r="AQ20" s="32">
        <v>1.2710000000000001</v>
      </c>
      <c r="AR20" s="32" t="s">
        <v>173</v>
      </c>
      <c r="AS20" t="s">
        <v>183</v>
      </c>
    </row>
    <row r="21" spans="1:46">
      <c r="A21" t="s">
        <v>43</v>
      </c>
      <c r="B21">
        <v>2010</v>
      </c>
      <c r="C21">
        <v>30.661000000000001</v>
      </c>
      <c r="D21" t="s">
        <v>162</v>
      </c>
      <c r="F21" t="s">
        <v>170</v>
      </c>
      <c r="G21">
        <v>2011</v>
      </c>
      <c r="H21" s="32">
        <v>0</v>
      </c>
      <c r="I21" s="32">
        <v>60.396999999999998</v>
      </c>
      <c r="J21" s="32">
        <v>38.347000000000001</v>
      </c>
      <c r="K21" s="32">
        <v>43.596000000000004</v>
      </c>
      <c r="L21" s="32">
        <v>0</v>
      </c>
      <c r="M21" s="32">
        <v>99.004000000000005</v>
      </c>
      <c r="N21" s="32">
        <v>197.16499999999999</v>
      </c>
      <c r="O21" s="32">
        <v>37.346000000000004</v>
      </c>
      <c r="P21" s="32">
        <v>18.907</v>
      </c>
      <c r="Q21" s="32">
        <v>14.213000000000001</v>
      </c>
      <c r="R21" s="32">
        <v>50.483000000000004</v>
      </c>
      <c r="S21" s="32">
        <v>13.694000000000001</v>
      </c>
      <c r="T21" s="32">
        <v>237.29</v>
      </c>
      <c r="U21" s="32">
        <v>24.588000000000001</v>
      </c>
      <c r="V21" s="32">
        <v>28.876000000000001</v>
      </c>
      <c r="W21" s="32">
        <v>0.871</v>
      </c>
      <c r="X21" s="32">
        <v>0</v>
      </c>
      <c r="Y21" s="32">
        <v>6.4329999999999998</v>
      </c>
      <c r="Z21" s="32">
        <v>4.8490000000000002</v>
      </c>
      <c r="AA21" s="32">
        <v>9.41</v>
      </c>
      <c r="AB21" s="32">
        <v>9.9500000000000011</v>
      </c>
      <c r="AC21" s="32">
        <v>0</v>
      </c>
      <c r="AD21" s="32">
        <v>1.552</v>
      </c>
      <c r="AE21" s="32">
        <v>0.26300000000000001</v>
      </c>
      <c r="AF21" s="32">
        <v>0</v>
      </c>
      <c r="AG21" s="32">
        <v>41.512</v>
      </c>
      <c r="AH21" s="32">
        <v>51.584000000000003</v>
      </c>
      <c r="AI21" s="32">
        <v>43.279000000000003</v>
      </c>
      <c r="AJ21" s="32">
        <v>14.144</v>
      </c>
      <c r="AK21" s="32">
        <v>19.138000000000002</v>
      </c>
      <c r="AL21" s="32">
        <v>25.123999999999999</v>
      </c>
      <c r="AM21" s="32">
        <v>70.97</v>
      </c>
      <c r="AN21" s="32">
        <v>30.269000000000002</v>
      </c>
      <c r="AO21" s="32">
        <v>37.800000000000004</v>
      </c>
      <c r="AP21" s="32">
        <v>8.8810000000000002</v>
      </c>
      <c r="AQ21" s="32">
        <v>9.7810000000000006</v>
      </c>
      <c r="AR21" s="32" t="s">
        <v>173</v>
      </c>
      <c r="AS21" t="s">
        <v>183</v>
      </c>
    </row>
    <row r="22" spans="1:46">
      <c r="A22" t="s">
        <v>44</v>
      </c>
      <c r="B22">
        <v>2010</v>
      </c>
      <c r="C22">
        <v>18.742000000000001</v>
      </c>
      <c r="D22" t="s">
        <v>162</v>
      </c>
      <c r="F22" t="s">
        <v>170</v>
      </c>
      <c r="G22">
        <v>2012</v>
      </c>
      <c r="H22" s="32">
        <v>0</v>
      </c>
      <c r="I22" s="32">
        <v>73.638000000000005</v>
      </c>
      <c r="J22" s="32">
        <v>24.882999999999999</v>
      </c>
      <c r="K22" s="32">
        <v>38.380000000000003</v>
      </c>
      <c r="L22" s="32">
        <v>0</v>
      </c>
      <c r="M22" s="32">
        <v>103.345</v>
      </c>
      <c r="N22" s="32">
        <v>240.51599999999999</v>
      </c>
      <c r="O22" s="32">
        <v>38.542000000000002</v>
      </c>
      <c r="P22" s="32">
        <v>17.82</v>
      </c>
      <c r="Q22" s="32">
        <v>15.008000000000001</v>
      </c>
      <c r="R22" s="32">
        <v>68.349999999999994</v>
      </c>
      <c r="S22" s="32">
        <v>5.9219999999999997</v>
      </c>
      <c r="T22" s="32">
        <v>204.24199999999999</v>
      </c>
      <c r="U22" s="32">
        <v>20.675000000000001</v>
      </c>
      <c r="V22" s="32">
        <v>32.411000000000001</v>
      </c>
      <c r="W22" s="32">
        <v>1.3320000000000001</v>
      </c>
      <c r="X22" s="32">
        <v>0</v>
      </c>
      <c r="Y22" s="32">
        <v>8.2940000000000005</v>
      </c>
      <c r="Z22" s="32">
        <v>5.1879999999999997</v>
      </c>
      <c r="AA22" s="32">
        <v>9.4390000000000001</v>
      </c>
      <c r="AB22" s="32">
        <v>11.678000000000001</v>
      </c>
      <c r="AC22" s="32">
        <v>0</v>
      </c>
      <c r="AD22" s="32">
        <v>0.82100000000000006</v>
      </c>
      <c r="AE22" s="32">
        <v>0.25900000000000001</v>
      </c>
      <c r="AF22" s="32">
        <v>0</v>
      </c>
      <c r="AG22" s="32">
        <v>54.166000000000004</v>
      </c>
      <c r="AH22" s="32">
        <v>79.222000000000008</v>
      </c>
      <c r="AI22" s="32">
        <v>45.515000000000001</v>
      </c>
      <c r="AJ22" s="32">
        <v>10.336</v>
      </c>
      <c r="AK22" s="32">
        <v>13.14</v>
      </c>
      <c r="AL22" s="32">
        <v>19.411000000000001</v>
      </c>
      <c r="AM22" s="32">
        <v>112.518</v>
      </c>
      <c r="AN22" s="32">
        <v>30.568000000000001</v>
      </c>
      <c r="AO22" s="32">
        <v>47.084000000000003</v>
      </c>
      <c r="AP22" s="32">
        <v>6.7359999999999998</v>
      </c>
      <c r="AQ22" s="32">
        <v>9.4280000000000008</v>
      </c>
      <c r="AR22" s="32" t="s">
        <v>173</v>
      </c>
      <c r="AS22" t="s">
        <v>183</v>
      </c>
    </row>
    <row r="23" spans="1:46">
      <c r="A23" t="s">
        <v>44</v>
      </c>
      <c r="B23">
        <v>2010</v>
      </c>
      <c r="C23">
        <v>48.74</v>
      </c>
      <c r="D23" t="s">
        <v>163</v>
      </c>
      <c r="F23" t="s">
        <v>170</v>
      </c>
      <c r="G23">
        <v>2013</v>
      </c>
      <c r="H23" s="32">
        <v>0</v>
      </c>
      <c r="I23" s="32">
        <v>63.68</v>
      </c>
      <c r="J23" s="32">
        <v>27.371000000000002</v>
      </c>
      <c r="K23" s="32">
        <v>34.314999999999998</v>
      </c>
      <c r="L23" s="32">
        <v>0</v>
      </c>
      <c r="M23" s="32">
        <v>98.849000000000004</v>
      </c>
      <c r="N23" s="32">
        <v>257.09399999999999</v>
      </c>
      <c r="O23" s="32">
        <v>37.356999999999999</v>
      </c>
      <c r="P23" s="32">
        <v>22.68</v>
      </c>
      <c r="Q23" s="32">
        <v>14.044</v>
      </c>
      <c r="R23" s="32">
        <v>59.896999999999998</v>
      </c>
      <c r="S23" s="32">
        <v>6.7540000000000004</v>
      </c>
      <c r="T23" s="32">
        <v>216.53300000000002</v>
      </c>
      <c r="U23" s="32">
        <v>26.608000000000001</v>
      </c>
      <c r="V23" s="32">
        <v>17.129000000000001</v>
      </c>
      <c r="W23" s="32">
        <v>1.379</v>
      </c>
      <c r="X23" s="32">
        <v>0</v>
      </c>
      <c r="Y23" s="32">
        <v>7.92</v>
      </c>
      <c r="Z23" s="32">
        <v>4.0570000000000004</v>
      </c>
      <c r="AA23" s="32">
        <v>6.8650000000000002</v>
      </c>
      <c r="AB23" s="32">
        <v>13.14</v>
      </c>
      <c r="AC23" s="32">
        <v>0</v>
      </c>
      <c r="AD23" s="32">
        <v>2.3290000000000002</v>
      </c>
      <c r="AE23" s="32">
        <v>0.223</v>
      </c>
      <c r="AF23" s="32">
        <v>0</v>
      </c>
      <c r="AG23" s="32">
        <v>54.054000000000002</v>
      </c>
      <c r="AH23" s="32">
        <v>54.508000000000003</v>
      </c>
      <c r="AI23" s="32">
        <v>44.359000000000002</v>
      </c>
      <c r="AJ23" s="32">
        <v>19.166</v>
      </c>
      <c r="AK23" s="32">
        <v>17.111000000000001</v>
      </c>
      <c r="AL23" s="32">
        <v>23.81</v>
      </c>
      <c r="AM23" s="32">
        <v>81.634</v>
      </c>
      <c r="AN23" s="32">
        <v>31.720000000000002</v>
      </c>
      <c r="AO23" s="32">
        <v>38.261000000000003</v>
      </c>
      <c r="AP23" s="32">
        <v>11.170999999999999</v>
      </c>
      <c r="AQ23" s="32">
        <v>10.415000000000001</v>
      </c>
      <c r="AR23" s="32" t="s">
        <v>173</v>
      </c>
      <c r="AS23" t="s">
        <v>183</v>
      </c>
    </row>
    <row r="24" spans="1:46">
      <c r="A24" t="s">
        <v>45</v>
      </c>
      <c r="B24">
        <v>2010</v>
      </c>
      <c r="C24">
        <v>18.785</v>
      </c>
      <c r="D24" t="s">
        <v>163</v>
      </c>
      <c r="F24" t="s">
        <v>170</v>
      </c>
      <c r="G24">
        <v>2014</v>
      </c>
      <c r="H24" s="32">
        <v>0.65900000000000003</v>
      </c>
      <c r="I24" s="32">
        <v>62.773000000000003</v>
      </c>
      <c r="J24" s="32">
        <v>15.077</v>
      </c>
      <c r="K24" s="32">
        <v>49.585999999999999</v>
      </c>
      <c r="L24" s="32">
        <v>0</v>
      </c>
      <c r="M24" s="32">
        <v>101.31100000000001</v>
      </c>
      <c r="N24" s="32">
        <v>267.55200000000002</v>
      </c>
      <c r="O24" s="32">
        <v>35.448999999999998</v>
      </c>
      <c r="P24" s="32">
        <v>23.341999999999999</v>
      </c>
      <c r="Q24" s="32">
        <v>2.3109999999999999</v>
      </c>
      <c r="R24" s="32">
        <v>56.578000000000003</v>
      </c>
      <c r="S24" s="32">
        <v>13.157999999999999</v>
      </c>
      <c r="T24" s="32">
        <v>270.22700000000003</v>
      </c>
      <c r="U24" s="32">
        <v>25.001999999999999</v>
      </c>
      <c r="V24" s="32">
        <v>20.48</v>
      </c>
      <c r="W24" s="32">
        <v>2.5340000000000003</v>
      </c>
      <c r="X24" s="32">
        <v>0</v>
      </c>
      <c r="Y24" s="32">
        <v>10.912000000000001</v>
      </c>
      <c r="Z24" s="32">
        <v>3.2330000000000001</v>
      </c>
      <c r="AA24" s="32">
        <v>7.4409999999999998</v>
      </c>
      <c r="AB24" s="32">
        <v>10.883000000000001</v>
      </c>
      <c r="AC24" s="32">
        <v>0</v>
      </c>
      <c r="AD24" s="32">
        <v>2.3109999999999999</v>
      </c>
      <c r="AE24" s="32">
        <v>0.41000000000000003</v>
      </c>
      <c r="AF24" s="32">
        <v>0</v>
      </c>
      <c r="AG24" s="32">
        <v>65.260999999999996</v>
      </c>
      <c r="AH24" s="32">
        <v>78.954999999999998</v>
      </c>
      <c r="AI24" s="32">
        <v>40.831000000000003</v>
      </c>
      <c r="AJ24" s="32">
        <v>22.838000000000001</v>
      </c>
      <c r="AK24" s="32">
        <v>35.773000000000003</v>
      </c>
      <c r="AL24" s="32">
        <v>19.602</v>
      </c>
      <c r="AM24" s="32">
        <v>106.11</v>
      </c>
      <c r="AN24" s="32">
        <v>35.988999999999997</v>
      </c>
      <c r="AO24" s="32">
        <v>42.703000000000003</v>
      </c>
      <c r="AP24" s="32">
        <v>9.8030000000000008</v>
      </c>
      <c r="AQ24" s="32">
        <v>1.71</v>
      </c>
      <c r="AR24" s="32" t="s">
        <v>173</v>
      </c>
      <c r="AS24" t="s">
        <v>183</v>
      </c>
    </row>
    <row r="25" spans="1:46">
      <c r="A25" t="s">
        <v>45</v>
      </c>
      <c r="B25">
        <v>2010</v>
      </c>
      <c r="C25">
        <v>56.588000000000001</v>
      </c>
      <c r="D25" t="s">
        <v>162</v>
      </c>
      <c r="F25" t="s">
        <v>170</v>
      </c>
      <c r="G25">
        <v>2010</v>
      </c>
      <c r="H25" s="32">
        <v>7.15</v>
      </c>
      <c r="I25" s="32">
        <v>71.632999999999996</v>
      </c>
      <c r="J25" s="32">
        <v>44.622</v>
      </c>
      <c r="K25" s="32">
        <v>4.2010000000000005</v>
      </c>
      <c r="L25" s="32">
        <v>0</v>
      </c>
      <c r="M25" s="32">
        <v>23.911000000000001</v>
      </c>
      <c r="N25" s="32">
        <v>154.66300000000001</v>
      </c>
      <c r="O25" s="32">
        <v>38.155999999999999</v>
      </c>
      <c r="P25" s="32">
        <v>3.96</v>
      </c>
      <c r="Q25" s="32">
        <v>30.661000000000001</v>
      </c>
      <c r="R25" s="32">
        <v>18.742000000000001</v>
      </c>
      <c r="S25" s="32">
        <v>56.588000000000001</v>
      </c>
      <c r="T25" s="32">
        <v>70.11</v>
      </c>
      <c r="U25" s="32">
        <v>44.694000000000003</v>
      </c>
      <c r="V25" s="32">
        <v>35.628999999999998</v>
      </c>
      <c r="W25" s="32">
        <v>2.7360000000000002</v>
      </c>
      <c r="X25" s="32">
        <v>0</v>
      </c>
      <c r="Y25" s="32">
        <v>165.553</v>
      </c>
      <c r="Z25" s="32">
        <v>29.426000000000002</v>
      </c>
      <c r="AA25" s="32">
        <v>26.208000000000002</v>
      </c>
      <c r="AB25" s="32">
        <v>14.303000000000001</v>
      </c>
      <c r="AC25" s="32">
        <v>5.2700000000000005</v>
      </c>
      <c r="AD25" s="32">
        <v>2.6350000000000002</v>
      </c>
      <c r="AE25" s="32">
        <v>5.1120000000000001</v>
      </c>
      <c r="AF25" s="32">
        <v>0</v>
      </c>
      <c r="AG25" s="32">
        <v>56.099000000000004</v>
      </c>
      <c r="AH25" s="32">
        <v>52.823</v>
      </c>
      <c r="AI25" s="32">
        <v>22.716000000000001</v>
      </c>
      <c r="AJ25" s="32">
        <v>20.93</v>
      </c>
      <c r="AK25" s="32">
        <v>2.7610000000000001</v>
      </c>
      <c r="AL25" s="32">
        <v>20.231999999999999</v>
      </c>
      <c r="AM25" s="32">
        <v>53.752000000000002</v>
      </c>
      <c r="AN25" s="32">
        <v>31.05</v>
      </c>
      <c r="AO25" s="32">
        <v>26.402000000000001</v>
      </c>
      <c r="AP25" s="32">
        <v>25.718</v>
      </c>
      <c r="AQ25" s="32">
        <v>2.948</v>
      </c>
      <c r="AR25" s="32" t="s">
        <v>172</v>
      </c>
      <c r="AS25" t="s">
        <v>183</v>
      </c>
    </row>
    <row r="26" spans="1:46">
      <c r="A26" t="s">
        <v>46</v>
      </c>
      <c r="B26">
        <v>2010</v>
      </c>
      <c r="C26">
        <v>70.11</v>
      </c>
      <c r="D26" t="s">
        <v>162</v>
      </c>
      <c r="F26" t="s">
        <v>170</v>
      </c>
      <c r="G26">
        <v>2011</v>
      </c>
      <c r="H26" s="32">
        <v>11.743</v>
      </c>
      <c r="I26" s="32">
        <v>89.899000000000001</v>
      </c>
      <c r="J26" s="32">
        <v>47.480000000000004</v>
      </c>
      <c r="K26" s="32">
        <v>5.2160000000000002</v>
      </c>
      <c r="L26" s="32">
        <v>0</v>
      </c>
      <c r="M26" s="32">
        <v>37.645000000000003</v>
      </c>
      <c r="N26" s="32">
        <v>183.61099999999999</v>
      </c>
      <c r="O26" s="32">
        <v>42.097999999999999</v>
      </c>
      <c r="P26" s="32">
        <v>6.0840000000000005</v>
      </c>
      <c r="Q26" s="32">
        <v>25.847999999999999</v>
      </c>
      <c r="R26" s="32">
        <v>28.555</v>
      </c>
      <c r="S26" s="32">
        <v>63.562000000000005</v>
      </c>
      <c r="T26" s="32">
        <v>34.204000000000001</v>
      </c>
      <c r="U26" s="32">
        <v>50.346000000000004</v>
      </c>
      <c r="V26" s="32">
        <v>52.79</v>
      </c>
      <c r="W26" s="32">
        <v>2.6350000000000002</v>
      </c>
      <c r="X26" s="32">
        <v>0</v>
      </c>
      <c r="Y26" s="32">
        <v>171.06800000000001</v>
      </c>
      <c r="Z26" s="32">
        <v>29.11</v>
      </c>
      <c r="AA26" s="32">
        <v>25.545999999999999</v>
      </c>
      <c r="AB26" s="32">
        <v>14.432</v>
      </c>
      <c r="AC26" s="32">
        <v>2.3980000000000001</v>
      </c>
      <c r="AD26" s="32">
        <v>7.1749999999999998</v>
      </c>
      <c r="AE26" s="32">
        <v>9.8960000000000008</v>
      </c>
      <c r="AF26" s="32">
        <v>0</v>
      </c>
      <c r="AG26" s="32">
        <v>74.231999999999999</v>
      </c>
      <c r="AH26" s="32">
        <v>40.518000000000001</v>
      </c>
      <c r="AI26" s="32">
        <v>24.408000000000001</v>
      </c>
      <c r="AJ26" s="32">
        <v>24.271000000000001</v>
      </c>
      <c r="AK26" s="32">
        <v>12.276</v>
      </c>
      <c r="AL26" s="32">
        <v>24.123999999999999</v>
      </c>
      <c r="AM26" s="32">
        <v>44.932000000000002</v>
      </c>
      <c r="AN26" s="32">
        <v>25.330000000000002</v>
      </c>
      <c r="AO26" s="32">
        <v>40.417000000000002</v>
      </c>
      <c r="AP26" s="32">
        <v>31.28</v>
      </c>
      <c r="AQ26" s="32">
        <v>11.286</v>
      </c>
      <c r="AR26" s="32" t="s">
        <v>172</v>
      </c>
      <c r="AS26" t="s">
        <v>183</v>
      </c>
    </row>
    <row r="27" spans="1:46">
      <c r="A27" t="s">
        <v>46</v>
      </c>
      <c r="B27">
        <v>2010</v>
      </c>
      <c r="C27">
        <v>180.67699999999999</v>
      </c>
      <c r="D27" t="s">
        <v>163</v>
      </c>
      <c r="F27" t="s">
        <v>170</v>
      </c>
      <c r="G27">
        <v>2012</v>
      </c>
      <c r="H27" s="32">
        <v>9.1370000000000005</v>
      </c>
      <c r="I27" s="32">
        <v>83.75</v>
      </c>
      <c r="J27" s="32">
        <v>60.652999999999999</v>
      </c>
      <c r="K27" s="32">
        <v>8.4710000000000001</v>
      </c>
      <c r="L27" s="32">
        <v>0</v>
      </c>
      <c r="M27" s="32">
        <v>41.713000000000001</v>
      </c>
      <c r="N27" s="32">
        <v>166.565</v>
      </c>
      <c r="O27" s="32">
        <v>57.312000000000005</v>
      </c>
      <c r="P27" s="32">
        <v>9.7560000000000002</v>
      </c>
      <c r="Q27" s="32">
        <v>21.434000000000001</v>
      </c>
      <c r="R27" s="32">
        <v>28.033000000000001</v>
      </c>
      <c r="S27" s="32">
        <v>68.72</v>
      </c>
      <c r="T27" s="32">
        <v>43.966999999999999</v>
      </c>
      <c r="U27" s="32">
        <v>47.426000000000002</v>
      </c>
      <c r="V27" s="32">
        <v>61.091999999999999</v>
      </c>
      <c r="W27" s="32">
        <v>2.8220000000000001</v>
      </c>
      <c r="X27" s="32">
        <v>0</v>
      </c>
      <c r="Y27" s="32">
        <v>163.465</v>
      </c>
      <c r="Z27" s="32">
        <v>29.016000000000002</v>
      </c>
      <c r="AA27" s="32">
        <v>24.234999999999999</v>
      </c>
      <c r="AB27" s="32">
        <v>17.766000000000002</v>
      </c>
      <c r="AC27" s="32">
        <v>3.0460000000000003</v>
      </c>
      <c r="AD27" s="32">
        <v>5.1840000000000002</v>
      </c>
      <c r="AE27" s="32">
        <v>9.8680000000000003</v>
      </c>
      <c r="AF27" s="32">
        <v>0</v>
      </c>
      <c r="AG27" s="32">
        <v>115.762</v>
      </c>
      <c r="AH27" s="32">
        <v>15.084</v>
      </c>
      <c r="AI27" s="32">
        <v>35.291000000000004</v>
      </c>
      <c r="AJ27" s="32">
        <v>38.758000000000003</v>
      </c>
      <c r="AK27" s="32">
        <v>14.051</v>
      </c>
      <c r="AL27" s="32">
        <v>20.812000000000001</v>
      </c>
      <c r="AM27" s="32">
        <v>42.055</v>
      </c>
      <c r="AN27" s="32">
        <v>26.827000000000002</v>
      </c>
      <c r="AO27" s="32">
        <v>48.499000000000002</v>
      </c>
      <c r="AP27" s="32">
        <v>49.471000000000004</v>
      </c>
      <c r="AQ27" s="32">
        <v>9.9830000000000005</v>
      </c>
      <c r="AR27" s="32" t="s">
        <v>172</v>
      </c>
      <c r="AS27" t="s">
        <v>183</v>
      </c>
    </row>
    <row r="28" spans="1:46">
      <c r="A28" t="s">
        <v>47</v>
      </c>
      <c r="B28">
        <v>2010</v>
      </c>
      <c r="C28">
        <v>44.694000000000003</v>
      </c>
      <c r="D28" t="s">
        <v>162</v>
      </c>
      <c r="F28" t="s">
        <v>170</v>
      </c>
      <c r="G28">
        <v>2013</v>
      </c>
      <c r="H28" s="32">
        <v>8.3629999999999995</v>
      </c>
      <c r="I28" s="32">
        <v>89.856000000000009</v>
      </c>
      <c r="J28" s="32">
        <v>62.075000000000003</v>
      </c>
      <c r="K28" s="32">
        <v>12.064</v>
      </c>
      <c r="L28" s="32">
        <v>0</v>
      </c>
      <c r="M28" s="32">
        <v>38.055999999999997</v>
      </c>
      <c r="N28" s="32">
        <v>141.19900000000001</v>
      </c>
      <c r="O28" s="32">
        <v>41.252000000000002</v>
      </c>
      <c r="P28" s="32">
        <v>9.7629999999999999</v>
      </c>
      <c r="Q28" s="32">
        <v>20.837</v>
      </c>
      <c r="R28" s="32">
        <v>35.593000000000004</v>
      </c>
      <c r="S28" s="32">
        <v>63.328000000000003</v>
      </c>
      <c r="T28" s="32">
        <v>42.073</v>
      </c>
      <c r="U28" s="32">
        <v>40.536000000000001</v>
      </c>
      <c r="V28" s="32">
        <v>59.886000000000003</v>
      </c>
      <c r="W28" s="32">
        <v>9.4500000000000011</v>
      </c>
      <c r="X28" s="32">
        <v>0</v>
      </c>
      <c r="Y28" s="32">
        <v>159.61699999999999</v>
      </c>
      <c r="Z28" s="32">
        <v>29.062999999999999</v>
      </c>
      <c r="AA28" s="32">
        <v>24.667000000000002</v>
      </c>
      <c r="AB28" s="32">
        <v>18.018000000000001</v>
      </c>
      <c r="AC28" s="32">
        <v>5.242</v>
      </c>
      <c r="AD28" s="32">
        <v>2.93</v>
      </c>
      <c r="AE28" s="32">
        <v>8.968</v>
      </c>
      <c r="AF28" s="32">
        <v>0</v>
      </c>
      <c r="AG28" s="32">
        <v>119.70700000000001</v>
      </c>
      <c r="AH28" s="32">
        <v>36.486000000000004</v>
      </c>
      <c r="AI28" s="32">
        <v>28.084</v>
      </c>
      <c r="AJ28" s="32">
        <v>29.16</v>
      </c>
      <c r="AK28" s="32">
        <v>9.8529999999999998</v>
      </c>
      <c r="AL28" s="32">
        <v>14.677</v>
      </c>
      <c r="AM28" s="32">
        <v>45.625999999999998</v>
      </c>
      <c r="AN28" s="32">
        <v>27.076000000000001</v>
      </c>
      <c r="AO28" s="32">
        <v>38.588000000000001</v>
      </c>
      <c r="AP28" s="32">
        <v>63.119</v>
      </c>
      <c r="AQ28" s="32">
        <v>9.1840000000000011</v>
      </c>
      <c r="AR28" s="32" t="s">
        <v>172</v>
      </c>
      <c r="AS28" t="s">
        <v>183</v>
      </c>
    </row>
    <row r="29" spans="1:46">
      <c r="A29" t="s">
        <v>47</v>
      </c>
      <c r="B29">
        <v>2010</v>
      </c>
      <c r="C29">
        <v>30.408999999999999</v>
      </c>
      <c r="D29" t="s">
        <v>163</v>
      </c>
      <c r="F29" t="s">
        <v>170</v>
      </c>
      <c r="G29">
        <v>2014</v>
      </c>
      <c r="H29" s="32">
        <v>11.700000000000001</v>
      </c>
      <c r="I29" s="32">
        <v>96.162999999999997</v>
      </c>
      <c r="J29" s="32">
        <v>78.448000000000008</v>
      </c>
      <c r="K29" s="32">
        <v>15.548</v>
      </c>
      <c r="L29" s="32">
        <v>0</v>
      </c>
      <c r="M29" s="32">
        <v>42.631</v>
      </c>
      <c r="N29" s="32">
        <v>145.566</v>
      </c>
      <c r="O29" s="32">
        <v>45.727000000000004</v>
      </c>
      <c r="P29" s="32">
        <v>13.428000000000001</v>
      </c>
      <c r="Q29" s="32">
        <v>34.06</v>
      </c>
      <c r="R29" s="32">
        <v>44.316000000000003</v>
      </c>
      <c r="S29" s="32">
        <v>77.838999999999999</v>
      </c>
      <c r="T29" s="32">
        <v>28.343</v>
      </c>
      <c r="U29" s="32">
        <v>39.233000000000004</v>
      </c>
      <c r="V29" s="32">
        <v>68.683999999999997</v>
      </c>
      <c r="W29" s="32">
        <v>10.271000000000001</v>
      </c>
      <c r="X29" s="32">
        <v>0</v>
      </c>
      <c r="Y29" s="32">
        <v>168.28900000000002</v>
      </c>
      <c r="Z29" s="32">
        <v>30.676000000000002</v>
      </c>
      <c r="AA29" s="32">
        <v>25.060000000000002</v>
      </c>
      <c r="AB29" s="32">
        <v>19.224</v>
      </c>
      <c r="AC29" s="32">
        <v>2.6320000000000001</v>
      </c>
      <c r="AD29" s="32">
        <v>3.2149999999999999</v>
      </c>
      <c r="AE29" s="32">
        <v>11.066000000000001</v>
      </c>
      <c r="AF29" s="32">
        <v>0</v>
      </c>
      <c r="AG29" s="32">
        <v>118.27800000000001</v>
      </c>
      <c r="AH29" s="32">
        <v>22.849</v>
      </c>
      <c r="AI29" s="32">
        <v>48.628999999999998</v>
      </c>
      <c r="AJ29" s="32">
        <v>26.089000000000002</v>
      </c>
      <c r="AK29" s="32">
        <v>10.120000000000001</v>
      </c>
      <c r="AL29" s="32">
        <v>25.228999999999999</v>
      </c>
      <c r="AM29" s="32">
        <v>49.867000000000004</v>
      </c>
      <c r="AN29" s="32">
        <v>26.114000000000001</v>
      </c>
      <c r="AO29" s="32">
        <v>46.67</v>
      </c>
      <c r="AP29" s="32">
        <v>83.674999999999997</v>
      </c>
      <c r="AQ29" s="32">
        <v>3.4780000000000002</v>
      </c>
      <c r="AR29" s="32" t="s">
        <v>172</v>
      </c>
      <c r="AS29" t="s">
        <v>183</v>
      </c>
    </row>
    <row r="30" spans="1:46">
      <c r="A30" t="s">
        <v>48</v>
      </c>
      <c r="B30">
        <v>2010</v>
      </c>
      <c r="C30">
        <v>16.927</v>
      </c>
      <c r="D30" t="s">
        <v>163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</row>
    <row r="31" spans="1:46">
      <c r="A31" t="s">
        <v>48</v>
      </c>
      <c r="B31">
        <v>2010</v>
      </c>
      <c r="C31">
        <v>35.628999999999998</v>
      </c>
      <c r="D31" t="s">
        <v>162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</row>
    <row r="32" spans="1:46">
      <c r="A32" t="s">
        <v>49</v>
      </c>
      <c r="B32">
        <v>2010</v>
      </c>
      <c r="C32">
        <v>2.7360000000000002</v>
      </c>
      <c r="D32" t="s">
        <v>162</v>
      </c>
      <c r="F32" t="s">
        <v>138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</row>
    <row r="33" spans="1:51">
      <c r="A33" t="s">
        <v>49</v>
      </c>
      <c r="B33">
        <v>2010</v>
      </c>
      <c r="C33">
        <v>1.044</v>
      </c>
      <c r="D33" t="s">
        <v>163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</row>
    <row r="34" spans="1:51">
      <c r="A34" t="s">
        <v>75</v>
      </c>
      <c r="B34">
        <v>2010</v>
      </c>
      <c r="C34">
        <v>0</v>
      </c>
      <c r="D34" t="s">
        <v>163</v>
      </c>
      <c r="H34" s="32"/>
      <c r="I34" s="32"/>
      <c r="J34" s="32"/>
      <c r="K34" s="32"/>
      <c r="L34" s="32" t="s">
        <v>186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</row>
    <row r="35" spans="1:51">
      <c r="A35" t="s">
        <v>75</v>
      </c>
      <c r="B35">
        <v>2010</v>
      </c>
      <c r="C35">
        <v>0</v>
      </c>
      <c r="D35" t="s">
        <v>162</v>
      </c>
      <c r="F35" t="s">
        <v>140</v>
      </c>
      <c r="G35" s="32" t="s">
        <v>142</v>
      </c>
      <c r="H35" s="35" t="s">
        <v>72</v>
      </c>
      <c r="I35" s="32" t="s">
        <v>5</v>
      </c>
      <c r="J35" t="s">
        <v>6</v>
      </c>
      <c r="K35" s="32" t="s">
        <v>110</v>
      </c>
      <c r="L35" s="32" t="s">
        <v>1</v>
      </c>
      <c r="M35">
        <v>2010</v>
      </c>
      <c r="N35" s="35" t="s">
        <v>10</v>
      </c>
      <c r="O35" s="32" t="str">
        <f t="shared" ref="O35:AW35" si="0">H19</f>
        <v>AL</v>
      </c>
      <c r="P35" s="32" t="str">
        <f t="shared" si="0"/>
        <v>AT</v>
      </c>
      <c r="Q35" s="32" t="str">
        <f t="shared" si="0"/>
        <v>BE</v>
      </c>
      <c r="R35" s="32" t="str">
        <f t="shared" si="0"/>
        <v>BG</v>
      </c>
      <c r="S35" s="32" t="str">
        <f t="shared" si="0"/>
        <v>CY</v>
      </c>
      <c r="T35" s="32" t="str">
        <f t="shared" si="0"/>
        <v>CZ</v>
      </c>
      <c r="U35" s="32" t="str">
        <f t="shared" si="0"/>
        <v>DE</v>
      </c>
      <c r="V35" s="32" t="str">
        <f t="shared" si="0"/>
        <v>DK</v>
      </c>
      <c r="W35" s="32" t="str">
        <f t="shared" si="0"/>
        <v>EE</v>
      </c>
      <c r="X35" s="32" t="str">
        <f t="shared" si="0"/>
        <v>EL</v>
      </c>
      <c r="Y35" s="32" t="str">
        <f t="shared" si="0"/>
        <v>ES</v>
      </c>
      <c r="Z35" s="32" t="str">
        <f t="shared" si="0"/>
        <v>FI</v>
      </c>
      <c r="AA35" s="32" t="str">
        <f t="shared" si="0"/>
        <v>FR</v>
      </c>
      <c r="AB35" s="32" t="str">
        <f t="shared" si="0"/>
        <v>HR</v>
      </c>
      <c r="AC35" s="32" t="str">
        <f t="shared" si="0"/>
        <v>HU</v>
      </c>
      <c r="AD35" s="32" t="str">
        <f t="shared" si="0"/>
        <v>IE</v>
      </c>
      <c r="AE35" s="32" t="str">
        <f t="shared" si="0"/>
        <v>IS</v>
      </c>
      <c r="AF35" s="32" t="str">
        <f t="shared" si="0"/>
        <v>IT</v>
      </c>
      <c r="AG35" s="32" t="str">
        <f t="shared" si="0"/>
        <v>LT</v>
      </c>
      <c r="AH35" s="32" t="str">
        <f t="shared" si="0"/>
        <v>LU</v>
      </c>
      <c r="AI35" s="32" t="str">
        <f t="shared" si="0"/>
        <v>LV</v>
      </c>
      <c r="AJ35" s="32" t="str">
        <f t="shared" si="0"/>
        <v>MD</v>
      </c>
      <c r="AK35" s="32" t="str">
        <f t="shared" si="0"/>
        <v>ME</v>
      </c>
      <c r="AL35" s="32" t="str">
        <f t="shared" si="0"/>
        <v>MK</v>
      </c>
      <c r="AM35" s="32" t="str">
        <f t="shared" si="0"/>
        <v>MT</v>
      </c>
      <c r="AN35" s="32" t="str">
        <f t="shared" si="0"/>
        <v>NL</v>
      </c>
      <c r="AO35" s="32" t="str">
        <f t="shared" si="0"/>
        <v>NO</v>
      </c>
      <c r="AP35" s="32" t="str">
        <f t="shared" si="0"/>
        <v>PL</v>
      </c>
      <c r="AQ35" s="32" t="str">
        <f t="shared" si="0"/>
        <v>PT</v>
      </c>
      <c r="AR35" s="32" t="str">
        <f t="shared" si="0"/>
        <v>RO</v>
      </c>
      <c r="AS35" s="32" t="str">
        <f t="shared" si="0"/>
        <v>RS</v>
      </c>
      <c r="AT35" s="32" t="str">
        <f t="shared" si="0"/>
        <v>SE</v>
      </c>
      <c r="AU35" s="32" t="str">
        <f t="shared" si="0"/>
        <v>SI</v>
      </c>
      <c r="AV35" s="32" t="str">
        <f t="shared" si="0"/>
        <v>SK</v>
      </c>
      <c r="AW35" s="32" t="str">
        <f t="shared" si="0"/>
        <v>UK</v>
      </c>
      <c r="AX35" s="32"/>
      <c r="AY35" s="32"/>
    </row>
    <row r="36" spans="1:51">
      <c r="A36" t="s">
        <v>50</v>
      </c>
      <c r="B36">
        <v>2010</v>
      </c>
      <c r="C36">
        <v>165.553</v>
      </c>
      <c r="D36" t="s">
        <v>162</v>
      </c>
      <c r="F36" t="s">
        <v>190</v>
      </c>
      <c r="G36" t="s">
        <v>184</v>
      </c>
      <c r="H36" s="35" t="s">
        <v>195</v>
      </c>
      <c r="I36" s="32"/>
      <c r="J36" s="32" t="s">
        <v>185</v>
      </c>
      <c r="K36" s="32" t="s">
        <v>194</v>
      </c>
      <c r="M36">
        <v>1</v>
      </c>
      <c r="O36" s="32"/>
      <c r="P36" s="32"/>
      <c r="Q36" s="32"/>
      <c r="R36" s="32"/>
      <c r="S36" s="32"/>
      <c r="T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</row>
    <row r="37" spans="1:51">
      <c r="A37" t="s">
        <v>50</v>
      </c>
      <c r="B37">
        <v>2010</v>
      </c>
      <c r="C37">
        <v>6.577</v>
      </c>
      <c r="D37" t="s">
        <v>163</v>
      </c>
      <c r="L37">
        <v>0</v>
      </c>
      <c r="N37">
        <v>1</v>
      </c>
      <c r="AX37" s="32"/>
      <c r="AY37" s="32"/>
    </row>
    <row r="38" spans="1:51">
      <c r="A38" t="s">
        <v>51</v>
      </c>
      <c r="B38">
        <v>2010</v>
      </c>
      <c r="C38">
        <v>7.8620000000000001</v>
      </c>
      <c r="D38" t="s">
        <v>163</v>
      </c>
      <c r="L38" s="34">
        <f>G20</f>
        <v>2010</v>
      </c>
      <c r="O38" s="34">
        <f t="shared" ref="O38:X42" si="1">H20*0.95</f>
        <v>10.037700000000001</v>
      </c>
      <c r="P38" s="34">
        <f t="shared" si="1"/>
        <v>60.078949999999999</v>
      </c>
      <c r="Q38" s="34">
        <f t="shared" si="1"/>
        <v>40.506099999999996</v>
      </c>
      <c r="R38" s="34">
        <f t="shared" si="1"/>
        <v>32.876649999999998</v>
      </c>
      <c r="S38" s="34">
        <f t="shared" si="1"/>
        <v>0</v>
      </c>
      <c r="T38" s="34">
        <f t="shared" si="1"/>
        <v>73.837800000000001</v>
      </c>
      <c r="U38" s="34">
        <f t="shared" si="1"/>
        <v>198.07595000000001</v>
      </c>
      <c r="V38" s="34">
        <f t="shared" si="1"/>
        <v>40.129899999999999</v>
      </c>
      <c r="W38" s="34">
        <f t="shared" si="1"/>
        <v>14.890299999999998</v>
      </c>
      <c r="X38" s="34">
        <f t="shared" si="1"/>
        <v>9.6140000000000008</v>
      </c>
      <c r="Y38" s="34">
        <f t="shared" ref="Y38:AH42" si="2">R20*0.95</f>
        <v>46.302999999999997</v>
      </c>
      <c r="Z38" s="34">
        <f t="shared" si="2"/>
        <v>17.845749999999999</v>
      </c>
      <c r="AA38" s="34">
        <f t="shared" si="2"/>
        <v>171.64314999999999</v>
      </c>
      <c r="AB38" s="34">
        <f t="shared" si="2"/>
        <v>28.888549999999999</v>
      </c>
      <c r="AC38" s="34">
        <f t="shared" si="2"/>
        <v>16.080649999999999</v>
      </c>
      <c r="AD38" s="34">
        <f t="shared" si="2"/>
        <v>0.99180000000000001</v>
      </c>
      <c r="AE38" s="34">
        <f t="shared" si="2"/>
        <v>0</v>
      </c>
      <c r="AF38" s="34">
        <f t="shared" si="2"/>
        <v>6.2481499999999999</v>
      </c>
      <c r="AG38" s="34">
        <f t="shared" si="2"/>
        <v>7.4688999999999997</v>
      </c>
      <c r="AH38" s="34">
        <f t="shared" si="2"/>
        <v>10.999099999999999</v>
      </c>
      <c r="AI38" s="34">
        <f t="shared" ref="AI38:AR42" si="3">AB20*0.95</f>
        <v>10.602</v>
      </c>
      <c r="AJ38" s="34">
        <f t="shared" si="3"/>
        <v>0</v>
      </c>
      <c r="AK38" s="34">
        <f t="shared" si="3"/>
        <v>2.4965999999999999</v>
      </c>
      <c r="AL38" s="34">
        <f t="shared" si="3"/>
        <v>0</v>
      </c>
      <c r="AM38" s="34">
        <f t="shared" si="3"/>
        <v>0</v>
      </c>
      <c r="AN38" s="34">
        <f t="shared" si="3"/>
        <v>43.803550000000001</v>
      </c>
      <c r="AO38" s="34">
        <f t="shared" si="3"/>
        <v>24.363699999999998</v>
      </c>
      <c r="AP38" s="34">
        <f t="shared" si="3"/>
        <v>26.2105</v>
      </c>
      <c r="AQ38" s="34">
        <f t="shared" si="3"/>
        <v>10.913599999999999</v>
      </c>
      <c r="AR38" s="34">
        <f t="shared" si="3"/>
        <v>10.400600000000001</v>
      </c>
      <c r="AS38" s="34">
        <f t="shared" ref="AS38:AW42" si="4">AL20*0.95</f>
        <v>20.235950000000003</v>
      </c>
      <c r="AT38" s="34">
        <f t="shared" si="4"/>
        <v>43.957450000000001</v>
      </c>
      <c r="AU38" s="34">
        <f t="shared" si="4"/>
        <v>36.747900000000001</v>
      </c>
      <c r="AV38" s="34">
        <f t="shared" si="4"/>
        <v>21.52225</v>
      </c>
      <c r="AW38" s="34">
        <f t="shared" si="4"/>
        <v>15.3254</v>
      </c>
      <c r="AX38" s="32"/>
      <c r="AY38" s="32"/>
    </row>
    <row r="39" spans="1:51">
      <c r="A39" t="s">
        <v>51</v>
      </c>
      <c r="B39">
        <v>2010</v>
      </c>
      <c r="C39">
        <v>29.426000000000002</v>
      </c>
      <c r="D39" t="s">
        <v>162</v>
      </c>
      <c r="H39" s="32"/>
      <c r="I39" s="32"/>
      <c r="J39" s="32"/>
      <c r="K39" s="32"/>
      <c r="L39" s="34">
        <f>G21</f>
        <v>2011</v>
      </c>
      <c r="M39" s="32"/>
      <c r="O39" s="34">
        <f t="shared" si="1"/>
        <v>0</v>
      </c>
      <c r="P39" s="34">
        <f t="shared" si="1"/>
        <v>57.377149999999993</v>
      </c>
      <c r="Q39" s="34">
        <f t="shared" si="1"/>
        <v>36.429650000000002</v>
      </c>
      <c r="R39" s="34">
        <f t="shared" si="1"/>
        <v>41.416200000000003</v>
      </c>
      <c r="S39" s="34">
        <f t="shared" si="1"/>
        <v>0</v>
      </c>
      <c r="T39" s="34">
        <f t="shared" si="1"/>
        <v>94.053799999999995</v>
      </c>
      <c r="U39" s="34">
        <f t="shared" si="1"/>
        <v>187.30674999999999</v>
      </c>
      <c r="V39" s="34">
        <f t="shared" si="1"/>
        <v>35.478700000000003</v>
      </c>
      <c r="W39" s="34">
        <f t="shared" si="1"/>
        <v>17.961649999999999</v>
      </c>
      <c r="X39" s="34">
        <f t="shared" si="1"/>
        <v>13.50235</v>
      </c>
      <c r="Y39" s="34">
        <f t="shared" si="2"/>
        <v>47.958849999999998</v>
      </c>
      <c r="Z39" s="34">
        <f t="shared" si="2"/>
        <v>13.0093</v>
      </c>
      <c r="AA39" s="34">
        <f t="shared" si="2"/>
        <v>225.42549999999997</v>
      </c>
      <c r="AB39" s="34">
        <f t="shared" si="2"/>
        <v>23.358599999999999</v>
      </c>
      <c r="AC39" s="34">
        <f t="shared" si="2"/>
        <v>27.432199999999998</v>
      </c>
      <c r="AD39" s="34">
        <f t="shared" si="2"/>
        <v>0.82744999999999991</v>
      </c>
      <c r="AE39" s="34">
        <f t="shared" si="2"/>
        <v>0</v>
      </c>
      <c r="AF39" s="34">
        <f t="shared" si="2"/>
        <v>6.1113499999999998</v>
      </c>
      <c r="AG39" s="34">
        <f t="shared" si="2"/>
        <v>4.6065500000000004</v>
      </c>
      <c r="AH39" s="34">
        <f t="shared" si="2"/>
        <v>8.9394999999999989</v>
      </c>
      <c r="AI39" s="34">
        <f t="shared" si="3"/>
        <v>9.4525000000000006</v>
      </c>
      <c r="AJ39" s="34">
        <f t="shared" si="3"/>
        <v>0</v>
      </c>
      <c r="AK39" s="34">
        <f t="shared" si="3"/>
        <v>1.4743999999999999</v>
      </c>
      <c r="AL39" s="34">
        <f t="shared" si="3"/>
        <v>0.24984999999999999</v>
      </c>
      <c r="AM39" s="34">
        <f t="shared" si="3"/>
        <v>0</v>
      </c>
      <c r="AN39" s="34">
        <f t="shared" si="3"/>
        <v>39.436399999999999</v>
      </c>
      <c r="AO39" s="34">
        <f t="shared" si="3"/>
        <v>49.004800000000003</v>
      </c>
      <c r="AP39" s="34">
        <f t="shared" si="3"/>
        <v>41.115050000000004</v>
      </c>
      <c r="AQ39" s="34">
        <f t="shared" si="3"/>
        <v>13.4368</v>
      </c>
      <c r="AR39" s="34">
        <f t="shared" si="3"/>
        <v>18.181100000000001</v>
      </c>
      <c r="AS39" s="34">
        <f t="shared" si="4"/>
        <v>23.867799999999999</v>
      </c>
      <c r="AT39" s="34">
        <f t="shared" si="4"/>
        <v>67.421499999999995</v>
      </c>
      <c r="AU39" s="34">
        <f t="shared" si="4"/>
        <v>28.755549999999999</v>
      </c>
      <c r="AV39" s="34">
        <f t="shared" si="4"/>
        <v>35.910000000000004</v>
      </c>
      <c r="AW39" s="34">
        <f t="shared" si="4"/>
        <v>8.4369499999999995</v>
      </c>
      <c r="AX39" s="32"/>
      <c r="AY39" s="32"/>
    </row>
    <row r="40" spans="1:51">
      <c r="A40" t="s">
        <v>52</v>
      </c>
      <c r="B40">
        <v>2010</v>
      </c>
      <c r="C40">
        <v>26.208000000000002</v>
      </c>
      <c r="D40" t="s">
        <v>162</v>
      </c>
      <c r="H40" s="32"/>
      <c r="I40" s="32"/>
      <c r="J40" s="32"/>
      <c r="K40" s="32"/>
      <c r="L40" s="34">
        <f>G22</f>
        <v>2012</v>
      </c>
      <c r="M40" s="32"/>
      <c r="O40" s="34">
        <f t="shared" si="1"/>
        <v>0</v>
      </c>
      <c r="P40" s="34">
        <f t="shared" si="1"/>
        <v>69.956100000000006</v>
      </c>
      <c r="Q40" s="34">
        <f t="shared" si="1"/>
        <v>23.638849999999998</v>
      </c>
      <c r="R40" s="34">
        <f t="shared" si="1"/>
        <v>36.460999999999999</v>
      </c>
      <c r="S40" s="34">
        <f t="shared" si="1"/>
        <v>0</v>
      </c>
      <c r="T40" s="34">
        <f t="shared" si="1"/>
        <v>98.177749999999989</v>
      </c>
      <c r="U40" s="34">
        <f t="shared" si="1"/>
        <v>228.49019999999999</v>
      </c>
      <c r="V40" s="34">
        <f t="shared" si="1"/>
        <v>36.614899999999999</v>
      </c>
      <c r="W40" s="34">
        <f t="shared" si="1"/>
        <v>16.928999999999998</v>
      </c>
      <c r="X40" s="34">
        <f t="shared" si="1"/>
        <v>14.2576</v>
      </c>
      <c r="Y40" s="34">
        <f t="shared" si="2"/>
        <v>64.93249999999999</v>
      </c>
      <c r="Z40" s="34">
        <f t="shared" si="2"/>
        <v>5.6258999999999997</v>
      </c>
      <c r="AA40" s="34">
        <f t="shared" si="2"/>
        <v>194.02989999999997</v>
      </c>
      <c r="AB40" s="34">
        <f t="shared" si="2"/>
        <v>19.641249999999999</v>
      </c>
      <c r="AC40" s="34">
        <f t="shared" si="2"/>
        <v>30.79045</v>
      </c>
      <c r="AD40" s="34">
        <f t="shared" si="2"/>
        <v>1.2654000000000001</v>
      </c>
      <c r="AE40" s="34">
        <f t="shared" si="2"/>
        <v>0</v>
      </c>
      <c r="AF40" s="34">
        <f t="shared" si="2"/>
        <v>7.8792999999999997</v>
      </c>
      <c r="AG40" s="34">
        <f t="shared" si="2"/>
        <v>4.9285999999999994</v>
      </c>
      <c r="AH40" s="34">
        <f t="shared" si="2"/>
        <v>8.9670500000000004</v>
      </c>
      <c r="AI40" s="34">
        <f t="shared" si="3"/>
        <v>11.094100000000001</v>
      </c>
      <c r="AJ40" s="34">
        <f t="shared" si="3"/>
        <v>0</v>
      </c>
      <c r="AK40" s="34">
        <f t="shared" si="3"/>
        <v>0.77995000000000003</v>
      </c>
      <c r="AL40" s="34">
        <f t="shared" si="3"/>
        <v>0.24604999999999999</v>
      </c>
      <c r="AM40" s="34">
        <f t="shared" si="3"/>
        <v>0</v>
      </c>
      <c r="AN40" s="34">
        <f t="shared" si="3"/>
        <v>51.457700000000003</v>
      </c>
      <c r="AO40" s="34">
        <f t="shared" si="3"/>
        <v>75.260900000000007</v>
      </c>
      <c r="AP40" s="34">
        <f t="shared" si="3"/>
        <v>43.239249999999998</v>
      </c>
      <c r="AQ40" s="34">
        <f t="shared" si="3"/>
        <v>9.8192000000000004</v>
      </c>
      <c r="AR40" s="34">
        <f t="shared" si="3"/>
        <v>12.483000000000001</v>
      </c>
      <c r="AS40" s="34">
        <f t="shared" si="4"/>
        <v>18.440450000000002</v>
      </c>
      <c r="AT40" s="34">
        <f t="shared" si="4"/>
        <v>106.8921</v>
      </c>
      <c r="AU40" s="34">
        <f t="shared" si="4"/>
        <v>29.0396</v>
      </c>
      <c r="AV40" s="34">
        <f t="shared" si="4"/>
        <v>44.729800000000004</v>
      </c>
      <c r="AW40" s="34">
        <f t="shared" si="4"/>
        <v>6.3991999999999996</v>
      </c>
      <c r="AX40" s="32"/>
      <c r="AY40" s="32"/>
    </row>
    <row r="41" spans="1:51">
      <c r="A41" t="s">
        <v>52</v>
      </c>
      <c r="B41">
        <v>2010</v>
      </c>
      <c r="C41">
        <v>11.577999999999999</v>
      </c>
      <c r="D41" t="s">
        <v>163</v>
      </c>
      <c r="L41" s="34">
        <f>G23</f>
        <v>2013</v>
      </c>
      <c r="O41" s="34">
        <f t="shared" si="1"/>
        <v>0</v>
      </c>
      <c r="P41" s="34">
        <f t="shared" si="1"/>
        <v>60.495999999999995</v>
      </c>
      <c r="Q41" s="34">
        <f t="shared" si="1"/>
        <v>26.00245</v>
      </c>
      <c r="R41" s="34">
        <f t="shared" si="1"/>
        <v>32.599249999999998</v>
      </c>
      <c r="S41" s="34">
        <f t="shared" si="1"/>
        <v>0</v>
      </c>
      <c r="T41" s="34">
        <f t="shared" si="1"/>
        <v>93.906549999999996</v>
      </c>
      <c r="U41" s="34">
        <f t="shared" si="1"/>
        <v>244.23929999999999</v>
      </c>
      <c r="V41" s="34">
        <f t="shared" si="1"/>
        <v>35.489149999999995</v>
      </c>
      <c r="W41" s="34">
        <f t="shared" si="1"/>
        <v>21.545999999999999</v>
      </c>
      <c r="X41" s="34">
        <f t="shared" si="1"/>
        <v>13.341799999999999</v>
      </c>
      <c r="Y41" s="34">
        <f t="shared" si="2"/>
        <v>56.902149999999999</v>
      </c>
      <c r="Z41" s="34">
        <f t="shared" si="2"/>
        <v>6.4163000000000006</v>
      </c>
      <c r="AA41" s="34">
        <f t="shared" si="2"/>
        <v>205.70635000000001</v>
      </c>
      <c r="AB41" s="34">
        <f t="shared" si="2"/>
        <v>25.2776</v>
      </c>
      <c r="AC41" s="34">
        <f t="shared" si="2"/>
        <v>16.272549999999999</v>
      </c>
      <c r="AD41" s="34">
        <f t="shared" si="2"/>
        <v>1.3100499999999999</v>
      </c>
      <c r="AE41" s="34">
        <f t="shared" si="2"/>
        <v>0</v>
      </c>
      <c r="AF41" s="34">
        <f t="shared" si="2"/>
        <v>7.524</v>
      </c>
      <c r="AG41" s="34">
        <f t="shared" si="2"/>
        <v>3.8541500000000002</v>
      </c>
      <c r="AH41" s="34">
        <f t="shared" si="2"/>
        <v>6.5217499999999999</v>
      </c>
      <c r="AI41" s="34">
        <f t="shared" si="3"/>
        <v>12.483000000000001</v>
      </c>
      <c r="AJ41" s="34">
        <f t="shared" si="3"/>
        <v>0</v>
      </c>
      <c r="AK41" s="34">
        <f t="shared" si="3"/>
        <v>2.2125500000000002</v>
      </c>
      <c r="AL41" s="34">
        <f t="shared" si="3"/>
        <v>0.21184999999999998</v>
      </c>
      <c r="AM41" s="34">
        <f t="shared" si="3"/>
        <v>0</v>
      </c>
      <c r="AN41" s="34">
        <f t="shared" si="3"/>
        <v>51.351300000000002</v>
      </c>
      <c r="AO41" s="34">
        <f t="shared" si="3"/>
        <v>51.782600000000002</v>
      </c>
      <c r="AP41" s="34">
        <f t="shared" si="3"/>
        <v>42.14105</v>
      </c>
      <c r="AQ41" s="34">
        <f t="shared" si="3"/>
        <v>18.207699999999999</v>
      </c>
      <c r="AR41" s="34">
        <f t="shared" si="3"/>
        <v>16.25545</v>
      </c>
      <c r="AS41" s="34">
        <f t="shared" si="4"/>
        <v>22.619499999999999</v>
      </c>
      <c r="AT41" s="34">
        <f t="shared" si="4"/>
        <v>77.552300000000002</v>
      </c>
      <c r="AU41" s="34">
        <f t="shared" si="4"/>
        <v>30.134</v>
      </c>
      <c r="AV41" s="34">
        <f t="shared" si="4"/>
        <v>36.347950000000004</v>
      </c>
      <c r="AW41" s="34">
        <f t="shared" si="4"/>
        <v>10.612449999999999</v>
      </c>
      <c r="AX41" s="32"/>
      <c r="AY41" s="32"/>
    </row>
    <row r="42" spans="1:51">
      <c r="A42" t="s">
        <v>53</v>
      </c>
      <c r="B42">
        <v>2010</v>
      </c>
      <c r="C42">
        <v>11.16</v>
      </c>
      <c r="D42" t="s">
        <v>163</v>
      </c>
      <c r="L42" s="34">
        <f>G24</f>
        <v>2014</v>
      </c>
      <c r="O42" s="34">
        <f t="shared" si="1"/>
        <v>0.62605</v>
      </c>
      <c r="P42" s="34">
        <f t="shared" si="1"/>
        <v>59.634349999999998</v>
      </c>
      <c r="Q42" s="34">
        <f t="shared" si="1"/>
        <v>14.32315</v>
      </c>
      <c r="R42" s="34">
        <f t="shared" si="1"/>
        <v>47.106699999999996</v>
      </c>
      <c r="S42" s="34">
        <f t="shared" si="1"/>
        <v>0</v>
      </c>
      <c r="T42" s="34">
        <f t="shared" si="1"/>
        <v>96.245450000000005</v>
      </c>
      <c r="U42" s="34">
        <f t="shared" si="1"/>
        <v>254.17440000000002</v>
      </c>
      <c r="V42" s="34">
        <f t="shared" si="1"/>
        <v>33.676549999999999</v>
      </c>
      <c r="W42" s="34">
        <f t="shared" si="1"/>
        <v>22.174899999999997</v>
      </c>
      <c r="X42" s="34">
        <f t="shared" si="1"/>
        <v>2.1954499999999997</v>
      </c>
      <c r="Y42" s="34">
        <f t="shared" si="2"/>
        <v>53.749099999999999</v>
      </c>
      <c r="Z42" s="34">
        <f t="shared" si="2"/>
        <v>12.5001</v>
      </c>
      <c r="AA42" s="34">
        <f t="shared" si="2"/>
        <v>256.71565000000004</v>
      </c>
      <c r="AB42" s="34">
        <f t="shared" si="2"/>
        <v>23.751899999999999</v>
      </c>
      <c r="AC42" s="34">
        <f t="shared" si="2"/>
        <v>19.456</v>
      </c>
      <c r="AD42" s="34">
        <f t="shared" si="2"/>
        <v>2.4073000000000002</v>
      </c>
      <c r="AE42" s="34">
        <f t="shared" si="2"/>
        <v>0</v>
      </c>
      <c r="AF42" s="34">
        <f t="shared" si="2"/>
        <v>10.366400000000001</v>
      </c>
      <c r="AG42" s="34">
        <f t="shared" si="2"/>
        <v>3.0713499999999998</v>
      </c>
      <c r="AH42" s="34">
        <f t="shared" si="2"/>
        <v>7.0689499999999992</v>
      </c>
      <c r="AI42" s="34">
        <f t="shared" si="3"/>
        <v>10.338850000000001</v>
      </c>
      <c r="AJ42" s="34">
        <f t="shared" si="3"/>
        <v>0</v>
      </c>
      <c r="AK42" s="34">
        <f t="shared" si="3"/>
        <v>2.1954499999999997</v>
      </c>
      <c r="AL42" s="34">
        <f t="shared" si="3"/>
        <v>0.38950000000000001</v>
      </c>
      <c r="AM42" s="34">
        <f t="shared" si="3"/>
        <v>0</v>
      </c>
      <c r="AN42" s="34">
        <f t="shared" si="3"/>
        <v>61.997949999999996</v>
      </c>
      <c r="AO42" s="34">
        <f t="shared" si="3"/>
        <v>75.007249999999999</v>
      </c>
      <c r="AP42" s="34">
        <f t="shared" si="3"/>
        <v>38.789450000000002</v>
      </c>
      <c r="AQ42" s="34">
        <f t="shared" si="3"/>
        <v>21.696100000000001</v>
      </c>
      <c r="AR42" s="34">
        <f t="shared" si="3"/>
        <v>33.984349999999999</v>
      </c>
      <c r="AS42" s="34">
        <f t="shared" si="4"/>
        <v>18.6219</v>
      </c>
      <c r="AT42" s="34">
        <f t="shared" si="4"/>
        <v>100.80449999999999</v>
      </c>
      <c r="AU42" s="34">
        <f t="shared" si="4"/>
        <v>34.189549999999997</v>
      </c>
      <c r="AV42" s="34">
        <f t="shared" si="4"/>
        <v>40.56785</v>
      </c>
      <c r="AW42" s="34">
        <f t="shared" si="4"/>
        <v>9.312850000000001</v>
      </c>
      <c r="AX42" s="32"/>
      <c r="AY42" s="32"/>
    </row>
    <row r="43" spans="1:51">
      <c r="A43" t="s">
        <v>53</v>
      </c>
      <c r="B43">
        <v>2010</v>
      </c>
      <c r="C43">
        <v>14.303000000000001</v>
      </c>
      <c r="D43" t="s">
        <v>162</v>
      </c>
      <c r="L43">
        <v>2020</v>
      </c>
      <c r="O43" s="34">
        <f t="shared" ref="O43:T43" si="5">MIN(O38:O42)</f>
        <v>0</v>
      </c>
      <c r="P43" s="34">
        <f t="shared" si="5"/>
        <v>57.377149999999993</v>
      </c>
      <c r="Q43" s="34">
        <f t="shared" si="5"/>
        <v>14.32315</v>
      </c>
      <c r="R43" s="34">
        <f t="shared" si="5"/>
        <v>32.599249999999998</v>
      </c>
      <c r="S43" s="34">
        <f t="shared" si="5"/>
        <v>0</v>
      </c>
      <c r="T43" s="34">
        <f t="shared" si="5"/>
        <v>73.837800000000001</v>
      </c>
      <c r="U43" s="34">
        <f t="shared" ref="U43:AW43" si="6">MIN(U38:U42)</f>
        <v>187.30674999999999</v>
      </c>
      <c r="V43" s="34">
        <f t="shared" si="6"/>
        <v>33.676549999999999</v>
      </c>
      <c r="W43" s="34">
        <f t="shared" si="6"/>
        <v>14.890299999999998</v>
      </c>
      <c r="X43" s="34">
        <f t="shared" si="6"/>
        <v>2.1954499999999997</v>
      </c>
      <c r="Y43" s="34">
        <f t="shared" si="6"/>
        <v>46.302999999999997</v>
      </c>
      <c r="Z43" s="34">
        <f t="shared" si="6"/>
        <v>5.6258999999999997</v>
      </c>
      <c r="AA43" s="34">
        <f t="shared" si="6"/>
        <v>171.64314999999999</v>
      </c>
      <c r="AB43" s="34">
        <f t="shared" si="6"/>
        <v>19.641249999999999</v>
      </c>
      <c r="AC43" s="34">
        <f t="shared" si="6"/>
        <v>16.080649999999999</v>
      </c>
      <c r="AD43" s="34">
        <f t="shared" si="6"/>
        <v>0.82744999999999991</v>
      </c>
      <c r="AE43" s="34">
        <f t="shared" si="6"/>
        <v>0</v>
      </c>
      <c r="AF43" s="34">
        <f t="shared" si="6"/>
        <v>6.1113499999999998</v>
      </c>
      <c r="AG43" s="34">
        <f t="shared" si="6"/>
        <v>3.0713499999999998</v>
      </c>
      <c r="AH43" s="34">
        <f t="shared" si="6"/>
        <v>6.5217499999999999</v>
      </c>
      <c r="AI43" s="34">
        <f t="shared" si="6"/>
        <v>9.4525000000000006</v>
      </c>
      <c r="AJ43" s="34">
        <f t="shared" si="6"/>
        <v>0</v>
      </c>
      <c r="AK43" s="34">
        <f t="shared" si="6"/>
        <v>0.77995000000000003</v>
      </c>
      <c r="AL43" s="34">
        <f t="shared" si="6"/>
        <v>0</v>
      </c>
      <c r="AM43" s="34">
        <f t="shared" si="6"/>
        <v>0</v>
      </c>
      <c r="AN43" s="34">
        <f t="shared" si="6"/>
        <v>39.436399999999999</v>
      </c>
      <c r="AO43" s="34">
        <f t="shared" si="6"/>
        <v>24.363699999999998</v>
      </c>
      <c r="AP43" s="34">
        <f t="shared" si="6"/>
        <v>26.2105</v>
      </c>
      <c r="AQ43" s="34">
        <f t="shared" si="6"/>
        <v>9.8192000000000004</v>
      </c>
      <c r="AR43" s="34">
        <f t="shared" si="6"/>
        <v>10.400600000000001</v>
      </c>
      <c r="AS43" s="34">
        <f t="shared" si="6"/>
        <v>18.440450000000002</v>
      </c>
      <c r="AT43" s="34">
        <f t="shared" si="6"/>
        <v>43.957450000000001</v>
      </c>
      <c r="AU43" s="34">
        <f t="shared" si="6"/>
        <v>28.755549999999999</v>
      </c>
      <c r="AV43" s="34">
        <f t="shared" si="6"/>
        <v>21.52225</v>
      </c>
      <c r="AW43" s="34">
        <f t="shared" si="6"/>
        <v>6.3991999999999996</v>
      </c>
    </row>
    <row r="44" spans="1:51">
      <c r="A44" t="s">
        <v>76</v>
      </c>
      <c r="B44">
        <v>2010</v>
      </c>
      <c r="C44">
        <v>5.2700000000000005</v>
      </c>
      <c r="D44" t="s">
        <v>162</v>
      </c>
      <c r="F44" t="s">
        <v>189</v>
      </c>
      <c r="G44" t="s">
        <v>184</v>
      </c>
      <c r="H44" s="35" t="s">
        <v>196</v>
      </c>
      <c r="I44" s="32"/>
      <c r="J44" s="32" t="s">
        <v>187</v>
      </c>
      <c r="K44" s="32" t="str">
        <f>K36</f>
        <v>ELCHIG,GN1</v>
      </c>
      <c r="M44" s="32">
        <v>1</v>
      </c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51">
      <c r="A45" t="s">
        <v>76</v>
      </c>
      <c r="B45">
        <v>2010</v>
      </c>
      <c r="C45">
        <v>0</v>
      </c>
      <c r="D45" t="s">
        <v>163</v>
      </c>
      <c r="L45">
        <v>0</v>
      </c>
      <c r="N45">
        <v>1</v>
      </c>
    </row>
    <row r="46" spans="1:51">
      <c r="A46" t="s">
        <v>77</v>
      </c>
      <c r="B46">
        <v>2010</v>
      </c>
      <c r="C46">
        <v>2.6280000000000001</v>
      </c>
      <c r="D46" t="s">
        <v>163</v>
      </c>
      <c r="H46" s="32"/>
      <c r="I46" s="32"/>
      <c r="J46" s="32"/>
      <c r="K46" s="32"/>
      <c r="L46" s="34">
        <f>L38</f>
        <v>2010</v>
      </c>
      <c r="M46" s="32"/>
      <c r="O46" s="34">
        <f t="shared" ref="O46:X50" si="7">H25*0.95</f>
        <v>6.7925000000000004</v>
      </c>
      <c r="P46" s="34">
        <f t="shared" si="7"/>
        <v>68.051349999999999</v>
      </c>
      <c r="Q46" s="34">
        <f t="shared" si="7"/>
        <v>42.390899999999995</v>
      </c>
      <c r="R46" s="34">
        <f t="shared" si="7"/>
        <v>3.9909500000000002</v>
      </c>
      <c r="S46" s="34">
        <f t="shared" si="7"/>
        <v>0</v>
      </c>
      <c r="T46" s="34">
        <f t="shared" si="7"/>
        <v>22.715450000000001</v>
      </c>
      <c r="U46" s="34">
        <f t="shared" si="7"/>
        <v>146.92985000000002</v>
      </c>
      <c r="V46" s="34">
        <f t="shared" si="7"/>
        <v>36.248199999999997</v>
      </c>
      <c r="W46" s="34">
        <f t="shared" si="7"/>
        <v>3.762</v>
      </c>
      <c r="X46" s="34">
        <f t="shared" si="7"/>
        <v>29.127949999999998</v>
      </c>
      <c r="Y46" s="34">
        <f t="shared" ref="Y46:AH50" si="8">R25*0.95</f>
        <v>17.8049</v>
      </c>
      <c r="Z46" s="34">
        <f t="shared" si="8"/>
        <v>53.758600000000001</v>
      </c>
      <c r="AA46" s="34">
        <f t="shared" si="8"/>
        <v>66.604500000000002</v>
      </c>
      <c r="AB46" s="34">
        <f t="shared" si="8"/>
        <v>42.459299999999999</v>
      </c>
      <c r="AC46" s="34">
        <f t="shared" si="8"/>
        <v>33.847549999999998</v>
      </c>
      <c r="AD46" s="34">
        <f t="shared" si="8"/>
        <v>2.5992000000000002</v>
      </c>
      <c r="AE46" s="34">
        <f t="shared" si="8"/>
        <v>0</v>
      </c>
      <c r="AF46" s="34">
        <f t="shared" si="8"/>
        <v>157.27535</v>
      </c>
      <c r="AG46" s="34">
        <f t="shared" si="8"/>
        <v>27.954699999999999</v>
      </c>
      <c r="AH46" s="34">
        <f t="shared" si="8"/>
        <v>24.897600000000001</v>
      </c>
      <c r="AI46" s="34">
        <f t="shared" ref="AI46:AR50" si="9">AB25*0.95</f>
        <v>13.58785</v>
      </c>
      <c r="AJ46" s="34">
        <f t="shared" si="9"/>
        <v>5.0065</v>
      </c>
      <c r="AK46" s="34">
        <f t="shared" si="9"/>
        <v>2.50325</v>
      </c>
      <c r="AL46" s="34">
        <f t="shared" si="9"/>
        <v>4.8563999999999998</v>
      </c>
      <c r="AM46" s="34">
        <f t="shared" si="9"/>
        <v>0</v>
      </c>
      <c r="AN46" s="34">
        <f t="shared" si="9"/>
        <v>53.294049999999999</v>
      </c>
      <c r="AO46" s="34">
        <f t="shared" si="9"/>
        <v>50.181849999999997</v>
      </c>
      <c r="AP46" s="34">
        <f t="shared" si="9"/>
        <v>21.580200000000001</v>
      </c>
      <c r="AQ46" s="34">
        <f t="shared" si="9"/>
        <v>19.883499999999998</v>
      </c>
      <c r="AR46" s="34">
        <f t="shared" si="9"/>
        <v>2.6229499999999999</v>
      </c>
      <c r="AS46" s="34">
        <f t="shared" ref="AS46:AW50" si="10">AL25*0.95</f>
        <v>19.220399999999998</v>
      </c>
      <c r="AT46" s="34">
        <f t="shared" si="10"/>
        <v>51.064399999999999</v>
      </c>
      <c r="AU46" s="34">
        <f t="shared" si="10"/>
        <v>29.497499999999999</v>
      </c>
      <c r="AV46" s="34">
        <f t="shared" si="10"/>
        <v>25.081900000000001</v>
      </c>
      <c r="AW46" s="34">
        <f t="shared" si="10"/>
        <v>24.432099999999998</v>
      </c>
    </row>
    <row r="47" spans="1:51">
      <c r="A47" t="s">
        <v>77</v>
      </c>
      <c r="B47">
        <v>2010</v>
      </c>
      <c r="C47">
        <v>2.6350000000000002</v>
      </c>
      <c r="D47" t="s">
        <v>162</v>
      </c>
      <c r="H47" s="32"/>
      <c r="I47" s="32"/>
      <c r="J47" s="32"/>
      <c r="K47" s="32"/>
      <c r="L47" s="34">
        <f>L39</f>
        <v>2011</v>
      </c>
      <c r="M47" s="32"/>
      <c r="O47" s="34">
        <f t="shared" si="7"/>
        <v>11.155849999999999</v>
      </c>
      <c r="P47" s="34">
        <f t="shared" si="7"/>
        <v>85.404049999999998</v>
      </c>
      <c r="Q47" s="34">
        <f t="shared" si="7"/>
        <v>45.106000000000002</v>
      </c>
      <c r="R47" s="34">
        <f t="shared" si="7"/>
        <v>4.9551999999999996</v>
      </c>
      <c r="S47" s="34">
        <f t="shared" si="7"/>
        <v>0</v>
      </c>
      <c r="T47" s="34">
        <f t="shared" si="7"/>
        <v>35.762750000000004</v>
      </c>
      <c r="U47" s="34">
        <f t="shared" si="7"/>
        <v>174.43044999999998</v>
      </c>
      <c r="V47" s="34">
        <f t="shared" si="7"/>
        <v>39.993099999999998</v>
      </c>
      <c r="W47" s="34">
        <f t="shared" si="7"/>
        <v>5.7797999999999998</v>
      </c>
      <c r="X47" s="34">
        <f t="shared" si="7"/>
        <v>24.555599999999998</v>
      </c>
      <c r="Y47" s="34">
        <f t="shared" si="8"/>
        <v>27.12725</v>
      </c>
      <c r="Z47" s="34">
        <f t="shared" si="8"/>
        <v>60.383900000000004</v>
      </c>
      <c r="AA47" s="34">
        <f t="shared" si="8"/>
        <v>32.4938</v>
      </c>
      <c r="AB47" s="34">
        <f t="shared" si="8"/>
        <v>47.828699999999998</v>
      </c>
      <c r="AC47" s="34">
        <f t="shared" si="8"/>
        <v>50.150499999999994</v>
      </c>
      <c r="AD47" s="34">
        <f t="shared" si="8"/>
        <v>2.50325</v>
      </c>
      <c r="AE47" s="34">
        <f t="shared" si="8"/>
        <v>0</v>
      </c>
      <c r="AF47" s="34">
        <f t="shared" si="8"/>
        <v>162.5146</v>
      </c>
      <c r="AG47" s="34">
        <f t="shared" si="8"/>
        <v>27.654499999999999</v>
      </c>
      <c r="AH47" s="34">
        <f t="shared" si="8"/>
        <v>24.268699999999999</v>
      </c>
      <c r="AI47" s="34">
        <f t="shared" si="9"/>
        <v>13.7104</v>
      </c>
      <c r="AJ47" s="34">
        <f t="shared" si="9"/>
        <v>2.2781000000000002</v>
      </c>
      <c r="AK47" s="34">
        <f t="shared" si="9"/>
        <v>6.8162499999999993</v>
      </c>
      <c r="AL47" s="34">
        <f t="shared" si="9"/>
        <v>9.4012000000000011</v>
      </c>
      <c r="AM47" s="34">
        <f t="shared" si="9"/>
        <v>0</v>
      </c>
      <c r="AN47" s="34">
        <f t="shared" si="9"/>
        <v>70.520399999999995</v>
      </c>
      <c r="AO47" s="34">
        <f t="shared" si="9"/>
        <v>38.492100000000001</v>
      </c>
      <c r="AP47" s="34">
        <f t="shared" si="9"/>
        <v>23.1876</v>
      </c>
      <c r="AQ47" s="34">
        <f t="shared" si="9"/>
        <v>23.057449999999999</v>
      </c>
      <c r="AR47" s="34">
        <f t="shared" si="9"/>
        <v>11.662199999999999</v>
      </c>
      <c r="AS47" s="34">
        <f t="shared" si="10"/>
        <v>22.917799999999996</v>
      </c>
      <c r="AT47" s="34">
        <f t="shared" si="10"/>
        <v>42.685400000000001</v>
      </c>
      <c r="AU47" s="34">
        <f t="shared" si="10"/>
        <v>24.063500000000001</v>
      </c>
      <c r="AV47" s="34">
        <f t="shared" si="10"/>
        <v>38.396149999999999</v>
      </c>
      <c r="AW47" s="34">
        <f t="shared" si="10"/>
        <v>29.716000000000001</v>
      </c>
    </row>
    <row r="48" spans="1:51">
      <c r="A48" t="s">
        <v>78</v>
      </c>
      <c r="B48">
        <v>2010</v>
      </c>
      <c r="C48">
        <v>5.1120000000000001</v>
      </c>
      <c r="D48" t="s">
        <v>162</v>
      </c>
      <c r="H48" s="32"/>
      <c r="I48" s="32"/>
      <c r="J48" s="32"/>
      <c r="K48" s="32"/>
      <c r="L48" s="34">
        <f>L40</f>
        <v>2012</v>
      </c>
      <c r="M48" s="32"/>
      <c r="O48" s="34">
        <f t="shared" si="7"/>
        <v>8.6801499999999994</v>
      </c>
      <c r="P48" s="34">
        <f t="shared" si="7"/>
        <v>79.5625</v>
      </c>
      <c r="Q48" s="34">
        <f t="shared" si="7"/>
        <v>57.620349999999995</v>
      </c>
      <c r="R48" s="34">
        <f t="shared" si="7"/>
        <v>8.0474499999999995</v>
      </c>
      <c r="S48" s="34">
        <f t="shared" si="7"/>
        <v>0</v>
      </c>
      <c r="T48" s="34">
        <f t="shared" si="7"/>
        <v>39.62735</v>
      </c>
      <c r="U48" s="34">
        <f t="shared" si="7"/>
        <v>158.23675</v>
      </c>
      <c r="V48" s="34">
        <f t="shared" si="7"/>
        <v>54.446400000000004</v>
      </c>
      <c r="W48" s="34">
        <f t="shared" si="7"/>
        <v>9.2682000000000002</v>
      </c>
      <c r="X48" s="34">
        <f t="shared" si="7"/>
        <v>20.362300000000001</v>
      </c>
      <c r="Y48" s="34">
        <f t="shared" si="8"/>
        <v>26.631350000000001</v>
      </c>
      <c r="Z48" s="34">
        <f t="shared" si="8"/>
        <v>65.283999999999992</v>
      </c>
      <c r="AA48" s="34">
        <f t="shared" si="8"/>
        <v>41.768649999999994</v>
      </c>
      <c r="AB48" s="34">
        <f t="shared" si="8"/>
        <v>45.054699999999997</v>
      </c>
      <c r="AC48" s="34">
        <f t="shared" si="8"/>
        <v>58.037399999999998</v>
      </c>
      <c r="AD48" s="34">
        <f t="shared" si="8"/>
        <v>2.6808999999999998</v>
      </c>
      <c r="AE48" s="34">
        <f t="shared" si="8"/>
        <v>0</v>
      </c>
      <c r="AF48" s="34">
        <f t="shared" si="8"/>
        <v>155.29175000000001</v>
      </c>
      <c r="AG48" s="34">
        <f t="shared" si="8"/>
        <v>27.565200000000001</v>
      </c>
      <c r="AH48" s="34">
        <f t="shared" si="8"/>
        <v>23.023249999999997</v>
      </c>
      <c r="AI48" s="34">
        <f t="shared" si="9"/>
        <v>16.877700000000001</v>
      </c>
      <c r="AJ48" s="34">
        <f t="shared" si="9"/>
        <v>2.8936999999999999</v>
      </c>
      <c r="AK48" s="34">
        <f t="shared" si="9"/>
        <v>4.9248000000000003</v>
      </c>
      <c r="AL48" s="34">
        <f t="shared" si="9"/>
        <v>9.3745999999999992</v>
      </c>
      <c r="AM48" s="34">
        <f t="shared" si="9"/>
        <v>0</v>
      </c>
      <c r="AN48" s="34">
        <f t="shared" si="9"/>
        <v>109.9739</v>
      </c>
      <c r="AO48" s="34">
        <f t="shared" si="9"/>
        <v>14.329799999999999</v>
      </c>
      <c r="AP48" s="34">
        <f t="shared" si="9"/>
        <v>33.526450000000004</v>
      </c>
      <c r="AQ48" s="34">
        <f t="shared" si="9"/>
        <v>36.820100000000004</v>
      </c>
      <c r="AR48" s="34">
        <f t="shared" si="9"/>
        <v>13.34845</v>
      </c>
      <c r="AS48" s="34">
        <f t="shared" si="10"/>
        <v>19.7714</v>
      </c>
      <c r="AT48" s="34">
        <f t="shared" si="10"/>
        <v>39.952249999999999</v>
      </c>
      <c r="AU48" s="34">
        <f t="shared" si="10"/>
        <v>25.48565</v>
      </c>
      <c r="AV48" s="34">
        <f t="shared" si="10"/>
        <v>46.07405</v>
      </c>
      <c r="AW48" s="34">
        <f t="shared" si="10"/>
        <v>46.997450000000001</v>
      </c>
    </row>
    <row r="49" spans="1:49">
      <c r="A49" t="s">
        <v>78</v>
      </c>
      <c r="B49">
        <v>2010</v>
      </c>
      <c r="C49">
        <v>0</v>
      </c>
      <c r="D49" t="s">
        <v>163</v>
      </c>
      <c r="H49" s="32"/>
      <c r="I49" s="32"/>
      <c r="J49" s="32"/>
      <c r="K49" s="32"/>
      <c r="L49" s="34">
        <f>L41</f>
        <v>2013</v>
      </c>
      <c r="M49" s="32"/>
      <c r="O49" s="34">
        <f t="shared" si="7"/>
        <v>7.9448499999999989</v>
      </c>
      <c r="P49" s="34">
        <f t="shared" si="7"/>
        <v>85.363200000000006</v>
      </c>
      <c r="Q49" s="34">
        <f t="shared" si="7"/>
        <v>58.971249999999998</v>
      </c>
      <c r="R49" s="34">
        <f t="shared" si="7"/>
        <v>11.460799999999999</v>
      </c>
      <c r="S49" s="34">
        <f t="shared" si="7"/>
        <v>0</v>
      </c>
      <c r="T49" s="34">
        <f t="shared" si="7"/>
        <v>36.153199999999998</v>
      </c>
      <c r="U49" s="34">
        <f t="shared" si="7"/>
        <v>134.13905</v>
      </c>
      <c r="V49" s="34">
        <f t="shared" si="7"/>
        <v>39.189399999999999</v>
      </c>
      <c r="W49" s="34">
        <f t="shared" si="7"/>
        <v>9.2748499999999989</v>
      </c>
      <c r="X49" s="34">
        <f t="shared" si="7"/>
        <v>19.79515</v>
      </c>
      <c r="Y49" s="34">
        <f t="shared" si="8"/>
        <v>33.81335</v>
      </c>
      <c r="Z49" s="34">
        <f t="shared" si="8"/>
        <v>60.1616</v>
      </c>
      <c r="AA49" s="34">
        <f t="shared" si="8"/>
        <v>39.969349999999999</v>
      </c>
      <c r="AB49" s="34">
        <f t="shared" si="8"/>
        <v>38.5092</v>
      </c>
      <c r="AC49" s="34">
        <f t="shared" si="8"/>
        <v>56.8917</v>
      </c>
      <c r="AD49" s="34">
        <f t="shared" si="8"/>
        <v>8.9775000000000009</v>
      </c>
      <c r="AE49" s="34">
        <f t="shared" si="8"/>
        <v>0</v>
      </c>
      <c r="AF49" s="34">
        <f t="shared" si="8"/>
        <v>151.63614999999999</v>
      </c>
      <c r="AG49" s="34">
        <f t="shared" si="8"/>
        <v>27.609849999999998</v>
      </c>
      <c r="AH49" s="34">
        <f t="shared" si="8"/>
        <v>23.43365</v>
      </c>
      <c r="AI49" s="34">
        <f t="shared" si="9"/>
        <v>17.117100000000001</v>
      </c>
      <c r="AJ49" s="34">
        <f t="shared" si="9"/>
        <v>4.9798999999999998</v>
      </c>
      <c r="AK49" s="34">
        <f t="shared" si="9"/>
        <v>2.7835000000000001</v>
      </c>
      <c r="AL49" s="34">
        <f t="shared" si="9"/>
        <v>8.5195999999999987</v>
      </c>
      <c r="AM49" s="34">
        <f t="shared" si="9"/>
        <v>0</v>
      </c>
      <c r="AN49" s="34">
        <f t="shared" si="9"/>
        <v>113.72165</v>
      </c>
      <c r="AO49" s="34">
        <f t="shared" si="9"/>
        <v>34.661700000000003</v>
      </c>
      <c r="AP49" s="34">
        <f t="shared" si="9"/>
        <v>26.679799999999997</v>
      </c>
      <c r="AQ49" s="34">
        <f t="shared" si="9"/>
        <v>27.701999999999998</v>
      </c>
      <c r="AR49" s="34">
        <f t="shared" si="9"/>
        <v>9.3603499999999986</v>
      </c>
      <c r="AS49" s="34">
        <f t="shared" si="10"/>
        <v>13.943149999999999</v>
      </c>
      <c r="AT49" s="34">
        <f t="shared" si="10"/>
        <v>43.344699999999996</v>
      </c>
      <c r="AU49" s="34">
        <f t="shared" si="10"/>
        <v>25.722200000000001</v>
      </c>
      <c r="AV49" s="34">
        <f t="shared" si="10"/>
        <v>36.6586</v>
      </c>
      <c r="AW49" s="34">
        <f t="shared" si="10"/>
        <v>59.963049999999996</v>
      </c>
    </row>
    <row r="50" spans="1:49">
      <c r="A50" t="s">
        <v>69</v>
      </c>
      <c r="B50">
        <v>2010</v>
      </c>
      <c r="C50">
        <v>0</v>
      </c>
      <c r="D50" t="s">
        <v>163</v>
      </c>
      <c r="H50" s="32"/>
      <c r="I50" s="32"/>
      <c r="J50" s="32"/>
      <c r="K50" s="32"/>
      <c r="L50" s="34">
        <f>L42</f>
        <v>2014</v>
      </c>
      <c r="M50" s="32"/>
      <c r="O50" s="34">
        <f t="shared" si="7"/>
        <v>11.115</v>
      </c>
      <c r="P50" s="34">
        <f t="shared" si="7"/>
        <v>91.354849999999999</v>
      </c>
      <c r="Q50" s="34">
        <f t="shared" si="7"/>
        <v>74.525599999999997</v>
      </c>
      <c r="R50" s="34">
        <f t="shared" si="7"/>
        <v>14.7706</v>
      </c>
      <c r="S50" s="34">
        <f t="shared" si="7"/>
        <v>0</v>
      </c>
      <c r="T50" s="34">
        <f t="shared" si="7"/>
        <v>40.499449999999996</v>
      </c>
      <c r="U50" s="34">
        <f t="shared" si="7"/>
        <v>138.2877</v>
      </c>
      <c r="V50" s="34">
        <f t="shared" si="7"/>
        <v>43.440650000000005</v>
      </c>
      <c r="W50" s="34">
        <f t="shared" si="7"/>
        <v>12.756600000000001</v>
      </c>
      <c r="X50" s="34">
        <f t="shared" si="7"/>
        <v>32.356999999999999</v>
      </c>
      <c r="Y50" s="34">
        <f t="shared" si="8"/>
        <v>42.100200000000001</v>
      </c>
      <c r="Z50" s="34">
        <f t="shared" si="8"/>
        <v>73.94704999999999</v>
      </c>
      <c r="AA50" s="34">
        <f t="shared" si="8"/>
        <v>26.925849999999997</v>
      </c>
      <c r="AB50" s="34">
        <f t="shared" si="8"/>
        <v>37.271350000000005</v>
      </c>
      <c r="AC50" s="34">
        <f t="shared" si="8"/>
        <v>65.249799999999993</v>
      </c>
      <c r="AD50" s="34">
        <f t="shared" si="8"/>
        <v>9.7574500000000004</v>
      </c>
      <c r="AE50" s="34">
        <f t="shared" si="8"/>
        <v>0</v>
      </c>
      <c r="AF50" s="34">
        <f t="shared" si="8"/>
        <v>159.87455</v>
      </c>
      <c r="AG50" s="34">
        <f t="shared" si="8"/>
        <v>29.142199999999999</v>
      </c>
      <c r="AH50" s="34">
        <f t="shared" si="8"/>
        <v>23.807000000000002</v>
      </c>
      <c r="AI50" s="34">
        <f t="shared" si="9"/>
        <v>18.262799999999999</v>
      </c>
      <c r="AJ50" s="34">
        <f t="shared" si="9"/>
        <v>2.5004</v>
      </c>
      <c r="AK50" s="34">
        <f t="shared" si="9"/>
        <v>3.0542499999999997</v>
      </c>
      <c r="AL50" s="34">
        <f t="shared" si="9"/>
        <v>10.512700000000001</v>
      </c>
      <c r="AM50" s="34">
        <f t="shared" si="9"/>
        <v>0</v>
      </c>
      <c r="AN50" s="34">
        <f t="shared" si="9"/>
        <v>112.36409999999999</v>
      </c>
      <c r="AO50" s="34">
        <f t="shared" si="9"/>
        <v>21.70655</v>
      </c>
      <c r="AP50" s="34">
        <f t="shared" si="9"/>
        <v>46.197549999999993</v>
      </c>
      <c r="AQ50" s="34">
        <f t="shared" si="9"/>
        <v>24.784549999999999</v>
      </c>
      <c r="AR50" s="34">
        <f t="shared" si="9"/>
        <v>9.6140000000000008</v>
      </c>
      <c r="AS50" s="34">
        <f t="shared" si="10"/>
        <v>23.967549999999999</v>
      </c>
      <c r="AT50" s="34">
        <f t="shared" si="10"/>
        <v>47.373650000000005</v>
      </c>
      <c r="AU50" s="34">
        <f t="shared" si="10"/>
        <v>24.808299999999999</v>
      </c>
      <c r="AV50" s="34">
        <f t="shared" si="10"/>
        <v>44.336500000000001</v>
      </c>
      <c r="AW50" s="34">
        <f t="shared" si="10"/>
        <v>79.491249999999994</v>
      </c>
    </row>
    <row r="51" spans="1:49">
      <c r="A51" t="s">
        <v>69</v>
      </c>
      <c r="B51">
        <v>2010</v>
      </c>
      <c r="C51">
        <v>0</v>
      </c>
      <c r="D51" t="s">
        <v>162</v>
      </c>
      <c r="H51" s="32"/>
      <c r="I51" s="32"/>
      <c r="J51" s="32"/>
      <c r="K51" s="32"/>
      <c r="L51" s="34">
        <v>2020</v>
      </c>
      <c r="M51" s="32"/>
      <c r="O51" s="34">
        <f t="shared" ref="O51:AE51" si="11">MIN(O46:O50)</f>
        <v>6.7925000000000004</v>
      </c>
      <c r="P51" s="34">
        <f t="shared" si="11"/>
        <v>68.051349999999999</v>
      </c>
      <c r="Q51" s="34">
        <f t="shared" si="11"/>
        <v>42.390899999999995</v>
      </c>
      <c r="R51" s="34">
        <f t="shared" si="11"/>
        <v>3.9909500000000002</v>
      </c>
      <c r="S51" s="34">
        <f t="shared" si="11"/>
        <v>0</v>
      </c>
      <c r="T51" s="34">
        <f t="shared" si="11"/>
        <v>22.715450000000001</v>
      </c>
      <c r="U51" s="34">
        <f t="shared" si="11"/>
        <v>134.13905</v>
      </c>
      <c r="V51" s="34">
        <f t="shared" si="11"/>
        <v>36.248199999999997</v>
      </c>
      <c r="W51" s="34">
        <f t="shared" si="11"/>
        <v>3.762</v>
      </c>
      <c r="X51" s="34">
        <f t="shared" si="11"/>
        <v>19.79515</v>
      </c>
      <c r="Y51" s="34">
        <f t="shared" si="11"/>
        <v>17.8049</v>
      </c>
      <c r="Z51" s="34">
        <f t="shared" si="11"/>
        <v>53.758600000000001</v>
      </c>
      <c r="AA51" s="34">
        <f t="shared" si="11"/>
        <v>26.925849999999997</v>
      </c>
      <c r="AB51" s="34">
        <f t="shared" si="11"/>
        <v>37.271350000000005</v>
      </c>
      <c r="AC51" s="34">
        <f t="shared" si="11"/>
        <v>33.847549999999998</v>
      </c>
      <c r="AD51" s="34">
        <f t="shared" si="11"/>
        <v>2.50325</v>
      </c>
      <c r="AE51" s="34">
        <f t="shared" si="11"/>
        <v>0</v>
      </c>
      <c r="AF51" s="34">
        <f t="shared" ref="AF51:AW51" si="12">MIN(AF46:AF50)</f>
        <v>151.63614999999999</v>
      </c>
      <c r="AG51" s="34">
        <f t="shared" si="12"/>
        <v>27.565200000000001</v>
      </c>
      <c r="AH51" s="34">
        <f t="shared" si="12"/>
        <v>23.023249999999997</v>
      </c>
      <c r="AI51" s="34">
        <f t="shared" si="12"/>
        <v>13.58785</v>
      </c>
      <c r="AJ51" s="34">
        <f t="shared" si="12"/>
        <v>2.2781000000000002</v>
      </c>
      <c r="AK51" s="34">
        <f t="shared" si="12"/>
        <v>2.50325</v>
      </c>
      <c r="AL51" s="34">
        <f t="shared" si="12"/>
        <v>4.8563999999999998</v>
      </c>
      <c r="AM51" s="34">
        <f t="shared" si="12"/>
        <v>0</v>
      </c>
      <c r="AN51" s="34">
        <f t="shared" si="12"/>
        <v>53.294049999999999</v>
      </c>
      <c r="AO51" s="34">
        <f t="shared" si="12"/>
        <v>14.329799999999999</v>
      </c>
      <c r="AP51" s="34">
        <f t="shared" si="12"/>
        <v>21.580200000000001</v>
      </c>
      <c r="AQ51" s="34">
        <f t="shared" si="12"/>
        <v>19.883499999999998</v>
      </c>
      <c r="AR51" s="34">
        <f t="shared" si="12"/>
        <v>2.6229499999999999</v>
      </c>
      <c r="AS51" s="34">
        <f t="shared" si="12"/>
        <v>13.943149999999999</v>
      </c>
      <c r="AT51" s="34">
        <f t="shared" si="12"/>
        <v>39.952249999999999</v>
      </c>
      <c r="AU51" s="34">
        <f t="shared" si="12"/>
        <v>24.063500000000001</v>
      </c>
      <c r="AV51" s="34">
        <f t="shared" si="12"/>
        <v>25.081900000000001</v>
      </c>
      <c r="AW51" s="34">
        <f t="shared" si="12"/>
        <v>24.432099999999998</v>
      </c>
    </row>
    <row r="52" spans="1:49">
      <c r="A52" t="s">
        <v>54</v>
      </c>
      <c r="B52">
        <v>2010</v>
      </c>
      <c r="C52">
        <v>56.099000000000004</v>
      </c>
      <c r="D52" t="s">
        <v>162</v>
      </c>
      <c r="H52" s="32"/>
      <c r="I52" s="32"/>
      <c r="J52" s="32"/>
      <c r="K52" s="32"/>
      <c r="L52" s="32"/>
      <c r="M52" s="32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>
      <c r="A53" t="s">
        <v>54</v>
      </c>
      <c r="B53">
        <v>2010</v>
      </c>
      <c r="C53">
        <v>46.109000000000002</v>
      </c>
      <c r="D53" t="s">
        <v>163</v>
      </c>
      <c r="F53" s="35"/>
      <c r="G53" s="35"/>
      <c r="H53" s="32"/>
      <c r="I53" s="32"/>
      <c r="J53" s="32"/>
      <c r="K53" s="32"/>
      <c r="L53" s="32" t="s">
        <v>191</v>
      </c>
      <c r="M53" s="35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>
      <c r="A54" t="s">
        <v>79</v>
      </c>
      <c r="B54">
        <v>2010</v>
      </c>
      <c r="C54">
        <v>25.646000000000001</v>
      </c>
      <c r="D54" t="s">
        <v>163</v>
      </c>
      <c r="F54" s="35" t="s">
        <v>140</v>
      </c>
      <c r="G54" s="32" t="s">
        <v>142</v>
      </c>
      <c r="H54" s="35" t="s">
        <v>72</v>
      </c>
      <c r="I54" s="32" t="s">
        <v>5</v>
      </c>
      <c r="J54" s="35" t="s">
        <v>6</v>
      </c>
      <c r="K54" s="32" t="s">
        <v>110</v>
      </c>
      <c r="L54" s="32" t="s">
        <v>1</v>
      </c>
      <c r="M54" s="35">
        <v>2010</v>
      </c>
      <c r="N54" s="35" t="s">
        <v>10</v>
      </c>
      <c r="O54" s="34" t="str">
        <f t="shared" ref="O54:AW54" si="13">O35</f>
        <v>AL</v>
      </c>
      <c r="P54" s="34" t="str">
        <f t="shared" si="13"/>
        <v>AT</v>
      </c>
      <c r="Q54" s="34" t="str">
        <f t="shared" si="13"/>
        <v>BE</v>
      </c>
      <c r="R54" s="34" t="str">
        <f t="shared" si="13"/>
        <v>BG</v>
      </c>
      <c r="S54" s="34" t="str">
        <f t="shared" si="13"/>
        <v>CY</v>
      </c>
      <c r="T54" s="34" t="str">
        <f t="shared" si="13"/>
        <v>CZ</v>
      </c>
      <c r="U54" s="34" t="str">
        <f t="shared" si="13"/>
        <v>DE</v>
      </c>
      <c r="V54" s="34" t="str">
        <f t="shared" si="13"/>
        <v>DK</v>
      </c>
      <c r="W54" s="34" t="str">
        <f t="shared" si="13"/>
        <v>EE</v>
      </c>
      <c r="X54" s="34" t="str">
        <f t="shared" si="13"/>
        <v>EL</v>
      </c>
      <c r="Y54" s="34" t="str">
        <f t="shared" si="13"/>
        <v>ES</v>
      </c>
      <c r="Z54" s="34" t="str">
        <f t="shared" si="13"/>
        <v>FI</v>
      </c>
      <c r="AA54" s="34" t="str">
        <f t="shared" si="13"/>
        <v>FR</v>
      </c>
      <c r="AB54" s="34" t="str">
        <f t="shared" si="13"/>
        <v>HR</v>
      </c>
      <c r="AC54" s="34" t="str">
        <f t="shared" si="13"/>
        <v>HU</v>
      </c>
      <c r="AD54" s="34" t="str">
        <f t="shared" si="13"/>
        <v>IE</v>
      </c>
      <c r="AE54" s="34" t="str">
        <f t="shared" si="13"/>
        <v>IS</v>
      </c>
      <c r="AF54" s="34" t="str">
        <f t="shared" si="13"/>
        <v>IT</v>
      </c>
      <c r="AG54" s="34" t="str">
        <f t="shared" si="13"/>
        <v>LT</v>
      </c>
      <c r="AH54" s="34" t="str">
        <f t="shared" si="13"/>
        <v>LU</v>
      </c>
      <c r="AI54" s="34" t="str">
        <f t="shared" si="13"/>
        <v>LV</v>
      </c>
      <c r="AJ54" s="34" t="str">
        <f t="shared" si="13"/>
        <v>MD</v>
      </c>
      <c r="AK54" s="34" t="str">
        <f t="shared" si="13"/>
        <v>ME</v>
      </c>
      <c r="AL54" s="34" t="str">
        <f t="shared" si="13"/>
        <v>MK</v>
      </c>
      <c r="AM54" s="34" t="str">
        <f t="shared" si="13"/>
        <v>MT</v>
      </c>
      <c r="AN54" s="34" t="str">
        <f t="shared" si="13"/>
        <v>NL</v>
      </c>
      <c r="AO54" s="34" t="str">
        <f t="shared" si="13"/>
        <v>NO</v>
      </c>
      <c r="AP54" s="34" t="str">
        <f t="shared" si="13"/>
        <v>PL</v>
      </c>
      <c r="AQ54" s="34" t="str">
        <f t="shared" si="13"/>
        <v>PT</v>
      </c>
      <c r="AR54" s="34" t="str">
        <f t="shared" si="13"/>
        <v>RO</v>
      </c>
      <c r="AS54" s="34" t="str">
        <f t="shared" si="13"/>
        <v>RS</v>
      </c>
      <c r="AT54" s="34" t="str">
        <f t="shared" si="13"/>
        <v>SE</v>
      </c>
      <c r="AU54" s="34" t="str">
        <f t="shared" si="13"/>
        <v>SI</v>
      </c>
      <c r="AV54" s="34" t="str">
        <f t="shared" si="13"/>
        <v>SK</v>
      </c>
      <c r="AW54" s="34" t="str">
        <f t="shared" si="13"/>
        <v>UK</v>
      </c>
    </row>
    <row r="55" spans="1:49">
      <c r="A55" t="s">
        <v>79</v>
      </c>
      <c r="B55">
        <v>2010</v>
      </c>
      <c r="C55">
        <v>52.823</v>
      </c>
      <c r="D55" t="s">
        <v>162</v>
      </c>
      <c r="F55" s="35" t="s">
        <v>192</v>
      </c>
      <c r="G55" s="35" t="s">
        <v>184</v>
      </c>
      <c r="H55" s="35" t="s">
        <v>195</v>
      </c>
      <c r="I55" s="32"/>
      <c r="J55" s="32" t="s">
        <v>185</v>
      </c>
      <c r="K55" s="32" t="s">
        <v>194</v>
      </c>
      <c r="L55" s="35"/>
      <c r="M55" s="35">
        <v>1</v>
      </c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  <row r="56" spans="1:49">
      <c r="A56" t="s">
        <v>55</v>
      </c>
      <c r="B56">
        <v>2010</v>
      </c>
      <c r="C56">
        <v>22.716000000000001</v>
      </c>
      <c r="D56" t="s">
        <v>162</v>
      </c>
      <c r="L56">
        <v>0</v>
      </c>
      <c r="N56">
        <v>1</v>
      </c>
    </row>
    <row r="57" spans="1:49">
      <c r="A57" t="s">
        <v>55</v>
      </c>
      <c r="B57">
        <v>2010</v>
      </c>
      <c r="C57">
        <v>27.59</v>
      </c>
      <c r="D57" t="s">
        <v>163</v>
      </c>
      <c r="F57" s="35"/>
      <c r="G57" s="35"/>
      <c r="H57" s="35"/>
      <c r="I57" s="35"/>
      <c r="J57" s="35"/>
      <c r="K57" s="35"/>
      <c r="L57" s="34">
        <v>2010</v>
      </c>
      <c r="M57" s="35"/>
      <c r="O57" s="34">
        <f t="shared" ref="O57:AW57" si="14">O38*1.1</f>
        <v>11.041470000000002</v>
      </c>
      <c r="P57" s="34">
        <f t="shared" si="14"/>
        <v>66.086845000000011</v>
      </c>
      <c r="Q57" s="34">
        <f t="shared" si="14"/>
        <v>44.556710000000002</v>
      </c>
      <c r="R57" s="34">
        <f t="shared" si="14"/>
        <v>36.164315000000002</v>
      </c>
      <c r="S57" s="34">
        <f t="shared" si="14"/>
        <v>0</v>
      </c>
      <c r="T57" s="34">
        <f t="shared" si="14"/>
        <v>81.221580000000003</v>
      </c>
      <c r="U57" s="34">
        <f t="shared" si="14"/>
        <v>217.88354500000003</v>
      </c>
      <c r="V57" s="34">
        <f t="shared" si="14"/>
        <v>44.142890000000001</v>
      </c>
      <c r="W57" s="34">
        <f t="shared" si="14"/>
        <v>16.37933</v>
      </c>
      <c r="X57" s="34">
        <f t="shared" si="14"/>
        <v>10.575400000000002</v>
      </c>
      <c r="Y57" s="34">
        <f t="shared" si="14"/>
        <v>50.933300000000003</v>
      </c>
      <c r="Z57" s="34">
        <f t="shared" si="14"/>
        <v>19.630324999999999</v>
      </c>
      <c r="AA57" s="34">
        <f t="shared" si="14"/>
        <v>188.80746500000001</v>
      </c>
      <c r="AB57" s="34">
        <f t="shared" si="14"/>
        <v>31.777405000000002</v>
      </c>
      <c r="AC57" s="34">
        <f t="shared" si="14"/>
        <v>17.688714999999998</v>
      </c>
      <c r="AD57" s="34">
        <f t="shared" si="14"/>
        <v>1.0909800000000001</v>
      </c>
      <c r="AE57" s="34">
        <f t="shared" si="14"/>
        <v>0</v>
      </c>
      <c r="AF57" s="34">
        <f t="shared" si="14"/>
        <v>6.8729650000000007</v>
      </c>
      <c r="AG57" s="34">
        <f t="shared" si="14"/>
        <v>8.2157900000000001</v>
      </c>
      <c r="AH57" s="34">
        <f t="shared" si="14"/>
        <v>12.09901</v>
      </c>
      <c r="AI57" s="34">
        <f t="shared" si="14"/>
        <v>11.662200000000002</v>
      </c>
      <c r="AJ57" s="34">
        <f t="shared" si="14"/>
        <v>0</v>
      </c>
      <c r="AK57" s="34">
        <f t="shared" si="14"/>
        <v>2.7462599999999999</v>
      </c>
      <c r="AL57" s="34">
        <f t="shared" si="14"/>
        <v>0</v>
      </c>
      <c r="AM57" s="34">
        <f t="shared" si="14"/>
        <v>0</v>
      </c>
      <c r="AN57" s="34">
        <f t="shared" si="14"/>
        <v>48.183905000000003</v>
      </c>
      <c r="AO57" s="34">
        <f t="shared" si="14"/>
        <v>26.800070000000002</v>
      </c>
      <c r="AP57" s="34">
        <f t="shared" si="14"/>
        <v>28.831550000000004</v>
      </c>
      <c r="AQ57" s="34">
        <f t="shared" si="14"/>
        <v>12.004960000000001</v>
      </c>
      <c r="AR57" s="34">
        <f t="shared" si="14"/>
        <v>11.440660000000001</v>
      </c>
      <c r="AS57" s="34">
        <f t="shared" si="14"/>
        <v>22.259545000000006</v>
      </c>
      <c r="AT57" s="34">
        <f t="shared" si="14"/>
        <v>48.353195000000007</v>
      </c>
      <c r="AU57" s="34">
        <f t="shared" si="14"/>
        <v>40.422690000000003</v>
      </c>
      <c r="AV57" s="34">
        <f t="shared" si="14"/>
        <v>23.674475000000001</v>
      </c>
      <c r="AW57" s="34">
        <f t="shared" si="14"/>
        <v>16.857940000000003</v>
      </c>
    </row>
    <row r="58" spans="1:49">
      <c r="A58" t="s">
        <v>56</v>
      </c>
      <c r="B58">
        <v>2010</v>
      </c>
      <c r="C58">
        <v>11.488</v>
      </c>
      <c r="D58" t="s">
        <v>163</v>
      </c>
      <c r="F58" s="35"/>
      <c r="G58" s="35"/>
      <c r="H58" s="32"/>
      <c r="I58" s="32"/>
      <c r="J58" s="32"/>
      <c r="K58" s="32"/>
      <c r="L58" s="34">
        <v>2011</v>
      </c>
      <c r="M58" s="32"/>
      <c r="O58" s="34">
        <f t="shared" ref="O58:AW58" si="15">O39*1.1</f>
        <v>0</v>
      </c>
      <c r="P58" s="34">
        <f t="shared" si="15"/>
        <v>63.114864999999995</v>
      </c>
      <c r="Q58" s="34">
        <f t="shared" si="15"/>
        <v>40.072615000000006</v>
      </c>
      <c r="R58" s="34">
        <f t="shared" si="15"/>
        <v>45.557820000000007</v>
      </c>
      <c r="S58" s="34">
        <f t="shared" si="15"/>
        <v>0</v>
      </c>
      <c r="T58" s="34">
        <f t="shared" si="15"/>
        <v>103.45918</v>
      </c>
      <c r="U58" s="34">
        <f t="shared" si="15"/>
        <v>206.03742500000001</v>
      </c>
      <c r="V58" s="34">
        <f t="shared" si="15"/>
        <v>39.026570000000007</v>
      </c>
      <c r="W58" s="34">
        <f t="shared" si="15"/>
        <v>19.757815000000001</v>
      </c>
      <c r="X58" s="34">
        <f t="shared" si="15"/>
        <v>14.852585000000001</v>
      </c>
      <c r="Y58" s="34">
        <f t="shared" si="15"/>
        <v>52.754735000000004</v>
      </c>
      <c r="Z58" s="34">
        <f t="shared" si="15"/>
        <v>14.310230000000001</v>
      </c>
      <c r="AA58" s="34">
        <f t="shared" si="15"/>
        <v>247.96804999999998</v>
      </c>
      <c r="AB58" s="34">
        <f t="shared" si="15"/>
        <v>25.694459999999999</v>
      </c>
      <c r="AC58" s="34">
        <f t="shared" si="15"/>
        <v>30.175419999999999</v>
      </c>
      <c r="AD58" s="34">
        <f t="shared" si="15"/>
        <v>0.91019499999999998</v>
      </c>
      <c r="AE58" s="34">
        <f t="shared" si="15"/>
        <v>0</v>
      </c>
      <c r="AF58" s="34">
        <f t="shared" si="15"/>
        <v>6.7224850000000007</v>
      </c>
      <c r="AG58" s="34">
        <f t="shared" si="15"/>
        <v>5.0672050000000004</v>
      </c>
      <c r="AH58" s="34">
        <f t="shared" si="15"/>
        <v>9.8334499999999991</v>
      </c>
      <c r="AI58" s="34">
        <f t="shared" si="15"/>
        <v>10.397750000000002</v>
      </c>
      <c r="AJ58" s="34">
        <f t="shared" si="15"/>
        <v>0</v>
      </c>
      <c r="AK58" s="34">
        <f t="shared" si="15"/>
        <v>1.6218399999999999</v>
      </c>
      <c r="AL58" s="34">
        <f t="shared" si="15"/>
        <v>0.274835</v>
      </c>
      <c r="AM58" s="34">
        <f t="shared" si="15"/>
        <v>0</v>
      </c>
      <c r="AN58" s="34">
        <f t="shared" si="15"/>
        <v>43.380040000000001</v>
      </c>
      <c r="AO58" s="34">
        <f t="shared" si="15"/>
        <v>53.905280000000005</v>
      </c>
      <c r="AP58" s="34">
        <f t="shared" si="15"/>
        <v>45.226555000000005</v>
      </c>
      <c r="AQ58" s="34">
        <f t="shared" si="15"/>
        <v>14.780480000000001</v>
      </c>
      <c r="AR58" s="34">
        <f t="shared" si="15"/>
        <v>19.999210000000001</v>
      </c>
      <c r="AS58" s="34">
        <f t="shared" si="15"/>
        <v>26.254580000000001</v>
      </c>
      <c r="AT58" s="34">
        <f t="shared" si="15"/>
        <v>74.163650000000004</v>
      </c>
      <c r="AU58" s="34">
        <f t="shared" si="15"/>
        <v>31.631105000000002</v>
      </c>
      <c r="AV58" s="34">
        <f t="shared" si="15"/>
        <v>39.501000000000005</v>
      </c>
      <c r="AW58" s="34">
        <f t="shared" si="15"/>
        <v>9.2806449999999998</v>
      </c>
    </row>
    <row r="59" spans="1:49">
      <c r="A59" t="s">
        <v>56</v>
      </c>
      <c r="B59">
        <v>2010</v>
      </c>
      <c r="C59">
        <v>20.93</v>
      </c>
      <c r="D59" t="s">
        <v>162</v>
      </c>
      <c r="F59" s="35"/>
      <c r="G59" s="35"/>
      <c r="H59" s="32"/>
      <c r="I59" s="32"/>
      <c r="J59" s="32"/>
      <c r="K59" s="32"/>
      <c r="L59" s="34">
        <v>2012</v>
      </c>
      <c r="M59" s="32"/>
      <c r="O59" s="34">
        <f t="shared" ref="O59:AW59" si="16">O40*1.1</f>
        <v>0</v>
      </c>
      <c r="P59" s="34">
        <f t="shared" si="16"/>
        <v>76.95171000000002</v>
      </c>
      <c r="Q59" s="34">
        <f t="shared" si="16"/>
        <v>26.002735000000001</v>
      </c>
      <c r="R59" s="34">
        <f t="shared" si="16"/>
        <v>40.107100000000003</v>
      </c>
      <c r="S59" s="34">
        <f t="shared" si="16"/>
        <v>0</v>
      </c>
      <c r="T59" s="34">
        <f t="shared" si="16"/>
        <v>107.995525</v>
      </c>
      <c r="U59" s="34">
        <f t="shared" si="16"/>
        <v>251.33922000000001</v>
      </c>
      <c r="V59" s="34">
        <f t="shared" si="16"/>
        <v>40.276389999999999</v>
      </c>
      <c r="W59" s="34">
        <f t="shared" si="16"/>
        <v>18.6219</v>
      </c>
      <c r="X59" s="34">
        <f t="shared" si="16"/>
        <v>15.683360000000002</v>
      </c>
      <c r="Y59" s="34">
        <f t="shared" si="16"/>
        <v>71.425749999999994</v>
      </c>
      <c r="Z59" s="34">
        <f t="shared" si="16"/>
        <v>6.1884899999999998</v>
      </c>
      <c r="AA59" s="34">
        <f t="shared" si="16"/>
        <v>213.43288999999999</v>
      </c>
      <c r="AB59" s="34">
        <f t="shared" si="16"/>
        <v>21.605375000000002</v>
      </c>
      <c r="AC59" s="34">
        <f t="shared" si="16"/>
        <v>33.869495000000001</v>
      </c>
      <c r="AD59" s="34">
        <f t="shared" si="16"/>
        <v>1.3919400000000002</v>
      </c>
      <c r="AE59" s="34">
        <f t="shared" si="16"/>
        <v>0</v>
      </c>
      <c r="AF59" s="34">
        <f t="shared" si="16"/>
        <v>8.66723</v>
      </c>
      <c r="AG59" s="34">
        <f t="shared" si="16"/>
        <v>5.4214599999999997</v>
      </c>
      <c r="AH59" s="34">
        <f t="shared" si="16"/>
        <v>9.8637550000000012</v>
      </c>
      <c r="AI59" s="34">
        <f t="shared" si="16"/>
        <v>12.203510000000001</v>
      </c>
      <c r="AJ59" s="34">
        <f t="shared" si="16"/>
        <v>0</v>
      </c>
      <c r="AK59" s="34">
        <f t="shared" si="16"/>
        <v>0.85794500000000007</v>
      </c>
      <c r="AL59" s="34">
        <f t="shared" si="16"/>
        <v>0.27065500000000003</v>
      </c>
      <c r="AM59" s="34">
        <f t="shared" si="16"/>
        <v>0</v>
      </c>
      <c r="AN59" s="34">
        <f t="shared" si="16"/>
        <v>56.603470000000009</v>
      </c>
      <c r="AO59" s="34">
        <f t="shared" si="16"/>
        <v>82.786990000000017</v>
      </c>
      <c r="AP59" s="34">
        <f t="shared" si="16"/>
        <v>47.563175000000001</v>
      </c>
      <c r="AQ59" s="34">
        <f t="shared" si="16"/>
        <v>10.801120000000001</v>
      </c>
      <c r="AR59" s="34">
        <f t="shared" si="16"/>
        <v>13.731300000000001</v>
      </c>
      <c r="AS59" s="34">
        <f t="shared" si="16"/>
        <v>20.284495000000003</v>
      </c>
      <c r="AT59" s="34">
        <f t="shared" si="16"/>
        <v>117.58131</v>
      </c>
      <c r="AU59" s="34">
        <f t="shared" si="16"/>
        <v>31.943560000000002</v>
      </c>
      <c r="AV59" s="34">
        <f t="shared" si="16"/>
        <v>49.202780000000011</v>
      </c>
      <c r="AW59" s="34">
        <f t="shared" si="16"/>
        <v>7.0391200000000005</v>
      </c>
    </row>
    <row r="60" spans="1:49">
      <c r="A60" t="s">
        <v>57</v>
      </c>
      <c r="B60">
        <v>2010</v>
      </c>
      <c r="C60">
        <v>2.7610000000000001</v>
      </c>
      <c r="D60" t="s">
        <v>162</v>
      </c>
      <c r="F60" s="35"/>
      <c r="G60" s="35"/>
      <c r="H60" s="35"/>
      <c r="I60" s="35"/>
      <c r="J60" s="35"/>
      <c r="K60" s="35"/>
      <c r="L60" s="34">
        <v>2013</v>
      </c>
      <c r="M60" s="35"/>
      <c r="O60" s="34">
        <f t="shared" ref="O60:AW60" si="17">O41*1.1</f>
        <v>0</v>
      </c>
      <c r="P60" s="34">
        <f t="shared" si="17"/>
        <v>66.545599999999993</v>
      </c>
      <c r="Q60" s="34">
        <f t="shared" si="17"/>
        <v>28.602695000000001</v>
      </c>
      <c r="R60" s="34">
        <f t="shared" si="17"/>
        <v>35.859175</v>
      </c>
      <c r="S60" s="34">
        <f t="shared" si="17"/>
        <v>0</v>
      </c>
      <c r="T60" s="34">
        <f t="shared" si="17"/>
        <v>103.29720500000001</v>
      </c>
      <c r="U60" s="34">
        <f t="shared" si="17"/>
        <v>268.66323</v>
      </c>
      <c r="V60" s="34">
        <f t="shared" si="17"/>
        <v>39.038064999999996</v>
      </c>
      <c r="W60" s="34">
        <f t="shared" si="17"/>
        <v>23.700600000000001</v>
      </c>
      <c r="X60" s="34">
        <f t="shared" si="17"/>
        <v>14.675980000000001</v>
      </c>
      <c r="Y60" s="34">
        <f t="shared" si="17"/>
        <v>62.592365000000001</v>
      </c>
      <c r="Z60" s="34">
        <f t="shared" si="17"/>
        <v>7.0579300000000016</v>
      </c>
      <c r="AA60" s="34">
        <f t="shared" si="17"/>
        <v>226.27698500000002</v>
      </c>
      <c r="AB60" s="34">
        <f t="shared" si="17"/>
        <v>27.80536</v>
      </c>
      <c r="AC60" s="34">
        <f t="shared" si="17"/>
        <v>17.899805000000001</v>
      </c>
      <c r="AD60" s="34">
        <f t="shared" si="17"/>
        <v>1.441055</v>
      </c>
      <c r="AE60" s="34">
        <f t="shared" si="17"/>
        <v>0</v>
      </c>
      <c r="AF60" s="34">
        <f t="shared" si="17"/>
        <v>8.2764000000000006</v>
      </c>
      <c r="AG60" s="34">
        <f t="shared" si="17"/>
        <v>4.2395650000000007</v>
      </c>
      <c r="AH60" s="34">
        <f t="shared" si="17"/>
        <v>7.1739250000000006</v>
      </c>
      <c r="AI60" s="34">
        <f t="shared" si="17"/>
        <v>13.731300000000001</v>
      </c>
      <c r="AJ60" s="34">
        <f t="shared" si="17"/>
        <v>0</v>
      </c>
      <c r="AK60" s="34">
        <f t="shared" si="17"/>
        <v>2.4338050000000004</v>
      </c>
      <c r="AL60" s="34">
        <f t="shared" si="17"/>
        <v>0.23303499999999999</v>
      </c>
      <c r="AM60" s="34">
        <f t="shared" si="17"/>
        <v>0</v>
      </c>
      <c r="AN60" s="34">
        <f t="shared" si="17"/>
        <v>56.486430000000006</v>
      </c>
      <c r="AO60" s="34">
        <f t="shared" si="17"/>
        <v>56.960860000000004</v>
      </c>
      <c r="AP60" s="34">
        <f t="shared" si="17"/>
        <v>46.355155000000003</v>
      </c>
      <c r="AQ60" s="34">
        <f t="shared" si="17"/>
        <v>20.028470000000002</v>
      </c>
      <c r="AR60" s="34">
        <f t="shared" si="17"/>
        <v>17.880995000000002</v>
      </c>
      <c r="AS60" s="34">
        <f t="shared" si="17"/>
        <v>24.881450000000001</v>
      </c>
      <c r="AT60" s="34">
        <f t="shared" si="17"/>
        <v>85.307530000000014</v>
      </c>
      <c r="AU60" s="34">
        <f t="shared" si="17"/>
        <v>33.147400000000005</v>
      </c>
      <c r="AV60" s="34">
        <f t="shared" si="17"/>
        <v>39.982745000000008</v>
      </c>
      <c r="AW60" s="34">
        <f t="shared" si="17"/>
        <v>11.673695</v>
      </c>
    </row>
    <row r="61" spans="1:49">
      <c r="A61" t="s">
        <v>57</v>
      </c>
      <c r="B61">
        <v>2010</v>
      </c>
      <c r="C61">
        <v>10.948</v>
      </c>
      <c r="D61" t="s">
        <v>163</v>
      </c>
      <c r="F61" s="35"/>
      <c r="G61" s="35"/>
      <c r="H61" s="35"/>
      <c r="I61" s="35"/>
      <c r="J61" s="35"/>
      <c r="K61" s="35"/>
      <c r="L61" s="34">
        <v>2014</v>
      </c>
      <c r="M61" s="35"/>
      <c r="O61" s="34">
        <f t="shared" ref="O61:AW61" si="18">O42*1.1</f>
        <v>0.68865500000000002</v>
      </c>
      <c r="P61" s="34">
        <f t="shared" si="18"/>
        <v>65.597785000000002</v>
      </c>
      <c r="Q61" s="34">
        <f t="shared" si="18"/>
        <v>15.755465000000001</v>
      </c>
      <c r="R61" s="34">
        <f t="shared" si="18"/>
        <v>51.817369999999997</v>
      </c>
      <c r="S61" s="34">
        <f t="shared" si="18"/>
        <v>0</v>
      </c>
      <c r="T61" s="34">
        <f t="shared" si="18"/>
        <v>105.86999500000002</v>
      </c>
      <c r="U61" s="34">
        <f t="shared" si="18"/>
        <v>279.59184000000005</v>
      </c>
      <c r="V61" s="34">
        <f t="shared" si="18"/>
        <v>37.044205000000005</v>
      </c>
      <c r="W61" s="34">
        <f t="shared" si="18"/>
        <v>24.392389999999999</v>
      </c>
      <c r="X61" s="34">
        <f t="shared" si="18"/>
        <v>2.4149949999999998</v>
      </c>
      <c r="Y61" s="34">
        <f t="shared" si="18"/>
        <v>59.124010000000006</v>
      </c>
      <c r="Z61" s="34">
        <f t="shared" si="18"/>
        <v>13.750110000000001</v>
      </c>
      <c r="AA61" s="34">
        <f t="shared" si="18"/>
        <v>282.38721500000008</v>
      </c>
      <c r="AB61" s="34">
        <f t="shared" si="18"/>
        <v>26.127090000000003</v>
      </c>
      <c r="AC61" s="34">
        <f t="shared" si="18"/>
        <v>21.401600000000002</v>
      </c>
      <c r="AD61" s="34">
        <f t="shared" si="18"/>
        <v>2.6480300000000003</v>
      </c>
      <c r="AE61" s="34">
        <f t="shared" si="18"/>
        <v>0</v>
      </c>
      <c r="AF61" s="34">
        <f t="shared" si="18"/>
        <v>11.403040000000001</v>
      </c>
      <c r="AG61" s="34">
        <f t="shared" si="18"/>
        <v>3.378485</v>
      </c>
      <c r="AH61" s="34">
        <f t="shared" si="18"/>
        <v>7.7758449999999995</v>
      </c>
      <c r="AI61" s="34">
        <f t="shared" si="18"/>
        <v>11.372735000000002</v>
      </c>
      <c r="AJ61" s="34">
        <f t="shared" si="18"/>
        <v>0</v>
      </c>
      <c r="AK61" s="34">
        <f t="shared" si="18"/>
        <v>2.4149949999999998</v>
      </c>
      <c r="AL61" s="34">
        <f t="shared" si="18"/>
        <v>0.42845000000000005</v>
      </c>
      <c r="AM61" s="34">
        <f t="shared" si="18"/>
        <v>0</v>
      </c>
      <c r="AN61" s="34">
        <f t="shared" si="18"/>
        <v>68.197744999999998</v>
      </c>
      <c r="AO61" s="34">
        <f t="shared" si="18"/>
        <v>82.507975000000002</v>
      </c>
      <c r="AP61" s="34">
        <f t="shared" si="18"/>
        <v>42.668395000000004</v>
      </c>
      <c r="AQ61" s="34">
        <f t="shared" si="18"/>
        <v>23.865710000000004</v>
      </c>
      <c r="AR61" s="34">
        <f t="shared" si="18"/>
        <v>37.382785000000005</v>
      </c>
      <c r="AS61" s="34">
        <f t="shared" si="18"/>
        <v>20.484090000000002</v>
      </c>
      <c r="AT61" s="34">
        <f t="shared" si="18"/>
        <v>110.88495</v>
      </c>
      <c r="AU61" s="34">
        <f t="shared" si="18"/>
        <v>37.608505000000001</v>
      </c>
      <c r="AV61" s="34">
        <f t="shared" si="18"/>
        <v>44.624635000000005</v>
      </c>
      <c r="AW61" s="34">
        <f t="shared" si="18"/>
        <v>10.244135000000002</v>
      </c>
    </row>
    <row r="62" spans="1:49">
      <c r="A62" t="s">
        <v>80</v>
      </c>
      <c r="B62">
        <v>2010</v>
      </c>
      <c r="C62">
        <v>21.301000000000002</v>
      </c>
      <c r="D62" t="s">
        <v>163</v>
      </c>
      <c r="F62" s="35"/>
      <c r="G62" s="35"/>
      <c r="H62" s="35"/>
      <c r="I62" s="35"/>
      <c r="J62" s="35"/>
      <c r="K62" s="35"/>
      <c r="L62" s="35">
        <v>2020</v>
      </c>
      <c r="M62" s="35"/>
      <c r="O62" s="34">
        <f>MAX(O57:O61)</f>
        <v>11.041470000000002</v>
      </c>
      <c r="P62" s="34">
        <f>MAX(P57:P61)</f>
        <v>76.95171000000002</v>
      </c>
      <c r="Q62" s="34">
        <f t="shared" ref="Q62:X62" si="19">MAX(Q57:Q61)</f>
        <v>44.556710000000002</v>
      </c>
      <c r="R62" s="34">
        <f t="shared" si="19"/>
        <v>51.817369999999997</v>
      </c>
      <c r="S62" s="34">
        <f t="shared" si="19"/>
        <v>0</v>
      </c>
      <c r="T62" s="34">
        <f t="shared" si="19"/>
        <v>107.995525</v>
      </c>
      <c r="U62" s="34">
        <f t="shared" si="19"/>
        <v>279.59184000000005</v>
      </c>
      <c r="V62" s="34">
        <f t="shared" si="19"/>
        <v>44.142890000000001</v>
      </c>
      <c r="W62" s="34">
        <f t="shared" si="19"/>
        <v>24.392389999999999</v>
      </c>
      <c r="X62" s="34">
        <f t="shared" si="19"/>
        <v>15.683360000000002</v>
      </c>
      <c r="Y62" s="34">
        <f t="shared" ref="Y62:AW62" si="20">MAX(Y57:Y61)</f>
        <v>71.425749999999994</v>
      </c>
      <c r="Z62" s="34">
        <f t="shared" si="20"/>
        <v>19.630324999999999</v>
      </c>
      <c r="AA62" s="34">
        <f t="shared" si="20"/>
        <v>282.38721500000008</v>
      </c>
      <c r="AB62" s="34">
        <f t="shared" si="20"/>
        <v>31.777405000000002</v>
      </c>
      <c r="AC62" s="34">
        <f t="shared" si="20"/>
        <v>33.869495000000001</v>
      </c>
      <c r="AD62" s="34">
        <f t="shared" si="20"/>
        <v>2.6480300000000003</v>
      </c>
      <c r="AE62" s="34">
        <f t="shared" si="20"/>
        <v>0</v>
      </c>
      <c r="AF62" s="34">
        <f t="shared" si="20"/>
        <v>11.403040000000001</v>
      </c>
      <c r="AG62" s="34">
        <f t="shared" si="20"/>
        <v>8.2157900000000001</v>
      </c>
      <c r="AH62" s="34">
        <f t="shared" si="20"/>
        <v>12.09901</v>
      </c>
      <c r="AI62" s="34">
        <f t="shared" si="20"/>
        <v>13.731300000000001</v>
      </c>
      <c r="AJ62" s="34">
        <f t="shared" si="20"/>
        <v>0</v>
      </c>
      <c r="AK62" s="34">
        <f t="shared" si="20"/>
        <v>2.7462599999999999</v>
      </c>
      <c r="AL62" s="34">
        <f t="shared" si="20"/>
        <v>0.42845000000000005</v>
      </c>
      <c r="AM62" s="34">
        <f t="shared" si="20"/>
        <v>0</v>
      </c>
      <c r="AN62" s="34">
        <f t="shared" si="20"/>
        <v>68.197744999999998</v>
      </c>
      <c r="AO62" s="34">
        <f t="shared" si="20"/>
        <v>82.786990000000017</v>
      </c>
      <c r="AP62" s="34">
        <f t="shared" si="20"/>
        <v>47.563175000000001</v>
      </c>
      <c r="AQ62" s="34">
        <f t="shared" si="20"/>
        <v>23.865710000000004</v>
      </c>
      <c r="AR62" s="34">
        <f t="shared" si="20"/>
        <v>37.382785000000005</v>
      </c>
      <c r="AS62" s="34">
        <f t="shared" si="20"/>
        <v>26.254580000000001</v>
      </c>
      <c r="AT62" s="34">
        <f t="shared" si="20"/>
        <v>117.58131</v>
      </c>
      <c r="AU62" s="34">
        <f t="shared" si="20"/>
        <v>40.422690000000003</v>
      </c>
      <c r="AV62" s="34">
        <f t="shared" si="20"/>
        <v>49.202780000000011</v>
      </c>
      <c r="AW62" s="34">
        <f t="shared" si="20"/>
        <v>16.857940000000003</v>
      </c>
    </row>
    <row r="63" spans="1:49">
      <c r="A63" t="s">
        <v>80</v>
      </c>
      <c r="B63">
        <v>2010</v>
      </c>
      <c r="C63">
        <v>20.231999999999999</v>
      </c>
      <c r="D63" t="s">
        <v>162</v>
      </c>
      <c r="F63" s="35" t="s">
        <v>193</v>
      </c>
      <c r="G63" s="35" t="s">
        <v>184</v>
      </c>
      <c r="H63" s="35" t="s">
        <v>196</v>
      </c>
      <c r="I63" s="32"/>
      <c r="J63" s="32" t="s">
        <v>187</v>
      </c>
      <c r="K63" s="32" t="str">
        <f>K55</f>
        <v>ELCHIG,GN1</v>
      </c>
      <c r="L63" s="35"/>
      <c r="M63" s="32">
        <v>1</v>
      </c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</row>
    <row r="64" spans="1:49">
      <c r="A64" t="s">
        <v>58</v>
      </c>
      <c r="B64">
        <v>2010</v>
      </c>
      <c r="C64">
        <v>53.752000000000002</v>
      </c>
      <c r="D64" t="s">
        <v>162</v>
      </c>
      <c r="L64" s="34">
        <v>0</v>
      </c>
      <c r="N64">
        <v>1</v>
      </c>
    </row>
    <row r="65" spans="1:49">
      <c r="A65" t="s">
        <v>58</v>
      </c>
      <c r="B65">
        <v>2010</v>
      </c>
      <c r="C65">
        <v>46.271000000000001</v>
      </c>
      <c r="D65" t="s">
        <v>163</v>
      </c>
      <c r="F65" s="35"/>
      <c r="G65" s="35"/>
      <c r="H65" s="32"/>
      <c r="I65" s="32"/>
      <c r="J65" s="32"/>
      <c r="K65" s="32"/>
      <c r="L65" s="34">
        <v>2010</v>
      </c>
      <c r="M65" s="32"/>
      <c r="O65" s="34">
        <f t="shared" ref="O65:AW65" si="21">O46*1.1</f>
        <v>7.471750000000001</v>
      </c>
      <c r="P65" s="34">
        <f t="shared" si="21"/>
        <v>74.856485000000006</v>
      </c>
      <c r="Q65" s="34">
        <f t="shared" si="21"/>
        <v>46.629989999999999</v>
      </c>
      <c r="R65" s="34">
        <f t="shared" si="21"/>
        <v>4.3900450000000006</v>
      </c>
      <c r="S65" s="34">
        <f t="shared" si="21"/>
        <v>0</v>
      </c>
      <c r="T65" s="34">
        <f t="shared" si="21"/>
        <v>24.986995000000004</v>
      </c>
      <c r="U65" s="34">
        <f t="shared" si="21"/>
        <v>161.62283500000004</v>
      </c>
      <c r="V65" s="34">
        <f t="shared" si="21"/>
        <v>39.873019999999997</v>
      </c>
      <c r="W65" s="34">
        <f t="shared" si="21"/>
        <v>4.1382000000000003</v>
      </c>
      <c r="X65" s="34">
        <f t="shared" si="21"/>
        <v>32.040745000000001</v>
      </c>
      <c r="Y65" s="34">
        <f t="shared" si="21"/>
        <v>19.58539</v>
      </c>
      <c r="Z65" s="34">
        <f t="shared" si="21"/>
        <v>59.134460000000004</v>
      </c>
      <c r="AA65" s="34">
        <f t="shared" si="21"/>
        <v>73.264950000000013</v>
      </c>
      <c r="AB65" s="34">
        <f t="shared" si="21"/>
        <v>46.70523</v>
      </c>
      <c r="AC65" s="34">
        <f t="shared" si="21"/>
        <v>37.232305000000004</v>
      </c>
      <c r="AD65" s="34">
        <f t="shared" si="21"/>
        <v>2.8591200000000003</v>
      </c>
      <c r="AE65" s="34">
        <f t="shared" si="21"/>
        <v>0</v>
      </c>
      <c r="AF65" s="34">
        <f t="shared" si="21"/>
        <v>173.00288500000002</v>
      </c>
      <c r="AG65" s="34">
        <f t="shared" si="21"/>
        <v>30.750170000000001</v>
      </c>
      <c r="AH65" s="34">
        <f t="shared" si="21"/>
        <v>27.387360000000005</v>
      </c>
      <c r="AI65" s="34">
        <f t="shared" si="21"/>
        <v>14.946635000000001</v>
      </c>
      <c r="AJ65" s="34">
        <f t="shared" si="21"/>
        <v>5.5071500000000002</v>
      </c>
      <c r="AK65" s="34">
        <f t="shared" si="21"/>
        <v>2.7535750000000001</v>
      </c>
      <c r="AL65" s="34">
        <f t="shared" si="21"/>
        <v>5.3420399999999999</v>
      </c>
      <c r="AM65" s="34">
        <f t="shared" si="21"/>
        <v>0</v>
      </c>
      <c r="AN65" s="34">
        <f t="shared" si="21"/>
        <v>58.623455</v>
      </c>
      <c r="AO65" s="34">
        <f t="shared" si="21"/>
        <v>55.200035</v>
      </c>
      <c r="AP65" s="34">
        <f t="shared" si="21"/>
        <v>23.738220000000002</v>
      </c>
      <c r="AQ65" s="34">
        <f t="shared" si="21"/>
        <v>21.871849999999998</v>
      </c>
      <c r="AR65" s="34">
        <f t="shared" si="21"/>
        <v>2.8852450000000003</v>
      </c>
      <c r="AS65" s="34">
        <f t="shared" si="21"/>
        <v>21.142440000000001</v>
      </c>
      <c r="AT65" s="34">
        <f t="shared" si="21"/>
        <v>56.170840000000005</v>
      </c>
      <c r="AU65" s="34">
        <f t="shared" si="21"/>
        <v>32.447250000000004</v>
      </c>
      <c r="AV65" s="34">
        <f t="shared" si="21"/>
        <v>27.590090000000004</v>
      </c>
      <c r="AW65" s="34">
        <f t="shared" si="21"/>
        <v>26.875309999999999</v>
      </c>
    </row>
    <row r="66" spans="1:49">
      <c r="A66" t="s">
        <v>59</v>
      </c>
      <c r="B66">
        <v>2010</v>
      </c>
      <c r="C66">
        <v>38.682000000000002</v>
      </c>
      <c r="D66" t="s">
        <v>163</v>
      </c>
      <c r="F66" s="35"/>
      <c r="G66" s="35"/>
      <c r="H66" s="32"/>
      <c r="I66" s="32"/>
      <c r="J66" s="32"/>
      <c r="K66" s="32"/>
      <c r="L66" s="34">
        <v>2011</v>
      </c>
      <c r="M66" s="32"/>
      <c r="O66" s="34">
        <f t="shared" ref="O66:AW66" si="22">O47*1.1</f>
        <v>12.271435</v>
      </c>
      <c r="P66" s="34">
        <f t="shared" si="22"/>
        <v>93.944455000000005</v>
      </c>
      <c r="Q66" s="34">
        <f t="shared" si="22"/>
        <v>49.616600000000005</v>
      </c>
      <c r="R66" s="34">
        <f t="shared" si="22"/>
        <v>5.4507199999999996</v>
      </c>
      <c r="S66" s="34">
        <f t="shared" si="22"/>
        <v>0</v>
      </c>
      <c r="T66" s="34">
        <f t="shared" si="22"/>
        <v>39.339025000000007</v>
      </c>
      <c r="U66" s="34">
        <f t="shared" si="22"/>
        <v>191.87349499999999</v>
      </c>
      <c r="V66" s="34">
        <f t="shared" si="22"/>
        <v>43.99241</v>
      </c>
      <c r="W66" s="34">
        <f t="shared" si="22"/>
        <v>6.35778</v>
      </c>
      <c r="X66" s="34">
        <f t="shared" si="22"/>
        <v>27.01116</v>
      </c>
      <c r="Y66" s="34">
        <f t="shared" si="22"/>
        <v>29.839975000000003</v>
      </c>
      <c r="Z66" s="34">
        <f t="shared" si="22"/>
        <v>66.422290000000004</v>
      </c>
      <c r="AA66" s="34">
        <f t="shared" si="22"/>
        <v>35.743180000000002</v>
      </c>
      <c r="AB66" s="34">
        <f t="shared" si="22"/>
        <v>52.61157</v>
      </c>
      <c r="AC66" s="34">
        <f t="shared" si="22"/>
        <v>55.165549999999996</v>
      </c>
      <c r="AD66" s="34">
        <f t="shared" si="22"/>
        <v>2.7535750000000001</v>
      </c>
      <c r="AE66" s="34">
        <f t="shared" si="22"/>
        <v>0</v>
      </c>
      <c r="AF66" s="34">
        <f t="shared" si="22"/>
        <v>178.76606000000001</v>
      </c>
      <c r="AG66" s="34">
        <f t="shared" si="22"/>
        <v>30.41995</v>
      </c>
      <c r="AH66" s="34">
        <f t="shared" si="22"/>
        <v>26.69557</v>
      </c>
      <c r="AI66" s="34">
        <f t="shared" si="22"/>
        <v>15.081440000000001</v>
      </c>
      <c r="AJ66" s="34">
        <f t="shared" si="22"/>
        <v>2.5059100000000005</v>
      </c>
      <c r="AK66" s="34">
        <f t="shared" si="22"/>
        <v>7.4978749999999996</v>
      </c>
      <c r="AL66" s="34">
        <f t="shared" si="22"/>
        <v>10.341320000000001</v>
      </c>
      <c r="AM66" s="34">
        <f t="shared" si="22"/>
        <v>0</v>
      </c>
      <c r="AN66" s="34">
        <f t="shared" si="22"/>
        <v>77.57244</v>
      </c>
      <c r="AO66" s="34">
        <f t="shared" si="22"/>
        <v>42.341310000000007</v>
      </c>
      <c r="AP66" s="34">
        <f t="shared" si="22"/>
        <v>25.506360000000001</v>
      </c>
      <c r="AQ66" s="34">
        <f t="shared" si="22"/>
        <v>25.363195000000001</v>
      </c>
      <c r="AR66" s="34">
        <f t="shared" si="22"/>
        <v>12.828419999999999</v>
      </c>
      <c r="AS66" s="34">
        <f t="shared" si="22"/>
        <v>25.209579999999999</v>
      </c>
      <c r="AT66" s="34">
        <f t="shared" si="22"/>
        <v>46.953940000000003</v>
      </c>
      <c r="AU66" s="34">
        <f t="shared" si="22"/>
        <v>26.469850000000005</v>
      </c>
      <c r="AV66" s="34">
        <f t="shared" si="22"/>
        <v>42.235765000000001</v>
      </c>
      <c r="AW66" s="34">
        <f t="shared" si="22"/>
        <v>32.687600000000003</v>
      </c>
    </row>
    <row r="67" spans="1:49">
      <c r="A67" t="s">
        <v>59</v>
      </c>
      <c r="B67">
        <v>2010</v>
      </c>
      <c r="C67">
        <v>31.05</v>
      </c>
      <c r="D67" t="s">
        <v>162</v>
      </c>
      <c r="F67" s="35"/>
      <c r="G67" s="35"/>
      <c r="H67" s="32"/>
      <c r="I67" s="32"/>
      <c r="J67" s="32"/>
      <c r="K67" s="32"/>
      <c r="L67" s="34">
        <v>2012</v>
      </c>
      <c r="M67" s="32"/>
      <c r="O67" s="34">
        <f t="shared" ref="O67:AW67" si="23">O48*1.1</f>
        <v>9.5481650000000009</v>
      </c>
      <c r="P67" s="34">
        <f t="shared" si="23"/>
        <v>87.518750000000011</v>
      </c>
      <c r="Q67" s="34">
        <f t="shared" si="23"/>
        <v>63.382384999999999</v>
      </c>
      <c r="R67" s="34">
        <f t="shared" si="23"/>
        <v>8.852195</v>
      </c>
      <c r="S67" s="34">
        <f t="shared" si="23"/>
        <v>0</v>
      </c>
      <c r="T67" s="34">
        <f t="shared" si="23"/>
        <v>43.590085000000002</v>
      </c>
      <c r="U67" s="34">
        <f t="shared" si="23"/>
        <v>174.06042500000001</v>
      </c>
      <c r="V67" s="34">
        <f t="shared" si="23"/>
        <v>59.891040000000011</v>
      </c>
      <c r="W67" s="34">
        <f t="shared" si="23"/>
        <v>10.195020000000001</v>
      </c>
      <c r="X67" s="34">
        <f t="shared" si="23"/>
        <v>22.398530000000004</v>
      </c>
      <c r="Y67" s="34">
        <f t="shared" si="23"/>
        <v>29.294485000000005</v>
      </c>
      <c r="Z67" s="34">
        <f t="shared" si="23"/>
        <v>71.812399999999997</v>
      </c>
      <c r="AA67" s="34">
        <f t="shared" si="23"/>
        <v>45.945515</v>
      </c>
      <c r="AB67" s="34">
        <f t="shared" si="23"/>
        <v>49.560169999999999</v>
      </c>
      <c r="AC67" s="34">
        <f t="shared" si="23"/>
        <v>63.841140000000003</v>
      </c>
      <c r="AD67" s="34">
        <f t="shared" si="23"/>
        <v>2.9489900000000002</v>
      </c>
      <c r="AE67" s="34">
        <f t="shared" si="23"/>
        <v>0</v>
      </c>
      <c r="AF67" s="34">
        <f t="shared" si="23"/>
        <v>170.82092500000002</v>
      </c>
      <c r="AG67" s="34">
        <f t="shared" si="23"/>
        <v>30.321720000000003</v>
      </c>
      <c r="AH67" s="34">
        <f t="shared" si="23"/>
        <v>25.325575000000001</v>
      </c>
      <c r="AI67" s="34">
        <f t="shared" si="23"/>
        <v>18.565470000000001</v>
      </c>
      <c r="AJ67" s="34">
        <f t="shared" si="23"/>
        <v>3.1830700000000003</v>
      </c>
      <c r="AK67" s="34">
        <f t="shared" si="23"/>
        <v>5.4172800000000008</v>
      </c>
      <c r="AL67" s="34">
        <f t="shared" si="23"/>
        <v>10.312060000000001</v>
      </c>
      <c r="AM67" s="34">
        <f t="shared" si="23"/>
        <v>0</v>
      </c>
      <c r="AN67" s="34">
        <f t="shared" si="23"/>
        <v>120.97129000000001</v>
      </c>
      <c r="AO67" s="34">
        <f t="shared" si="23"/>
        <v>15.762779999999999</v>
      </c>
      <c r="AP67" s="34">
        <f t="shared" si="23"/>
        <v>36.879095000000007</v>
      </c>
      <c r="AQ67" s="34">
        <f t="shared" si="23"/>
        <v>40.502110000000009</v>
      </c>
      <c r="AR67" s="34">
        <f t="shared" si="23"/>
        <v>14.683295000000001</v>
      </c>
      <c r="AS67" s="34">
        <f t="shared" si="23"/>
        <v>21.748540000000002</v>
      </c>
      <c r="AT67" s="34">
        <f t="shared" si="23"/>
        <v>43.947475000000004</v>
      </c>
      <c r="AU67" s="34">
        <f t="shared" si="23"/>
        <v>28.034215000000003</v>
      </c>
      <c r="AV67" s="34">
        <f t="shared" si="23"/>
        <v>50.681455000000007</v>
      </c>
      <c r="AW67" s="34">
        <f t="shared" si="23"/>
        <v>51.697195000000008</v>
      </c>
    </row>
    <row r="68" spans="1:49">
      <c r="A68" t="s">
        <v>60</v>
      </c>
      <c r="B68">
        <v>2010</v>
      </c>
      <c r="C68">
        <v>26.402000000000001</v>
      </c>
      <c r="D68" t="s">
        <v>162</v>
      </c>
      <c r="F68" s="35"/>
      <c r="G68" s="35"/>
      <c r="H68" s="32"/>
      <c r="I68" s="32"/>
      <c r="J68" s="32"/>
      <c r="K68" s="32"/>
      <c r="L68" s="34">
        <v>2013</v>
      </c>
      <c r="M68" s="32"/>
      <c r="O68" s="34">
        <f t="shared" ref="O68:AW68" si="24">O49*1.1</f>
        <v>8.7393349999999987</v>
      </c>
      <c r="P68" s="34">
        <f t="shared" si="24"/>
        <v>93.89952000000001</v>
      </c>
      <c r="Q68" s="34">
        <f t="shared" si="24"/>
        <v>64.868375</v>
      </c>
      <c r="R68" s="34">
        <f t="shared" si="24"/>
        <v>12.60688</v>
      </c>
      <c r="S68" s="34">
        <f t="shared" si="24"/>
        <v>0</v>
      </c>
      <c r="T68" s="34">
        <f t="shared" si="24"/>
        <v>39.768520000000002</v>
      </c>
      <c r="U68" s="34">
        <f t="shared" si="24"/>
        <v>147.552955</v>
      </c>
      <c r="V68" s="34">
        <f t="shared" si="24"/>
        <v>43.108340000000005</v>
      </c>
      <c r="W68" s="34">
        <f t="shared" si="24"/>
        <v>10.202335</v>
      </c>
      <c r="X68" s="34">
        <f t="shared" si="24"/>
        <v>21.774665000000002</v>
      </c>
      <c r="Y68" s="34">
        <f t="shared" si="24"/>
        <v>37.194685</v>
      </c>
      <c r="Z68" s="34">
        <f t="shared" si="24"/>
        <v>66.177760000000006</v>
      </c>
      <c r="AA68" s="34">
        <f t="shared" si="24"/>
        <v>43.966284999999999</v>
      </c>
      <c r="AB68" s="34">
        <f t="shared" si="24"/>
        <v>42.360120000000002</v>
      </c>
      <c r="AC68" s="34">
        <f t="shared" si="24"/>
        <v>62.580870000000004</v>
      </c>
      <c r="AD68" s="34">
        <f t="shared" si="24"/>
        <v>9.8752500000000012</v>
      </c>
      <c r="AE68" s="34">
        <f t="shared" si="24"/>
        <v>0</v>
      </c>
      <c r="AF68" s="34">
        <f t="shared" si="24"/>
        <v>166.79976500000001</v>
      </c>
      <c r="AG68" s="34">
        <f t="shared" si="24"/>
        <v>30.370835</v>
      </c>
      <c r="AH68" s="34">
        <f t="shared" si="24"/>
        <v>25.777015000000002</v>
      </c>
      <c r="AI68" s="34">
        <f t="shared" si="24"/>
        <v>18.828810000000001</v>
      </c>
      <c r="AJ68" s="34">
        <f t="shared" si="24"/>
        <v>5.4778900000000004</v>
      </c>
      <c r="AK68" s="34">
        <f t="shared" si="24"/>
        <v>3.0618500000000002</v>
      </c>
      <c r="AL68" s="34">
        <f t="shared" si="24"/>
        <v>9.3715599999999988</v>
      </c>
      <c r="AM68" s="34">
        <f t="shared" si="24"/>
        <v>0</v>
      </c>
      <c r="AN68" s="34">
        <f t="shared" si="24"/>
        <v>125.09381500000001</v>
      </c>
      <c r="AO68" s="34">
        <f t="shared" si="24"/>
        <v>38.127870000000009</v>
      </c>
      <c r="AP68" s="34">
        <f t="shared" si="24"/>
        <v>29.34778</v>
      </c>
      <c r="AQ68" s="34">
        <f t="shared" si="24"/>
        <v>30.472200000000001</v>
      </c>
      <c r="AR68" s="34">
        <f t="shared" si="24"/>
        <v>10.296384999999999</v>
      </c>
      <c r="AS68" s="34">
        <f t="shared" si="24"/>
        <v>15.337465</v>
      </c>
      <c r="AT68" s="34">
        <f t="shared" si="24"/>
        <v>47.679169999999999</v>
      </c>
      <c r="AU68" s="34">
        <f t="shared" si="24"/>
        <v>28.294420000000002</v>
      </c>
      <c r="AV68" s="34">
        <f t="shared" si="24"/>
        <v>40.324460000000002</v>
      </c>
      <c r="AW68" s="34">
        <f t="shared" si="24"/>
        <v>65.959355000000002</v>
      </c>
    </row>
    <row r="69" spans="1:49">
      <c r="A69" t="s">
        <v>60</v>
      </c>
      <c r="B69">
        <v>2010</v>
      </c>
      <c r="C69">
        <v>22.655000000000001</v>
      </c>
      <c r="D69" t="s">
        <v>163</v>
      </c>
      <c r="F69" s="35"/>
      <c r="G69" s="35"/>
      <c r="H69" s="32"/>
      <c r="I69" s="32"/>
      <c r="J69" s="32"/>
      <c r="K69" s="32"/>
      <c r="L69" s="34">
        <v>2014</v>
      </c>
      <c r="M69" s="32"/>
      <c r="O69" s="34">
        <f t="shared" ref="O69:AW69" si="25">O50*1.1</f>
        <v>12.226500000000001</v>
      </c>
      <c r="P69" s="34">
        <f t="shared" si="25"/>
        <v>100.490335</v>
      </c>
      <c r="Q69" s="34">
        <f t="shared" si="25"/>
        <v>81.978160000000003</v>
      </c>
      <c r="R69" s="34">
        <f t="shared" si="25"/>
        <v>16.24766</v>
      </c>
      <c r="S69" s="34">
        <f t="shared" si="25"/>
        <v>0</v>
      </c>
      <c r="T69" s="34">
        <f t="shared" si="25"/>
        <v>44.549394999999997</v>
      </c>
      <c r="U69" s="34">
        <f t="shared" si="25"/>
        <v>152.11647000000002</v>
      </c>
      <c r="V69" s="34">
        <f t="shared" si="25"/>
        <v>47.784715000000013</v>
      </c>
      <c r="W69" s="34">
        <f t="shared" si="25"/>
        <v>14.032260000000003</v>
      </c>
      <c r="X69" s="34">
        <f t="shared" si="25"/>
        <v>35.592700000000001</v>
      </c>
      <c r="Y69" s="34">
        <f t="shared" si="25"/>
        <v>46.310220000000008</v>
      </c>
      <c r="Z69" s="34">
        <f t="shared" si="25"/>
        <v>81.341754999999992</v>
      </c>
      <c r="AA69" s="34">
        <f t="shared" si="25"/>
        <v>29.618434999999998</v>
      </c>
      <c r="AB69" s="34">
        <f t="shared" si="25"/>
        <v>40.998485000000009</v>
      </c>
      <c r="AC69" s="34">
        <f t="shared" si="25"/>
        <v>71.774779999999993</v>
      </c>
      <c r="AD69" s="34">
        <f t="shared" si="25"/>
        <v>10.733195000000002</v>
      </c>
      <c r="AE69" s="34">
        <f t="shared" si="25"/>
        <v>0</v>
      </c>
      <c r="AF69" s="34">
        <f t="shared" si="25"/>
        <v>175.86200500000001</v>
      </c>
      <c r="AG69" s="34">
        <f t="shared" si="25"/>
        <v>32.056420000000003</v>
      </c>
      <c r="AH69" s="34">
        <f t="shared" si="25"/>
        <v>26.187700000000003</v>
      </c>
      <c r="AI69" s="34">
        <f t="shared" si="25"/>
        <v>20.089079999999999</v>
      </c>
      <c r="AJ69" s="34">
        <f t="shared" si="25"/>
        <v>2.7504400000000002</v>
      </c>
      <c r="AK69" s="34">
        <f t="shared" si="25"/>
        <v>3.3596749999999997</v>
      </c>
      <c r="AL69" s="34">
        <f t="shared" si="25"/>
        <v>11.563970000000001</v>
      </c>
      <c r="AM69" s="34">
        <f t="shared" si="25"/>
        <v>0</v>
      </c>
      <c r="AN69" s="34">
        <f t="shared" si="25"/>
        <v>123.60051</v>
      </c>
      <c r="AO69" s="34">
        <f t="shared" si="25"/>
        <v>23.877205000000004</v>
      </c>
      <c r="AP69" s="34">
        <f t="shared" si="25"/>
        <v>50.817304999999998</v>
      </c>
      <c r="AQ69" s="34">
        <f t="shared" si="25"/>
        <v>27.263005000000003</v>
      </c>
      <c r="AR69" s="34">
        <f t="shared" si="25"/>
        <v>10.575400000000002</v>
      </c>
      <c r="AS69" s="34">
        <f t="shared" si="25"/>
        <v>26.364305000000002</v>
      </c>
      <c r="AT69" s="34">
        <f t="shared" si="25"/>
        <v>52.111015000000009</v>
      </c>
      <c r="AU69" s="34">
        <f t="shared" si="25"/>
        <v>27.28913</v>
      </c>
      <c r="AV69" s="34">
        <f t="shared" si="25"/>
        <v>48.770150000000008</v>
      </c>
      <c r="AW69" s="34">
        <f t="shared" si="25"/>
        <v>87.440375000000003</v>
      </c>
    </row>
    <row r="70" spans="1:49">
      <c r="A70" t="s">
        <v>164</v>
      </c>
      <c r="B70">
        <v>2010</v>
      </c>
      <c r="C70">
        <v>6.9050000000000002</v>
      </c>
      <c r="D70" t="s">
        <v>163</v>
      </c>
      <c r="F70" s="35"/>
      <c r="G70" s="35"/>
      <c r="H70" s="32"/>
      <c r="I70" s="32"/>
      <c r="J70" s="32"/>
      <c r="K70" s="32"/>
      <c r="L70" s="35">
        <v>2020</v>
      </c>
      <c r="M70" s="32"/>
      <c r="O70" s="34">
        <f>MAX(O65:O69)</f>
        <v>12.271435</v>
      </c>
      <c r="P70" s="34">
        <f t="shared" ref="P70:AW70" si="26">MAX(P65:P69)</f>
        <v>100.490335</v>
      </c>
      <c r="Q70" s="34">
        <f t="shared" si="26"/>
        <v>81.978160000000003</v>
      </c>
      <c r="R70" s="34">
        <f t="shared" si="26"/>
        <v>16.24766</v>
      </c>
      <c r="S70" s="34">
        <f t="shared" si="26"/>
        <v>0</v>
      </c>
      <c r="T70" s="34">
        <f t="shared" si="26"/>
        <v>44.549394999999997</v>
      </c>
      <c r="U70" s="34">
        <f t="shared" si="26"/>
        <v>191.87349499999999</v>
      </c>
      <c r="V70" s="34">
        <f t="shared" si="26"/>
        <v>59.891040000000011</v>
      </c>
      <c r="W70" s="34">
        <f t="shared" si="26"/>
        <v>14.032260000000003</v>
      </c>
      <c r="X70" s="34">
        <f t="shared" si="26"/>
        <v>35.592700000000001</v>
      </c>
      <c r="Y70" s="34">
        <f t="shared" si="26"/>
        <v>46.310220000000008</v>
      </c>
      <c r="Z70" s="34">
        <f t="shared" si="26"/>
        <v>81.341754999999992</v>
      </c>
      <c r="AA70" s="34">
        <f t="shared" si="26"/>
        <v>73.264950000000013</v>
      </c>
      <c r="AB70" s="34">
        <f t="shared" si="26"/>
        <v>52.61157</v>
      </c>
      <c r="AC70" s="34">
        <f t="shared" si="26"/>
        <v>71.774779999999993</v>
      </c>
      <c r="AD70" s="34">
        <f t="shared" si="26"/>
        <v>10.733195000000002</v>
      </c>
      <c r="AE70" s="34">
        <f t="shared" si="26"/>
        <v>0</v>
      </c>
      <c r="AF70" s="34">
        <f t="shared" si="26"/>
        <v>178.76606000000001</v>
      </c>
      <c r="AG70" s="34">
        <f t="shared" si="26"/>
        <v>32.056420000000003</v>
      </c>
      <c r="AH70" s="34">
        <f t="shared" si="26"/>
        <v>27.387360000000005</v>
      </c>
      <c r="AI70" s="34">
        <f t="shared" si="26"/>
        <v>20.089079999999999</v>
      </c>
      <c r="AJ70" s="34">
        <f t="shared" si="26"/>
        <v>5.5071500000000002</v>
      </c>
      <c r="AK70" s="34">
        <f t="shared" si="26"/>
        <v>7.4978749999999996</v>
      </c>
      <c r="AL70" s="34">
        <f t="shared" si="26"/>
        <v>11.563970000000001</v>
      </c>
      <c r="AM70" s="34">
        <f t="shared" si="26"/>
        <v>0</v>
      </c>
      <c r="AN70" s="34">
        <f t="shared" si="26"/>
        <v>125.09381500000001</v>
      </c>
      <c r="AO70" s="34">
        <f t="shared" si="26"/>
        <v>55.200035</v>
      </c>
      <c r="AP70" s="34">
        <f t="shared" si="26"/>
        <v>50.817304999999998</v>
      </c>
      <c r="AQ70" s="34">
        <f t="shared" si="26"/>
        <v>40.502110000000009</v>
      </c>
      <c r="AR70" s="34">
        <f t="shared" si="26"/>
        <v>14.683295000000001</v>
      </c>
      <c r="AS70" s="34">
        <f t="shared" si="26"/>
        <v>26.364305000000002</v>
      </c>
      <c r="AT70" s="34">
        <f t="shared" si="26"/>
        <v>56.170840000000005</v>
      </c>
      <c r="AU70" s="34">
        <f t="shared" si="26"/>
        <v>32.447250000000004</v>
      </c>
      <c r="AV70" s="34">
        <f t="shared" si="26"/>
        <v>50.681455000000007</v>
      </c>
      <c r="AW70" s="34">
        <f t="shared" si="26"/>
        <v>87.440375000000003</v>
      </c>
    </row>
    <row r="71" spans="1:49">
      <c r="A71" t="s">
        <v>164</v>
      </c>
      <c r="B71">
        <v>2010</v>
      </c>
      <c r="C71">
        <v>4.1180000000000003</v>
      </c>
      <c r="D71" t="s">
        <v>162</v>
      </c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:49">
      <c r="A72" t="s">
        <v>165</v>
      </c>
      <c r="B72">
        <v>2010</v>
      </c>
      <c r="C72">
        <v>8.3000000000000004E-2</v>
      </c>
      <c r="D72" t="s">
        <v>162</v>
      </c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:49">
      <c r="A73" t="s">
        <v>165</v>
      </c>
      <c r="B73">
        <v>2010</v>
      </c>
      <c r="C73">
        <v>14.681000000000001</v>
      </c>
      <c r="D73" t="s">
        <v>163</v>
      </c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:49">
      <c r="A74" t="s">
        <v>61</v>
      </c>
      <c r="B74">
        <v>2010</v>
      </c>
      <c r="C74">
        <v>16.132000000000001</v>
      </c>
      <c r="D74" t="s">
        <v>163</v>
      </c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:49">
      <c r="A75" t="s">
        <v>61</v>
      </c>
      <c r="B75">
        <v>2010</v>
      </c>
      <c r="C75">
        <v>25.718</v>
      </c>
      <c r="D75" t="s">
        <v>162</v>
      </c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:49">
      <c r="A76" t="s">
        <v>166</v>
      </c>
      <c r="B76">
        <v>2010</v>
      </c>
      <c r="C76">
        <v>2.948</v>
      </c>
      <c r="D76" t="s">
        <v>162</v>
      </c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:49">
      <c r="A77" t="s">
        <v>166</v>
      </c>
      <c r="B77">
        <v>2010</v>
      </c>
      <c r="C77">
        <v>1.2710000000000001</v>
      </c>
      <c r="D77" t="s">
        <v>163</v>
      </c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:49">
      <c r="A78" t="s">
        <v>74</v>
      </c>
      <c r="B78">
        <v>2011</v>
      </c>
      <c r="C78">
        <v>0</v>
      </c>
      <c r="D78" t="s">
        <v>163</v>
      </c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:49">
      <c r="A79" t="s">
        <v>74</v>
      </c>
      <c r="B79">
        <v>2011</v>
      </c>
      <c r="C79">
        <v>11.743</v>
      </c>
      <c r="D79" t="s">
        <v>162</v>
      </c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:49">
      <c r="A80" t="s">
        <v>35</v>
      </c>
      <c r="B80">
        <v>2011</v>
      </c>
      <c r="C80">
        <v>89.899000000000001</v>
      </c>
      <c r="D80" t="s">
        <v>162</v>
      </c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:46">
      <c r="A81" t="s">
        <v>35</v>
      </c>
      <c r="B81">
        <v>2011</v>
      </c>
      <c r="C81">
        <v>60.396999999999998</v>
      </c>
      <c r="D81" t="s">
        <v>163</v>
      </c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:46">
      <c r="A82" t="s">
        <v>36</v>
      </c>
      <c r="B82">
        <v>2011</v>
      </c>
      <c r="C82">
        <v>38.347000000000001</v>
      </c>
      <c r="D82" t="s">
        <v>163</v>
      </c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:46">
      <c r="A83" t="s">
        <v>36</v>
      </c>
      <c r="B83">
        <v>2011</v>
      </c>
      <c r="C83">
        <v>47.480000000000004</v>
      </c>
      <c r="D83" t="s">
        <v>162</v>
      </c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:46">
      <c r="A84" t="s">
        <v>37</v>
      </c>
      <c r="B84">
        <v>2011</v>
      </c>
      <c r="C84">
        <v>5.2160000000000002</v>
      </c>
      <c r="D84" t="s">
        <v>162</v>
      </c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:46">
      <c r="A85" t="s">
        <v>37</v>
      </c>
      <c r="B85">
        <v>2011</v>
      </c>
      <c r="C85">
        <v>43.596000000000004</v>
      </c>
      <c r="D85" t="s">
        <v>163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:46">
      <c r="A86" t="s">
        <v>38</v>
      </c>
      <c r="B86">
        <v>2011</v>
      </c>
      <c r="C86">
        <v>0</v>
      </c>
      <c r="D86" t="s">
        <v>163</v>
      </c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</row>
    <row r="87" spans="1:46">
      <c r="A87" t="s">
        <v>38</v>
      </c>
      <c r="B87">
        <v>2011</v>
      </c>
      <c r="C87">
        <v>0</v>
      </c>
      <c r="D87" t="s">
        <v>162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</row>
    <row r="88" spans="1:46">
      <c r="A88" t="s">
        <v>39</v>
      </c>
      <c r="B88">
        <v>2011</v>
      </c>
      <c r="C88">
        <v>37.645000000000003</v>
      </c>
      <c r="D88" t="s">
        <v>162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</row>
    <row r="89" spans="1:46">
      <c r="A89" t="s">
        <v>39</v>
      </c>
      <c r="B89">
        <v>2011</v>
      </c>
      <c r="C89">
        <v>99.004000000000005</v>
      </c>
      <c r="D89" t="s">
        <v>163</v>
      </c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:46">
      <c r="A90" t="s">
        <v>40</v>
      </c>
      <c r="B90">
        <v>2011</v>
      </c>
      <c r="C90">
        <v>197.16499999999999</v>
      </c>
      <c r="D90" t="s">
        <v>163</v>
      </c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:46">
      <c r="A91" t="s">
        <v>40</v>
      </c>
      <c r="B91">
        <v>2011</v>
      </c>
      <c r="C91">
        <v>183.61099999999999</v>
      </c>
      <c r="D91" t="s">
        <v>162</v>
      </c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:46">
      <c r="A92" t="s">
        <v>41</v>
      </c>
      <c r="B92">
        <v>2011</v>
      </c>
      <c r="C92">
        <v>42.097999999999999</v>
      </c>
      <c r="D92" t="s">
        <v>162</v>
      </c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:46">
      <c r="A93" t="s">
        <v>41</v>
      </c>
      <c r="B93">
        <v>2011</v>
      </c>
      <c r="C93">
        <v>37.346000000000004</v>
      </c>
      <c r="D93" t="s">
        <v>163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:46">
      <c r="A94" t="s">
        <v>42</v>
      </c>
      <c r="B94">
        <v>2011</v>
      </c>
      <c r="C94">
        <v>18.907</v>
      </c>
      <c r="D94" t="s">
        <v>163</v>
      </c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:46">
      <c r="A95" t="s">
        <v>42</v>
      </c>
      <c r="B95">
        <v>2011</v>
      </c>
      <c r="C95">
        <v>6.0840000000000005</v>
      </c>
      <c r="D95" t="s">
        <v>162</v>
      </c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:46">
      <c r="A96" t="s">
        <v>43</v>
      </c>
      <c r="B96">
        <v>2011</v>
      </c>
      <c r="C96">
        <v>25.847999999999999</v>
      </c>
      <c r="D96" t="s">
        <v>162</v>
      </c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</row>
    <row r="97" spans="1:46">
      <c r="A97" t="s">
        <v>43</v>
      </c>
      <c r="B97">
        <v>2011</v>
      </c>
      <c r="C97">
        <v>14.213000000000001</v>
      </c>
      <c r="D97" t="s">
        <v>163</v>
      </c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</row>
    <row r="98" spans="1:46">
      <c r="A98" t="s">
        <v>44</v>
      </c>
      <c r="B98">
        <v>2011</v>
      </c>
      <c r="C98">
        <v>50.483000000000004</v>
      </c>
      <c r="D98" t="s">
        <v>163</v>
      </c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</row>
    <row r="99" spans="1:46">
      <c r="A99" t="s">
        <v>44</v>
      </c>
      <c r="B99">
        <v>2011</v>
      </c>
      <c r="C99">
        <v>28.555</v>
      </c>
      <c r="D99" t="s">
        <v>162</v>
      </c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1:46">
      <c r="A100" t="s">
        <v>45</v>
      </c>
      <c r="B100">
        <v>2011</v>
      </c>
      <c r="C100">
        <v>63.562000000000005</v>
      </c>
      <c r="D100" t="s">
        <v>162</v>
      </c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1:46">
      <c r="A101" t="s">
        <v>45</v>
      </c>
      <c r="B101">
        <v>2011</v>
      </c>
      <c r="C101">
        <v>13.694000000000001</v>
      </c>
      <c r="D101" t="s">
        <v>163</v>
      </c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1:46">
      <c r="A102" t="s">
        <v>46</v>
      </c>
      <c r="B102">
        <v>2011</v>
      </c>
      <c r="C102">
        <v>237.29</v>
      </c>
      <c r="D102" t="s">
        <v>163</v>
      </c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1:46">
      <c r="A103" t="s">
        <v>46</v>
      </c>
      <c r="B103">
        <v>2011</v>
      </c>
      <c r="C103">
        <v>34.204000000000001</v>
      </c>
      <c r="D103" t="s">
        <v>162</v>
      </c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1:46">
      <c r="A104" t="s">
        <v>47</v>
      </c>
      <c r="B104">
        <v>2011</v>
      </c>
      <c r="C104">
        <v>50.346000000000004</v>
      </c>
      <c r="D104" t="s">
        <v>162</v>
      </c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1:46">
      <c r="A105" t="s">
        <v>47</v>
      </c>
      <c r="B105">
        <v>2011</v>
      </c>
      <c r="C105">
        <v>24.588000000000001</v>
      </c>
      <c r="D105" t="s">
        <v>163</v>
      </c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1:46">
      <c r="A106" t="s">
        <v>48</v>
      </c>
      <c r="B106">
        <v>2011</v>
      </c>
      <c r="C106">
        <v>28.876000000000001</v>
      </c>
      <c r="D106" t="s">
        <v>163</v>
      </c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</row>
    <row r="107" spans="1:46">
      <c r="A107" t="s">
        <v>48</v>
      </c>
      <c r="B107">
        <v>2011</v>
      </c>
      <c r="C107">
        <v>52.79</v>
      </c>
      <c r="D107" t="s">
        <v>162</v>
      </c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</row>
    <row r="108" spans="1:46">
      <c r="A108" t="s">
        <v>49</v>
      </c>
      <c r="B108">
        <v>2011</v>
      </c>
      <c r="C108">
        <v>2.6350000000000002</v>
      </c>
      <c r="D108" t="s">
        <v>162</v>
      </c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</row>
    <row r="109" spans="1:46">
      <c r="A109" t="s">
        <v>49</v>
      </c>
      <c r="B109">
        <v>2011</v>
      </c>
      <c r="C109">
        <v>0.871</v>
      </c>
      <c r="D109" t="s">
        <v>163</v>
      </c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</row>
    <row r="110" spans="1:46">
      <c r="A110" t="s">
        <v>75</v>
      </c>
      <c r="B110">
        <v>2011</v>
      </c>
      <c r="C110">
        <v>0</v>
      </c>
      <c r="D110" t="s">
        <v>163</v>
      </c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</row>
    <row r="111" spans="1:46">
      <c r="A111" t="s">
        <v>75</v>
      </c>
      <c r="B111">
        <v>2011</v>
      </c>
      <c r="C111">
        <v>0</v>
      </c>
      <c r="D111" t="s">
        <v>162</v>
      </c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</row>
    <row r="112" spans="1:46">
      <c r="A112" t="s">
        <v>50</v>
      </c>
      <c r="B112">
        <v>2011</v>
      </c>
      <c r="C112">
        <v>171.06800000000001</v>
      </c>
      <c r="D112" t="s">
        <v>162</v>
      </c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</row>
    <row r="113" spans="1:46">
      <c r="A113" t="s">
        <v>50</v>
      </c>
      <c r="B113">
        <v>2011</v>
      </c>
      <c r="C113">
        <v>6.4329999999999998</v>
      </c>
      <c r="D113" t="s">
        <v>163</v>
      </c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</row>
    <row r="114" spans="1:46">
      <c r="A114" t="s">
        <v>51</v>
      </c>
      <c r="B114">
        <v>2011</v>
      </c>
      <c r="C114">
        <v>4.8490000000000002</v>
      </c>
      <c r="D114" t="s">
        <v>163</v>
      </c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</row>
    <row r="115" spans="1:46">
      <c r="A115" t="s">
        <v>51</v>
      </c>
      <c r="B115">
        <v>2011</v>
      </c>
      <c r="C115">
        <v>29.11</v>
      </c>
      <c r="D115" t="s">
        <v>162</v>
      </c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</row>
    <row r="116" spans="1:46">
      <c r="A116" t="s">
        <v>52</v>
      </c>
      <c r="B116">
        <v>2011</v>
      </c>
      <c r="C116">
        <v>25.545999999999999</v>
      </c>
      <c r="D116" t="s">
        <v>162</v>
      </c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</row>
    <row r="117" spans="1:46">
      <c r="A117" t="s">
        <v>52</v>
      </c>
      <c r="B117">
        <v>2011</v>
      </c>
      <c r="C117">
        <v>9.41</v>
      </c>
      <c r="D117" t="s">
        <v>163</v>
      </c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</row>
    <row r="118" spans="1:46">
      <c r="A118" t="s">
        <v>53</v>
      </c>
      <c r="B118">
        <v>2011</v>
      </c>
      <c r="C118">
        <v>9.9500000000000011</v>
      </c>
      <c r="D118" t="s">
        <v>163</v>
      </c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</row>
    <row r="119" spans="1:46">
      <c r="A119" t="s">
        <v>53</v>
      </c>
      <c r="B119">
        <v>2011</v>
      </c>
      <c r="C119">
        <v>14.432</v>
      </c>
      <c r="D119" t="s">
        <v>162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</row>
    <row r="120" spans="1:46">
      <c r="A120" t="s">
        <v>76</v>
      </c>
      <c r="B120">
        <v>2011</v>
      </c>
      <c r="C120">
        <v>2.3980000000000001</v>
      </c>
      <c r="D120" t="s">
        <v>162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</row>
    <row r="121" spans="1:46">
      <c r="A121" t="s">
        <v>76</v>
      </c>
      <c r="B121">
        <v>2011</v>
      </c>
      <c r="C121">
        <v>0</v>
      </c>
      <c r="D121" t="s">
        <v>163</v>
      </c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</row>
    <row r="122" spans="1:46">
      <c r="A122" t="s">
        <v>77</v>
      </c>
      <c r="B122">
        <v>2011</v>
      </c>
      <c r="C122">
        <v>1.552</v>
      </c>
      <c r="D122" t="s">
        <v>163</v>
      </c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</row>
    <row r="123" spans="1:46">
      <c r="A123" t="s">
        <v>77</v>
      </c>
      <c r="B123">
        <v>2011</v>
      </c>
      <c r="C123">
        <v>7.1749999999999998</v>
      </c>
      <c r="D123" t="s">
        <v>162</v>
      </c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</row>
    <row r="124" spans="1:46">
      <c r="A124" t="s">
        <v>78</v>
      </c>
      <c r="B124">
        <v>2011</v>
      </c>
      <c r="C124">
        <v>9.8960000000000008</v>
      </c>
      <c r="D124" t="s">
        <v>162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</row>
    <row r="125" spans="1:46">
      <c r="A125" t="s">
        <v>78</v>
      </c>
      <c r="B125">
        <v>2011</v>
      </c>
      <c r="C125">
        <v>0.26300000000000001</v>
      </c>
      <c r="D125" t="s">
        <v>163</v>
      </c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</row>
    <row r="126" spans="1:46">
      <c r="A126" t="s">
        <v>69</v>
      </c>
      <c r="B126">
        <v>2011</v>
      </c>
      <c r="C126">
        <v>0</v>
      </c>
      <c r="D126" t="s">
        <v>163</v>
      </c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</row>
    <row r="127" spans="1:46">
      <c r="A127" t="s">
        <v>69</v>
      </c>
      <c r="B127">
        <v>2011</v>
      </c>
      <c r="C127">
        <v>0</v>
      </c>
      <c r="D127" t="s">
        <v>162</v>
      </c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</row>
    <row r="128" spans="1:46">
      <c r="A128" t="s">
        <v>54</v>
      </c>
      <c r="B128">
        <v>2011</v>
      </c>
      <c r="C128">
        <v>74.231999999999999</v>
      </c>
      <c r="D128" t="s">
        <v>162</v>
      </c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</row>
    <row r="129" spans="1:46">
      <c r="A129" t="s">
        <v>54</v>
      </c>
      <c r="B129">
        <v>2011</v>
      </c>
      <c r="C129">
        <v>41.512</v>
      </c>
      <c r="D129" t="s">
        <v>163</v>
      </c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</row>
    <row r="130" spans="1:46">
      <c r="A130" t="s">
        <v>79</v>
      </c>
      <c r="B130">
        <v>2011</v>
      </c>
      <c r="C130">
        <v>51.584000000000003</v>
      </c>
      <c r="D130" t="s">
        <v>163</v>
      </c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</row>
    <row r="131" spans="1:46">
      <c r="A131" t="s">
        <v>79</v>
      </c>
      <c r="B131">
        <v>2011</v>
      </c>
      <c r="C131">
        <v>40.518000000000001</v>
      </c>
      <c r="D131" t="s">
        <v>162</v>
      </c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</row>
    <row r="132" spans="1:46">
      <c r="A132" t="s">
        <v>55</v>
      </c>
      <c r="B132">
        <v>2011</v>
      </c>
      <c r="C132">
        <v>24.408000000000001</v>
      </c>
      <c r="D132" t="s">
        <v>162</v>
      </c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</row>
    <row r="133" spans="1:46">
      <c r="A133" t="s">
        <v>55</v>
      </c>
      <c r="B133">
        <v>2011</v>
      </c>
      <c r="C133">
        <v>43.279000000000003</v>
      </c>
      <c r="D133" t="s">
        <v>163</v>
      </c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</row>
    <row r="134" spans="1:46">
      <c r="A134" t="s">
        <v>56</v>
      </c>
      <c r="B134">
        <v>2011</v>
      </c>
      <c r="C134">
        <v>14.144</v>
      </c>
      <c r="D134" t="s">
        <v>163</v>
      </c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</row>
    <row r="135" spans="1:46">
      <c r="A135" t="s">
        <v>56</v>
      </c>
      <c r="B135">
        <v>2011</v>
      </c>
      <c r="C135">
        <v>24.271000000000001</v>
      </c>
      <c r="D135" t="s">
        <v>162</v>
      </c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</row>
    <row r="136" spans="1:46">
      <c r="A136" t="s">
        <v>57</v>
      </c>
      <c r="B136">
        <v>2011</v>
      </c>
      <c r="C136">
        <v>12.276</v>
      </c>
      <c r="D136" t="s">
        <v>162</v>
      </c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</row>
    <row r="137" spans="1:46">
      <c r="A137" t="s">
        <v>57</v>
      </c>
      <c r="B137">
        <v>2011</v>
      </c>
      <c r="C137">
        <v>19.138000000000002</v>
      </c>
      <c r="D137" t="s">
        <v>163</v>
      </c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</row>
    <row r="138" spans="1:46">
      <c r="A138" t="s">
        <v>80</v>
      </c>
      <c r="B138">
        <v>2011</v>
      </c>
      <c r="C138">
        <v>25.123999999999999</v>
      </c>
      <c r="D138" t="s">
        <v>163</v>
      </c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</row>
    <row r="139" spans="1:46">
      <c r="A139" t="s">
        <v>80</v>
      </c>
      <c r="B139">
        <v>2011</v>
      </c>
      <c r="C139">
        <v>24.123999999999999</v>
      </c>
      <c r="D139" t="s">
        <v>162</v>
      </c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</row>
    <row r="140" spans="1:46">
      <c r="A140" t="s">
        <v>58</v>
      </c>
      <c r="B140">
        <v>2011</v>
      </c>
      <c r="C140">
        <v>44.932000000000002</v>
      </c>
      <c r="D140" t="s">
        <v>162</v>
      </c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</row>
    <row r="141" spans="1:46">
      <c r="A141" t="s">
        <v>58</v>
      </c>
      <c r="B141">
        <v>2011</v>
      </c>
      <c r="C141">
        <v>70.97</v>
      </c>
      <c r="D141" t="s">
        <v>163</v>
      </c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</row>
    <row r="142" spans="1:46">
      <c r="A142" t="s">
        <v>59</v>
      </c>
      <c r="B142">
        <v>2011</v>
      </c>
      <c r="C142">
        <v>30.269000000000002</v>
      </c>
      <c r="D142" t="s">
        <v>163</v>
      </c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</row>
    <row r="143" spans="1:46">
      <c r="A143" t="s">
        <v>59</v>
      </c>
      <c r="B143">
        <v>2011</v>
      </c>
      <c r="C143">
        <v>25.330000000000002</v>
      </c>
      <c r="D143" t="s">
        <v>162</v>
      </c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</row>
    <row r="144" spans="1:46">
      <c r="A144" t="s">
        <v>60</v>
      </c>
      <c r="B144">
        <v>2011</v>
      </c>
      <c r="C144">
        <v>40.417000000000002</v>
      </c>
      <c r="D144" t="s">
        <v>162</v>
      </c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</row>
    <row r="145" spans="1:46">
      <c r="A145" t="s">
        <v>60</v>
      </c>
      <c r="B145">
        <v>2011</v>
      </c>
      <c r="C145">
        <v>37.800000000000004</v>
      </c>
      <c r="D145" t="s">
        <v>163</v>
      </c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</row>
    <row r="146" spans="1:46">
      <c r="A146" t="s">
        <v>164</v>
      </c>
      <c r="B146">
        <v>2011</v>
      </c>
      <c r="C146">
        <v>13.122</v>
      </c>
      <c r="D146" t="s">
        <v>163</v>
      </c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</row>
    <row r="147" spans="1:46">
      <c r="A147" t="s">
        <v>164</v>
      </c>
      <c r="B147">
        <v>2011</v>
      </c>
      <c r="C147">
        <v>16.402000000000001</v>
      </c>
      <c r="D147" t="s">
        <v>162</v>
      </c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</row>
    <row r="148" spans="1:46">
      <c r="A148" t="s">
        <v>165</v>
      </c>
      <c r="B148">
        <v>2011</v>
      </c>
      <c r="C148">
        <v>0.115</v>
      </c>
      <c r="D148" t="s">
        <v>162</v>
      </c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</row>
    <row r="149" spans="1:46">
      <c r="A149" t="s">
        <v>165</v>
      </c>
      <c r="B149">
        <v>2011</v>
      </c>
      <c r="C149">
        <v>22.759</v>
      </c>
      <c r="D149" t="s">
        <v>163</v>
      </c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</row>
    <row r="150" spans="1:46">
      <c r="A150" t="s">
        <v>61</v>
      </c>
      <c r="B150">
        <v>2011</v>
      </c>
      <c r="C150">
        <v>8.8810000000000002</v>
      </c>
      <c r="D150" t="s">
        <v>163</v>
      </c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</row>
    <row r="151" spans="1:46">
      <c r="A151" t="s">
        <v>61</v>
      </c>
      <c r="B151">
        <v>2011</v>
      </c>
      <c r="C151">
        <v>31.28</v>
      </c>
      <c r="D151" t="s">
        <v>162</v>
      </c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</row>
    <row r="152" spans="1:46">
      <c r="A152" t="s">
        <v>166</v>
      </c>
      <c r="B152">
        <v>2011</v>
      </c>
      <c r="C152">
        <v>11.286</v>
      </c>
      <c r="D152" t="s">
        <v>162</v>
      </c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</row>
    <row r="153" spans="1:46">
      <c r="A153" t="s">
        <v>166</v>
      </c>
      <c r="B153">
        <v>2011</v>
      </c>
      <c r="C153">
        <v>9.7810000000000006</v>
      </c>
      <c r="D153" t="s">
        <v>163</v>
      </c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</row>
    <row r="154" spans="1:46">
      <c r="A154" t="s">
        <v>74</v>
      </c>
      <c r="B154">
        <v>2012</v>
      </c>
      <c r="C154">
        <v>0</v>
      </c>
      <c r="D154" t="s">
        <v>163</v>
      </c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</row>
    <row r="155" spans="1:46">
      <c r="A155" t="s">
        <v>74</v>
      </c>
      <c r="B155">
        <v>2012</v>
      </c>
      <c r="C155">
        <v>9.1370000000000005</v>
      </c>
      <c r="D155" t="s">
        <v>162</v>
      </c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</row>
    <row r="156" spans="1:46">
      <c r="A156" t="s">
        <v>35</v>
      </c>
      <c r="B156">
        <v>2012</v>
      </c>
      <c r="C156">
        <v>83.75</v>
      </c>
      <c r="D156" t="s">
        <v>162</v>
      </c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</row>
    <row r="157" spans="1:46">
      <c r="A157" t="s">
        <v>35</v>
      </c>
      <c r="B157">
        <v>2012</v>
      </c>
      <c r="C157">
        <v>73.638000000000005</v>
      </c>
      <c r="D157" t="s">
        <v>163</v>
      </c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</row>
    <row r="158" spans="1:46">
      <c r="A158" t="s">
        <v>36</v>
      </c>
      <c r="B158">
        <v>2012</v>
      </c>
      <c r="C158">
        <v>24.882999999999999</v>
      </c>
      <c r="D158" t="s">
        <v>163</v>
      </c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</row>
    <row r="159" spans="1:46">
      <c r="A159" t="s">
        <v>36</v>
      </c>
      <c r="B159">
        <v>2012</v>
      </c>
      <c r="C159">
        <v>60.652999999999999</v>
      </c>
      <c r="D159" t="s">
        <v>162</v>
      </c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</row>
    <row r="160" spans="1:46">
      <c r="A160" t="s">
        <v>37</v>
      </c>
      <c r="B160">
        <v>2012</v>
      </c>
      <c r="C160">
        <v>8.4710000000000001</v>
      </c>
      <c r="D160" t="s">
        <v>162</v>
      </c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</row>
    <row r="161" spans="1:46">
      <c r="A161" t="s">
        <v>37</v>
      </c>
      <c r="B161">
        <v>2012</v>
      </c>
      <c r="C161">
        <v>38.380000000000003</v>
      </c>
      <c r="D161" t="s">
        <v>163</v>
      </c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</row>
    <row r="162" spans="1:46">
      <c r="A162" t="s">
        <v>38</v>
      </c>
      <c r="B162">
        <v>2012</v>
      </c>
      <c r="C162">
        <v>0</v>
      </c>
      <c r="D162" t="s">
        <v>163</v>
      </c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</row>
    <row r="163" spans="1:46">
      <c r="A163" t="s">
        <v>38</v>
      </c>
      <c r="B163">
        <v>2012</v>
      </c>
      <c r="C163">
        <v>0</v>
      </c>
      <c r="D163" t="s">
        <v>162</v>
      </c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</row>
    <row r="164" spans="1:46">
      <c r="A164" t="s">
        <v>39</v>
      </c>
      <c r="B164">
        <v>2012</v>
      </c>
      <c r="C164">
        <v>41.713000000000001</v>
      </c>
      <c r="D164" t="s">
        <v>162</v>
      </c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</row>
    <row r="165" spans="1:46">
      <c r="A165" t="s">
        <v>39</v>
      </c>
      <c r="B165">
        <v>2012</v>
      </c>
      <c r="C165">
        <v>103.345</v>
      </c>
      <c r="D165" t="s">
        <v>163</v>
      </c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</row>
    <row r="166" spans="1:46">
      <c r="A166" t="s">
        <v>40</v>
      </c>
      <c r="B166">
        <v>2012</v>
      </c>
      <c r="C166">
        <v>240.51599999999999</v>
      </c>
      <c r="D166" t="s">
        <v>163</v>
      </c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</row>
    <row r="167" spans="1:46">
      <c r="A167" t="s">
        <v>40</v>
      </c>
      <c r="B167">
        <v>2012</v>
      </c>
      <c r="C167">
        <v>166.565</v>
      </c>
      <c r="D167" t="s">
        <v>162</v>
      </c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</row>
    <row r="168" spans="1:46">
      <c r="A168" t="s">
        <v>41</v>
      </c>
      <c r="B168">
        <v>2012</v>
      </c>
      <c r="C168">
        <v>57.312000000000005</v>
      </c>
      <c r="D168" t="s">
        <v>162</v>
      </c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</row>
    <row r="169" spans="1:46">
      <c r="A169" t="s">
        <v>41</v>
      </c>
      <c r="B169">
        <v>2012</v>
      </c>
      <c r="C169">
        <v>38.542000000000002</v>
      </c>
      <c r="D169" t="s">
        <v>163</v>
      </c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</row>
    <row r="170" spans="1:46">
      <c r="A170" t="s">
        <v>42</v>
      </c>
      <c r="B170">
        <v>2012</v>
      </c>
      <c r="C170">
        <v>17.82</v>
      </c>
      <c r="D170" t="s">
        <v>163</v>
      </c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</row>
    <row r="171" spans="1:46">
      <c r="A171" t="s">
        <v>42</v>
      </c>
      <c r="B171">
        <v>2012</v>
      </c>
      <c r="C171">
        <v>9.7560000000000002</v>
      </c>
      <c r="D171" t="s">
        <v>162</v>
      </c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</row>
    <row r="172" spans="1:46">
      <c r="A172" t="s">
        <v>43</v>
      </c>
      <c r="B172">
        <v>2012</v>
      </c>
      <c r="C172">
        <v>21.434000000000001</v>
      </c>
      <c r="D172" t="s">
        <v>162</v>
      </c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</row>
    <row r="173" spans="1:46">
      <c r="A173" t="s">
        <v>43</v>
      </c>
      <c r="B173">
        <v>2012</v>
      </c>
      <c r="C173">
        <v>15.008000000000001</v>
      </c>
      <c r="D173" t="s">
        <v>163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</row>
    <row r="174" spans="1:46">
      <c r="A174" t="s">
        <v>44</v>
      </c>
      <c r="B174">
        <v>2012</v>
      </c>
      <c r="C174">
        <v>68.349999999999994</v>
      </c>
      <c r="D174" t="s">
        <v>163</v>
      </c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</row>
    <row r="175" spans="1:46">
      <c r="A175" t="s">
        <v>44</v>
      </c>
      <c r="B175">
        <v>2012</v>
      </c>
      <c r="C175">
        <v>28.033000000000001</v>
      </c>
      <c r="D175" t="s">
        <v>162</v>
      </c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</row>
    <row r="176" spans="1:46">
      <c r="A176" t="s">
        <v>45</v>
      </c>
      <c r="B176">
        <v>2012</v>
      </c>
      <c r="C176">
        <v>68.72</v>
      </c>
      <c r="D176" t="s">
        <v>162</v>
      </c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</row>
    <row r="177" spans="1:46">
      <c r="A177" t="s">
        <v>45</v>
      </c>
      <c r="B177">
        <v>2012</v>
      </c>
      <c r="C177">
        <v>5.9219999999999997</v>
      </c>
      <c r="D177" t="s">
        <v>163</v>
      </c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</row>
    <row r="178" spans="1:46">
      <c r="A178" t="s">
        <v>46</v>
      </c>
      <c r="B178">
        <v>2012</v>
      </c>
      <c r="C178">
        <v>204.24199999999999</v>
      </c>
      <c r="D178" t="s">
        <v>163</v>
      </c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</row>
    <row r="179" spans="1:46">
      <c r="A179" t="s">
        <v>46</v>
      </c>
      <c r="B179">
        <v>2012</v>
      </c>
      <c r="C179">
        <v>43.966999999999999</v>
      </c>
      <c r="D179" t="s">
        <v>162</v>
      </c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</row>
    <row r="180" spans="1:46">
      <c r="A180" t="s">
        <v>47</v>
      </c>
      <c r="B180">
        <v>2012</v>
      </c>
      <c r="C180">
        <v>47.426000000000002</v>
      </c>
      <c r="D180" t="s">
        <v>162</v>
      </c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</row>
    <row r="181" spans="1:46">
      <c r="A181" t="s">
        <v>47</v>
      </c>
      <c r="B181">
        <v>2012</v>
      </c>
      <c r="C181">
        <v>20.675000000000001</v>
      </c>
      <c r="D181" t="s">
        <v>163</v>
      </c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</row>
    <row r="182" spans="1:46">
      <c r="A182" t="s">
        <v>48</v>
      </c>
      <c r="B182">
        <v>2012</v>
      </c>
      <c r="C182">
        <v>32.411000000000001</v>
      </c>
      <c r="D182" t="s">
        <v>163</v>
      </c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</row>
    <row r="183" spans="1:46">
      <c r="A183" t="s">
        <v>48</v>
      </c>
      <c r="B183">
        <v>2012</v>
      </c>
      <c r="C183">
        <v>61.091999999999999</v>
      </c>
      <c r="D183" t="s">
        <v>162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</row>
    <row r="184" spans="1:46">
      <c r="A184" t="s">
        <v>49</v>
      </c>
      <c r="B184">
        <v>2012</v>
      </c>
      <c r="C184">
        <v>2.8220000000000001</v>
      </c>
      <c r="D184" t="s">
        <v>162</v>
      </c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</row>
    <row r="185" spans="1:46">
      <c r="A185" t="s">
        <v>49</v>
      </c>
      <c r="B185">
        <v>2012</v>
      </c>
      <c r="C185">
        <v>1.3320000000000001</v>
      </c>
      <c r="D185" t="s">
        <v>163</v>
      </c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</row>
    <row r="186" spans="1:46">
      <c r="A186" t="s">
        <v>75</v>
      </c>
      <c r="B186">
        <v>2012</v>
      </c>
      <c r="C186">
        <v>0</v>
      </c>
      <c r="D186" t="s">
        <v>163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</row>
    <row r="187" spans="1:46">
      <c r="A187" t="s">
        <v>75</v>
      </c>
      <c r="B187">
        <v>2012</v>
      </c>
      <c r="C187">
        <v>0</v>
      </c>
      <c r="D187" t="s">
        <v>162</v>
      </c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</row>
    <row r="188" spans="1:46">
      <c r="A188" t="s">
        <v>50</v>
      </c>
      <c r="B188">
        <v>2012</v>
      </c>
      <c r="C188">
        <v>163.465</v>
      </c>
      <c r="D188" t="s">
        <v>162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</row>
    <row r="189" spans="1:46">
      <c r="A189" t="s">
        <v>50</v>
      </c>
      <c r="B189">
        <v>2012</v>
      </c>
      <c r="C189">
        <v>8.2940000000000005</v>
      </c>
      <c r="D189" t="s">
        <v>163</v>
      </c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</row>
    <row r="190" spans="1:46">
      <c r="A190" t="s">
        <v>51</v>
      </c>
      <c r="B190">
        <v>2012</v>
      </c>
      <c r="C190">
        <v>5.1879999999999997</v>
      </c>
      <c r="D190" t="s">
        <v>163</v>
      </c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</row>
    <row r="191" spans="1:46">
      <c r="A191" t="s">
        <v>51</v>
      </c>
      <c r="B191">
        <v>2012</v>
      </c>
      <c r="C191">
        <v>29.016000000000002</v>
      </c>
      <c r="D191" t="s">
        <v>162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</row>
    <row r="192" spans="1:46">
      <c r="A192" t="s">
        <v>52</v>
      </c>
      <c r="B192">
        <v>2012</v>
      </c>
      <c r="C192">
        <v>24.234999999999999</v>
      </c>
      <c r="D192" t="s">
        <v>162</v>
      </c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</row>
    <row r="193" spans="1:46">
      <c r="A193" t="s">
        <v>52</v>
      </c>
      <c r="B193">
        <v>2012</v>
      </c>
      <c r="C193">
        <v>9.4390000000000001</v>
      </c>
      <c r="D193" t="s">
        <v>163</v>
      </c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</row>
    <row r="194" spans="1:46">
      <c r="A194" t="s">
        <v>53</v>
      </c>
      <c r="B194">
        <v>2012</v>
      </c>
      <c r="C194">
        <v>11.678000000000001</v>
      </c>
      <c r="D194" t="s">
        <v>163</v>
      </c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</row>
    <row r="195" spans="1:46">
      <c r="A195" t="s">
        <v>53</v>
      </c>
      <c r="B195">
        <v>2012</v>
      </c>
      <c r="C195">
        <v>17.766000000000002</v>
      </c>
      <c r="D195" t="s">
        <v>162</v>
      </c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</row>
    <row r="196" spans="1:46">
      <c r="A196" t="s">
        <v>76</v>
      </c>
      <c r="B196">
        <v>2012</v>
      </c>
      <c r="C196">
        <v>3.0460000000000003</v>
      </c>
      <c r="D196" t="s">
        <v>162</v>
      </c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</row>
    <row r="197" spans="1:46">
      <c r="A197" t="s">
        <v>76</v>
      </c>
      <c r="B197">
        <v>2012</v>
      </c>
      <c r="C197">
        <v>0</v>
      </c>
      <c r="D197" t="s">
        <v>163</v>
      </c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</row>
    <row r="198" spans="1:46">
      <c r="A198" t="s">
        <v>77</v>
      </c>
      <c r="B198">
        <v>2012</v>
      </c>
      <c r="C198">
        <v>0.82100000000000006</v>
      </c>
      <c r="D198" t="s">
        <v>163</v>
      </c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</row>
    <row r="199" spans="1:46">
      <c r="A199" t="s">
        <v>77</v>
      </c>
      <c r="B199">
        <v>2012</v>
      </c>
      <c r="C199">
        <v>5.1840000000000002</v>
      </c>
      <c r="D199" t="s">
        <v>162</v>
      </c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</row>
    <row r="200" spans="1:46">
      <c r="A200" t="s">
        <v>78</v>
      </c>
      <c r="B200">
        <v>2012</v>
      </c>
      <c r="C200">
        <v>9.8680000000000003</v>
      </c>
      <c r="D200" t="s">
        <v>162</v>
      </c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</row>
    <row r="201" spans="1:46">
      <c r="A201" t="s">
        <v>78</v>
      </c>
      <c r="B201">
        <v>2012</v>
      </c>
      <c r="C201">
        <v>0.25900000000000001</v>
      </c>
      <c r="D201" t="s">
        <v>163</v>
      </c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</row>
    <row r="202" spans="1:46">
      <c r="A202" t="s">
        <v>69</v>
      </c>
      <c r="B202">
        <v>2012</v>
      </c>
      <c r="C202">
        <v>0</v>
      </c>
      <c r="D202" t="s">
        <v>163</v>
      </c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</row>
    <row r="203" spans="1:46">
      <c r="A203" t="s">
        <v>69</v>
      </c>
      <c r="B203">
        <v>2012</v>
      </c>
      <c r="C203">
        <v>0</v>
      </c>
      <c r="D203" t="s">
        <v>162</v>
      </c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</row>
    <row r="204" spans="1:46">
      <c r="A204" t="s">
        <v>54</v>
      </c>
      <c r="B204">
        <v>2012</v>
      </c>
      <c r="C204">
        <v>115.762</v>
      </c>
      <c r="D204" t="s">
        <v>162</v>
      </c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</row>
    <row r="205" spans="1:46">
      <c r="A205" t="s">
        <v>54</v>
      </c>
      <c r="B205">
        <v>2012</v>
      </c>
      <c r="C205">
        <v>54.166000000000004</v>
      </c>
      <c r="D205" t="s">
        <v>163</v>
      </c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</row>
    <row r="206" spans="1:46">
      <c r="A206" t="s">
        <v>79</v>
      </c>
      <c r="B206">
        <v>2012</v>
      </c>
      <c r="C206">
        <v>79.222000000000008</v>
      </c>
      <c r="D206" t="s">
        <v>163</v>
      </c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</row>
    <row r="207" spans="1:46">
      <c r="A207" t="s">
        <v>79</v>
      </c>
      <c r="B207">
        <v>2012</v>
      </c>
      <c r="C207">
        <v>15.084</v>
      </c>
      <c r="D207" t="s">
        <v>162</v>
      </c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</row>
    <row r="208" spans="1:46">
      <c r="A208" t="s">
        <v>55</v>
      </c>
      <c r="B208">
        <v>2012</v>
      </c>
      <c r="C208">
        <v>35.291000000000004</v>
      </c>
      <c r="D208" t="s">
        <v>162</v>
      </c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</row>
    <row r="209" spans="1:46">
      <c r="A209" t="s">
        <v>55</v>
      </c>
      <c r="B209">
        <v>2012</v>
      </c>
      <c r="C209">
        <v>45.515000000000001</v>
      </c>
      <c r="D209" t="s">
        <v>163</v>
      </c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</row>
    <row r="210" spans="1:46">
      <c r="A210" t="s">
        <v>56</v>
      </c>
      <c r="B210">
        <v>2012</v>
      </c>
      <c r="C210">
        <v>10.336</v>
      </c>
      <c r="D210" t="s">
        <v>163</v>
      </c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</row>
    <row r="211" spans="1:46">
      <c r="A211" t="s">
        <v>56</v>
      </c>
      <c r="B211">
        <v>2012</v>
      </c>
      <c r="C211">
        <v>38.758000000000003</v>
      </c>
      <c r="D211" t="s">
        <v>162</v>
      </c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</row>
    <row r="212" spans="1:46">
      <c r="A212" t="s">
        <v>57</v>
      </c>
      <c r="B212">
        <v>2012</v>
      </c>
      <c r="C212">
        <v>14.051</v>
      </c>
      <c r="D212" t="s">
        <v>162</v>
      </c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</row>
    <row r="213" spans="1:46">
      <c r="A213" t="s">
        <v>57</v>
      </c>
      <c r="B213">
        <v>2012</v>
      </c>
      <c r="C213">
        <v>13.14</v>
      </c>
      <c r="D213" t="s">
        <v>163</v>
      </c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</row>
    <row r="214" spans="1:46">
      <c r="A214" t="s">
        <v>80</v>
      </c>
      <c r="B214">
        <v>2012</v>
      </c>
      <c r="C214">
        <v>19.411000000000001</v>
      </c>
      <c r="D214" t="s">
        <v>163</v>
      </c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</row>
    <row r="215" spans="1:46">
      <c r="A215" t="s">
        <v>80</v>
      </c>
      <c r="B215">
        <v>2012</v>
      </c>
      <c r="C215">
        <v>20.812000000000001</v>
      </c>
      <c r="D215" t="s">
        <v>162</v>
      </c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</row>
    <row r="216" spans="1:46">
      <c r="A216" t="s">
        <v>58</v>
      </c>
      <c r="B216">
        <v>2012</v>
      </c>
      <c r="C216">
        <v>42.055</v>
      </c>
      <c r="D216" t="s">
        <v>162</v>
      </c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</row>
    <row r="217" spans="1:46">
      <c r="A217" t="s">
        <v>58</v>
      </c>
      <c r="B217">
        <v>2012</v>
      </c>
      <c r="C217">
        <v>112.518</v>
      </c>
      <c r="D217" t="s">
        <v>163</v>
      </c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</row>
    <row r="218" spans="1:46">
      <c r="A218" t="s">
        <v>59</v>
      </c>
      <c r="B218">
        <v>2012</v>
      </c>
      <c r="C218">
        <v>30.568000000000001</v>
      </c>
      <c r="D218" t="s">
        <v>163</v>
      </c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</row>
    <row r="219" spans="1:46">
      <c r="A219" t="s">
        <v>59</v>
      </c>
      <c r="B219">
        <v>2012</v>
      </c>
      <c r="C219">
        <v>26.827000000000002</v>
      </c>
      <c r="D219" t="s">
        <v>162</v>
      </c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</row>
    <row r="220" spans="1:46">
      <c r="A220" t="s">
        <v>60</v>
      </c>
      <c r="B220">
        <v>2012</v>
      </c>
      <c r="C220">
        <v>48.499000000000002</v>
      </c>
      <c r="D220" t="s">
        <v>162</v>
      </c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</row>
    <row r="221" spans="1:46">
      <c r="A221" t="s">
        <v>60</v>
      </c>
      <c r="B221">
        <v>2012</v>
      </c>
      <c r="C221">
        <v>47.084000000000003</v>
      </c>
      <c r="D221" t="s">
        <v>163</v>
      </c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</row>
    <row r="222" spans="1:46">
      <c r="A222" t="s">
        <v>164</v>
      </c>
      <c r="B222">
        <v>2012</v>
      </c>
      <c r="C222">
        <v>10.634</v>
      </c>
      <c r="D222" t="s">
        <v>163</v>
      </c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</row>
    <row r="223" spans="1:46">
      <c r="A223" t="s">
        <v>164</v>
      </c>
      <c r="B223">
        <v>2012</v>
      </c>
      <c r="C223">
        <v>20.977</v>
      </c>
      <c r="D223" t="s">
        <v>162</v>
      </c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</row>
    <row r="224" spans="1:46">
      <c r="A224" t="s">
        <v>165</v>
      </c>
      <c r="B224">
        <v>2012</v>
      </c>
      <c r="C224">
        <v>0.32</v>
      </c>
      <c r="D224" t="s">
        <v>162</v>
      </c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</row>
    <row r="225" spans="1:46">
      <c r="A225" t="s">
        <v>165</v>
      </c>
      <c r="B225">
        <v>2012</v>
      </c>
      <c r="C225">
        <v>41.62</v>
      </c>
      <c r="D225" t="s">
        <v>163</v>
      </c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</row>
    <row r="226" spans="1:46">
      <c r="A226" t="s">
        <v>61</v>
      </c>
      <c r="B226">
        <v>2012</v>
      </c>
      <c r="C226">
        <v>6.7359999999999998</v>
      </c>
      <c r="D226" t="s">
        <v>163</v>
      </c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</row>
    <row r="227" spans="1:46">
      <c r="A227" t="s">
        <v>61</v>
      </c>
      <c r="B227">
        <v>2012</v>
      </c>
      <c r="C227">
        <v>49.471000000000004</v>
      </c>
      <c r="D227" t="s">
        <v>162</v>
      </c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</row>
    <row r="228" spans="1:46">
      <c r="A228" t="s">
        <v>166</v>
      </c>
      <c r="B228">
        <v>2012</v>
      </c>
      <c r="C228">
        <v>9.9830000000000005</v>
      </c>
      <c r="D228" t="s">
        <v>162</v>
      </c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</row>
    <row r="229" spans="1:46">
      <c r="A229" t="s">
        <v>166</v>
      </c>
      <c r="B229">
        <v>2012</v>
      </c>
      <c r="C229">
        <v>9.4280000000000008</v>
      </c>
      <c r="D229" t="s">
        <v>163</v>
      </c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</row>
    <row r="230" spans="1:46">
      <c r="A230" t="s">
        <v>74</v>
      </c>
      <c r="B230">
        <v>2013</v>
      </c>
      <c r="C230">
        <v>0</v>
      </c>
      <c r="D230" t="s">
        <v>163</v>
      </c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</row>
    <row r="231" spans="1:46">
      <c r="A231" t="s">
        <v>74</v>
      </c>
      <c r="B231">
        <v>2013</v>
      </c>
      <c r="C231">
        <v>8.3629999999999995</v>
      </c>
      <c r="D231" t="s">
        <v>162</v>
      </c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</row>
    <row r="232" spans="1:46">
      <c r="A232" t="s">
        <v>35</v>
      </c>
      <c r="B232">
        <v>2013</v>
      </c>
      <c r="C232">
        <v>89.856000000000009</v>
      </c>
      <c r="D232" t="s">
        <v>162</v>
      </c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</row>
    <row r="233" spans="1:46">
      <c r="A233" t="s">
        <v>35</v>
      </c>
      <c r="B233">
        <v>2013</v>
      </c>
      <c r="C233">
        <v>63.68</v>
      </c>
      <c r="D233" t="s">
        <v>163</v>
      </c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</row>
    <row r="234" spans="1:46">
      <c r="A234" t="s">
        <v>36</v>
      </c>
      <c r="B234">
        <v>2013</v>
      </c>
      <c r="C234">
        <v>27.371000000000002</v>
      </c>
      <c r="D234" t="s">
        <v>163</v>
      </c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</row>
    <row r="235" spans="1:46">
      <c r="A235" t="s">
        <v>36</v>
      </c>
      <c r="B235">
        <v>2013</v>
      </c>
      <c r="C235">
        <v>62.075000000000003</v>
      </c>
      <c r="D235" t="s">
        <v>162</v>
      </c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</row>
    <row r="236" spans="1:46">
      <c r="A236" t="s">
        <v>37</v>
      </c>
      <c r="B236">
        <v>2013</v>
      </c>
      <c r="C236">
        <v>12.064</v>
      </c>
      <c r="D236" t="s">
        <v>162</v>
      </c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</row>
    <row r="237" spans="1:46">
      <c r="A237" t="s">
        <v>37</v>
      </c>
      <c r="B237">
        <v>2013</v>
      </c>
      <c r="C237">
        <v>34.314999999999998</v>
      </c>
      <c r="D237" t="s">
        <v>163</v>
      </c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</row>
    <row r="238" spans="1:46">
      <c r="A238" t="s">
        <v>38</v>
      </c>
      <c r="B238">
        <v>2013</v>
      </c>
      <c r="C238">
        <v>0</v>
      </c>
      <c r="D238" t="s">
        <v>163</v>
      </c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</row>
    <row r="239" spans="1:46">
      <c r="A239" t="s">
        <v>38</v>
      </c>
      <c r="B239">
        <v>2013</v>
      </c>
      <c r="C239">
        <v>0</v>
      </c>
      <c r="D239" t="s">
        <v>162</v>
      </c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</row>
    <row r="240" spans="1:46">
      <c r="A240" t="s">
        <v>39</v>
      </c>
      <c r="B240">
        <v>2013</v>
      </c>
      <c r="C240">
        <v>38.055999999999997</v>
      </c>
      <c r="D240" t="s">
        <v>162</v>
      </c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</row>
    <row r="241" spans="1:46">
      <c r="A241" t="s">
        <v>39</v>
      </c>
      <c r="B241">
        <v>2013</v>
      </c>
      <c r="C241">
        <v>98.849000000000004</v>
      </c>
      <c r="D241" t="s">
        <v>163</v>
      </c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</row>
    <row r="242" spans="1:46">
      <c r="A242" t="s">
        <v>40</v>
      </c>
      <c r="B242">
        <v>2013</v>
      </c>
      <c r="C242">
        <v>257.09399999999999</v>
      </c>
      <c r="D242" t="s">
        <v>163</v>
      </c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</row>
    <row r="243" spans="1:46">
      <c r="A243" t="s">
        <v>40</v>
      </c>
      <c r="B243">
        <v>2013</v>
      </c>
      <c r="C243">
        <v>141.19900000000001</v>
      </c>
      <c r="D243" t="s">
        <v>162</v>
      </c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</row>
    <row r="244" spans="1:46">
      <c r="A244" t="s">
        <v>41</v>
      </c>
      <c r="B244">
        <v>2013</v>
      </c>
      <c r="C244">
        <v>41.252000000000002</v>
      </c>
      <c r="D244" t="s">
        <v>162</v>
      </c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</row>
    <row r="245" spans="1:46">
      <c r="A245" t="s">
        <v>41</v>
      </c>
      <c r="B245">
        <v>2013</v>
      </c>
      <c r="C245">
        <v>37.356999999999999</v>
      </c>
      <c r="D245" t="s">
        <v>163</v>
      </c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</row>
    <row r="246" spans="1:46">
      <c r="A246" t="s">
        <v>42</v>
      </c>
      <c r="B246">
        <v>2013</v>
      </c>
      <c r="C246">
        <v>22.68</v>
      </c>
      <c r="D246" t="s">
        <v>163</v>
      </c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</row>
    <row r="247" spans="1:46">
      <c r="A247" t="s">
        <v>42</v>
      </c>
      <c r="B247">
        <v>2013</v>
      </c>
      <c r="C247">
        <v>9.7629999999999999</v>
      </c>
      <c r="D247" t="s">
        <v>162</v>
      </c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</row>
    <row r="248" spans="1:46">
      <c r="A248" t="s">
        <v>43</v>
      </c>
      <c r="B248">
        <v>2013</v>
      </c>
      <c r="C248">
        <v>20.837</v>
      </c>
      <c r="D248" t="s">
        <v>162</v>
      </c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</row>
    <row r="249" spans="1:46">
      <c r="A249" t="s">
        <v>43</v>
      </c>
      <c r="B249">
        <v>2013</v>
      </c>
      <c r="C249">
        <v>14.044</v>
      </c>
      <c r="D249" t="s">
        <v>163</v>
      </c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</row>
    <row r="250" spans="1:46">
      <c r="A250" t="s">
        <v>44</v>
      </c>
      <c r="B250">
        <v>2013</v>
      </c>
      <c r="C250">
        <v>59.896999999999998</v>
      </c>
      <c r="D250" t="s">
        <v>163</v>
      </c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</row>
    <row r="251" spans="1:46">
      <c r="A251" t="s">
        <v>44</v>
      </c>
      <c r="B251">
        <v>2013</v>
      </c>
      <c r="C251">
        <v>35.593000000000004</v>
      </c>
      <c r="D251" t="s">
        <v>162</v>
      </c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</row>
    <row r="252" spans="1:46">
      <c r="A252" t="s">
        <v>45</v>
      </c>
      <c r="B252">
        <v>2013</v>
      </c>
      <c r="C252">
        <v>63.328000000000003</v>
      </c>
      <c r="D252" t="s">
        <v>162</v>
      </c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</row>
    <row r="253" spans="1:46">
      <c r="A253" t="s">
        <v>45</v>
      </c>
      <c r="B253">
        <v>2013</v>
      </c>
      <c r="C253">
        <v>6.7540000000000004</v>
      </c>
      <c r="D253" t="s">
        <v>163</v>
      </c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</row>
    <row r="254" spans="1:46">
      <c r="A254" t="s">
        <v>46</v>
      </c>
      <c r="B254">
        <v>2013</v>
      </c>
      <c r="C254">
        <v>216.53300000000002</v>
      </c>
      <c r="D254" t="s">
        <v>163</v>
      </c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</row>
    <row r="255" spans="1:46">
      <c r="A255" t="s">
        <v>46</v>
      </c>
      <c r="B255">
        <v>2013</v>
      </c>
      <c r="C255">
        <v>42.073</v>
      </c>
      <c r="D255" t="s">
        <v>162</v>
      </c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</row>
    <row r="256" spans="1:46">
      <c r="A256" t="s">
        <v>47</v>
      </c>
      <c r="B256">
        <v>2013</v>
      </c>
      <c r="C256">
        <v>40.536000000000001</v>
      </c>
      <c r="D256" t="s">
        <v>162</v>
      </c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</row>
    <row r="257" spans="1:46">
      <c r="A257" t="s">
        <v>47</v>
      </c>
      <c r="B257">
        <v>2013</v>
      </c>
      <c r="C257">
        <v>26.608000000000001</v>
      </c>
      <c r="D257" t="s">
        <v>163</v>
      </c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</row>
    <row r="258" spans="1:46">
      <c r="A258" t="s">
        <v>48</v>
      </c>
      <c r="B258">
        <v>2013</v>
      </c>
      <c r="C258">
        <v>17.129000000000001</v>
      </c>
      <c r="D258" t="s">
        <v>163</v>
      </c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</row>
    <row r="259" spans="1:46">
      <c r="A259" t="s">
        <v>48</v>
      </c>
      <c r="B259">
        <v>2013</v>
      </c>
      <c r="C259">
        <v>59.886000000000003</v>
      </c>
      <c r="D259" t="s">
        <v>162</v>
      </c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</row>
    <row r="260" spans="1:46">
      <c r="A260" t="s">
        <v>49</v>
      </c>
      <c r="B260">
        <v>2013</v>
      </c>
      <c r="C260">
        <v>9.4500000000000011</v>
      </c>
      <c r="D260" t="s">
        <v>162</v>
      </c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</row>
    <row r="261" spans="1:46">
      <c r="A261" t="s">
        <v>49</v>
      </c>
      <c r="B261">
        <v>2013</v>
      </c>
      <c r="C261">
        <v>1.379</v>
      </c>
      <c r="D261" t="s">
        <v>163</v>
      </c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</row>
    <row r="262" spans="1:46">
      <c r="A262" t="s">
        <v>75</v>
      </c>
      <c r="B262">
        <v>2013</v>
      </c>
      <c r="C262">
        <v>0</v>
      </c>
      <c r="D262" t="s">
        <v>163</v>
      </c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</row>
    <row r="263" spans="1:46">
      <c r="A263" t="s">
        <v>75</v>
      </c>
      <c r="B263">
        <v>2013</v>
      </c>
      <c r="C263">
        <v>0</v>
      </c>
      <c r="D263" t="s">
        <v>162</v>
      </c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</row>
    <row r="264" spans="1:46">
      <c r="A264" t="s">
        <v>50</v>
      </c>
      <c r="B264">
        <v>2013</v>
      </c>
      <c r="C264">
        <v>159.61699999999999</v>
      </c>
      <c r="D264" t="s">
        <v>162</v>
      </c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</row>
    <row r="265" spans="1:46">
      <c r="A265" t="s">
        <v>50</v>
      </c>
      <c r="B265">
        <v>2013</v>
      </c>
      <c r="C265">
        <v>7.92</v>
      </c>
      <c r="D265" t="s">
        <v>163</v>
      </c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</row>
    <row r="266" spans="1:46">
      <c r="A266" t="s">
        <v>51</v>
      </c>
      <c r="B266">
        <v>2013</v>
      </c>
      <c r="C266">
        <v>4.0570000000000004</v>
      </c>
      <c r="D266" t="s">
        <v>163</v>
      </c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</row>
    <row r="267" spans="1:46">
      <c r="A267" t="s">
        <v>51</v>
      </c>
      <c r="B267">
        <v>2013</v>
      </c>
      <c r="C267">
        <v>29.062999999999999</v>
      </c>
      <c r="D267" t="s">
        <v>162</v>
      </c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</row>
    <row r="268" spans="1:46">
      <c r="A268" t="s">
        <v>52</v>
      </c>
      <c r="B268">
        <v>2013</v>
      </c>
      <c r="C268">
        <v>24.667000000000002</v>
      </c>
      <c r="D268" t="s">
        <v>162</v>
      </c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</row>
    <row r="269" spans="1:46">
      <c r="A269" t="s">
        <v>52</v>
      </c>
      <c r="B269">
        <v>2013</v>
      </c>
      <c r="C269">
        <v>6.8650000000000002</v>
      </c>
      <c r="D269" t="s">
        <v>163</v>
      </c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</row>
    <row r="270" spans="1:46">
      <c r="A270" t="s">
        <v>53</v>
      </c>
      <c r="B270">
        <v>2013</v>
      </c>
      <c r="C270">
        <v>13.14</v>
      </c>
      <c r="D270" t="s">
        <v>163</v>
      </c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</row>
    <row r="271" spans="1:46">
      <c r="A271" t="s">
        <v>53</v>
      </c>
      <c r="B271">
        <v>2013</v>
      </c>
      <c r="C271">
        <v>18.018000000000001</v>
      </c>
      <c r="D271" t="s">
        <v>162</v>
      </c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</row>
    <row r="272" spans="1:46">
      <c r="A272" t="s">
        <v>76</v>
      </c>
      <c r="B272">
        <v>2013</v>
      </c>
      <c r="C272">
        <v>5.242</v>
      </c>
      <c r="D272" t="s">
        <v>162</v>
      </c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</row>
    <row r="273" spans="1:46">
      <c r="A273" t="s">
        <v>76</v>
      </c>
      <c r="B273">
        <v>2013</v>
      </c>
      <c r="C273">
        <v>0</v>
      </c>
      <c r="D273" t="s">
        <v>163</v>
      </c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</row>
    <row r="274" spans="1:46">
      <c r="A274" t="s">
        <v>77</v>
      </c>
      <c r="B274">
        <v>2013</v>
      </c>
      <c r="C274">
        <v>2.3290000000000002</v>
      </c>
      <c r="D274" t="s">
        <v>163</v>
      </c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</row>
    <row r="275" spans="1:46">
      <c r="A275" t="s">
        <v>77</v>
      </c>
      <c r="B275">
        <v>2013</v>
      </c>
      <c r="C275">
        <v>2.93</v>
      </c>
      <c r="D275" t="s">
        <v>162</v>
      </c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</row>
    <row r="276" spans="1:46">
      <c r="A276" t="s">
        <v>78</v>
      </c>
      <c r="B276">
        <v>2013</v>
      </c>
      <c r="C276">
        <v>8.968</v>
      </c>
      <c r="D276" t="s">
        <v>162</v>
      </c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</row>
    <row r="277" spans="1:46">
      <c r="A277" t="s">
        <v>78</v>
      </c>
      <c r="B277">
        <v>2013</v>
      </c>
      <c r="C277">
        <v>0.223</v>
      </c>
      <c r="D277" t="s">
        <v>163</v>
      </c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</row>
    <row r="278" spans="1:46">
      <c r="A278" t="s">
        <v>69</v>
      </c>
      <c r="B278">
        <v>2013</v>
      </c>
      <c r="C278">
        <v>0</v>
      </c>
      <c r="D278" t="s">
        <v>163</v>
      </c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</row>
    <row r="279" spans="1:46">
      <c r="A279" t="s">
        <v>69</v>
      </c>
      <c r="B279">
        <v>2013</v>
      </c>
      <c r="C279">
        <v>0</v>
      </c>
      <c r="D279" t="s">
        <v>162</v>
      </c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</row>
    <row r="280" spans="1:46">
      <c r="A280" t="s">
        <v>54</v>
      </c>
      <c r="B280">
        <v>2013</v>
      </c>
      <c r="C280">
        <v>119.70700000000001</v>
      </c>
      <c r="D280" t="s">
        <v>162</v>
      </c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</row>
    <row r="281" spans="1:46">
      <c r="A281" t="s">
        <v>54</v>
      </c>
      <c r="B281">
        <v>2013</v>
      </c>
      <c r="C281">
        <v>54.054000000000002</v>
      </c>
      <c r="D281" t="s">
        <v>163</v>
      </c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</row>
    <row r="282" spans="1:46">
      <c r="A282" t="s">
        <v>79</v>
      </c>
      <c r="B282">
        <v>2013</v>
      </c>
      <c r="C282">
        <v>54.508000000000003</v>
      </c>
      <c r="D282" t="s">
        <v>163</v>
      </c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</row>
    <row r="283" spans="1:46">
      <c r="A283" t="s">
        <v>79</v>
      </c>
      <c r="B283">
        <v>2013</v>
      </c>
      <c r="C283">
        <v>36.486000000000004</v>
      </c>
      <c r="D283" t="s">
        <v>162</v>
      </c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</row>
    <row r="284" spans="1:46">
      <c r="A284" t="s">
        <v>55</v>
      </c>
      <c r="B284">
        <v>2013</v>
      </c>
      <c r="C284">
        <v>28.084</v>
      </c>
      <c r="D284" t="s">
        <v>162</v>
      </c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</row>
    <row r="285" spans="1:46">
      <c r="A285" t="s">
        <v>55</v>
      </c>
      <c r="B285">
        <v>2013</v>
      </c>
      <c r="C285">
        <v>44.359000000000002</v>
      </c>
      <c r="D285" t="s">
        <v>163</v>
      </c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</row>
    <row r="286" spans="1:46">
      <c r="A286" t="s">
        <v>56</v>
      </c>
      <c r="B286">
        <v>2013</v>
      </c>
      <c r="C286">
        <v>19.166</v>
      </c>
      <c r="D286" t="s">
        <v>163</v>
      </c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</row>
    <row r="287" spans="1:46">
      <c r="A287" t="s">
        <v>56</v>
      </c>
      <c r="B287">
        <v>2013</v>
      </c>
      <c r="C287">
        <v>29.16</v>
      </c>
      <c r="D287" t="s">
        <v>162</v>
      </c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</row>
    <row r="288" spans="1:46">
      <c r="A288" t="s">
        <v>57</v>
      </c>
      <c r="B288">
        <v>2013</v>
      </c>
      <c r="C288">
        <v>9.8529999999999998</v>
      </c>
      <c r="D288" t="s">
        <v>162</v>
      </c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</row>
    <row r="289" spans="1:46">
      <c r="A289" t="s">
        <v>57</v>
      </c>
      <c r="B289">
        <v>2013</v>
      </c>
      <c r="C289">
        <v>17.111000000000001</v>
      </c>
      <c r="D289" t="s">
        <v>163</v>
      </c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</row>
    <row r="290" spans="1:46">
      <c r="A290" t="s">
        <v>80</v>
      </c>
      <c r="B290">
        <v>2013</v>
      </c>
      <c r="C290">
        <v>23.81</v>
      </c>
      <c r="D290" t="s">
        <v>163</v>
      </c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</row>
    <row r="291" spans="1:46">
      <c r="A291" t="s">
        <v>80</v>
      </c>
      <c r="B291">
        <v>2013</v>
      </c>
      <c r="C291">
        <v>14.677</v>
      </c>
      <c r="D291" t="s">
        <v>162</v>
      </c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</row>
    <row r="292" spans="1:46">
      <c r="A292" t="s">
        <v>58</v>
      </c>
      <c r="B292">
        <v>2013</v>
      </c>
      <c r="C292">
        <v>45.625999999999998</v>
      </c>
      <c r="D292" t="s">
        <v>162</v>
      </c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</row>
    <row r="293" spans="1:46">
      <c r="A293" t="s">
        <v>58</v>
      </c>
      <c r="B293">
        <v>2013</v>
      </c>
      <c r="C293">
        <v>81.634</v>
      </c>
      <c r="D293" t="s">
        <v>163</v>
      </c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</row>
    <row r="294" spans="1:46">
      <c r="A294" t="s">
        <v>59</v>
      </c>
      <c r="B294">
        <v>2013</v>
      </c>
      <c r="C294">
        <v>31.720000000000002</v>
      </c>
      <c r="D294" t="s">
        <v>163</v>
      </c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</row>
    <row r="295" spans="1:46">
      <c r="A295" t="s">
        <v>59</v>
      </c>
      <c r="B295">
        <v>2013</v>
      </c>
      <c r="C295">
        <v>27.076000000000001</v>
      </c>
      <c r="D295" t="s">
        <v>162</v>
      </c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</row>
    <row r="296" spans="1:46">
      <c r="A296" t="s">
        <v>60</v>
      </c>
      <c r="B296">
        <v>2013</v>
      </c>
      <c r="C296">
        <v>38.588000000000001</v>
      </c>
      <c r="D296" t="s">
        <v>162</v>
      </c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</row>
    <row r="297" spans="1:46">
      <c r="A297" t="s">
        <v>60</v>
      </c>
      <c r="B297">
        <v>2013</v>
      </c>
      <c r="C297">
        <v>38.261000000000003</v>
      </c>
      <c r="D297" t="s">
        <v>163</v>
      </c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</row>
    <row r="298" spans="1:46">
      <c r="A298" t="s">
        <v>164</v>
      </c>
      <c r="B298">
        <v>2013</v>
      </c>
      <c r="C298">
        <v>4.4169999999999998</v>
      </c>
      <c r="D298" t="s">
        <v>163</v>
      </c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</row>
    <row r="299" spans="1:46">
      <c r="A299" t="s">
        <v>164</v>
      </c>
      <c r="B299">
        <v>2013</v>
      </c>
      <c r="C299">
        <v>26.744</v>
      </c>
      <c r="D299" t="s">
        <v>162</v>
      </c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</row>
    <row r="300" spans="1:46">
      <c r="A300" t="s">
        <v>165</v>
      </c>
      <c r="B300">
        <v>2013</v>
      </c>
      <c r="C300">
        <v>0.14000000000000001</v>
      </c>
      <c r="D300" t="s">
        <v>162</v>
      </c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</row>
    <row r="301" spans="1:46">
      <c r="A301" t="s">
        <v>165</v>
      </c>
      <c r="B301">
        <v>2013</v>
      </c>
      <c r="C301">
        <v>35.744</v>
      </c>
      <c r="D301" t="s">
        <v>163</v>
      </c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</row>
    <row r="302" spans="1:46">
      <c r="A302" t="s">
        <v>61</v>
      </c>
      <c r="B302">
        <v>2013</v>
      </c>
      <c r="C302">
        <v>11.170999999999999</v>
      </c>
      <c r="D302" t="s">
        <v>163</v>
      </c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</row>
    <row r="303" spans="1:46">
      <c r="A303" t="s">
        <v>61</v>
      </c>
      <c r="B303">
        <v>2013</v>
      </c>
      <c r="C303">
        <v>63.119</v>
      </c>
      <c r="D303" t="s">
        <v>162</v>
      </c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</row>
    <row r="304" spans="1:46">
      <c r="A304" t="s">
        <v>166</v>
      </c>
      <c r="B304">
        <v>2013</v>
      </c>
      <c r="C304">
        <v>9.1840000000000011</v>
      </c>
      <c r="D304" t="s">
        <v>162</v>
      </c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</row>
    <row r="305" spans="1:46">
      <c r="A305" t="s">
        <v>166</v>
      </c>
      <c r="B305">
        <v>2013</v>
      </c>
      <c r="C305">
        <v>10.415000000000001</v>
      </c>
      <c r="D305" t="s">
        <v>163</v>
      </c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</row>
    <row r="306" spans="1:46">
      <c r="A306" t="s">
        <v>74</v>
      </c>
      <c r="B306">
        <v>2014</v>
      </c>
      <c r="C306">
        <v>0.65900000000000003</v>
      </c>
      <c r="D306" t="s">
        <v>163</v>
      </c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</row>
    <row r="307" spans="1:46">
      <c r="A307" t="s">
        <v>74</v>
      </c>
      <c r="B307">
        <v>2014</v>
      </c>
      <c r="C307">
        <v>11.700000000000001</v>
      </c>
      <c r="D307" t="s">
        <v>162</v>
      </c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</row>
    <row r="308" spans="1:46">
      <c r="A308" t="s">
        <v>35</v>
      </c>
      <c r="B308">
        <v>2014</v>
      </c>
      <c r="C308">
        <v>96.162999999999997</v>
      </c>
      <c r="D308" t="s">
        <v>162</v>
      </c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</row>
    <row r="309" spans="1:46">
      <c r="A309" t="s">
        <v>35</v>
      </c>
      <c r="B309">
        <v>2014</v>
      </c>
      <c r="C309">
        <v>62.773000000000003</v>
      </c>
      <c r="D309" t="s">
        <v>163</v>
      </c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</row>
    <row r="310" spans="1:46">
      <c r="A310" t="s">
        <v>36</v>
      </c>
      <c r="B310">
        <v>2014</v>
      </c>
      <c r="C310">
        <v>15.077</v>
      </c>
      <c r="D310" t="s">
        <v>163</v>
      </c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</row>
    <row r="311" spans="1:46">
      <c r="A311" t="s">
        <v>36</v>
      </c>
      <c r="B311">
        <v>2014</v>
      </c>
      <c r="C311">
        <v>78.448000000000008</v>
      </c>
      <c r="D311" t="s">
        <v>162</v>
      </c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</row>
    <row r="312" spans="1:46">
      <c r="A312" t="s">
        <v>37</v>
      </c>
      <c r="B312">
        <v>2014</v>
      </c>
      <c r="C312">
        <v>15.548</v>
      </c>
      <c r="D312" t="s">
        <v>162</v>
      </c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</row>
    <row r="313" spans="1:46">
      <c r="A313" t="s">
        <v>37</v>
      </c>
      <c r="B313">
        <v>2014</v>
      </c>
      <c r="C313">
        <v>49.585999999999999</v>
      </c>
      <c r="D313" t="s">
        <v>163</v>
      </c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</row>
    <row r="314" spans="1:46">
      <c r="A314" t="s">
        <v>38</v>
      </c>
      <c r="B314">
        <v>2014</v>
      </c>
      <c r="C314">
        <v>0</v>
      </c>
      <c r="D314" t="s">
        <v>163</v>
      </c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</row>
    <row r="315" spans="1:46">
      <c r="A315" t="s">
        <v>38</v>
      </c>
      <c r="B315">
        <v>2014</v>
      </c>
      <c r="C315">
        <v>0</v>
      </c>
      <c r="D315" t="s">
        <v>162</v>
      </c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</row>
    <row r="316" spans="1:46">
      <c r="A316" t="s">
        <v>39</v>
      </c>
      <c r="B316">
        <v>2014</v>
      </c>
      <c r="C316">
        <v>42.631</v>
      </c>
      <c r="D316" t="s">
        <v>162</v>
      </c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</row>
    <row r="317" spans="1:46">
      <c r="A317" t="s">
        <v>39</v>
      </c>
      <c r="B317">
        <v>2014</v>
      </c>
      <c r="C317">
        <v>101.31100000000001</v>
      </c>
      <c r="D317" t="s">
        <v>163</v>
      </c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</row>
    <row r="318" spans="1:46">
      <c r="A318" t="s">
        <v>40</v>
      </c>
      <c r="B318">
        <v>2014</v>
      </c>
      <c r="C318">
        <v>267.55200000000002</v>
      </c>
      <c r="D318" t="s">
        <v>163</v>
      </c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</row>
    <row r="319" spans="1:46">
      <c r="A319" t="s">
        <v>40</v>
      </c>
      <c r="B319">
        <v>2014</v>
      </c>
      <c r="C319">
        <v>145.566</v>
      </c>
      <c r="D319" t="s">
        <v>162</v>
      </c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</row>
    <row r="320" spans="1:46">
      <c r="A320" t="s">
        <v>41</v>
      </c>
      <c r="B320">
        <v>2014</v>
      </c>
      <c r="C320">
        <v>45.727000000000004</v>
      </c>
      <c r="D320" t="s">
        <v>162</v>
      </c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</row>
    <row r="321" spans="1:46">
      <c r="A321" t="s">
        <v>41</v>
      </c>
      <c r="B321">
        <v>2014</v>
      </c>
      <c r="C321">
        <v>35.448999999999998</v>
      </c>
      <c r="D321" t="s">
        <v>163</v>
      </c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</row>
    <row r="322" spans="1:46">
      <c r="A322" t="s">
        <v>42</v>
      </c>
      <c r="B322">
        <v>2014</v>
      </c>
      <c r="C322">
        <v>23.341999999999999</v>
      </c>
      <c r="D322" t="s">
        <v>163</v>
      </c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</row>
    <row r="323" spans="1:46">
      <c r="A323" t="s">
        <v>42</v>
      </c>
      <c r="B323">
        <v>2014</v>
      </c>
      <c r="C323">
        <v>13.428000000000001</v>
      </c>
      <c r="D323" t="s">
        <v>162</v>
      </c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</row>
    <row r="324" spans="1:46">
      <c r="A324" t="s">
        <v>43</v>
      </c>
      <c r="B324">
        <v>2014</v>
      </c>
      <c r="C324">
        <v>34.06</v>
      </c>
      <c r="D324" t="s">
        <v>162</v>
      </c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</row>
    <row r="325" spans="1:46">
      <c r="A325" t="s">
        <v>43</v>
      </c>
      <c r="B325">
        <v>2014</v>
      </c>
      <c r="C325">
        <v>2.3109999999999999</v>
      </c>
      <c r="D325" t="s">
        <v>163</v>
      </c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</row>
    <row r="326" spans="1:46">
      <c r="A326" t="s">
        <v>44</v>
      </c>
      <c r="B326">
        <v>2014</v>
      </c>
      <c r="C326">
        <v>56.578000000000003</v>
      </c>
      <c r="D326" t="s">
        <v>163</v>
      </c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</row>
    <row r="327" spans="1:46">
      <c r="A327" t="s">
        <v>44</v>
      </c>
      <c r="B327">
        <v>2014</v>
      </c>
      <c r="C327">
        <v>44.316000000000003</v>
      </c>
      <c r="D327" t="s">
        <v>162</v>
      </c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</row>
    <row r="328" spans="1:46">
      <c r="A328" t="s">
        <v>45</v>
      </c>
      <c r="B328">
        <v>2014</v>
      </c>
      <c r="C328">
        <v>77.838999999999999</v>
      </c>
      <c r="D328" t="s">
        <v>162</v>
      </c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</row>
    <row r="329" spans="1:46">
      <c r="A329" t="s">
        <v>45</v>
      </c>
      <c r="B329">
        <v>2014</v>
      </c>
      <c r="C329">
        <v>13.157999999999999</v>
      </c>
      <c r="D329" t="s">
        <v>163</v>
      </c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</row>
    <row r="330" spans="1:46">
      <c r="A330" t="s">
        <v>46</v>
      </c>
      <c r="B330">
        <v>2014</v>
      </c>
      <c r="C330">
        <v>270.22700000000003</v>
      </c>
      <c r="D330" t="s">
        <v>163</v>
      </c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</row>
    <row r="331" spans="1:46">
      <c r="A331" t="s">
        <v>46</v>
      </c>
      <c r="B331">
        <v>2014</v>
      </c>
      <c r="C331">
        <v>28.343</v>
      </c>
      <c r="D331" t="s">
        <v>162</v>
      </c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</row>
    <row r="332" spans="1:46">
      <c r="A332" t="s">
        <v>47</v>
      </c>
      <c r="B332">
        <v>2014</v>
      </c>
      <c r="C332">
        <v>39.233000000000004</v>
      </c>
      <c r="D332" t="s">
        <v>162</v>
      </c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</row>
    <row r="333" spans="1:46">
      <c r="A333" t="s">
        <v>47</v>
      </c>
      <c r="B333">
        <v>2014</v>
      </c>
      <c r="C333">
        <v>25.001999999999999</v>
      </c>
      <c r="D333" t="s">
        <v>163</v>
      </c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</row>
    <row r="334" spans="1:46">
      <c r="A334" t="s">
        <v>48</v>
      </c>
      <c r="B334">
        <v>2014</v>
      </c>
      <c r="C334">
        <v>68.683999999999997</v>
      </c>
      <c r="D334" t="s">
        <v>162</v>
      </c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</row>
    <row r="335" spans="1:46">
      <c r="A335" t="s">
        <v>48</v>
      </c>
      <c r="B335">
        <v>2014</v>
      </c>
      <c r="C335">
        <v>20.48</v>
      </c>
      <c r="D335" t="s">
        <v>163</v>
      </c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</row>
    <row r="336" spans="1:46">
      <c r="A336" t="s">
        <v>49</v>
      </c>
      <c r="B336">
        <v>2014</v>
      </c>
      <c r="C336">
        <v>2.5340000000000003</v>
      </c>
      <c r="D336" t="s">
        <v>163</v>
      </c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</row>
    <row r="337" spans="1:46">
      <c r="A337" t="s">
        <v>49</v>
      </c>
      <c r="B337">
        <v>2014</v>
      </c>
      <c r="C337">
        <v>10.271000000000001</v>
      </c>
      <c r="D337" t="s">
        <v>162</v>
      </c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</row>
    <row r="338" spans="1:46">
      <c r="A338" t="s">
        <v>75</v>
      </c>
      <c r="B338">
        <v>2014</v>
      </c>
      <c r="C338">
        <v>0</v>
      </c>
      <c r="D338" t="s">
        <v>162</v>
      </c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</row>
    <row r="339" spans="1:46">
      <c r="A339" t="s">
        <v>75</v>
      </c>
      <c r="B339">
        <v>2014</v>
      </c>
      <c r="C339">
        <v>0</v>
      </c>
      <c r="D339" t="s">
        <v>163</v>
      </c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</row>
    <row r="340" spans="1:46">
      <c r="A340" t="s">
        <v>50</v>
      </c>
      <c r="B340">
        <v>2014</v>
      </c>
      <c r="C340">
        <v>10.912000000000001</v>
      </c>
      <c r="D340" t="s">
        <v>163</v>
      </c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</row>
    <row r="341" spans="1:46">
      <c r="A341" t="s">
        <v>50</v>
      </c>
      <c r="B341">
        <v>2014</v>
      </c>
      <c r="C341">
        <v>168.28900000000002</v>
      </c>
      <c r="D341" t="s">
        <v>162</v>
      </c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</row>
    <row r="342" spans="1:46">
      <c r="A342" t="s">
        <v>51</v>
      </c>
      <c r="B342">
        <v>2014</v>
      </c>
      <c r="C342">
        <v>30.676000000000002</v>
      </c>
      <c r="D342" t="s">
        <v>162</v>
      </c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</row>
    <row r="343" spans="1:46">
      <c r="A343" t="s">
        <v>51</v>
      </c>
      <c r="B343">
        <v>2014</v>
      </c>
      <c r="C343">
        <v>3.2330000000000001</v>
      </c>
      <c r="D343" t="s">
        <v>163</v>
      </c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</row>
    <row r="344" spans="1:46">
      <c r="A344" t="s">
        <v>52</v>
      </c>
      <c r="B344">
        <v>2014</v>
      </c>
      <c r="C344">
        <v>7.4409999999999998</v>
      </c>
      <c r="D344" t="s">
        <v>163</v>
      </c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</row>
    <row r="345" spans="1:46">
      <c r="A345" t="s">
        <v>52</v>
      </c>
      <c r="B345">
        <v>2014</v>
      </c>
      <c r="C345">
        <v>25.060000000000002</v>
      </c>
      <c r="D345" t="s">
        <v>162</v>
      </c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</row>
    <row r="346" spans="1:46">
      <c r="A346" t="s">
        <v>53</v>
      </c>
      <c r="B346">
        <v>2014</v>
      </c>
      <c r="C346">
        <v>19.224</v>
      </c>
      <c r="D346" t="s">
        <v>162</v>
      </c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</row>
    <row r="347" spans="1:46">
      <c r="A347" t="s">
        <v>53</v>
      </c>
      <c r="B347">
        <v>2014</v>
      </c>
      <c r="C347">
        <v>10.883000000000001</v>
      </c>
      <c r="D347" t="s">
        <v>163</v>
      </c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</row>
    <row r="348" spans="1:46">
      <c r="A348" t="s">
        <v>76</v>
      </c>
      <c r="B348">
        <v>2014</v>
      </c>
      <c r="C348">
        <v>0</v>
      </c>
      <c r="D348" t="s">
        <v>163</v>
      </c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</row>
    <row r="349" spans="1:46">
      <c r="A349" t="s">
        <v>76</v>
      </c>
      <c r="B349">
        <v>2014</v>
      </c>
      <c r="C349">
        <v>2.6320000000000001</v>
      </c>
      <c r="D349" t="s">
        <v>162</v>
      </c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</row>
    <row r="350" spans="1:46">
      <c r="A350" t="s">
        <v>77</v>
      </c>
      <c r="B350">
        <v>2014</v>
      </c>
      <c r="C350">
        <v>3.2149999999999999</v>
      </c>
      <c r="D350" t="s">
        <v>162</v>
      </c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</row>
    <row r="351" spans="1:46">
      <c r="A351" t="s">
        <v>77</v>
      </c>
      <c r="B351">
        <v>2014</v>
      </c>
      <c r="C351">
        <v>2.3109999999999999</v>
      </c>
      <c r="D351" t="s">
        <v>163</v>
      </c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</row>
    <row r="352" spans="1:46">
      <c r="A352" t="s">
        <v>78</v>
      </c>
      <c r="B352">
        <v>2014</v>
      </c>
      <c r="C352">
        <v>0.41000000000000003</v>
      </c>
      <c r="D352" t="s">
        <v>163</v>
      </c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</row>
    <row r="353" spans="1:46">
      <c r="A353" t="s">
        <v>78</v>
      </c>
      <c r="B353">
        <v>2014</v>
      </c>
      <c r="C353">
        <v>11.066000000000001</v>
      </c>
      <c r="D353" t="s">
        <v>162</v>
      </c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</row>
    <row r="354" spans="1:46">
      <c r="A354" t="s">
        <v>69</v>
      </c>
      <c r="B354">
        <v>2014</v>
      </c>
      <c r="C354">
        <v>0</v>
      </c>
      <c r="D354" t="s">
        <v>162</v>
      </c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</row>
    <row r="355" spans="1:46">
      <c r="A355" t="s">
        <v>69</v>
      </c>
      <c r="B355">
        <v>2014</v>
      </c>
      <c r="C355">
        <v>0</v>
      </c>
      <c r="D355" t="s">
        <v>163</v>
      </c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</row>
    <row r="356" spans="1:46">
      <c r="A356" t="s">
        <v>54</v>
      </c>
      <c r="B356">
        <v>2014</v>
      </c>
      <c r="C356">
        <v>65.260999999999996</v>
      </c>
      <c r="D356" t="s">
        <v>163</v>
      </c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</row>
    <row r="357" spans="1:46">
      <c r="A357" t="s">
        <v>54</v>
      </c>
      <c r="B357">
        <v>2014</v>
      </c>
      <c r="C357">
        <v>118.27800000000001</v>
      </c>
      <c r="D357" t="s">
        <v>162</v>
      </c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</row>
    <row r="358" spans="1:46">
      <c r="A358" t="s">
        <v>79</v>
      </c>
      <c r="B358">
        <v>2014</v>
      </c>
      <c r="C358">
        <v>22.849</v>
      </c>
      <c r="D358" t="s">
        <v>162</v>
      </c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</row>
    <row r="359" spans="1:46">
      <c r="A359" t="s">
        <v>79</v>
      </c>
      <c r="B359">
        <v>2014</v>
      </c>
      <c r="C359">
        <v>78.954999999999998</v>
      </c>
      <c r="D359" t="s">
        <v>163</v>
      </c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</row>
    <row r="360" spans="1:46">
      <c r="A360" t="s">
        <v>55</v>
      </c>
      <c r="B360">
        <v>2014</v>
      </c>
      <c r="C360">
        <v>40.831000000000003</v>
      </c>
      <c r="D360" t="s">
        <v>163</v>
      </c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</row>
    <row r="361" spans="1:46">
      <c r="A361" t="s">
        <v>55</v>
      </c>
      <c r="B361">
        <v>2014</v>
      </c>
      <c r="C361">
        <v>48.628999999999998</v>
      </c>
      <c r="D361" t="s">
        <v>162</v>
      </c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</row>
    <row r="362" spans="1:46">
      <c r="A362" t="s">
        <v>56</v>
      </c>
      <c r="B362">
        <v>2014</v>
      </c>
      <c r="C362">
        <v>26.089000000000002</v>
      </c>
      <c r="D362" t="s">
        <v>162</v>
      </c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</row>
    <row r="363" spans="1:46">
      <c r="A363" t="s">
        <v>56</v>
      </c>
      <c r="B363">
        <v>2014</v>
      </c>
      <c r="C363">
        <v>22.838000000000001</v>
      </c>
      <c r="D363" t="s">
        <v>163</v>
      </c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</row>
    <row r="364" spans="1:46">
      <c r="A364" t="s">
        <v>57</v>
      </c>
      <c r="B364">
        <v>2014</v>
      </c>
      <c r="C364">
        <v>35.773000000000003</v>
      </c>
      <c r="D364" t="s">
        <v>163</v>
      </c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</row>
    <row r="365" spans="1:46">
      <c r="A365" t="s">
        <v>57</v>
      </c>
      <c r="B365">
        <v>2014</v>
      </c>
      <c r="C365">
        <v>10.120000000000001</v>
      </c>
      <c r="D365" t="s">
        <v>162</v>
      </c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</row>
    <row r="366" spans="1:46">
      <c r="A366" t="s">
        <v>80</v>
      </c>
      <c r="B366">
        <v>2014</v>
      </c>
      <c r="C366">
        <v>25.228999999999999</v>
      </c>
      <c r="D366" t="s">
        <v>162</v>
      </c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</row>
    <row r="367" spans="1:46">
      <c r="A367" t="s">
        <v>80</v>
      </c>
      <c r="B367">
        <v>2014</v>
      </c>
      <c r="C367">
        <v>19.602</v>
      </c>
      <c r="D367" t="s">
        <v>163</v>
      </c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</row>
    <row r="368" spans="1:46">
      <c r="A368" t="s">
        <v>58</v>
      </c>
      <c r="B368">
        <v>2014</v>
      </c>
      <c r="C368">
        <v>106.11</v>
      </c>
      <c r="D368" t="s">
        <v>163</v>
      </c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</row>
    <row r="369" spans="1:46">
      <c r="A369" t="s">
        <v>58</v>
      </c>
      <c r="B369">
        <v>2014</v>
      </c>
      <c r="C369">
        <v>49.867000000000004</v>
      </c>
      <c r="D369" t="s">
        <v>162</v>
      </c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</row>
    <row r="370" spans="1:46">
      <c r="A370" t="s">
        <v>59</v>
      </c>
      <c r="B370">
        <v>2014</v>
      </c>
      <c r="C370">
        <v>26.114000000000001</v>
      </c>
      <c r="D370" t="s">
        <v>162</v>
      </c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</row>
    <row r="371" spans="1:46">
      <c r="A371" t="s">
        <v>59</v>
      </c>
      <c r="B371">
        <v>2014</v>
      </c>
      <c r="C371">
        <v>35.988999999999997</v>
      </c>
      <c r="D371" t="s">
        <v>163</v>
      </c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</row>
    <row r="372" spans="1:46">
      <c r="A372" t="s">
        <v>60</v>
      </c>
      <c r="B372">
        <v>2014</v>
      </c>
      <c r="C372">
        <v>42.703000000000003</v>
      </c>
      <c r="D372" t="s">
        <v>163</v>
      </c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</row>
    <row r="373" spans="1:46">
      <c r="A373" t="s">
        <v>60</v>
      </c>
      <c r="B373">
        <v>2014</v>
      </c>
      <c r="C373">
        <v>46.67</v>
      </c>
      <c r="D373" t="s">
        <v>162</v>
      </c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</row>
    <row r="374" spans="1:46">
      <c r="A374" t="s">
        <v>164</v>
      </c>
      <c r="B374">
        <v>2014</v>
      </c>
      <c r="C374">
        <v>28.631</v>
      </c>
      <c r="D374" t="s">
        <v>162</v>
      </c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</row>
    <row r="375" spans="1:46">
      <c r="A375" t="s">
        <v>164</v>
      </c>
      <c r="B375">
        <v>2014</v>
      </c>
      <c r="C375">
        <v>9.7059999999999995</v>
      </c>
      <c r="D375" t="s">
        <v>163</v>
      </c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</row>
    <row r="376" spans="1:46">
      <c r="A376" t="s">
        <v>165</v>
      </c>
      <c r="B376">
        <v>2014</v>
      </c>
      <c r="C376">
        <v>30.683</v>
      </c>
      <c r="D376" t="s">
        <v>163</v>
      </c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</row>
    <row r="377" spans="1:46">
      <c r="A377" t="s">
        <v>165</v>
      </c>
      <c r="B377">
        <v>2014</v>
      </c>
      <c r="C377">
        <v>0.32</v>
      </c>
      <c r="D377" t="s">
        <v>162</v>
      </c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</row>
    <row r="378" spans="1:46">
      <c r="A378" t="s">
        <v>61</v>
      </c>
      <c r="B378">
        <v>2014</v>
      </c>
      <c r="C378">
        <v>83.674999999999997</v>
      </c>
      <c r="D378" t="s">
        <v>162</v>
      </c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</row>
    <row r="379" spans="1:46">
      <c r="A379" t="s">
        <v>61</v>
      </c>
      <c r="B379">
        <v>2014</v>
      </c>
      <c r="C379">
        <v>9.8030000000000008</v>
      </c>
      <c r="D379" t="s">
        <v>163</v>
      </c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</row>
    <row r="380" spans="1:46">
      <c r="A380" t="s">
        <v>166</v>
      </c>
      <c r="B380">
        <v>2014</v>
      </c>
      <c r="C380">
        <v>1.71</v>
      </c>
      <c r="D380" t="s">
        <v>163</v>
      </c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</row>
    <row r="381" spans="1:46">
      <c r="A381" t="s">
        <v>166</v>
      </c>
      <c r="B381">
        <v>2014</v>
      </c>
      <c r="C381">
        <v>3.4780000000000002</v>
      </c>
      <c r="D381" t="s">
        <v>162</v>
      </c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</row>
    <row r="382" spans="1:46"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</row>
    <row r="383" spans="1:46"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</row>
    <row r="384" spans="1:46"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</row>
    <row r="385" spans="8:46"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</row>
    <row r="386" spans="8:46"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</row>
    <row r="387" spans="8:46"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</row>
    <row r="388" spans="8:46"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</row>
    <row r="389" spans="8:46"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</row>
    <row r="390" spans="8:46"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</row>
    <row r="391" spans="8:46"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</row>
    <row r="392" spans="8:46"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</row>
    <row r="393" spans="8:46"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</row>
    <row r="394" spans="8:46"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</row>
    <row r="395" spans="8:46"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</row>
    <row r="396" spans="8:46"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</row>
    <row r="397" spans="8:46"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</row>
    <row r="398" spans="8:46"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</row>
    <row r="399" spans="8:46"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</row>
    <row r="400" spans="8:46"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</row>
    <row r="401" spans="8:46"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</row>
    <row r="402" spans="8:46"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</row>
    <row r="403" spans="8:46"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</row>
    <row r="404" spans="8:46"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</row>
    <row r="405" spans="8:46"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</row>
    <row r="406" spans="8:46"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</row>
    <row r="407" spans="8:46"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</row>
    <row r="408" spans="8:46"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</row>
    <row r="409" spans="8:46"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</row>
    <row r="410" spans="8:46"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</row>
    <row r="411" spans="8:46"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</row>
    <row r="412" spans="8:46"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</row>
    <row r="413" spans="8:46"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</row>
    <row r="414" spans="8:46"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</row>
    <row r="415" spans="8:46"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</row>
    <row r="416" spans="8:46"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</row>
    <row r="417" spans="8:46"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</row>
    <row r="418" spans="8:46"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</row>
    <row r="419" spans="8:46"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</row>
    <row r="420" spans="8:46"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</row>
    <row r="421" spans="8:46"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</row>
    <row r="422" spans="8:46"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</row>
    <row r="423" spans="8:46"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</row>
    <row r="424" spans="8:46"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</row>
    <row r="425" spans="8:46"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</row>
    <row r="426" spans="8:46"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</row>
    <row r="427" spans="8:46"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</row>
    <row r="428" spans="8:46"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</row>
    <row r="429" spans="8:46"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</row>
    <row r="430" spans="8:46"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</row>
    <row r="431" spans="8:46"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</row>
    <row r="432" spans="8:46"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</row>
    <row r="433" spans="8:46"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</row>
    <row r="434" spans="8:46"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</row>
    <row r="435" spans="8:46"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</row>
    <row r="436" spans="8:46"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</row>
    <row r="437" spans="8:46"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</row>
    <row r="438" spans="8:46"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</row>
    <row r="439" spans="8:46"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</row>
    <row r="440" spans="8:46"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</row>
    <row r="441" spans="8:46"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</row>
    <row r="442" spans="8:46"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</row>
    <row r="443" spans="8:46"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</row>
    <row r="444" spans="8:46"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</row>
    <row r="445" spans="8:46"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</row>
    <row r="446" spans="8:46"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</row>
    <row r="447" spans="8:46"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</row>
    <row r="448" spans="8:46"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</row>
    <row r="449" spans="8:46"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</row>
    <row r="450" spans="8:46"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</row>
    <row r="451" spans="8:46"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</row>
    <row r="452" spans="8:46"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</row>
    <row r="453" spans="8:46"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</row>
    <row r="454" spans="8:46"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</row>
    <row r="455" spans="8:46"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</row>
    <row r="456" spans="8:46"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</row>
    <row r="457" spans="8:46"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</row>
    <row r="458" spans="8:46"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</row>
    <row r="459" spans="8:46"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</row>
    <row r="460" spans="8:46"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</row>
    <row r="461" spans="8:46"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</row>
    <row r="462" spans="8:46"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</row>
    <row r="463" spans="8:46"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</row>
    <row r="464" spans="8:46"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</row>
    <row r="465" spans="8:46"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</row>
    <row r="466" spans="8:46"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</row>
    <row r="467" spans="8:46"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</row>
    <row r="468" spans="8:46"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</row>
    <row r="469" spans="8:46"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</row>
    <row r="470" spans="8:46"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</row>
    <row r="471" spans="8:46"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</row>
    <row r="472" spans="8:46"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</row>
    <row r="473" spans="8:46"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</row>
    <row r="474" spans="8:46"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</row>
    <row r="475" spans="8:46"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</row>
    <row r="476" spans="8:46"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</row>
    <row r="477" spans="8:46"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</row>
    <row r="478" spans="8:46"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</row>
    <row r="479" spans="8:46"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</row>
    <row r="480" spans="8:46"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</row>
    <row r="481" spans="8:46"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</row>
    <row r="482" spans="8:46"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</row>
    <row r="483" spans="8:46"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</row>
    <row r="484" spans="8:46"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</row>
    <row r="485" spans="8:46"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</row>
    <row r="486" spans="8:46"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</row>
    <row r="487" spans="8:46"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</row>
    <row r="488" spans="8:46"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</row>
    <row r="489" spans="8:46"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</row>
    <row r="490" spans="8:46"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</row>
    <row r="491" spans="8:46"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</row>
    <row r="492" spans="8:46"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</row>
    <row r="493" spans="8:46"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</row>
    <row r="494" spans="8:46"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</row>
    <row r="495" spans="8:46"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</row>
    <row r="496" spans="8:46"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</row>
    <row r="497" spans="8:46"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</row>
  </sheetData>
  <pageMargins left="0.7" right="0.7" top="0.75" bottom="0.75" header="0.3" footer="0.3"/>
  <pageSetup orientation="portrait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T185"/>
  <sheetViews>
    <sheetView topLeftCell="R10" zoomScale="70" zoomScaleNormal="70" workbookViewId="0">
      <selection activeCell="AL50" sqref="AL50"/>
    </sheetView>
  </sheetViews>
  <sheetFormatPr defaultRowHeight="14.25"/>
  <cols>
    <col min="2" max="2" width="8.73046875" style="47" customWidth="1"/>
    <col min="3" max="3" width="10.1328125" style="47" customWidth="1"/>
    <col min="4" max="4" width="20.86328125" style="47" customWidth="1"/>
    <col min="5" max="5" width="15.59765625" style="47" customWidth="1"/>
    <col min="6" max="6" width="8.3984375" style="47" bestFit="1" customWidth="1"/>
    <col min="7" max="7" width="9" style="47" bestFit="1" customWidth="1"/>
    <col min="8" max="11" width="9.1328125" style="47" customWidth="1"/>
    <col min="12" max="12" width="8.73046875" style="47" customWidth="1"/>
    <col min="13" max="14" width="20.86328125" style="47" customWidth="1"/>
    <col min="15" max="15" width="15.59765625" style="47" customWidth="1"/>
    <col min="16" max="16" width="8.3984375" style="47" bestFit="1" customWidth="1"/>
    <col min="17" max="17" width="9" style="47" bestFit="1" customWidth="1"/>
    <col min="18" max="22" width="9.1328125" style="47" customWidth="1"/>
    <col min="23" max="23" width="8.73046875" style="47" customWidth="1"/>
    <col min="24" max="24" width="10.1328125" style="47" customWidth="1"/>
    <col min="25" max="25" width="20.86328125" style="47" customWidth="1"/>
    <col min="26" max="26" width="15.59765625" style="47" customWidth="1"/>
    <col min="27" max="27" width="8.3984375" style="47" bestFit="1" customWidth="1"/>
    <col min="28" max="28" width="9" style="47" bestFit="1" customWidth="1"/>
    <col min="29" max="32" width="9.1328125" style="47" customWidth="1"/>
    <col min="33" max="33" width="8.73046875" style="47" customWidth="1"/>
    <col min="34" max="35" width="20.86328125" style="47" customWidth="1"/>
    <col min="36" max="36" width="15.59765625" style="47" customWidth="1"/>
    <col min="37" max="37" width="8.3984375" style="47" bestFit="1" customWidth="1"/>
    <col min="38" max="38" width="9" style="47" bestFit="1" customWidth="1"/>
    <col min="39" max="43" width="9.1328125" style="47" customWidth="1"/>
    <col min="44" max="44" width="8.73046875" style="47" customWidth="1"/>
    <col min="45" max="45" width="10.1328125" style="47" customWidth="1"/>
    <col min="46" max="46" width="20.86328125" style="47" customWidth="1"/>
    <col min="47" max="47" width="15.59765625" style="47" customWidth="1"/>
    <col min="48" max="48" width="8.3984375" style="47" bestFit="1" customWidth="1"/>
    <col min="49" max="49" width="9" style="47" bestFit="1" customWidth="1"/>
    <col min="50" max="53" width="9.1328125" style="47" customWidth="1"/>
    <col min="54" max="54" width="8.73046875" style="47" customWidth="1"/>
    <col min="55" max="56" width="20.86328125" style="47" customWidth="1"/>
    <col min="57" max="57" width="15.59765625" style="47" customWidth="1"/>
    <col min="58" max="58" width="8.3984375" style="47" bestFit="1" customWidth="1"/>
    <col min="59" max="59" width="9" style="47" bestFit="1" customWidth="1"/>
    <col min="60" max="64" width="9.1328125" style="47" customWidth="1"/>
    <col min="65" max="65" width="8.73046875" style="47" customWidth="1"/>
    <col min="66" max="66" width="10.1328125" style="47" customWidth="1"/>
    <col min="67" max="67" width="20.86328125" style="47" customWidth="1"/>
    <col min="68" max="68" width="15.59765625" style="47" customWidth="1"/>
    <col min="69" max="69" width="8.3984375" style="47" bestFit="1" customWidth="1"/>
    <col min="70" max="70" width="9" style="47" bestFit="1" customWidth="1"/>
    <col min="71" max="74" width="9.1328125" style="47" customWidth="1"/>
    <col min="75" max="75" width="8.73046875" style="47" customWidth="1"/>
    <col min="76" max="77" width="20.86328125" style="47" customWidth="1"/>
    <col min="78" max="78" width="15.59765625" style="47" customWidth="1"/>
    <col min="79" max="79" width="8.3984375" style="47" bestFit="1" customWidth="1"/>
    <col min="80" max="80" width="9" style="47" bestFit="1" customWidth="1"/>
    <col min="81" max="84" width="9.1328125" style="47" customWidth="1"/>
    <col min="85" max="85" width="8.73046875" style="47" customWidth="1"/>
    <col min="86" max="86" width="10.1328125" style="47" customWidth="1"/>
    <col min="87" max="87" width="20.86328125" style="47" customWidth="1"/>
    <col min="88" max="88" width="15.59765625" style="47" customWidth="1"/>
    <col min="89" max="89" width="8.3984375" style="47" bestFit="1" customWidth="1"/>
    <col min="90" max="90" width="9" style="47" bestFit="1" customWidth="1"/>
    <col min="91" max="94" width="9.1328125" style="47" customWidth="1"/>
    <col min="95" max="95" width="8.73046875" style="47" customWidth="1"/>
    <col min="96" max="97" width="20.86328125" style="47" customWidth="1"/>
    <col min="98" max="98" width="15.59765625" style="47" customWidth="1"/>
    <col min="99" max="99" width="8.3984375" style="47" bestFit="1" customWidth="1"/>
    <col min="100" max="100" width="9" style="47" bestFit="1" customWidth="1"/>
    <col min="101" max="104" width="9.1328125" style="47" customWidth="1"/>
    <col min="106" max="106" width="33" bestFit="1" customWidth="1"/>
    <col min="113" max="114" width="9.1328125" style="47" customWidth="1"/>
    <col min="117" max="117" width="9.1328125" style="47" customWidth="1"/>
  </cols>
  <sheetData>
    <row r="1" spans="2:124">
      <c r="B1" s="43" t="s">
        <v>203</v>
      </c>
      <c r="G1" s="50">
        <v>0.95</v>
      </c>
      <c r="H1" s="50">
        <v>0.5</v>
      </c>
      <c r="I1" s="50">
        <v>0.5</v>
      </c>
      <c r="J1" s="9" t="s">
        <v>112</v>
      </c>
      <c r="K1" s="9"/>
      <c r="Q1" s="50">
        <v>1.05</v>
      </c>
      <c r="R1" s="50">
        <v>1.5</v>
      </c>
      <c r="S1" s="50">
        <v>1.5</v>
      </c>
      <c r="T1" s="9" t="s">
        <v>112</v>
      </c>
      <c r="U1" s="9"/>
      <c r="V1" s="9"/>
      <c r="W1" s="43" t="s">
        <v>204</v>
      </c>
      <c r="AB1" s="50">
        <v>0.95</v>
      </c>
      <c r="AC1" s="50">
        <v>0.6</v>
      </c>
      <c r="AD1" s="50">
        <v>0.5</v>
      </c>
      <c r="AE1" s="9" t="s">
        <v>112</v>
      </c>
      <c r="AF1" s="9"/>
      <c r="AL1" s="50">
        <v>1.05</v>
      </c>
      <c r="AM1" s="50">
        <v>1.5</v>
      </c>
      <c r="AN1" s="50">
        <v>1.5</v>
      </c>
      <c r="AO1" s="9" t="s">
        <v>112</v>
      </c>
      <c r="AP1" s="9"/>
      <c r="AQ1" s="9"/>
      <c r="AS1" s="43" t="s">
        <v>205</v>
      </c>
      <c r="AW1" s="50">
        <v>0.95</v>
      </c>
      <c r="AX1" s="50">
        <v>0.5</v>
      </c>
      <c r="AY1" s="50">
        <v>0.5</v>
      </c>
      <c r="AZ1" s="9" t="s">
        <v>112</v>
      </c>
      <c r="BA1" s="9"/>
      <c r="BG1" s="50">
        <v>1.05</v>
      </c>
      <c r="BH1" s="50">
        <v>2</v>
      </c>
      <c r="BI1" s="50">
        <v>2</v>
      </c>
      <c r="BJ1" s="9" t="s">
        <v>112</v>
      </c>
      <c r="BK1" s="9"/>
      <c r="BL1" s="9"/>
      <c r="BN1" s="43" t="s">
        <v>282</v>
      </c>
      <c r="BR1" s="50">
        <v>0.95</v>
      </c>
      <c r="BS1" s="50">
        <v>0.5</v>
      </c>
      <c r="BT1" s="50">
        <v>0.5</v>
      </c>
      <c r="BU1" s="9" t="s">
        <v>112</v>
      </c>
      <c r="BV1" s="9"/>
      <c r="CB1" s="50">
        <v>1.05</v>
      </c>
      <c r="CC1" s="50">
        <v>1.25</v>
      </c>
      <c r="CD1" s="50">
        <v>2</v>
      </c>
      <c r="CE1" s="9" t="s">
        <v>112</v>
      </c>
      <c r="CF1" s="9"/>
      <c r="CH1" s="43" t="s">
        <v>267</v>
      </c>
      <c r="CL1" s="50">
        <v>0.9</v>
      </c>
      <c r="CM1" s="50">
        <v>0.95</v>
      </c>
      <c r="CN1" s="50">
        <v>0.95</v>
      </c>
      <c r="CO1" s="9" t="s">
        <v>112</v>
      </c>
      <c r="CP1" s="9"/>
      <c r="CV1" s="50">
        <v>1.05</v>
      </c>
      <c r="CW1" s="50">
        <v>1.5</v>
      </c>
      <c r="CX1" s="50">
        <v>1.5</v>
      </c>
      <c r="CY1" s="9" t="s">
        <v>112</v>
      </c>
      <c r="CZ1" s="9"/>
      <c r="DB1" s="47" t="s">
        <v>270</v>
      </c>
      <c r="DC1" s="47" t="s">
        <v>271</v>
      </c>
      <c r="DD1" s="47" t="s">
        <v>272</v>
      </c>
      <c r="DE1" s="47" t="s">
        <v>273</v>
      </c>
      <c r="DF1" s="47" t="s">
        <v>274</v>
      </c>
    </row>
    <row r="2" spans="2:124" s="47" customFormat="1">
      <c r="J2" s="9"/>
      <c r="K2" s="9"/>
      <c r="T2" s="9"/>
      <c r="U2" s="9"/>
      <c r="V2" s="9"/>
      <c r="AE2" s="9"/>
      <c r="AF2" s="9"/>
      <c r="AO2" s="9"/>
      <c r="AP2" s="9"/>
      <c r="AQ2" s="9"/>
      <c r="AZ2" s="9"/>
      <c r="BA2" s="9"/>
      <c r="BJ2" s="9"/>
      <c r="BK2" s="9"/>
      <c r="BL2" s="9"/>
      <c r="BU2" s="9"/>
      <c r="BV2" s="9"/>
      <c r="CE2" s="9"/>
      <c r="CF2" s="9"/>
      <c r="CO2" s="9"/>
      <c r="CP2" s="9"/>
      <c r="CY2" s="9"/>
      <c r="CZ2" s="9"/>
      <c r="DD2" s="47" t="s">
        <v>268</v>
      </c>
      <c r="DE2" s="47" t="s">
        <v>268</v>
      </c>
    </row>
    <row r="3" spans="2:124">
      <c r="B3" s="47" t="s">
        <v>276</v>
      </c>
      <c r="L3" s="47" t="s">
        <v>276</v>
      </c>
      <c r="W3" s="47" t="s">
        <v>276</v>
      </c>
      <c r="AG3" s="47" t="s">
        <v>276</v>
      </c>
      <c r="AR3" s="47" t="s">
        <v>276</v>
      </c>
      <c r="BB3" s="47" t="s">
        <v>276</v>
      </c>
      <c r="BM3" s="47" t="s">
        <v>276</v>
      </c>
      <c r="BW3" s="47" t="s">
        <v>276</v>
      </c>
      <c r="CG3" s="47" t="s">
        <v>276</v>
      </c>
      <c r="CQ3" s="47" t="s">
        <v>276</v>
      </c>
    </row>
    <row r="4" spans="2:124">
      <c r="B4" s="47" t="s">
        <v>104</v>
      </c>
      <c r="C4" s="47" t="s">
        <v>277</v>
      </c>
      <c r="D4" s="47" t="s">
        <v>110</v>
      </c>
      <c r="E4" s="47" t="s">
        <v>6</v>
      </c>
      <c r="F4" s="47" t="s">
        <v>7</v>
      </c>
      <c r="G4" s="47">
        <v>2015</v>
      </c>
      <c r="H4" s="47">
        <v>2030</v>
      </c>
      <c r="I4" s="47">
        <v>2050</v>
      </c>
      <c r="J4" s="47">
        <v>0</v>
      </c>
      <c r="L4" s="47" t="s">
        <v>104</v>
      </c>
      <c r="M4" s="47" t="s">
        <v>277</v>
      </c>
      <c r="N4" s="47" t="s">
        <v>110</v>
      </c>
      <c r="O4" s="47" t="s">
        <v>6</v>
      </c>
      <c r="P4" s="47" t="s">
        <v>7</v>
      </c>
      <c r="Q4" s="47">
        <v>2015</v>
      </c>
      <c r="R4" s="47">
        <v>2030</v>
      </c>
      <c r="S4" s="47">
        <v>2050</v>
      </c>
      <c r="T4" s="47">
        <v>0</v>
      </c>
      <c r="W4" s="47" t="s">
        <v>104</v>
      </c>
      <c r="X4" s="47" t="s">
        <v>277</v>
      </c>
      <c r="Y4" s="47" t="s">
        <v>110</v>
      </c>
      <c r="Z4" s="47" t="s">
        <v>6</v>
      </c>
      <c r="AA4" s="47" t="s">
        <v>7</v>
      </c>
      <c r="AB4" s="47">
        <v>2015</v>
      </c>
      <c r="AC4" s="47">
        <v>2030</v>
      </c>
      <c r="AD4" s="47">
        <v>2050</v>
      </c>
      <c r="AE4" s="47">
        <v>0</v>
      </c>
      <c r="AG4" s="47" t="s">
        <v>104</v>
      </c>
      <c r="AH4" s="47" t="s">
        <v>277</v>
      </c>
      <c r="AI4" s="47" t="s">
        <v>110</v>
      </c>
      <c r="AJ4" s="47" t="s">
        <v>6</v>
      </c>
      <c r="AK4" s="47" t="s">
        <v>7</v>
      </c>
      <c r="AL4" s="47">
        <v>2015</v>
      </c>
      <c r="AM4" s="47">
        <v>2030</v>
      </c>
      <c r="AN4" s="47">
        <v>2050</v>
      </c>
      <c r="AO4" s="47">
        <v>0</v>
      </c>
      <c r="AR4" s="47" t="s">
        <v>104</v>
      </c>
      <c r="AS4" s="47" t="s">
        <v>277</v>
      </c>
      <c r="AT4" s="47" t="s">
        <v>110</v>
      </c>
      <c r="AU4" s="47" t="s">
        <v>6</v>
      </c>
      <c r="AV4" s="47" t="s">
        <v>7</v>
      </c>
      <c r="AW4" s="47">
        <v>2015</v>
      </c>
      <c r="AX4" s="47">
        <v>2030</v>
      </c>
      <c r="AY4" s="47">
        <v>2050</v>
      </c>
      <c r="AZ4" s="47">
        <v>0</v>
      </c>
      <c r="BB4" s="47" t="s">
        <v>104</v>
      </c>
      <c r="BC4" s="47" t="s">
        <v>277</v>
      </c>
      <c r="BD4" s="47" t="s">
        <v>110</v>
      </c>
      <c r="BE4" s="47" t="s">
        <v>6</v>
      </c>
      <c r="BF4" s="47" t="s">
        <v>7</v>
      </c>
      <c r="BG4" s="47">
        <v>2015</v>
      </c>
      <c r="BH4" s="47">
        <v>2030</v>
      </c>
      <c r="BI4" s="47">
        <v>2050</v>
      </c>
      <c r="BJ4" s="47">
        <v>0</v>
      </c>
      <c r="BM4" s="47" t="s">
        <v>104</v>
      </c>
      <c r="BN4" s="47" t="s">
        <v>277</v>
      </c>
      <c r="BO4" s="47" t="s">
        <v>110</v>
      </c>
      <c r="BP4" s="47" t="s">
        <v>6</v>
      </c>
      <c r="BQ4" s="47" t="s">
        <v>7</v>
      </c>
      <c r="BR4" s="47">
        <v>2015</v>
      </c>
      <c r="BS4" s="47">
        <v>2030</v>
      </c>
      <c r="BT4" s="47">
        <v>2050</v>
      </c>
      <c r="BU4" s="47">
        <v>0</v>
      </c>
      <c r="BW4" s="47" t="s">
        <v>104</v>
      </c>
      <c r="BX4" s="47" t="s">
        <v>277</v>
      </c>
      <c r="BY4" s="47" t="s">
        <v>110</v>
      </c>
      <c r="BZ4" s="47" t="s">
        <v>6</v>
      </c>
      <c r="CA4" s="47" t="s">
        <v>7</v>
      </c>
      <c r="CB4" s="47">
        <v>2015</v>
      </c>
      <c r="CC4" s="47">
        <v>2030</v>
      </c>
      <c r="CD4" s="47">
        <v>2050</v>
      </c>
      <c r="CE4" s="47">
        <v>0</v>
      </c>
      <c r="CG4" s="47" t="s">
        <v>104</v>
      </c>
      <c r="CH4" s="47" t="s">
        <v>277</v>
      </c>
      <c r="CI4" s="47" t="s">
        <v>110</v>
      </c>
      <c r="CJ4" s="47" t="s">
        <v>6</v>
      </c>
      <c r="CK4" s="47" t="s">
        <v>7</v>
      </c>
      <c r="CL4" s="47">
        <v>2015</v>
      </c>
      <c r="CM4" s="47">
        <v>2030</v>
      </c>
      <c r="CN4" s="47">
        <v>2050</v>
      </c>
      <c r="CO4" s="47">
        <v>0</v>
      </c>
      <c r="CQ4" s="47" t="s">
        <v>104</v>
      </c>
      <c r="CR4" s="47" t="s">
        <v>277</v>
      </c>
      <c r="CS4" s="47" t="s">
        <v>110</v>
      </c>
      <c r="CT4" s="47" t="s">
        <v>6</v>
      </c>
      <c r="CU4" s="47" t="s">
        <v>7</v>
      </c>
      <c r="CV4" s="47">
        <v>2015</v>
      </c>
      <c r="CW4" s="47">
        <v>2030</v>
      </c>
      <c r="CX4" s="47">
        <v>2050</v>
      </c>
      <c r="CY4" s="47">
        <v>0</v>
      </c>
      <c r="DA4" s="47" t="s">
        <v>266</v>
      </c>
      <c r="DB4" s="43" t="s">
        <v>254</v>
      </c>
      <c r="DC4" s="43" t="s">
        <v>255</v>
      </c>
      <c r="DD4" s="43" t="s">
        <v>203</v>
      </c>
      <c r="DE4" s="43" t="s">
        <v>204</v>
      </c>
      <c r="DF4" s="43" t="s">
        <v>205</v>
      </c>
      <c r="DG4" s="43" t="s">
        <v>81</v>
      </c>
      <c r="DH4" s="43" t="s">
        <v>256</v>
      </c>
      <c r="DI4" s="43" t="s">
        <v>267</v>
      </c>
      <c r="DK4" s="43" t="s">
        <v>257</v>
      </c>
      <c r="DL4" s="43" t="s">
        <v>258</v>
      </c>
      <c r="DN4" s="43" t="s">
        <v>259</v>
      </c>
      <c r="DO4" s="43" t="s">
        <v>260</v>
      </c>
      <c r="DP4" s="43" t="s">
        <v>261</v>
      </c>
      <c r="DQ4" s="43" t="s">
        <v>262</v>
      </c>
      <c r="DR4" s="43" t="s">
        <v>263</v>
      </c>
      <c r="DS4" s="43" t="s">
        <v>264</v>
      </c>
      <c r="DT4" s="43" t="s">
        <v>265</v>
      </c>
    </row>
    <row r="5" spans="2:124">
      <c r="B5" s="47" t="str">
        <f t="shared" ref="B5:B38" si="0">$DA5</f>
        <v>BE</v>
      </c>
      <c r="C5" s="47" t="s">
        <v>278</v>
      </c>
      <c r="D5" s="47" t="s">
        <v>269</v>
      </c>
      <c r="E5" s="47" t="str">
        <f t="shared" ref="E5:E38" si="1">IF(OR(D5="xx",D5="yy"),"\I:","COM_BNDPRD")</f>
        <v>COM_BNDPRD</v>
      </c>
      <c r="F5" s="47" t="s">
        <v>153</v>
      </c>
      <c r="G5" s="34">
        <f t="shared" ref="G5:H24" si="2">$DD5*G$1</f>
        <v>60.207199999999993</v>
      </c>
      <c r="H5" s="34">
        <f t="shared" si="2"/>
        <v>31.687999999999999</v>
      </c>
      <c r="I5" s="34"/>
      <c r="J5" s="34">
        <v>10</v>
      </c>
      <c r="L5" s="47" t="str">
        <f t="shared" ref="L5:L38" si="3">$DA5</f>
        <v>BE</v>
      </c>
      <c r="M5" s="47" t="s">
        <v>278</v>
      </c>
      <c r="N5" s="47" t="s">
        <v>269</v>
      </c>
      <c r="O5" s="47" t="str">
        <f t="shared" ref="O5:O38" si="4">IF(OR(N5="xx",N5="yy"),"\I:","COM_BNDPRD")</f>
        <v>COM_BNDPRD</v>
      </c>
      <c r="P5" s="47" t="s">
        <v>71</v>
      </c>
      <c r="Q5" s="34">
        <f t="shared" ref="Q5:R24" si="5">$DD5*Q$1</f>
        <v>66.544799999999995</v>
      </c>
      <c r="R5" s="34">
        <f t="shared" si="5"/>
        <v>95.063999999999993</v>
      </c>
      <c r="S5" s="48"/>
      <c r="T5" s="34">
        <v>10</v>
      </c>
      <c r="W5" s="47" t="s">
        <v>275</v>
      </c>
      <c r="AB5" s="34"/>
      <c r="AC5" s="34"/>
      <c r="AD5" s="34"/>
      <c r="AE5" s="34"/>
      <c r="AG5" s="47" t="s">
        <v>275</v>
      </c>
      <c r="AL5" s="34"/>
      <c r="AM5" s="34"/>
      <c r="AN5" s="34"/>
      <c r="AO5" s="34"/>
      <c r="AR5" s="47" t="str">
        <f>$DA5</f>
        <v>BE</v>
      </c>
      <c r="AS5" s="47" t="s">
        <v>278</v>
      </c>
      <c r="AT5" s="47" t="s">
        <v>271</v>
      </c>
      <c r="AU5" s="47" t="str">
        <f t="shared" ref="AU5:AU39" si="6">IF(OR(AT5="xx",AT5="yy"),"\I:","COM_BNDPRD")</f>
        <v>COM_BNDPRD</v>
      </c>
      <c r="AV5" s="47" t="s">
        <v>153</v>
      </c>
      <c r="AW5" s="34">
        <f t="shared" ref="AW5:AX24" si="7">$DF5*AW$1</f>
        <v>161.3879</v>
      </c>
      <c r="AX5" s="34">
        <f t="shared" si="7"/>
        <v>84.941000000000003</v>
      </c>
      <c r="AY5" s="34"/>
      <c r="AZ5" s="34">
        <v>10</v>
      </c>
      <c r="BB5" s="47" t="str">
        <f>$DA5</f>
        <v>BE</v>
      </c>
      <c r="BC5" s="47" t="s">
        <v>278</v>
      </c>
      <c r="BD5" s="47" t="str">
        <f>AT5</f>
        <v>INDFINGAS</v>
      </c>
      <c r="BE5" s="47" t="str">
        <f t="shared" ref="BE5:BE40" si="8">IF(OR(BD5="xx",BD5="yy"),"\I:","COM_BNDPRD")</f>
        <v>COM_BNDPRD</v>
      </c>
      <c r="BF5" s="47" t="s">
        <v>71</v>
      </c>
      <c r="BG5" s="34">
        <f t="shared" ref="BG5:BH24" si="9">$DF5*BG$1</f>
        <v>178.37610000000001</v>
      </c>
      <c r="BH5" s="34">
        <f t="shared" si="9"/>
        <v>339.76400000000001</v>
      </c>
      <c r="BI5" s="48"/>
      <c r="BJ5" s="34">
        <v>10</v>
      </c>
      <c r="BM5" s="47" t="s">
        <v>275</v>
      </c>
      <c r="BR5" s="34"/>
      <c r="BS5" s="34"/>
      <c r="BT5" s="34"/>
      <c r="BU5" s="34"/>
      <c r="BW5" s="47" t="s">
        <v>275</v>
      </c>
      <c r="CB5" s="34"/>
      <c r="CC5" s="34"/>
      <c r="CD5" s="48"/>
      <c r="CE5" s="34"/>
      <c r="CG5" s="47" t="s">
        <v>275</v>
      </c>
      <c r="CH5" s="47" t="s">
        <v>278</v>
      </c>
      <c r="CL5" s="34"/>
      <c r="CM5" s="34"/>
      <c r="CN5" s="34"/>
      <c r="CO5" s="34"/>
      <c r="CQ5" s="47" t="s">
        <v>275</v>
      </c>
      <c r="CR5" s="47" t="s">
        <v>278</v>
      </c>
      <c r="CV5" s="34"/>
      <c r="CW5" s="34"/>
      <c r="CX5" s="48"/>
      <c r="CY5" s="34"/>
      <c r="DA5" s="47" t="s">
        <v>36</v>
      </c>
      <c r="DB5" s="43" t="s">
        <v>208</v>
      </c>
      <c r="DC5" s="43" t="s">
        <v>207</v>
      </c>
      <c r="DD5" s="32">
        <v>63.375999999999998</v>
      </c>
      <c r="DE5" s="32">
        <v>75.575999999999993</v>
      </c>
      <c r="DF5" s="32">
        <v>169.88200000000001</v>
      </c>
      <c r="DG5" s="32">
        <v>18.402000000000001</v>
      </c>
      <c r="DH5" s="32">
        <v>0</v>
      </c>
      <c r="DI5" s="32">
        <f>DK5+DL5</f>
        <v>27.737000000000002</v>
      </c>
      <c r="DJ5" s="32"/>
      <c r="DK5" s="32">
        <v>26.672000000000001</v>
      </c>
      <c r="DL5" s="32">
        <v>1.0649999999999999</v>
      </c>
      <c r="DM5" s="32"/>
      <c r="DN5" s="32">
        <v>0.22</v>
      </c>
      <c r="DO5" s="32">
        <v>0.22</v>
      </c>
      <c r="DP5" s="32">
        <v>0</v>
      </c>
      <c r="DQ5" s="32">
        <v>0</v>
      </c>
      <c r="DR5" s="32">
        <v>2.1000000000000001E-2</v>
      </c>
      <c r="DS5" s="32">
        <v>6.016</v>
      </c>
      <c r="DT5" s="32">
        <v>6.016</v>
      </c>
    </row>
    <row r="6" spans="2:124">
      <c r="B6" s="47" t="str">
        <f t="shared" si="0"/>
        <v>BG</v>
      </c>
      <c r="C6" s="47" t="s">
        <v>278</v>
      </c>
      <c r="D6" s="47" t="s">
        <v>269</v>
      </c>
      <c r="E6" s="47" t="str">
        <f t="shared" si="1"/>
        <v>COM_BNDPRD</v>
      </c>
      <c r="F6" s="47" t="s">
        <v>153</v>
      </c>
      <c r="G6" s="34">
        <f t="shared" si="2"/>
        <v>7.3729499999999994</v>
      </c>
      <c r="H6" s="34">
        <f t="shared" si="2"/>
        <v>3.8805000000000001</v>
      </c>
      <c r="I6" s="34"/>
      <c r="J6" s="34">
        <v>10</v>
      </c>
      <c r="K6" s="48"/>
      <c r="L6" s="47" t="str">
        <f t="shared" si="3"/>
        <v>BG</v>
      </c>
      <c r="M6" s="47" t="s">
        <v>278</v>
      </c>
      <c r="N6" s="47" t="s">
        <v>269</v>
      </c>
      <c r="O6" s="47" t="str">
        <f t="shared" si="4"/>
        <v>COM_BNDPRD</v>
      </c>
      <c r="P6" s="47" t="s">
        <v>71</v>
      </c>
      <c r="Q6" s="34">
        <f t="shared" si="5"/>
        <v>8.1490500000000008</v>
      </c>
      <c r="R6" s="34">
        <f t="shared" si="5"/>
        <v>11.641500000000001</v>
      </c>
      <c r="S6" s="48"/>
      <c r="T6" s="34">
        <v>10</v>
      </c>
      <c r="U6" s="48"/>
      <c r="V6" s="48"/>
      <c r="W6" s="47" t="s">
        <v>275</v>
      </c>
      <c r="AB6" s="34"/>
      <c r="AC6" s="34"/>
      <c r="AD6" s="34"/>
      <c r="AE6" s="34"/>
      <c r="AF6" s="48"/>
      <c r="AG6" s="47" t="s">
        <v>275</v>
      </c>
      <c r="AL6" s="34"/>
      <c r="AM6" s="34"/>
      <c r="AN6" s="34"/>
      <c r="AO6" s="34"/>
      <c r="AP6" s="48"/>
      <c r="AQ6" s="48"/>
      <c r="AR6" s="47" t="str">
        <f t="shared" ref="AR6:AR40" si="10">$DA6</f>
        <v>BG</v>
      </c>
      <c r="AS6" s="47" t="s">
        <v>278</v>
      </c>
      <c r="AT6" s="47" t="s">
        <v>271</v>
      </c>
      <c r="AU6" s="47" t="str">
        <f t="shared" si="6"/>
        <v>COM_BNDPRD</v>
      </c>
      <c r="AV6" s="47" t="s">
        <v>153</v>
      </c>
      <c r="AW6" s="34">
        <f t="shared" si="7"/>
        <v>36.547449999999998</v>
      </c>
      <c r="AX6" s="34">
        <f t="shared" si="7"/>
        <v>19.235499999999998</v>
      </c>
      <c r="AY6" s="34"/>
      <c r="AZ6" s="34">
        <v>10</v>
      </c>
      <c r="BA6" s="48"/>
      <c r="BB6" s="47" t="str">
        <f t="shared" ref="BB6:BB40" si="11">$DA6</f>
        <v>BG</v>
      </c>
      <c r="BC6" s="47" t="s">
        <v>278</v>
      </c>
      <c r="BD6" s="47" t="str">
        <f t="shared" ref="BD6:BD40" si="12">AT6</f>
        <v>INDFINGAS</v>
      </c>
      <c r="BE6" s="47" t="str">
        <f t="shared" si="8"/>
        <v>COM_BNDPRD</v>
      </c>
      <c r="BF6" s="47" t="s">
        <v>71</v>
      </c>
      <c r="BG6" s="34">
        <f t="shared" si="9"/>
        <v>40.394549999999995</v>
      </c>
      <c r="BH6" s="34">
        <f t="shared" si="9"/>
        <v>76.941999999999993</v>
      </c>
      <c r="BI6" s="48"/>
      <c r="BJ6" s="34">
        <v>10</v>
      </c>
      <c r="BK6" s="48"/>
      <c r="BL6" s="48"/>
      <c r="BM6" s="47" t="s">
        <v>275</v>
      </c>
      <c r="BR6" s="34"/>
      <c r="BS6" s="34"/>
      <c r="BT6" s="34"/>
      <c r="BU6" s="34"/>
      <c r="BV6" s="48"/>
      <c r="BW6" s="47" t="s">
        <v>275</v>
      </c>
      <c r="CB6" s="34"/>
      <c r="CC6" s="34"/>
      <c r="CD6" s="48"/>
      <c r="CE6" s="34"/>
      <c r="CF6" s="48"/>
      <c r="CG6" s="47" t="s">
        <v>275</v>
      </c>
      <c r="CH6" s="47" t="s">
        <v>278</v>
      </c>
      <c r="CL6" s="34"/>
      <c r="CM6" s="34"/>
      <c r="CN6" s="34"/>
      <c r="CO6" s="34"/>
      <c r="CP6" s="48"/>
      <c r="CQ6" s="47" t="s">
        <v>275</v>
      </c>
      <c r="CR6" s="47" t="s">
        <v>278</v>
      </c>
      <c r="CV6" s="34"/>
      <c r="CW6" s="34"/>
      <c r="CX6" s="48"/>
      <c r="CY6" s="34"/>
      <c r="CZ6" s="48"/>
      <c r="DA6" s="47" t="s">
        <v>37</v>
      </c>
      <c r="DB6" s="43" t="s">
        <v>208</v>
      </c>
      <c r="DC6" s="43" t="s">
        <v>211</v>
      </c>
      <c r="DD6" s="32">
        <v>7.7610000000000001</v>
      </c>
      <c r="DE6" s="32">
        <v>7.5369999999999999</v>
      </c>
      <c r="DF6" s="32">
        <v>38.470999999999997</v>
      </c>
      <c r="DG6" s="32">
        <v>15.493</v>
      </c>
      <c r="DH6" s="32">
        <v>0</v>
      </c>
      <c r="DI6" s="32">
        <f t="shared" ref="DI6:DI69" si="13">DK6+DL6</f>
        <v>10.571999999999999</v>
      </c>
      <c r="DJ6" s="32"/>
      <c r="DK6" s="32">
        <v>10.571999999999999</v>
      </c>
      <c r="DL6" s="32">
        <v>0</v>
      </c>
      <c r="DM6" s="32"/>
      <c r="DN6" s="32">
        <v>0.48899999999999999</v>
      </c>
      <c r="DO6" s="32">
        <v>0.313</v>
      </c>
      <c r="DP6" s="32">
        <v>0.17599999999999999</v>
      </c>
      <c r="DQ6" s="32">
        <v>0</v>
      </c>
      <c r="DR6" s="32">
        <v>0</v>
      </c>
      <c r="DS6" s="32">
        <v>1.073</v>
      </c>
      <c r="DT6" s="32">
        <v>1.2490000000000001</v>
      </c>
    </row>
    <row r="7" spans="2:124">
      <c r="B7" s="47" t="str">
        <f t="shared" si="0"/>
        <v>CZ</v>
      </c>
      <c r="C7" s="47" t="s">
        <v>278</v>
      </c>
      <c r="D7" s="47" t="s">
        <v>269</v>
      </c>
      <c r="E7" s="47" t="str">
        <f t="shared" si="1"/>
        <v>COM_BNDPRD</v>
      </c>
      <c r="F7" s="47" t="s">
        <v>153</v>
      </c>
      <c r="G7" s="34">
        <f t="shared" si="2"/>
        <v>57.822699999999998</v>
      </c>
      <c r="H7" s="34">
        <f t="shared" si="2"/>
        <v>30.433</v>
      </c>
      <c r="I7" s="34"/>
      <c r="J7" s="34">
        <v>10</v>
      </c>
      <c r="K7" s="48"/>
      <c r="L7" s="47" t="str">
        <f t="shared" si="3"/>
        <v>CZ</v>
      </c>
      <c r="M7" s="47" t="s">
        <v>278</v>
      </c>
      <c r="N7" s="47" t="s">
        <v>269</v>
      </c>
      <c r="O7" s="47" t="str">
        <f t="shared" si="4"/>
        <v>COM_BNDPRD</v>
      </c>
      <c r="P7" s="47" t="s">
        <v>71</v>
      </c>
      <c r="Q7" s="34">
        <f t="shared" si="5"/>
        <v>63.909300000000002</v>
      </c>
      <c r="R7" s="34">
        <f t="shared" si="5"/>
        <v>91.299000000000007</v>
      </c>
      <c r="S7" s="48"/>
      <c r="T7" s="34">
        <v>10</v>
      </c>
      <c r="U7" s="48"/>
      <c r="V7" s="48"/>
      <c r="W7" s="47" t="s">
        <v>275</v>
      </c>
      <c r="AB7" s="34"/>
      <c r="AC7" s="34"/>
      <c r="AD7" s="34"/>
      <c r="AE7" s="34"/>
      <c r="AF7" s="48"/>
      <c r="AG7" s="47" t="s">
        <v>275</v>
      </c>
      <c r="AL7" s="34"/>
      <c r="AM7" s="34"/>
      <c r="AN7" s="34"/>
      <c r="AO7" s="34"/>
      <c r="AP7" s="48"/>
      <c r="AQ7" s="48"/>
      <c r="AR7" s="47" t="str">
        <f t="shared" si="10"/>
        <v>CZ</v>
      </c>
      <c r="AS7" s="47" t="s">
        <v>278</v>
      </c>
      <c r="AT7" s="47" t="s">
        <v>271</v>
      </c>
      <c r="AU7" s="47" t="str">
        <f t="shared" si="6"/>
        <v>COM_BNDPRD</v>
      </c>
      <c r="AV7" s="47" t="s">
        <v>153</v>
      </c>
      <c r="AW7" s="34">
        <f t="shared" si="7"/>
        <v>98.70975</v>
      </c>
      <c r="AX7" s="34">
        <f t="shared" si="7"/>
        <v>51.952500000000001</v>
      </c>
      <c r="AY7" s="34"/>
      <c r="AZ7" s="34">
        <v>10</v>
      </c>
      <c r="BA7" s="48"/>
      <c r="BB7" s="47" t="str">
        <f t="shared" si="11"/>
        <v>CZ</v>
      </c>
      <c r="BC7" s="47" t="s">
        <v>278</v>
      </c>
      <c r="BD7" s="47" t="str">
        <f t="shared" si="12"/>
        <v>INDFINGAS</v>
      </c>
      <c r="BE7" s="47" t="str">
        <f t="shared" si="8"/>
        <v>COM_BNDPRD</v>
      </c>
      <c r="BF7" s="47" t="s">
        <v>71</v>
      </c>
      <c r="BG7" s="34">
        <f t="shared" si="9"/>
        <v>109.10025</v>
      </c>
      <c r="BH7" s="34">
        <f t="shared" si="9"/>
        <v>207.81</v>
      </c>
      <c r="BI7" s="48"/>
      <c r="BJ7" s="34">
        <v>10</v>
      </c>
      <c r="BK7" s="48"/>
      <c r="BL7" s="48"/>
      <c r="BM7" s="47" t="s">
        <v>275</v>
      </c>
      <c r="BR7" s="34"/>
      <c r="BS7" s="34"/>
      <c r="BT7" s="34"/>
      <c r="BU7" s="34"/>
      <c r="BV7" s="48"/>
      <c r="BW7" s="47" t="s">
        <v>275</v>
      </c>
      <c r="CB7" s="34"/>
      <c r="CC7" s="34"/>
      <c r="CD7" s="48"/>
      <c r="CE7" s="34"/>
      <c r="CF7" s="48"/>
      <c r="CG7" s="47" t="s">
        <v>275</v>
      </c>
      <c r="CH7" s="47" t="s">
        <v>278</v>
      </c>
      <c r="CL7" s="34"/>
      <c r="CM7" s="34"/>
      <c r="CN7" s="34"/>
      <c r="CO7" s="34"/>
      <c r="CP7" s="48"/>
      <c r="CQ7" s="47" t="s">
        <v>275</v>
      </c>
      <c r="CR7" s="47" t="s">
        <v>278</v>
      </c>
      <c r="CV7" s="34"/>
      <c r="CW7" s="34"/>
      <c r="CX7" s="48"/>
      <c r="CY7" s="34"/>
      <c r="CZ7" s="48"/>
      <c r="DA7" s="47" t="s">
        <v>39</v>
      </c>
      <c r="DB7" s="43" t="s">
        <v>208</v>
      </c>
      <c r="DC7" s="43" t="s">
        <v>212</v>
      </c>
      <c r="DD7" s="32">
        <v>60.866</v>
      </c>
      <c r="DE7" s="32">
        <v>12.853999999999999</v>
      </c>
      <c r="DF7" s="32">
        <v>103.905</v>
      </c>
      <c r="DG7" s="32">
        <v>25.798999999999999</v>
      </c>
      <c r="DH7" s="32">
        <v>0</v>
      </c>
      <c r="DI7" s="32">
        <f t="shared" si="13"/>
        <v>20.047000000000001</v>
      </c>
      <c r="DJ7" s="32"/>
      <c r="DK7" s="32">
        <v>19.831</v>
      </c>
      <c r="DL7" s="32">
        <v>0.216</v>
      </c>
      <c r="DM7" s="32"/>
      <c r="DN7" s="32">
        <v>0</v>
      </c>
      <c r="DO7" s="32">
        <v>0</v>
      </c>
      <c r="DP7" s="32">
        <v>0</v>
      </c>
      <c r="DQ7" s="32">
        <v>0</v>
      </c>
      <c r="DR7" s="32">
        <v>0</v>
      </c>
      <c r="DS7" s="32">
        <v>7.9180000000000001</v>
      </c>
      <c r="DT7" s="32">
        <v>7.9180000000000001</v>
      </c>
    </row>
    <row r="8" spans="2:124">
      <c r="B8" s="47" t="str">
        <f t="shared" si="0"/>
        <v>DK</v>
      </c>
      <c r="C8" s="47" t="s">
        <v>278</v>
      </c>
      <c r="D8" s="47" t="s">
        <v>269</v>
      </c>
      <c r="E8" s="47" t="str">
        <f t="shared" si="1"/>
        <v>COM_BNDPRD</v>
      </c>
      <c r="F8" s="47" t="s">
        <v>153</v>
      </c>
      <c r="G8" s="34">
        <f t="shared" si="2"/>
        <v>3.9833499999999993</v>
      </c>
      <c r="H8" s="34">
        <f t="shared" si="2"/>
        <v>2.0964999999999998</v>
      </c>
      <c r="I8" s="34"/>
      <c r="J8" s="34">
        <v>10</v>
      </c>
      <c r="K8" s="48"/>
      <c r="L8" s="47" t="str">
        <f t="shared" si="3"/>
        <v>DK</v>
      </c>
      <c r="M8" s="47" t="s">
        <v>278</v>
      </c>
      <c r="N8" s="47" t="s">
        <v>269</v>
      </c>
      <c r="O8" s="47" t="str">
        <f t="shared" si="4"/>
        <v>COM_BNDPRD</v>
      </c>
      <c r="P8" s="47" t="s">
        <v>71</v>
      </c>
      <c r="Q8" s="34">
        <f t="shared" si="5"/>
        <v>4.4026499999999995</v>
      </c>
      <c r="R8" s="34">
        <f t="shared" si="5"/>
        <v>6.2894999999999994</v>
      </c>
      <c r="S8" s="48"/>
      <c r="T8" s="34">
        <v>10</v>
      </c>
      <c r="U8" s="48"/>
      <c r="V8" s="48"/>
      <c r="W8" s="47" t="s">
        <v>275</v>
      </c>
      <c r="AB8" s="34"/>
      <c r="AC8" s="34"/>
      <c r="AD8" s="34"/>
      <c r="AE8" s="34"/>
      <c r="AF8" s="48"/>
      <c r="AG8" s="47" t="s">
        <v>275</v>
      </c>
      <c r="AL8" s="34"/>
      <c r="AM8" s="34"/>
      <c r="AN8" s="34"/>
      <c r="AO8" s="34"/>
      <c r="AP8" s="48"/>
      <c r="AQ8" s="48"/>
      <c r="AR8" s="47" t="str">
        <f t="shared" si="10"/>
        <v>DK</v>
      </c>
      <c r="AS8" s="47" t="s">
        <v>278</v>
      </c>
      <c r="AT8" s="47" t="s">
        <v>271</v>
      </c>
      <c r="AU8" s="47" t="str">
        <f t="shared" si="6"/>
        <v>COM_BNDPRD</v>
      </c>
      <c r="AV8" s="47" t="s">
        <v>153</v>
      </c>
      <c r="AW8" s="34">
        <f t="shared" si="7"/>
        <v>26.103149999999999</v>
      </c>
      <c r="AX8" s="34">
        <f t="shared" si="7"/>
        <v>13.7385</v>
      </c>
      <c r="AY8" s="34"/>
      <c r="AZ8" s="34">
        <v>10</v>
      </c>
      <c r="BA8" s="48"/>
      <c r="BB8" s="47" t="str">
        <f t="shared" si="11"/>
        <v>DK</v>
      </c>
      <c r="BC8" s="47" t="s">
        <v>278</v>
      </c>
      <c r="BD8" s="47" t="str">
        <f t="shared" si="12"/>
        <v>INDFINGAS</v>
      </c>
      <c r="BE8" s="47" t="str">
        <f t="shared" si="8"/>
        <v>COM_BNDPRD</v>
      </c>
      <c r="BF8" s="47" t="s">
        <v>71</v>
      </c>
      <c r="BG8" s="34">
        <f t="shared" si="9"/>
        <v>28.850850000000001</v>
      </c>
      <c r="BH8" s="34">
        <f t="shared" si="9"/>
        <v>54.954000000000001</v>
      </c>
      <c r="BI8" s="48"/>
      <c r="BJ8" s="34">
        <v>10</v>
      </c>
      <c r="BK8" s="48"/>
      <c r="BL8" s="48"/>
      <c r="BM8" s="47" t="s">
        <v>275</v>
      </c>
      <c r="BR8" s="34"/>
      <c r="BS8" s="34"/>
      <c r="BT8" s="34"/>
      <c r="BU8" s="34"/>
      <c r="BV8" s="48"/>
      <c r="BW8" s="47" t="s">
        <v>275</v>
      </c>
      <c r="CB8" s="34"/>
      <c r="CC8" s="34"/>
      <c r="CD8" s="48"/>
      <c r="CE8" s="34"/>
      <c r="CF8" s="48"/>
      <c r="CG8" s="47" t="s">
        <v>275</v>
      </c>
      <c r="CH8" s="47" t="s">
        <v>278</v>
      </c>
      <c r="CL8" s="34"/>
      <c r="CM8" s="34"/>
      <c r="CN8" s="34"/>
      <c r="CO8" s="34"/>
      <c r="CP8" s="48"/>
      <c r="CQ8" s="47" t="s">
        <v>275</v>
      </c>
      <c r="CR8" s="47" t="s">
        <v>278</v>
      </c>
      <c r="CV8" s="34"/>
      <c r="CW8" s="34"/>
      <c r="CX8" s="48"/>
      <c r="CY8" s="34"/>
      <c r="CZ8" s="48"/>
      <c r="DA8" s="47" t="s">
        <v>41</v>
      </c>
      <c r="DB8" s="43" t="s">
        <v>208</v>
      </c>
      <c r="DC8" s="43" t="s">
        <v>213</v>
      </c>
      <c r="DD8" s="32">
        <v>4.1929999999999996</v>
      </c>
      <c r="DE8" s="32">
        <v>16.510999999999999</v>
      </c>
      <c r="DF8" s="32">
        <v>27.477</v>
      </c>
      <c r="DG8" s="32">
        <v>3.3559999999999999</v>
      </c>
      <c r="DH8" s="32">
        <v>0</v>
      </c>
      <c r="DI8" s="32">
        <f t="shared" si="13"/>
        <v>5.0860000000000003</v>
      </c>
      <c r="DJ8" s="32"/>
      <c r="DK8" s="32">
        <v>4.5529999999999999</v>
      </c>
      <c r="DL8" s="32">
        <v>0.53300000000000003</v>
      </c>
      <c r="DM8" s="32"/>
      <c r="DN8" s="32">
        <v>1.4950000000000001</v>
      </c>
      <c r="DO8" s="32">
        <v>0.82199999999999995</v>
      </c>
      <c r="DP8" s="32">
        <v>0.67300000000000004</v>
      </c>
      <c r="DQ8" s="32">
        <v>0</v>
      </c>
      <c r="DR8" s="32">
        <v>0</v>
      </c>
      <c r="DS8" s="32">
        <v>0</v>
      </c>
      <c r="DT8" s="32">
        <v>0.67300000000000004</v>
      </c>
    </row>
    <row r="9" spans="2:124">
      <c r="B9" s="47" t="str">
        <f t="shared" si="0"/>
        <v>DE</v>
      </c>
      <c r="C9" s="47" t="s">
        <v>278</v>
      </c>
      <c r="D9" s="47" t="s">
        <v>269</v>
      </c>
      <c r="E9" s="47" t="str">
        <f t="shared" si="1"/>
        <v>COM_BNDPRD</v>
      </c>
      <c r="F9" s="47" t="s">
        <v>153</v>
      </c>
      <c r="G9" s="34">
        <f t="shared" si="2"/>
        <v>382.36834999999996</v>
      </c>
      <c r="H9" s="34">
        <f t="shared" si="2"/>
        <v>201.2465</v>
      </c>
      <c r="I9" s="34"/>
      <c r="J9" s="34">
        <v>10</v>
      </c>
      <c r="K9" s="48"/>
      <c r="L9" s="47" t="str">
        <f t="shared" si="3"/>
        <v>DE</v>
      </c>
      <c r="M9" s="47" t="s">
        <v>278</v>
      </c>
      <c r="N9" s="47" t="s">
        <v>269</v>
      </c>
      <c r="O9" s="47" t="str">
        <f t="shared" si="4"/>
        <v>COM_BNDPRD</v>
      </c>
      <c r="P9" s="47" t="s">
        <v>71</v>
      </c>
      <c r="Q9" s="34">
        <f t="shared" si="5"/>
        <v>422.61765000000003</v>
      </c>
      <c r="R9" s="34">
        <f t="shared" si="5"/>
        <v>603.73950000000002</v>
      </c>
      <c r="S9" s="48"/>
      <c r="T9" s="34">
        <v>10</v>
      </c>
      <c r="U9" s="48"/>
      <c r="V9" s="48"/>
      <c r="W9" s="47" t="s">
        <v>275</v>
      </c>
      <c r="AB9" s="34"/>
      <c r="AC9" s="34"/>
      <c r="AD9" s="34"/>
      <c r="AE9" s="34"/>
      <c r="AF9" s="48"/>
      <c r="AG9" s="47" t="s">
        <v>275</v>
      </c>
      <c r="AL9" s="34"/>
      <c r="AM9" s="34"/>
      <c r="AN9" s="34"/>
      <c r="AO9" s="34"/>
      <c r="AP9" s="48"/>
      <c r="AQ9" s="48"/>
      <c r="AR9" s="47" t="str">
        <f t="shared" si="10"/>
        <v>DE</v>
      </c>
      <c r="AS9" s="47" t="s">
        <v>278</v>
      </c>
      <c r="AT9" s="47" t="s">
        <v>271</v>
      </c>
      <c r="AU9" s="47" t="str">
        <f t="shared" si="6"/>
        <v>COM_BNDPRD</v>
      </c>
      <c r="AV9" s="47" t="s">
        <v>153</v>
      </c>
      <c r="AW9" s="34">
        <f t="shared" si="7"/>
        <v>841.72659999999996</v>
      </c>
      <c r="AX9" s="34">
        <f t="shared" si="7"/>
        <v>443.01400000000001</v>
      </c>
      <c r="AY9" s="34"/>
      <c r="AZ9" s="34">
        <v>10</v>
      </c>
      <c r="BA9" s="48"/>
      <c r="BB9" s="47" t="str">
        <f t="shared" si="11"/>
        <v>DE</v>
      </c>
      <c r="BC9" s="47" t="s">
        <v>278</v>
      </c>
      <c r="BD9" s="47" t="str">
        <f t="shared" si="12"/>
        <v>INDFINGAS</v>
      </c>
      <c r="BE9" s="47" t="str">
        <f t="shared" si="8"/>
        <v>COM_BNDPRD</v>
      </c>
      <c r="BF9" s="47" t="s">
        <v>71</v>
      </c>
      <c r="BG9" s="34">
        <f t="shared" si="9"/>
        <v>930.32940000000008</v>
      </c>
      <c r="BH9" s="34">
        <f t="shared" si="9"/>
        <v>1772.056</v>
      </c>
      <c r="BI9" s="48"/>
      <c r="BJ9" s="34">
        <v>10</v>
      </c>
      <c r="BK9" s="48"/>
      <c r="BL9" s="48"/>
      <c r="BM9" s="47" t="s">
        <v>275</v>
      </c>
      <c r="BR9" s="34"/>
      <c r="BS9" s="34"/>
      <c r="BT9" s="34"/>
      <c r="BU9" s="34"/>
      <c r="BV9" s="48"/>
      <c r="BW9" s="47" t="s">
        <v>275</v>
      </c>
      <c r="CB9" s="34"/>
      <c r="CC9" s="34"/>
      <c r="CD9" s="48"/>
      <c r="CE9" s="34"/>
      <c r="CF9" s="48"/>
      <c r="CG9" s="47" t="s">
        <v>275</v>
      </c>
      <c r="CH9" s="47" t="s">
        <v>278</v>
      </c>
      <c r="CL9" s="34"/>
      <c r="CM9" s="34"/>
      <c r="CN9" s="34"/>
      <c r="CO9" s="34"/>
      <c r="CP9" s="48"/>
      <c r="CQ9" s="47" t="s">
        <v>275</v>
      </c>
      <c r="CR9" s="47" t="s">
        <v>278</v>
      </c>
      <c r="CV9" s="34"/>
      <c r="CW9" s="34"/>
      <c r="CX9" s="48"/>
      <c r="CY9" s="34"/>
      <c r="CZ9" s="48"/>
      <c r="DA9" s="47" t="s">
        <v>40</v>
      </c>
      <c r="DB9" s="43" t="s">
        <v>208</v>
      </c>
      <c r="DC9" s="43" t="s">
        <v>214</v>
      </c>
      <c r="DD9" s="32">
        <v>402.49299999999999</v>
      </c>
      <c r="DE9" s="32">
        <v>127.765</v>
      </c>
      <c r="DF9" s="32">
        <v>886.02800000000002</v>
      </c>
      <c r="DG9" s="32">
        <v>173.43</v>
      </c>
      <c r="DH9" s="32">
        <v>0</v>
      </c>
      <c r="DI9" s="32">
        <f t="shared" si="13"/>
        <v>92.909000000000006</v>
      </c>
      <c r="DJ9" s="32"/>
      <c r="DK9" s="32">
        <v>90.388000000000005</v>
      </c>
      <c r="DL9" s="32">
        <v>2.5209999999999999</v>
      </c>
      <c r="DM9" s="32"/>
      <c r="DN9" s="32">
        <v>31.815999999999999</v>
      </c>
      <c r="DO9" s="32">
        <v>15.907999999999999</v>
      </c>
      <c r="DP9" s="32">
        <v>15.907999999999999</v>
      </c>
      <c r="DQ9" s="32">
        <v>0</v>
      </c>
      <c r="DR9" s="32">
        <v>0</v>
      </c>
      <c r="DS9" s="32">
        <v>27.058</v>
      </c>
      <c r="DT9" s="32">
        <v>42.966000000000001</v>
      </c>
    </row>
    <row r="10" spans="2:124">
      <c r="B10" s="47" t="str">
        <f t="shared" si="0"/>
        <v>EE</v>
      </c>
      <c r="C10" s="47" t="s">
        <v>278</v>
      </c>
      <c r="D10" s="47" t="s">
        <v>269</v>
      </c>
      <c r="E10" s="47" t="str">
        <f t="shared" si="1"/>
        <v>COM_BNDPRD</v>
      </c>
      <c r="F10" s="47" t="s">
        <v>153</v>
      </c>
      <c r="G10" s="34">
        <f t="shared" si="2"/>
        <v>1.1884499999999998</v>
      </c>
      <c r="H10" s="34">
        <f t="shared" si="2"/>
        <v>0.62549999999999994</v>
      </c>
      <c r="I10" s="34"/>
      <c r="J10" s="34">
        <v>10</v>
      </c>
      <c r="K10" s="48"/>
      <c r="L10" s="47" t="str">
        <f t="shared" si="3"/>
        <v>EE</v>
      </c>
      <c r="M10" s="47" t="s">
        <v>278</v>
      </c>
      <c r="N10" s="47" t="s">
        <v>269</v>
      </c>
      <c r="O10" s="47" t="str">
        <f t="shared" si="4"/>
        <v>COM_BNDPRD</v>
      </c>
      <c r="P10" s="47" t="s">
        <v>71</v>
      </c>
      <c r="Q10" s="34">
        <f t="shared" si="5"/>
        <v>1.31355</v>
      </c>
      <c r="R10" s="34">
        <f t="shared" si="5"/>
        <v>1.8764999999999998</v>
      </c>
      <c r="S10" s="48"/>
      <c r="T10" s="34">
        <v>10</v>
      </c>
      <c r="U10" s="48"/>
      <c r="V10" s="48"/>
      <c r="W10" s="47" t="s">
        <v>275</v>
      </c>
      <c r="AB10" s="34"/>
      <c r="AC10" s="34"/>
      <c r="AD10" s="34"/>
      <c r="AE10" s="34"/>
      <c r="AF10" s="48"/>
      <c r="AG10" s="47" t="s">
        <v>275</v>
      </c>
      <c r="AL10" s="34"/>
      <c r="AM10" s="34"/>
      <c r="AN10" s="34"/>
      <c r="AO10" s="34"/>
      <c r="AP10" s="48"/>
      <c r="AQ10" s="48"/>
      <c r="AR10" s="47" t="str">
        <f t="shared" si="10"/>
        <v>EE</v>
      </c>
      <c r="AS10" s="47" t="s">
        <v>278</v>
      </c>
      <c r="AT10" s="47" t="s">
        <v>271</v>
      </c>
      <c r="AU10" s="47" t="str">
        <f t="shared" si="6"/>
        <v>COM_BNDPRD</v>
      </c>
      <c r="AV10" s="47" t="s">
        <v>153</v>
      </c>
      <c r="AW10" s="34">
        <f t="shared" si="7"/>
        <v>3.7505999999999999</v>
      </c>
      <c r="AX10" s="34">
        <f t="shared" si="7"/>
        <v>1.974</v>
      </c>
      <c r="AY10" s="34"/>
      <c r="AZ10" s="34">
        <v>10</v>
      </c>
      <c r="BA10" s="48"/>
      <c r="BB10" s="47" t="str">
        <f t="shared" si="11"/>
        <v>EE</v>
      </c>
      <c r="BC10" s="47" t="s">
        <v>278</v>
      </c>
      <c r="BD10" s="47" t="str">
        <f t="shared" si="12"/>
        <v>INDFINGAS</v>
      </c>
      <c r="BE10" s="47" t="str">
        <f t="shared" si="8"/>
        <v>COM_BNDPRD</v>
      </c>
      <c r="BF10" s="47" t="s">
        <v>71</v>
      </c>
      <c r="BG10" s="34">
        <f t="shared" si="9"/>
        <v>4.1454000000000004</v>
      </c>
      <c r="BH10" s="34">
        <f t="shared" si="9"/>
        <v>7.8959999999999999</v>
      </c>
      <c r="BI10" s="48"/>
      <c r="BJ10" s="34">
        <v>10</v>
      </c>
      <c r="BK10" s="48"/>
      <c r="BL10" s="48"/>
      <c r="BM10" s="47" t="s">
        <v>275</v>
      </c>
      <c r="BR10" s="34"/>
      <c r="BS10" s="34"/>
      <c r="BT10" s="34"/>
      <c r="BU10" s="34"/>
      <c r="BV10" s="48"/>
      <c r="BW10" s="47" t="s">
        <v>275</v>
      </c>
      <c r="CB10" s="34"/>
      <c r="CC10" s="34"/>
      <c r="CD10" s="48"/>
      <c r="CE10" s="34"/>
      <c r="CF10" s="48"/>
      <c r="CG10" s="47" t="s">
        <v>275</v>
      </c>
      <c r="CH10" s="47" t="s">
        <v>278</v>
      </c>
      <c r="CL10" s="34"/>
      <c r="CM10" s="34"/>
      <c r="CN10" s="34"/>
      <c r="CO10" s="34"/>
      <c r="CP10" s="48"/>
      <c r="CQ10" s="47" t="s">
        <v>275</v>
      </c>
      <c r="CR10" s="47" t="s">
        <v>278</v>
      </c>
      <c r="CV10" s="34"/>
      <c r="CW10" s="34"/>
      <c r="CX10" s="48"/>
      <c r="CY10" s="34"/>
      <c r="CZ10" s="48"/>
      <c r="DA10" s="47" t="s">
        <v>42</v>
      </c>
      <c r="DB10" s="43" t="s">
        <v>208</v>
      </c>
      <c r="DC10" s="43" t="s">
        <v>215</v>
      </c>
      <c r="DD10" s="32">
        <v>1.2509999999999999</v>
      </c>
      <c r="DE10" s="32">
        <v>2.9060000000000001</v>
      </c>
      <c r="DF10" s="32">
        <v>3.948</v>
      </c>
      <c r="DG10" s="32">
        <v>1.5609999999999999</v>
      </c>
      <c r="DH10" s="32">
        <v>0</v>
      </c>
      <c r="DI10" s="32">
        <f t="shared" si="13"/>
        <v>4.3499999999999996</v>
      </c>
      <c r="DJ10" s="32"/>
      <c r="DK10" s="32">
        <v>4.26</v>
      </c>
      <c r="DL10" s="32">
        <v>0.09</v>
      </c>
      <c r="DM10" s="32"/>
      <c r="DN10" s="32">
        <v>0.51300000000000001</v>
      </c>
      <c r="DO10" s="32">
        <v>0</v>
      </c>
      <c r="DP10" s="32">
        <v>0.51300000000000001</v>
      </c>
      <c r="DQ10" s="32">
        <v>0</v>
      </c>
      <c r="DR10" s="32">
        <v>0</v>
      </c>
      <c r="DS10" s="32">
        <v>0</v>
      </c>
      <c r="DT10" s="32">
        <v>0.51300000000000001</v>
      </c>
    </row>
    <row r="11" spans="2:124">
      <c r="B11" s="47" t="str">
        <f t="shared" si="0"/>
        <v>IE</v>
      </c>
      <c r="C11" s="47" t="s">
        <v>278</v>
      </c>
      <c r="D11" s="47" t="s">
        <v>269</v>
      </c>
      <c r="E11" s="47" t="str">
        <f t="shared" si="1"/>
        <v>COM_BNDPRD</v>
      </c>
      <c r="F11" s="47" t="s">
        <v>153</v>
      </c>
      <c r="G11" s="34">
        <f t="shared" si="2"/>
        <v>4.2208499999999995</v>
      </c>
      <c r="H11" s="34">
        <f t="shared" si="2"/>
        <v>2.2214999999999998</v>
      </c>
      <c r="I11" s="34"/>
      <c r="J11" s="34">
        <v>10</v>
      </c>
      <c r="K11" s="48"/>
      <c r="L11" s="47" t="str">
        <f t="shared" si="3"/>
        <v>IE</v>
      </c>
      <c r="M11" s="47" t="s">
        <v>278</v>
      </c>
      <c r="N11" s="47" t="s">
        <v>269</v>
      </c>
      <c r="O11" s="47" t="str">
        <f t="shared" si="4"/>
        <v>COM_BNDPRD</v>
      </c>
      <c r="P11" s="47" t="s">
        <v>71</v>
      </c>
      <c r="Q11" s="34">
        <f t="shared" si="5"/>
        <v>4.6651499999999997</v>
      </c>
      <c r="R11" s="34">
        <f t="shared" si="5"/>
        <v>6.6644999999999994</v>
      </c>
      <c r="S11" s="48"/>
      <c r="T11" s="34">
        <v>10</v>
      </c>
      <c r="U11" s="48"/>
      <c r="V11" s="48"/>
      <c r="W11" s="47" t="s">
        <v>275</v>
      </c>
      <c r="AB11" s="34"/>
      <c r="AC11" s="34"/>
      <c r="AD11" s="34"/>
      <c r="AE11" s="34"/>
      <c r="AF11" s="48"/>
      <c r="AG11" s="47" t="s">
        <v>275</v>
      </c>
      <c r="AL11" s="34"/>
      <c r="AM11" s="34"/>
      <c r="AN11" s="34"/>
      <c r="AO11" s="34"/>
      <c r="AP11" s="48"/>
      <c r="AQ11" s="48"/>
      <c r="AR11" s="47" t="str">
        <f t="shared" si="10"/>
        <v>IE</v>
      </c>
      <c r="AS11" s="47" t="s">
        <v>278</v>
      </c>
      <c r="AT11" s="47" t="s">
        <v>271</v>
      </c>
      <c r="AU11" s="47" t="str">
        <f t="shared" si="6"/>
        <v>COM_BNDPRD</v>
      </c>
      <c r="AV11" s="47" t="s">
        <v>153</v>
      </c>
      <c r="AW11" s="34">
        <f t="shared" si="7"/>
        <v>30.457000000000001</v>
      </c>
      <c r="AX11" s="34">
        <f t="shared" si="7"/>
        <v>16.03</v>
      </c>
      <c r="AY11" s="34"/>
      <c r="AZ11" s="34">
        <v>10</v>
      </c>
      <c r="BA11" s="48"/>
      <c r="BB11" s="47" t="str">
        <f t="shared" si="11"/>
        <v>IE</v>
      </c>
      <c r="BC11" s="47" t="s">
        <v>278</v>
      </c>
      <c r="BD11" s="47" t="str">
        <f t="shared" si="12"/>
        <v>INDFINGAS</v>
      </c>
      <c r="BE11" s="47" t="str">
        <f t="shared" si="8"/>
        <v>COM_BNDPRD</v>
      </c>
      <c r="BF11" s="47" t="s">
        <v>71</v>
      </c>
      <c r="BG11" s="34">
        <f t="shared" si="9"/>
        <v>33.663000000000004</v>
      </c>
      <c r="BH11" s="34">
        <f t="shared" si="9"/>
        <v>64.12</v>
      </c>
      <c r="BI11" s="48"/>
      <c r="BJ11" s="34">
        <v>10</v>
      </c>
      <c r="BK11" s="48"/>
      <c r="BL11" s="48"/>
      <c r="BM11" s="47" t="s">
        <v>275</v>
      </c>
      <c r="BR11" s="34"/>
      <c r="BS11" s="34"/>
      <c r="BT11" s="34"/>
      <c r="BU11" s="34"/>
      <c r="BV11" s="48"/>
      <c r="BW11" s="47" t="s">
        <v>275</v>
      </c>
      <c r="CB11" s="34"/>
      <c r="CC11" s="34"/>
      <c r="CD11" s="48"/>
      <c r="CE11" s="34"/>
      <c r="CF11" s="48"/>
      <c r="CG11" s="47" t="s">
        <v>275</v>
      </c>
      <c r="CH11" s="47" t="s">
        <v>278</v>
      </c>
      <c r="CL11" s="34"/>
      <c r="CM11" s="34"/>
      <c r="CN11" s="34"/>
      <c r="CO11" s="34"/>
      <c r="CP11" s="48"/>
      <c r="CQ11" s="47" t="s">
        <v>275</v>
      </c>
      <c r="CR11" s="47" t="s">
        <v>278</v>
      </c>
      <c r="CV11" s="34"/>
      <c r="CW11" s="34"/>
      <c r="CX11" s="48"/>
      <c r="CY11" s="34"/>
      <c r="CZ11" s="48"/>
      <c r="DA11" s="47" t="s">
        <v>49</v>
      </c>
      <c r="DB11" s="43" t="s">
        <v>208</v>
      </c>
      <c r="DC11" s="43" t="s">
        <v>216</v>
      </c>
      <c r="DD11" s="32">
        <v>4.4429999999999996</v>
      </c>
      <c r="DE11" s="32">
        <v>20.260000000000002</v>
      </c>
      <c r="DF11" s="32">
        <v>32.06</v>
      </c>
      <c r="DG11" s="32">
        <v>0</v>
      </c>
      <c r="DH11" s="32">
        <v>0</v>
      </c>
      <c r="DI11" s="32">
        <f t="shared" si="13"/>
        <v>6.1719999999999997</v>
      </c>
      <c r="DJ11" s="32"/>
      <c r="DK11" s="32">
        <v>6.0309999999999997</v>
      </c>
      <c r="DL11" s="32">
        <v>0.14099999999999999</v>
      </c>
      <c r="DM11" s="32"/>
      <c r="DN11" s="32">
        <v>2.6779999999999999</v>
      </c>
      <c r="DO11" s="32">
        <v>1.1200000000000001</v>
      </c>
      <c r="DP11" s="32">
        <v>1.5580000000000001</v>
      </c>
      <c r="DQ11" s="32">
        <v>0</v>
      </c>
      <c r="DR11" s="32">
        <v>0</v>
      </c>
      <c r="DS11" s="32">
        <v>0</v>
      </c>
      <c r="DT11" s="32">
        <v>1.5580000000000001</v>
      </c>
    </row>
    <row r="12" spans="2:124">
      <c r="B12" s="47" t="str">
        <f t="shared" si="0"/>
        <v>EL</v>
      </c>
      <c r="C12" s="47" t="s">
        <v>278</v>
      </c>
      <c r="D12" s="47" t="s">
        <v>269</v>
      </c>
      <c r="E12" s="47" t="str">
        <f t="shared" si="1"/>
        <v>COM_BNDPRD</v>
      </c>
      <c r="F12" s="47" t="s">
        <v>153</v>
      </c>
      <c r="G12" s="34">
        <f t="shared" si="2"/>
        <v>8.6782500000000002</v>
      </c>
      <c r="H12" s="34">
        <f t="shared" si="2"/>
        <v>4.5674999999999999</v>
      </c>
      <c r="I12" s="34"/>
      <c r="J12" s="34">
        <v>10</v>
      </c>
      <c r="K12" s="48"/>
      <c r="L12" s="47" t="str">
        <f t="shared" si="3"/>
        <v>EL</v>
      </c>
      <c r="M12" s="47" t="s">
        <v>278</v>
      </c>
      <c r="N12" s="47" t="s">
        <v>269</v>
      </c>
      <c r="O12" s="47" t="str">
        <f t="shared" si="4"/>
        <v>COM_BNDPRD</v>
      </c>
      <c r="P12" s="47" t="s">
        <v>71</v>
      </c>
      <c r="Q12" s="34">
        <f t="shared" si="5"/>
        <v>9.5917499999999993</v>
      </c>
      <c r="R12" s="34">
        <f t="shared" si="5"/>
        <v>13.702500000000001</v>
      </c>
      <c r="S12" s="48"/>
      <c r="T12" s="34">
        <v>10</v>
      </c>
      <c r="U12" s="48"/>
      <c r="V12" s="48"/>
      <c r="W12" s="47" t="s">
        <v>275</v>
      </c>
      <c r="AB12" s="34"/>
      <c r="AC12" s="34"/>
      <c r="AD12" s="34"/>
      <c r="AE12" s="34"/>
      <c r="AF12" s="48"/>
      <c r="AG12" s="47" t="s">
        <v>275</v>
      </c>
      <c r="AL12" s="34"/>
      <c r="AM12" s="34"/>
      <c r="AN12" s="34"/>
      <c r="AO12" s="34"/>
      <c r="AP12" s="48"/>
      <c r="AQ12" s="48"/>
      <c r="AR12" s="47" t="str">
        <f t="shared" si="10"/>
        <v>EL</v>
      </c>
      <c r="AS12" s="47" t="s">
        <v>278</v>
      </c>
      <c r="AT12" s="47" t="s">
        <v>271</v>
      </c>
      <c r="AU12" s="47" t="str">
        <f t="shared" si="6"/>
        <v>COM_BNDPRD</v>
      </c>
      <c r="AV12" s="47" t="s">
        <v>153</v>
      </c>
      <c r="AW12" s="34">
        <f t="shared" si="7"/>
        <v>17.15795</v>
      </c>
      <c r="AX12" s="34">
        <f t="shared" si="7"/>
        <v>9.0305</v>
      </c>
      <c r="AY12" s="34"/>
      <c r="AZ12" s="34">
        <v>10</v>
      </c>
      <c r="BA12" s="48"/>
      <c r="BB12" s="47" t="str">
        <f t="shared" si="11"/>
        <v>EL</v>
      </c>
      <c r="BC12" s="47" t="s">
        <v>278</v>
      </c>
      <c r="BD12" s="47" t="str">
        <f t="shared" si="12"/>
        <v>INDFINGAS</v>
      </c>
      <c r="BE12" s="47" t="str">
        <f t="shared" si="8"/>
        <v>COM_BNDPRD</v>
      </c>
      <c r="BF12" s="47" t="s">
        <v>71</v>
      </c>
      <c r="BG12" s="34">
        <f t="shared" si="9"/>
        <v>18.96405</v>
      </c>
      <c r="BH12" s="34">
        <f t="shared" si="9"/>
        <v>36.122</v>
      </c>
      <c r="BI12" s="48"/>
      <c r="BJ12" s="34">
        <v>10</v>
      </c>
      <c r="BK12" s="48"/>
      <c r="BL12" s="48"/>
      <c r="BM12" s="47" t="s">
        <v>275</v>
      </c>
      <c r="BR12" s="34"/>
      <c r="BS12" s="34"/>
      <c r="BT12" s="34"/>
      <c r="BU12" s="34"/>
      <c r="BV12" s="48"/>
      <c r="BW12" s="47" t="s">
        <v>275</v>
      </c>
      <c r="CB12" s="34"/>
      <c r="CC12" s="34"/>
      <c r="CD12" s="48"/>
      <c r="CE12" s="34"/>
      <c r="CF12" s="48"/>
      <c r="CG12" s="47" t="s">
        <v>275</v>
      </c>
      <c r="CH12" s="47" t="s">
        <v>278</v>
      </c>
      <c r="CL12" s="34"/>
      <c r="CM12" s="34"/>
      <c r="CN12" s="34"/>
      <c r="CO12" s="34"/>
      <c r="CP12" s="48"/>
      <c r="CQ12" s="47" t="s">
        <v>275</v>
      </c>
      <c r="CR12" s="47" t="s">
        <v>278</v>
      </c>
      <c r="CV12" s="34"/>
      <c r="CW12" s="34"/>
      <c r="CX12" s="48"/>
      <c r="CY12" s="34"/>
      <c r="CZ12" s="48"/>
      <c r="DA12" s="47" t="s">
        <v>43</v>
      </c>
      <c r="DB12" s="43" t="s">
        <v>208</v>
      </c>
      <c r="DC12" s="43" t="s">
        <v>217</v>
      </c>
      <c r="DD12" s="32">
        <v>9.1349999999999998</v>
      </c>
      <c r="DE12" s="32">
        <v>47.238</v>
      </c>
      <c r="DF12" s="32">
        <v>18.061</v>
      </c>
      <c r="DG12" s="32">
        <v>0</v>
      </c>
      <c r="DH12" s="32">
        <v>4.4999999999999998E-2</v>
      </c>
      <c r="DI12" s="32">
        <f t="shared" si="13"/>
        <v>7.6240000000000006</v>
      </c>
      <c r="DJ12" s="32"/>
      <c r="DK12" s="32">
        <v>7.5510000000000002</v>
      </c>
      <c r="DL12" s="32">
        <v>7.2999999999999995E-2</v>
      </c>
      <c r="DM12" s="32"/>
      <c r="DN12" s="32">
        <v>0</v>
      </c>
      <c r="DO12" s="32">
        <v>0</v>
      </c>
      <c r="DP12" s="32">
        <v>0</v>
      </c>
      <c r="DQ12" s="32">
        <v>0</v>
      </c>
      <c r="DR12" s="32">
        <v>0.55200000000000005</v>
      </c>
      <c r="DS12" s="32">
        <v>2.702</v>
      </c>
      <c r="DT12" s="32">
        <v>2.702</v>
      </c>
    </row>
    <row r="13" spans="2:124">
      <c r="B13" s="47" t="str">
        <f t="shared" si="0"/>
        <v>ES</v>
      </c>
      <c r="C13" s="47" t="s">
        <v>278</v>
      </c>
      <c r="D13" s="47" t="s">
        <v>269</v>
      </c>
      <c r="E13" s="47" t="str">
        <f t="shared" si="1"/>
        <v>COM_BNDPRD</v>
      </c>
      <c r="F13" s="47" t="s">
        <v>153</v>
      </c>
      <c r="G13" s="34">
        <f t="shared" si="2"/>
        <v>47.2682</v>
      </c>
      <c r="H13" s="34">
        <f t="shared" si="2"/>
        <v>24.878</v>
      </c>
      <c r="I13" s="34"/>
      <c r="J13" s="34">
        <v>10</v>
      </c>
      <c r="K13" s="48"/>
      <c r="L13" s="47" t="str">
        <f t="shared" si="3"/>
        <v>ES</v>
      </c>
      <c r="M13" s="47" t="s">
        <v>278</v>
      </c>
      <c r="N13" s="47" t="s">
        <v>269</v>
      </c>
      <c r="O13" s="47" t="str">
        <f t="shared" si="4"/>
        <v>COM_BNDPRD</v>
      </c>
      <c r="P13" s="47" t="s">
        <v>71</v>
      </c>
      <c r="Q13" s="34">
        <f t="shared" si="5"/>
        <v>52.2438</v>
      </c>
      <c r="R13" s="34">
        <f t="shared" si="5"/>
        <v>74.634</v>
      </c>
      <c r="S13" s="48"/>
      <c r="T13" s="34">
        <v>10</v>
      </c>
      <c r="U13" s="48"/>
      <c r="V13" s="48"/>
      <c r="W13" s="47" t="s">
        <v>275</v>
      </c>
      <c r="AB13" s="34"/>
      <c r="AC13" s="34"/>
      <c r="AD13" s="34"/>
      <c r="AE13" s="34"/>
      <c r="AF13" s="48"/>
      <c r="AG13" s="47" t="s">
        <v>275</v>
      </c>
      <c r="AL13" s="34"/>
      <c r="AM13" s="34"/>
      <c r="AN13" s="34"/>
      <c r="AO13" s="34"/>
      <c r="AP13" s="48"/>
      <c r="AQ13" s="48"/>
      <c r="AR13" s="47" t="str">
        <f t="shared" si="10"/>
        <v>ES</v>
      </c>
      <c r="AS13" s="47" t="s">
        <v>278</v>
      </c>
      <c r="AT13" s="47" t="s">
        <v>271</v>
      </c>
      <c r="AU13" s="47" t="str">
        <f t="shared" si="6"/>
        <v>COM_BNDPRD</v>
      </c>
      <c r="AV13" s="47" t="s">
        <v>153</v>
      </c>
      <c r="AW13" s="34">
        <f t="shared" si="7"/>
        <v>283.45530000000002</v>
      </c>
      <c r="AX13" s="34">
        <f t="shared" si="7"/>
        <v>149.18700000000001</v>
      </c>
      <c r="AY13" s="34"/>
      <c r="AZ13" s="34">
        <v>10</v>
      </c>
      <c r="BA13" s="48"/>
      <c r="BB13" s="47" t="str">
        <f t="shared" si="11"/>
        <v>ES</v>
      </c>
      <c r="BC13" s="47" t="s">
        <v>278</v>
      </c>
      <c r="BD13" s="47" t="str">
        <f t="shared" si="12"/>
        <v>INDFINGAS</v>
      </c>
      <c r="BE13" s="47" t="str">
        <f t="shared" si="8"/>
        <v>COM_BNDPRD</v>
      </c>
      <c r="BF13" s="47" t="s">
        <v>71</v>
      </c>
      <c r="BG13" s="34">
        <f t="shared" si="9"/>
        <v>313.29270000000002</v>
      </c>
      <c r="BH13" s="34">
        <f t="shared" si="9"/>
        <v>596.74800000000005</v>
      </c>
      <c r="BI13" s="48"/>
      <c r="BJ13" s="34">
        <v>10</v>
      </c>
      <c r="BK13" s="48"/>
      <c r="BL13" s="48"/>
      <c r="BM13" s="47" t="s">
        <v>275</v>
      </c>
      <c r="BR13" s="34"/>
      <c r="BS13" s="34"/>
      <c r="BT13" s="34"/>
      <c r="BU13" s="34"/>
      <c r="BV13" s="48"/>
      <c r="BW13" s="47" t="s">
        <v>275</v>
      </c>
      <c r="CB13" s="34"/>
      <c r="CC13" s="34"/>
      <c r="CD13" s="48"/>
      <c r="CE13" s="34"/>
      <c r="CF13" s="48"/>
      <c r="CG13" s="47" t="s">
        <v>275</v>
      </c>
      <c r="CH13" s="47" t="s">
        <v>278</v>
      </c>
      <c r="CL13" s="34"/>
      <c r="CM13" s="34"/>
      <c r="CN13" s="34"/>
      <c r="CO13" s="34"/>
      <c r="CP13" s="48"/>
      <c r="CQ13" s="47" t="s">
        <v>275</v>
      </c>
      <c r="CR13" s="47" t="s">
        <v>278</v>
      </c>
      <c r="CV13" s="34"/>
      <c r="CW13" s="34"/>
      <c r="CX13" s="48"/>
      <c r="CY13" s="34"/>
      <c r="CZ13" s="48"/>
      <c r="DA13" s="47" t="s">
        <v>44</v>
      </c>
      <c r="DB13" s="43" t="s">
        <v>208</v>
      </c>
      <c r="DC13" s="43" t="s">
        <v>218</v>
      </c>
      <c r="DD13" s="32">
        <v>49.756</v>
      </c>
      <c r="DE13" s="32">
        <v>113.67400000000001</v>
      </c>
      <c r="DF13" s="32">
        <v>298.37400000000002</v>
      </c>
      <c r="DG13" s="32">
        <v>0</v>
      </c>
      <c r="DH13" s="32">
        <v>9.8000000000000004E-2</v>
      </c>
      <c r="DI13" s="32">
        <f t="shared" si="13"/>
        <v>55.852999999999994</v>
      </c>
      <c r="DJ13" s="32"/>
      <c r="DK13" s="32">
        <v>53.915999999999997</v>
      </c>
      <c r="DL13" s="32">
        <v>1.9370000000000001</v>
      </c>
      <c r="DM13" s="32"/>
      <c r="DN13" s="32">
        <v>0</v>
      </c>
      <c r="DO13" s="32">
        <v>0</v>
      </c>
      <c r="DP13" s="32">
        <v>0</v>
      </c>
      <c r="DQ13" s="32">
        <v>0</v>
      </c>
      <c r="DR13" s="32">
        <v>0.40500000000000003</v>
      </c>
      <c r="DS13" s="32">
        <v>0</v>
      </c>
      <c r="DT13" s="32">
        <v>0</v>
      </c>
    </row>
    <row r="14" spans="2:124">
      <c r="B14" s="47" t="str">
        <f t="shared" si="0"/>
        <v>FR</v>
      </c>
      <c r="C14" s="47" t="s">
        <v>278</v>
      </c>
      <c r="D14" s="47" t="s">
        <v>269</v>
      </c>
      <c r="E14" s="47" t="str">
        <f t="shared" si="1"/>
        <v>COM_BNDPRD</v>
      </c>
      <c r="F14" s="47" t="s">
        <v>153</v>
      </c>
      <c r="G14" s="34">
        <f t="shared" si="2"/>
        <v>160.53099999999998</v>
      </c>
      <c r="H14" s="34">
        <f t="shared" si="2"/>
        <v>84.49</v>
      </c>
      <c r="I14" s="34"/>
      <c r="J14" s="34">
        <v>10</v>
      </c>
      <c r="K14" s="48"/>
      <c r="L14" s="47" t="str">
        <f t="shared" si="3"/>
        <v>FR</v>
      </c>
      <c r="M14" s="47" t="s">
        <v>278</v>
      </c>
      <c r="N14" s="47" t="s">
        <v>269</v>
      </c>
      <c r="O14" s="47" t="str">
        <f t="shared" si="4"/>
        <v>COM_BNDPRD</v>
      </c>
      <c r="P14" s="47" t="s">
        <v>71</v>
      </c>
      <c r="Q14" s="34">
        <f t="shared" si="5"/>
        <v>177.429</v>
      </c>
      <c r="R14" s="34">
        <f t="shared" si="5"/>
        <v>253.46999999999997</v>
      </c>
      <c r="S14" s="48"/>
      <c r="T14" s="34">
        <v>10</v>
      </c>
      <c r="U14" s="48"/>
      <c r="V14" s="48"/>
      <c r="W14" s="47" t="s">
        <v>275</v>
      </c>
      <c r="AB14" s="34"/>
      <c r="AC14" s="34"/>
      <c r="AD14" s="34"/>
      <c r="AE14" s="34"/>
      <c r="AF14" s="48"/>
      <c r="AG14" s="47" t="s">
        <v>275</v>
      </c>
      <c r="AL14" s="34"/>
      <c r="AM14" s="34"/>
      <c r="AN14" s="34"/>
      <c r="AO14" s="34"/>
      <c r="AP14" s="48"/>
      <c r="AQ14" s="48"/>
      <c r="AR14" s="47" t="str">
        <f t="shared" si="10"/>
        <v>FR</v>
      </c>
      <c r="AS14" s="47" t="s">
        <v>278</v>
      </c>
      <c r="AT14" s="47" t="s">
        <v>271</v>
      </c>
      <c r="AU14" s="47" t="str">
        <f t="shared" si="6"/>
        <v>COM_BNDPRD</v>
      </c>
      <c r="AV14" s="47" t="s">
        <v>153</v>
      </c>
      <c r="AW14" s="34">
        <f t="shared" si="7"/>
        <v>464.75045</v>
      </c>
      <c r="AX14" s="34">
        <f t="shared" si="7"/>
        <v>244.60550000000001</v>
      </c>
      <c r="AY14" s="34"/>
      <c r="AZ14" s="34">
        <v>10</v>
      </c>
      <c r="BA14" s="48"/>
      <c r="BB14" s="47" t="str">
        <f t="shared" si="11"/>
        <v>FR</v>
      </c>
      <c r="BC14" s="47" t="s">
        <v>278</v>
      </c>
      <c r="BD14" s="47" t="str">
        <f t="shared" si="12"/>
        <v>INDFINGAS</v>
      </c>
      <c r="BE14" s="47" t="str">
        <f t="shared" si="8"/>
        <v>COM_BNDPRD</v>
      </c>
      <c r="BF14" s="47" t="s">
        <v>71</v>
      </c>
      <c r="BG14" s="34">
        <f t="shared" si="9"/>
        <v>513.67155000000002</v>
      </c>
      <c r="BH14" s="34">
        <f t="shared" si="9"/>
        <v>978.42200000000003</v>
      </c>
      <c r="BI14" s="48"/>
      <c r="BJ14" s="34">
        <v>10</v>
      </c>
      <c r="BK14" s="48"/>
      <c r="BL14" s="48"/>
      <c r="BM14" s="47" t="s">
        <v>275</v>
      </c>
      <c r="BR14" s="34"/>
      <c r="BS14" s="34"/>
      <c r="BT14" s="34"/>
      <c r="BU14" s="34"/>
      <c r="BV14" s="48"/>
      <c r="BW14" s="47" t="s">
        <v>275</v>
      </c>
      <c r="CB14" s="34"/>
      <c r="CC14" s="34"/>
      <c r="CD14" s="48"/>
      <c r="CE14" s="34"/>
      <c r="CF14" s="48"/>
      <c r="CG14" s="47" t="s">
        <v>275</v>
      </c>
      <c r="CH14" s="47" t="s">
        <v>278</v>
      </c>
      <c r="CL14" s="34"/>
      <c r="CM14" s="34"/>
      <c r="CN14" s="34"/>
      <c r="CO14" s="34"/>
      <c r="CP14" s="48"/>
      <c r="CQ14" s="47" t="s">
        <v>275</v>
      </c>
      <c r="CR14" s="47" t="s">
        <v>278</v>
      </c>
      <c r="CV14" s="34"/>
      <c r="CW14" s="34"/>
      <c r="CX14" s="48"/>
      <c r="CY14" s="34"/>
      <c r="CZ14" s="48"/>
      <c r="DA14" s="47" t="s">
        <v>46</v>
      </c>
      <c r="DB14" s="43" t="s">
        <v>208</v>
      </c>
      <c r="DC14" s="43" t="s">
        <v>219</v>
      </c>
      <c r="DD14" s="32">
        <v>168.98</v>
      </c>
      <c r="DE14" s="32">
        <v>94.468999999999994</v>
      </c>
      <c r="DF14" s="32">
        <v>489.21100000000001</v>
      </c>
      <c r="DG14" s="32">
        <v>3.984</v>
      </c>
      <c r="DH14" s="32">
        <v>1.9E-2</v>
      </c>
      <c r="DI14" s="32">
        <f t="shared" si="13"/>
        <v>57.082000000000001</v>
      </c>
      <c r="DJ14" s="32"/>
      <c r="DK14" s="32">
        <v>54.783999999999999</v>
      </c>
      <c r="DL14" s="32">
        <v>2.298</v>
      </c>
      <c r="DM14" s="32"/>
      <c r="DN14" s="32">
        <v>0</v>
      </c>
      <c r="DO14" s="32">
        <v>0</v>
      </c>
      <c r="DP14" s="32">
        <v>0</v>
      </c>
      <c r="DQ14" s="32">
        <v>0</v>
      </c>
      <c r="DR14" s="32">
        <v>0</v>
      </c>
      <c r="DS14" s="32">
        <v>2.5999999999999999E-2</v>
      </c>
      <c r="DT14" s="32">
        <v>2.5999999999999999E-2</v>
      </c>
    </row>
    <row r="15" spans="2:124">
      <c r="B15" s="47" t="str">
        <f t="shared" si="0"/>
        <v>HR</v>
      </c>
      <c r="C15" s="47" t="s">
        <v>278</v>
      </c>
      <c r="D15" s="47" t="s">
        <v>269</v>
      </c>
      <c r="E15" s="47" t="str">
        <f t="shared" si="1"/>
        <v>COM_BNDPRD</v>
      </c>
      <c r="F15" s="47" t="s">
        <v>153</v>
      </c>
      <c r="G15" s="34">
        <f t="shared" si="2"/>
        <v>3.09605</v>
      </c>
      <c r="H15" s="34">
        <f t="shared" si="2"/>
        <v>1.6294999999999999</v>
      </c>
      <c r="I15" s="34"/>
      <c r="J15" s="34">
        <v>10</v>
      </c>
      <c r="K15" s="48"/>
      <c r="L15" s="47" t="str">
        <f t="shared" si="3"/>
        <v>HR</v>
      </c>
      <c r="M15" s="47" t="s">
        <v>278</v>
      </c>
      <c r="N15" s="47" t="s">
        <v>269</v>
      </c>
      <c r="O15" s="47" t="str">
        <f t="shared" si="4"/>
        <v>COM_BNDPRD</v>
      </c>
      <c r="P15" s="47" t="s">
        <v>71</v>
      </c>
      <c r="Q15" s="34">
        <f t="shared" si="5"/>
        <v>3.4219499999999998</v>
      </c>
      <c r="R15" s="34">
        <f t="shared" si="5"/>
        <v>4.8884999999999996</v>
      </c>
      <c r="S15" s="48"/>
      <c r="T15" s="34">
        <v>10</v>
      </c>
      <c r="U15" s="48"/>
      <c r="V15" s="48"/>
      <c r="W15" s="47" t="s">
        <v>275</v>
      </c>
      <c r="AB15" s="34"/>
      <c r="AC15" s="34"/>
      <c r="AD15" s="34"/>
      <c r="AE15" s="34"/>
      <c r="AF15" s="48"/>
      <c r="AG15" s="47" t="s">
        <v>275</v>
      </c>
      <c r="AL15" s="34"/>
      <c r="AM15" s="34"/>
      <c r="AN15" s="34"/>
      <c r="AO15" s="34"/>
      <c r="AP15" s="48"/>
      <c r="AQ15" s="48"/>
      <c r="AR15" s="47" t="str">
        <f t="shared" si="10"/>
        <v>HR</v>
      </c>
      <c r="AS15" s="47" t="s">
        <v>278</v>
      </c>
      <c r="AT15" s="47" t="s">
        <v>271</v>
      </c>
      <c r="AU15" s="47" t="str">
        <f t="shared" si="6"/>
        <v>COM_BNDPRD</v>
      </c>
      <c r="AV15" s="47" t="s">
        <v>153</v>
      </c>
      <c r="AW15" s="34">
        <f t="shared" si="7"/>
        <v>13.5527</v>
      </c>
      <c r="AX15" s="34">
        <f t="shared" si="7"/>
        <v>7.133</v>
      </c>
      <c r="AY15" s="34"/>
      <c r="AZ15" s="34">
        <v>10</v>
      </c>
      <c r="BA15" s="48"/>
      <c r="BB15" s="47" t="str">
        <f t="shared" si="11"/>
        <v>HR</v>
      </c>
      <c r="BC15" s="47" t="s">
        <v>278</v>
      </c>
      <c r="BD15" s="47" t="str">
        <f t="shared" si="12"/>
        <v>INDFINGAS</v>
      </c>
      <c r="BE15" s="47" t="str">
        <f t="shared" si="8"/>
        <v>COM_BNDPRD</v>
      </c>
      <c r="BF15" s="47" t="s">
        <v>71</v>
      </c>
      <c r="BG15" s="34">
        <f t="shared" si="9"/>
        <v>14.9793</v>
      </c>
      <c r="BH15" s="34">
        <f t="shared" si="9"/>
        <v>28.532</v>
      </c>
      <c r="BI15" s="48"/>
      <c r="BJ15" s="34">
        <v>10</v>
      </c>
      <c r="BK15" s="48"/>
      <c r="BL15" s="48"/>
      <c r="BM15" s="47" t="s">
        <v>275</v>
      </c>
      <c r="BR15" s="34"/>
      <c r="BS15" s="34"/>
      <c r="BT15" s="34"/>
      <c r="BU15" s="34"/>
      <c r="BV15" s="48"/>
      <c r="BW15" s="47" t="s">
        <v>275</v>
      </c>
      <c r="CB15" s="34"/>
      <c r="CC15" s="34"/>
      <c r="CD15" s="48"/>
      <c r="CE15" s="34"/>
      <c r="CF15" s="48"/>
      <c r="CG15" s="47" t="s">
        <v>275</v>
      </c>
      <c r="CH15" s="47" t="s">
        <v>278</v>
      </c>
      <c r="CL15" s="34"/>
      <c r="CM15" s="34"/>
      <c r="CN15" s="34"/>
      <c r="CO15" s="34"/>
      <c r="CP15" s="48"/>
      <c r="CQ15" s="47" t="s">
        <v>275</v>
      </c>
      <c r="CR15" s="47" t="s">
        <v>278</v>
      </c>
      <c r="CV15" s="34"/>
      <c r="CW15" s="34"/>
      <c r="CX15" s="48"/>
      <c r="CY15" s="34"/>
      <c r="CZ15" s="48"/>
      <c r="DA15" s="47" t="s">
        <v>47</v>
      </c>
      <c r="DB15" s="43" t="s">
        <v>208</v>
      </c>
      <c r="DC15" s="43" t="s">
        <v>220</v>
      </c>
      <c r="DD15" s="32">
        <v>3.2589999999999999</v>
      </c>
      <c r="DE15" s="32">
        <v>11.78</v>
      </c>
      <c r="DF15" s="32">
        <v>14.266</v>
      </c>
      <c r="DG15" s="32">
        <v>2.3039999999999998</v>
      </c>
      <c r="DH15" s="32">
        <v>0</v>
      </c>
      <c r="DI15" s="32">
        <f t="shared" si="13"/>
        <v>1.272</v>
      </c>
      <c r="DJ15" s="32"/>
      <c r="DK15" s="32">
        <v>1.272</v>
      </c>
      <c r="DL15" s="32">
        <v>0</v>
      </c>
      <c r="DM15" s="32"/>
      <c r="DN15" s="32">
        <v>0</v>
      </c>
      <c r="DO15" s="32">
        <v>0</v>
      </c>
      <c r="DP15" s="32">
        <v>0</v>
      </c>
      <c r="DQ15" s="32">
        <v>0</v>
      </c>
      <c r="DR15" s="32">
        <v>0</v>
      </c>
      <c r="DS15" s="32">
        <v>0.39</v>
      </c>
      <c r="DT15" s="32">
        <v>0.39</v>
      </c>
    </row>
    <row r="16" spans="2:124">
      <c r="B16" s="47" t="str">
        <f t="shared" si="0"/>
        <v>IT</v>
      </c>
      <c r="C16" s="47" t="s">
        <v>278</v>
      </c>
      <c r="D16" s="47" t="s">
        <v>269</v>
      </c>
      <c r="E16" s="47" t="str">
        <f t="shared" si="1"/>
        <v>COM_BNDPRD</v>
      </c>
      <c r="F16" s="47" t="s">
        <v>153</v>
      </c>
      <c r="G16" s="34">
        <f t="shared" si="2"/>
        <v>68.423749999999998</v>
      </c>
      <c r="H16" s="34">
        <f t="shared" si="2"/>
        <v>36.012500000000003</v>
      </c>
      <c r="I16" s="34"/>
      <c r="J16" s="34">
        <v>10</v>
      </c>
      <c r="K16" s="48"/>
      <c r="L16" s="47" t="str">
        <f t="shared" si="3"/>
        <v>IT</v>
      </c>
      <c r="M16" s="47" t="s">
        <v>278</v>
      </c>
      <c r="N16" s="47" t="s">
        <v>269</v>
      </c>
      <c r="O16" s="47" t="str">
        <f t="shared" si="4"/>
        <v>COM_BNDPRD</v>
      </c>
      <c r="P16" s="47" t="s">
        <v>71</v>
      </c>
      <c r="Q16" s="34">
        <f t="shared" si="5"/>
        <v>75.626250000000013</v>
      </c>
      <c r="R16" s="34">
        <f t="shared" si="5"/>
        <v>108.03750000000001</v>
      </c>
      <c r="S16" s="48"/>
      <c r="T16" s="34">
        <v>10</v>
      </c>
      <c r="U16" s="48"/>
      <c r="V16" s="48"/>
      <c r="W16" s="47" t="s">
        <v>275</v>
      </c>
      <c r="AB16" s="34"/>
      <c r="AC16" s="34"/>
      <c r="AD16" s="34"/>
      <c r="AE16" s="34"/>
      <c r="AF16" s="48"/>
      <c r="AG16" s="47" t="s">
        <v>275</v>
      </c>
      <c r="AL16" s="34"/>
      <c r="AM16" s="34"/>
      <c r="AN16" s="34"/>
      <c r="AO16" s="34"/>
      <c r="AP16" s="48"/>
      <c r="AQ16" s="48"/>
      <c r="AR16" s="47" t="str">
        <f t="shared" si="10"/>
        <v>IT</v>
      </c>
      <c r="AS16" s="47" t="s">
        <v>278</v>
      </c>
      <c r="AT16" s="47" t="s">
        <v>271</v>
      </c>
      <c r="AU16" s="47" t="str">
        <f t="shared" si="6"/>
        <v>COM_BNDPRD</v>
      </c>
      <c r="AV16" s="47" t="s">
        <v>153</v>
      </c>
      <c r="AW16" s="34">
        <f t="shared" si="7"/>
        <v>336.94504999999998</v>
      </c>
      <c r="AX16" s="34">
        <f t="shared" si="7"/>
        <v>177.33949999999999</v>
      </c>
      <c r="AY16" s="34"/>
      <c r="AZ16" s="34">
        <v>10</v>
      </c>
      <c r="BA16" s="48"/>
      <c r="BB16" s="47" t="str">
        <f t="shared" si="11"/>
        <v>IT</v>
      </c>
      <c r="BC16" s="47" t="s">
        <v>278</v>
      </c>
      <c r="BD16" s="47" t="str">
        <f t="shared" si="12"/>
        <v>INDFINGAS</v>
      </c>
      <c r="BE16" s="47" t="str">
        <f t="shared" si="8"/>
        <v>COM_BNDPRD</v>
      </c>
      <c r="BF16" s="47" t="s">
        <v>71</v>
      </c>
      <c r="BG16" s="34">
        <f t="shared" si="9"/>
        <v>372.41294999999997</v>
      </c>
      <c r="BH16" s="34">
        <f t="shared" si="9"/>
        <v>709.35799999999995</v>
      </c>
      <c r="BI16" s="48"/>
      <c r="BJ16" s="34">
        <v>10</v>
      </c>
      <c r="BK16" s="48"/>
      <c r="BL16" s="48"/>
      <c r="BM16" s="47" t="s">
        <v>275</v>
      </c>
      <c r="BR16" s="34"/>
      <c r="BS16" s="34"/>
      <c r="BT16" s="34"/>
      <c r="BU16" s="34"/>
      <c r="BV16" s="48"/>
      <c r="BW16" s="47" t="s">
        <v>275</v>
      </c>
      <c r="CB16" s="34"/>
      <c r="CC16" s="34"/>
      <c r="CD16" s="48"/>
      <c r="CE16" s="34"/>
      <c r="CF16" s="48"/>
      <c r="CG16" s="47" t="s">
        <v>275</v>
      </c>
      <c r="CH16" s="47" t="s">
        <v>278</v>
      </c>
      <c r="CL16" s="34"/>
      <c r="CM16" s="34"/>
      <c r="CN16" s="34"/>
      <c r="CO16" s="34"/>
      <c r="CP16" s="48"/>
      <c r="CQ16" s="47" t="s">
        <v>275</v>
      </c>
      <c r="CR16" s="47" t="s">
        <v>278</v>
      </c>
      <c r="CV16" s="34"/>
      <c r="CW16" s="34"/>
      <c r="CX16" s="48"/>
      <c r="CY16" s="34"/>
      <c r="CZ16" s="48"/>
      <c r="DA16" s="47" t="s">
        <v>50</v>
      </c>
      <c r="DB16" s="43" t="s">
        <v>208</v>
      </c>
      <c r="DC16" s="43" t="s">
        <v>221</v>
      </c>
      <c r="DD16" s="32">
        <v>72.025000000000006</v>
      </c>
      <c r="DE16" s="32">
        <v>116.273</v>
      </c>
      <c r="DF16" s="32">
        <v>354.67899999999997</v>
      </c>
      <c r="DG16" s="32">
        <v>112.863</v>
      </c>
      <c r="DH16" s="32">
        <v>0.39800000000000002</v>
      </c>
      <c r="DI16" s="32">
        <f t="shared" si="13"/>
        <v>16.062999999999999</v>
      </c>
      <c r="DJ16" s="32"/>
      <c r="DK16" s="32">
        <v>15.234999999999999</v>
      </c>
      <c r="DL16" s="32">
        <v>0.82799999999999996</v>
      </c>
      <c r="DM16" s="32"/>
      <c r="DN16" s="32">
        <v>0</v>
      </c>
      <c r="DO16" s="32">
        <v>0</v>
      </c>
      <c r="DP16" s="32">
        <v>0</v>
      </c>
      <c r="DQ16" s="32">
        <v>0</v>
      </c>
      <c r="DR16" s="32">
        <v>0</v>
      </c>
      <c r="DS16" s="32">
        <v>11.244</v>
      </c>
      <c r="DT16" s="32">
        <v>11.244</v>
      </c>
    </row>
    <row r="17" spans="2:124">
      <c r="B17" s="47" t="str">
        <f t="shared" si="0"/>
        <v>CY</v>
      </c>
      <c r="C17" s="47" t="s">
        <v>278</v>
      </c>
      <c r="D17" s="47" t="s">
        <v>269</v>
      </c>
      <c r="E17" s="47" t="str">
        <f t="shared" si="1"/>
        <v>COM_BNDPRD</v>
      </c>
      <c r="F17" s="47" t="s">
        <v>153</v>
      </c>
      <c r="G17" s="34">
        <f t="shared" si="2"/>
        <v>0.14629999999999999</v>
      </c>
      <c r="H17" s="34">
        <f t="shared" si="2"/>
        <v>7.6999999999999999E-2</v>
      </c>
      <c r="I17" s="34"/>
      <c r="J17" s="34">
        <v>10</v>
      </c>
      <c r="K17" s="48"/>
      <c r="L17" s="47" t="str">
        <f t="shared" si="3"/>
        <v>CY</v>
      </c>
      <c r="M17" s="47" t="s">
        <v>278</v>
      </c>
      <c r="N17" s="47" t="s">
        <v>269</v>
      </c>
      <c r="O17" s="47" t="str">
        <f t="shared" si="4"/>
        <v>COM_BNDPRD</v>
      </c>
      <c r="P17" s="47" t="s">
        <v>71</v>
      </c>
      <c r="Q17" s="34">
        <f t="shared" si="5"/>
        <v>0.16170000000000001</v>
      </c>
      <c r="R17" s="34">
        <f t="shared" si="5"/>
        <v>0.23099999999999998</v>
      </c>
      <c r="S17" s="48"/>
      <c r="T17" s="34">
        <v>10</v>
      </c>
      <c r="U17" s="48"/>
      <c r="V17" s="48"/>
      <c r="W17" s="47" t="s">
        <v>275</v>
      </c>
      <c r="AB17" s="34"/>
      <c r="AC17" s="34"/>
      <c r="AD17" s="34"/>
      <c r="AE17" s="34"/>
      <c r="AF17" s="48"/>
      <c r="AG17" s="47" t="s">
        <v>275</v>
      </c>
      <c r="AL17" s="34"/>
      <c r="AM17" s="34"/>
      <c r="AN17" s="34"/>
      <c r="AO17" s="34"/>
      <c r="AP17" s="48"/>
      <c r="AQ17" s="48"/>
      <c r="AR17" s="47" t="str">
        <f t="shared" si="10"/>
        <v>CY</v>
      </c>
      <c r="AS17" s="47" t="s">
        <v>278</v>
      </c>
      <c r="AT17" s="47" t="s">
        <v>271</v>
      </c>
      <c r="AU17" s="47" t="str">
        <f t="shared" si="6"/>
        <v>COM_BNDPRD</v>
      </c>
      <c r="AV17" s="47" t="s">
        <v>153</v>
      </c>
      <c r="AW17" s="34">
        <f t="shared" si="7"/>
        <v>0</v>
      </c>
      <c r="AX17" s="34">
        <f t="shared" si="7"/>
        <v>0</v>
      </c>
      <c r="AY17" s="34"/>
      <c r="AZ17" s="34">
        <v>10</v>
      </c>
      <c r="BA17" s="48"/>
      <c r="BB17" s="47" t="str">
        <f t="shared" si="11"/>
        <v>CY</v>
      </c>
      <c r="BC17" s="47" t="s">
        <v>278</v>
      </c>
      <c r="BD17" s="47" t="str">
        <f t="shared" si="12"/>
        <v>INDFINGAS</v>
      </c>
      <c r="BE17" s="47" t="str">
        <f t="shared" si="8"/>
        <v>COM_BNDPRD</v>
      </c>
      <c r="BF17" s="47" t="s">
        <v>71</v>
      </c>
      <c r="BG17" s="34">
        <f t="shared" si="9"/>
        <v>0</v>
      </c>
      <c r="BH17" s="34">
        <f t="shared" si="9"/>
        <v>0</v>
      </c>
      <c r="BI17" s="48"/>
      <c r="BJ17" s="34">
        <v>10</v>
      </c>
      <c r="BK17" s="48"/>
      <c r="BL17" s="48"/>
      <c r="BM17" s="47" t="s">
        <v>275</v>
      </c>
      <c r="BR17" s="34"/>
      <c r="BS17" s="34"/>
      <c r="BT17" s="34"/>
      <c r="BU17" s="34"/>
      <c r="BV17" s="48"/>
      <c r="BW17" s="47" t="s">
        <v>275</v>
      </c>
      <c r="CB17" s="34"/>
      <c r="CC17" s="34"/>
      <c r="CD17" s="48"/>
      <c r="CE17" s="34"/>
      <c r="CF17" s="48"/>
      <c r="CG17" s="47" t="s">
        <v>275</v>
      </c>
      <c r="CH17" s="47" t="s">
        <v>278</v>
      </c>
      <c r="CL17" s="34"/>
      <c r="CM17" s="34"/>
      <c r="CN17" s="34"/>
      <c r="CO17" s="34"/>
      <c r="CP17" s="48"/>
      <c r="CQ17" s="47" t="s">
        <v>275</v>
      </c>
      <c r="CR17" s="47" t="s">
        <v>278</v>
      </c>
      <c r="CV17" s="34"/>
      <c r="CW17" s="34"/>
      <c r="CX17" s="48"/>
      <c r="CY17" s="34"/>
      <c r="CZ17" s="48"/>
      <c r="DA17" s="47" t="s">
        <v>38</v>
      </c>
      <c r="DB17" s="43" t="s">
        <v>208</v>
      </c>
      <c r="DC17" s="43" t="s">
        <v>222</v>
      </c>
      <c r="DD17" s="32">
        <v>0.154</v>
      </c>
      <c r="DE17" s="32">
        <v>5.617</v>
      </c>
      <c r="DF17" s="32">
        <v>0</v>
      </c>
      <c r="DG17" s="32">
        <v>0</v>
      </c>
      <c r="DH17" s="32">
        <v>0</v>
      </c>
      <c r="DI17" s="32">
        <f t="shared" si="13"/>
        <v>0.154</v>
      </c>
      <c r="DJ17" s="32"/>
      <c r="DK17" s="32">
        <v>0.154</v>
      </c>
      <c r="DL17" s="32">
        <v>0</v>
      </c>
      <c r="DM17" s="32"/>
      <c r="DN17" s="32">
        <v>0.62</v>
      </c>
      <c r="DO17" s="32">
        <v>0.32500000000000001</v>
      </c>
      <c r="DP17" s="32">
        <v>0.29499999999999998</v>
      </c>
      <c r="DQ17" s="32">
        <v>0</v>
      </c>
      <c r="DR17" s="32">
        <v>0</v>
      </c>
      <c r="DS17" s="32">
        <v>0.221</v>
      </c>
      <c r="DT17" s="32">
        <v>0.51600000000000001</v>
      </c>
    </row>
    <row r="18" spans="2:124">
      <c r="B18" s="47" t="str">
        <f t="shared" si="0"/>
        <v>LV</v>
      </c>
      <c r="C18" s="47" t="s">
        <v>278</v>
      </c>
      <c r="D18" s="47" t="s">
        <v>269</v>
      </c>
      <c r="E18" s="47" t="str">
        <f t="shared" si="1"/>
        <v>COM_BNDPRD</v>
      </c>
      <c r="F18" s="47" t="s">
        <v>153</v>
      </c>
      <c r="G18" s="34">
        <f t="shared" si="2"/>
        <v>0.96329999999999993</v>
      </c>
      <c r="H18" s="34">
        <f t="shared" si="2"/>
        <v>0.50700000000000001</v>
      </c>
      <c r="I18" s="34"/>
      <c r="J18" s="34">
        <v>10</v>
      </c>
      <c r="K18" s="48"/>
      <c r="L18" s="47" t="str">
        <f t="shared" si="3"/>
        <v>LV</v>
      </c>
      <c r="M18" s="47" t="s">
        <v>278</v>
      </c>
      <c r="N18" s="47" t="s">
        <v>269</v>
      </c>
      <c r="O18" s="47" t="str">
        <f t="shared" si="4"/>
        <v>COM_BNDPRD</v>
      </c>
      <c r="P18" s="47" t="s">
        <v>71</v>
      </c>
      <c r="Q18" s="34">
        <f t="shared" si="5"/>
        <v>1.0647</v>
      </c>
      <c r="R18" s="34">
        <f t="shared" si="5"/>
        <v>1.5209999999999999</v>
      </c>
      <c r="S18" s="48"/>
      <c r="T18" s="34">
        <v>10</v>
      </c>
      <c r="U18" s="48"/>
      <c r="V18" s="48"/>
      <c r="W18" s="47" t="s">
        <v>275</v>
      </c>
      <c r="AB18" s="34"/>
      <c r="AC18" s="34"/>
      <c r="AD18" s="34"/>
      <c r="AE18" s="34"/>
      <c r="AF18" s="48"/>
      <c r="AG18" s="47" t="s">
        <v>275</v>
      </c>
      <c r="AL18" s="34"/>
      <c r="AM18" s="34"/>
      <c r="AN18" s="34"/>
      <c r="AO18" s="34"/>
      <c r="AP18" s="48"/>
      <c r="AQ18" s="48"/>
      <c r="AR18" s="47" t="str">
        <f t="shared" si="10"/>
        <v>LV</v>
      </c>
      <c r="AS18" s="47" t="s">
        <v>278</v>
      </c>
      <c r="AT18" s="47" t="s">
        <v>271</v>
      </c>
      <c r="AU18" s="47" t="str">
        <f t="shared" si="6"/>
        <v>COM_BNDPRD</v>
      </c>
      <c r="AV18" s="47" t="s">
        <v>153</v>
      </c>
      <c r="AW18" s="34">
        <f t="shared" si="7"/>
        <v>4.7965499999999999</v>
      </c>
      <c r="AX18" s="34">
        <f t="shared" si="7"/>
        <v>2.5245000000000002</v>
      </c>
      <c r="AY18" s="34"/>
      <c r="AZ18" s="34">
        <v>10</v>
      </c>
      <c r="BA18" s="48"/>
      <c r="BB18" s="47" t="str">
        <f t="shared" si="11"/>
        <v>LV</v>
      </c>
      <c r="BC18" s="47" t="s">
        <v>278</v>
      </c>
      <c r="BD18" s="47" t="str">
        <f t="shared" si="12"/>
        <v>INDFINGAS</v>
      </c>
      <c r="BE18" s="47" t="str">
        <f t="shared" si="8"/>
        <v>COM_BNDPRD</v>
      </c>
      <c r="BF18" s="47" t="s">
        <v>71</v>
      </c>
      <c r="BG18" s="34">
        <f t="shared" si="9"/>
        <v>5.3014500000000009</v>
      </c>
      <c r="BH18" s="34">
        <f t="shared" si="9"/>
        <v>10.098000000000001</v>
      </c>
      <c r="BI18" s="48"/>
      <c r="BJ18" s="34">
        <v>10</v>
      </c>
      <c r="BK18" s="48"/>
      <c r="BL18" s="48"/>
      <c r="BM18" s="47" t="s">
        <v>275</v>
      </c>
      <c r="BR18" s="34"/>
      <c r="BS18" s="34"/>
      <c r="BT18" s="34"/>
      <c r="BU18" s="34"/>
      <c r="BV18" s="48"/>
      <c r="BW18" s="47" t="s">
        <v>275</v>
      </c>
      <c r="CB18" s="34"/>
      <c r="CC18" s="34"/>
      <c r="CD18" s="48"/>
      <c r="CE18" s="34"/>
      <c r="CF18" s="48"/>
      <c r="CG18" s="47" t="s">
        <v>275</v>
      </c>
      <c r="CH18" s="47" t="s">
        <v>278</v>
      </c>
      <c r="CL18" s="34"/>
      <c r="CM18" s="34"/>
      <c r="CN18" s="34"/>
      <c r="CO18" s="34"/>
      <c r="CP18" s="48"/>
      <c r="CQ18" s="47" t="s">
        <v>275</v>
      </c>
      <c r="CR18" s="47" t="s">
        <v>278</v>
      </c>
      <c r="CV18" s="34"/>
      <c r="CW18" s="34"/>
      <c r="CX18" s="48"/>
      <c r="CY18" s="34"/>
      <c r="CZ18" s="48"/>
      <c r="DA18" s="47" t="s">
        <v>53</v>
      </c>
      <c r="DB18" s="43" t="s">
        <v>208</v>
      </c>
      <c r="DC18" s="43" t="s">
        <v>223</v>
      </c>
      <c r="DD18" s="32">
        <v>1.014</v>
      </c>
      <c r="DE18" s="32">
        <v>2.0129999999999999</v>
      </c>
      <c r="DF18" s="32">
        <v>5.0490000000000004</v>
      </c>
      <c r="DG18" s="32">
        <v>1.45</v>
      </c>
      <c r="DH18" s="32">
        <v>0</v>
      </c>
      <c r="DI18" s="32">
        <f t="shared" si="13"/>
        <v>15.023000000000001</v>
      </c>
      <c r="DJ18" s="32"/>
      <c r="DK18" s="32">
        <v>14.992000000000001</v>
      </c>
      <c r="DL18" s="32">
        <v>3.1E-2</v>
      </c>
      <c r="DM18" s="32"/>
      <c r="DN18" s="32">
        <v>1.9950000000000001</v>
      </c>
      <c r="DO18" s="32">
        <v>0</v>
      </c>
      <c r="DP18" s="32">
        <v>1.9950000000000001</v>
      </c>
      <c r="DQ18" s="32">
        <v>0</v>
      </c>
      <c r="DR18" s="32">
        <v>0</v>
      </c>
      <c r="DS18" s="32">
        <v>0.308</v>
      </c>
      <c r="DT18" s="32">
        <v>2.3029999999999999</v>
      </c>
    </row>
    <row r="19" spans="2:124">
      <c r="B19" s="47" t="str">
        <f t="shared" si="0"/>
        <v>LT</v>
      </c>
      <c r="C19" s="47" t="s">
        <v>278</v>
      </c>
      <c r="D19" s="47" t="s">
        <v>269</v>
      </c>
      <c r="E19" s="47" t="str">
        <f t="shared" si="1"/>
        <v>COM_BNDPRD</v>
      </c>
      <c r="F19" s="47" t="s">
        <v>153</v>
      </c>
      <c r="G19" s="34">
        <f t="shared" si="2"/>
        <v>3.8408500000000001</v>
      </c>
      <c r="H19" s="34">
        <f t="shared" si="2"/>
        <v>2.0215000000000001</v>
      </c>
      <c r="I19" s="34"/>
      <c r="J19" s="34">
        <v>10</v>
      </c>
      <c r="K19" s="48"/>
      <c r="L19" s="47" t="str">
        <f t="shared" si="3"/>
        <v>LT</v>
      </c>
      <c r="M19" s="47" t="s">
        <v>278</v>
      </c>
      <c r="N19" s="47" t="s">
        <v>269</v>
      </c>
      <c r="O19" s="47" t="str">
        <f t="shared" si="4"/>
        <v>COM_BNDPRD</v>
      </c>
      <c r="P19" s="47" t="s">
        <v>71</v>
      </c>
      <c r="Q19" s="34">
        <f t="shared" si="5"/>
        <v>4.2451500000000006</v>
      </c>
      <c r="R19" s="34">
        <f t="shared" si="5"/>
        <v>6.0645000000000007</v>
      </c>
      <c r="S19" s="48"/>
      <c r="T19" s="34">
        <v>10</v>
      </c>
      <c r="U19" s="48"/>
      <c r="V19" s="48"/>
      <c r="W19" s="47" t="s">
        <v>275</v>
      </c>
      <c r="AB19" s="34"/>
      <c r="AC19" s="34"/>
      <c r="AD19" s="34"/>
      <c r="AE19" s="34"/>
      <c r="AF19" s="48"/>
      <c r="AG19" s="47" t="s">
        <v>275</v>
      </c>
      <c r="AL19" s="34"/>
      <c r="AM19" s="34"/>
      <c r="AN19" s="34"/>
      <c r="AO19" s="34"/>
      <c r="AP19" s="48"/>
      <c r="AQ19" s="48"/>
      <c r="AR19" s="47" t="str">
        <f t="shared" si="10"/>
        <v>LT</v>
      </c>
      <c r="AS19" s="47" t="s">
        <v>278</v>
      </c>
      <c r="AT19" s="47" t="s">
        <v>271</v>
      </c>
      <c r="AU19" s="47" t="str">
        <f t="shared" si="6"/>
        <v>COM_BNDPRD</v>
      </c>
      <c r="AV19" s="47" t="s">
        <v>153</v>
      </c>
      <c r="AW19" s="34">
        <f t="shared" si="7"/>
        <v>11.299299999999999</v>
      </c>
      <c r="AX19" s="34">
        <f t="shared" si="7"/>
        <v>5.9470000000000001</v>
      </c>
      <c r="AY19" s="34"/>
      <c r="AZ19" s="34">
        <v>10</v>
      </c>
      <c r="BA19" s="48"/>
      <c r="BB19" s="47" t="str">
        <f t="shared" si="11"/>
        <v>LT</v>
      </c>
      <c r="BC19" s="47" t="s">
        <v>278</v>
      </c>
      <c r="BD19" s="47" t="str">
        <f t="shared" si="12"/>
        <v>INDFINGAS</v>
      </c>
      <c r="BE19" s="47" t="str">
        <f t="shared" si="8"/>
        <v>COM_BNDPRD</v>
      </c>
      <c r="BF19" s="47" t="s">
        <v>71</v>
      </c>
      <c r="BG19" s="34">
        <f t="shared" si="9"/>
        <v>12.488700000000001</v>
      </c>
      <c r="BH19" s="34">
        <f t="shared" si="9"/>
        <v>23.788</v>
      </c>
      <c r="BI19" s="48"/>
      <c r="BJ19" s="34">
        <v>10</v>
      </c>
      <c r="BK19" s="48"/>
      <c r="BL19" s="48"/>
      <c r="BM19" s="47" t="s">
        <v>275</v>
      </c>
      <c r="BR19" s="34"/>
      <c r="BS19" s="34"/>
      <c r="BT19" s="34"/>
      <c r="BU19" s="34"/>
      <c r="BV19" s="48"/>
      <c r="BW19" s="47" t="s">
        <v>275</v>
      </c>
      <c r="CB19" s="34"/>
      <c r="CC19" s="34"/>
      <c r="CD19" s="48"/>
      <c r="CE19" s="34"/>
      <c r="CF19" s="48"/>
      <c r="CG19" s="47" t="s">
        <v>275</v>
      </c>
      <c r="CH19" s="47" t="s">
        <v>278</v>
      </c>
      <c r="CL19" s="34"/>
      <c r="CM19" s="34"/>
      <c r="CN19" s="34"/>
      <c r="CO19" s="34"/>
      <c r="CP19" s="48"/>
      <c r="CQ19" s="47" t="s">
        <v>275</v>
      </c>
      <c r="CR19" s="47" t="s">
        <v>278</v>
      </c>
      <c r="CV19" s="34"/>
      <c r="CW19" s="34"/>
      <c r="CX19" s="48"/>
      <c r="CY19" s="34"/>
      <c r="CZ19" s="48"/>
      <c r="DA19" s="47" t="s">
        <v>51</v>
      </c>
      <c r="DB19" s="43" t="s">
        <v>208</v>
      </c>
      <c r="DC19" s="43" t="s">
        <v>224</v>
      </c>
      <c r="DD19" s="32">
        <v>4.0430000000000001</v>
      </c>
      <c r="DE19" s="32">
        <v>1.623</v>
      </c>
      <c r="DF19" s="32">
        <v>11.894</v>
      </c>
      <c r="DG19" s="32">
        <v>7.9429999999999996</v>
      </c>
      <c r="DH19" s="32">
        <v>0</v>
      </c>
      <c r="DI19" s="32">
        <f t="shared" si="13"/>
        <v>3.7189999999999999</v>
      </c>
      <c r="DJ19" s="32"/>
      <c r="DK19" s="32">
        <v>3.5979999999999999</v>
      </c>
      <c r="DL19" s="32">
        <v>0.121</v>
      </c>
      <c r="DM19" s="32"/>
      <c r="DN19" s="32">
        <v>0</v>
      </c>
      <c r="DO19" s="32">
        <v>0</v>
      </c>
      <c r="DP19" s="32">
        <v>0</v>
      </c>
      <c r="DQ19" s="32">
        <v>0</v>
      </c>
      <c r="DR19" s="32">
        <v>0</v>
      </c>
      <c r="DS19" s="32">
        <v>0</v>
      </c>
      <c r="DT19" s="32">
        <v>0</v>
      </c>
    </row>
    <row r="20" spans="2:124">
      <c r="B20" s="47" t="str">
        <f t="shared" si="0"/>
        <v>LU</v>
      </c>
      <c r="C20" s="47" t="s">
        <v>278</v>
      </c>
      <c r="D20" s="47" t="s">
        <v>269</v>
      </c>
      <c r="E20" s="47" t="str">
        <f t="shared" si="1"/>
        <v>COM_BNDPRD</v>
      </c>
      <c r="F20" s="47" t="s">
        <v>153</v>
      </c>
      <c r="G20" s="34">
        <f t="shared" si="2"/>
        <v>1.8952500000000001</v>
      </c>
      <c r="H20" s="34">
        <f t="shared" si="2"/>
        <v>0.99750000000000005</v>
      </c>
      <c r="I20" s="34"/>
      <c r="J20" s="34">
        <v>10</v>
      </c>
      <c r="K20" s="48"/>
      <c r="L20" s="47" t="str">
        <f t="shared" si="3"/>
        <v>LU</v>
      </c>
      <c r="M20" s="47" t="s">
        <v>278</v>
      </c>
      <c r="N20" s="47" t="s">
        <v>269</v>
      </c>
      <c r="O20" s="47" t="str">
        <f t="shared" si="4"/>
        <v>COM_BNDPRD</v>
      </c>
      <c r="P20" s="47" t="s">
        <v>71</v>
      </c>
      <c r="Q20" s="34">
        <f t="shared" si="5"/>
        <v>2.0947500000000003</v>
      </c>
      <c r="R20" s="34">
        <f t="shared" si="5"/>
        <v>2.9925000000000002</v>
      </c>
      <c r="S20" s="48"/>
      <c r="T20" s="34">
        <v>10</v>
      </c>
      <c r="U20" s="48"/>
      <c r="V20" s="48"/>
      <c r="W20" s="47" t="s">
        <v>275</v>
      </c>
      <c r="AB20" s="34"/>
      <c r="AC20" s="34"/>
      <c r="AD20" s="34"/>
      <c r="AE20" s="34"/>
      <c r="AF20" s="48"/>
      <c r="AG20" s="47" t="s">
        <v>275</v>
      </c>
      <c r="AL20" s="34"/>
      <c r="AM20" s="34"/>
      <c r="AN20" s="34"/>
      <c r="AO20" s="34"/>
      <c r="AP20" s="48"/>
      <c r="AQ20" s="48"/>
      <c r="AR20" s="47" t="str">
        <f t="shared" si="10"/>
        <v>LU</v>
      </c>
      <c r="AS20" s="47" t="s">
        <v>278</v>
      </c>
      <c r="AT20" s="47" t="s">
        <v>271</v>
      </c>
      <c r="AU20" s="47" t="str">
        <f t="shared" si="6"/>
        <v>COM_BNDPRD</v>
      </c>
      <c r="AV20" s="47" t="s">
        <v>153</v>
      </c>
      <c r="AW20" s="34">
        <f t="shared" si="7"/>
        <v>11.135899999999999</v>
      </c>
      <c r="AX20" s="34">
        <f t="shared" si="7"/>
        <v>5.8609999999999998</v>
      </c>
      <c r="AY20" s="34"/>
      <c r="AZ20" s="34">
        <v>10</v>
      </c>
      <c r="BA20" s="48"/>
      <c r="BB20" s="47" t="str">
        <f t="shared" si="11"/>
        <v>LU</v>
      </c>
      <c r="BC20" s="47" t="s">
        <v>278</v>
      </c>
      <c r="BD20" s="47" t="str">
        <f t="shared" si="12"/>
        <v>INDFINGAS</v>
      </c>
      <c r="BE20" s="47" t="str">
        <f t="shared" si="8"/>
        <v>COM_BNDPRD</v>
      </c>
      <c r="BF20" s="47" t="s">
        <v>71</v>
      </c>
      <c r="BG20" s="34">
        <f t="shared" si="9"/>
        <v>12.3081</v>
      </c>
      <c r="BH20" s="34">
        <f t="shared" si="9"/>
        <v>23.443999999999999</v>
      </c>
      <c r="BI20" s="48"/>
      <c r="BJ20" s="34">
        <v>10</v>
      </c>
      <c r="BK20" s="48"/>
      <c r="BL20" s="48"/>
      <c r="BM20" s="47" t="s">
        <v>275</v>
      </c>
      <c r="BR20" s="34"/>
      <c r="BS20" s="34"/>
      <c r="BT20" s="34"/>
      <c r="BU20" s="34"/>
      <c r="BV20" s="48"/>
      <c r="BW20" s="47" t="s">
        <v>275</v>
      </c>
      <c r="CB20" s="34"/>
      <c r="CC20" s="34"/>
      <c r="CD20" s="48"/>
      <c r="CE20" s="34"/>
      <c r="CF20" s="48"/>
      <c r="CG20" s="47" t="s">
        <v>275</v>
      </c>
      <c r="CH20" s="47" t="s">
        <v>278</v>
      </c>
      <c r="CL20" s="34"/>
      <c r="CM20" s="34"/>
      <c r="CN20" s="34"/>
      <c r="CO20" s="34"/>
      <c r="CP20" s="48"/>
      <c r="CQ20" s="47" t="s">
        <v>275</v>
      </c>
      <c r="CR20" s="47" t="s">
        <v>278</v>
      </c>
      <c r="CV20" s="34"/>
      <c r="CW20" s="34"/>
      <c r="CX20" s="48"/>
      <c r="CY20" s="34"/>
      <c r="CZ20" s="48"/>
      <c r="DA20" s="47" t="s">
        <v>52</v>
      </c>
      <c r="DB20" s="43" t="s">
        <v>208</v>
      </c>
      <c r="DC20" s="43" t="s">
        <v>225</v>
      </c>
      <c r="DD20" s="32">
        <v>1.9950000000000001</v>
      </c>
      <c r="DE20" s="32">
        <v>0.55200000000000005</v>
      </c>
      <c r="DF20" s="32">
        <v>11.722</v>
      </c>
      <c r="DG20" s="32">
        <v>0.01</v>
      </c>
      <c r="DH20" s="32">
        <v>0</v>
      </c>
      <c r="DI20" s="32">
        <f t="shared" si="13"/>
        <v>1.0249999999999999</v>
      </c>
      <c r="DJ20" s="32"/>
      <c r="DK20" s="32">
        <v>1.0249999999999999</v>
      </c>
      <c r="DL20" s="32">
        <v>0</v>
      </c>
      <c r="DM20" s="32"/>
      <c r="DN20" s="32">
        <v>0</v>
      </c>
      <c r="DO20" s="32">
        <v>0</v>
      </c>
      <c r="DP20" s="32">
        <v>0</v>
      </c>
      <c r="DQ20" s="32">
        <v>0</v>
      </c>
      <c r="DR20" s="32">
        <v>0</v>
      </c>
      <c r="DS20" s="32">
        <v>0.56899999999999995</v>
      </c>
      <c r="DT20" s="32">
        <v>0.56899999999999995</v>
      </c>
    </row>
    <row r="21" spans="2:124">
      <c r="B21" s="47" t="str">
        <f t="shared" si="0"/>
        <v>HU</v>
      </c>
      <c r="C21" s="47" t="s">
        <v>278</v>
      </c>
      <c r="D21" s="47" t="s">
        <v>269</v>
      </c>
      <c r="E21" s="47" t="str">
        <f t="shared" si="1"/>
        <v>COM_BNDPRD</v>
      </c>
      <c r="F21" s="47" t="s">
        <v>153</v>
      </c>
      <c r="G21" s="34">
        <f t="shared" si="2"/>
        <v>12.979849999999999</v>
      </c>
      <c r="H21" s="34">
        <f t="shared" si="2"/>
        <v>6.8315000000000001</v>
      </c>
      <c r="I21" s="34"/>
      <c r="J21" s="34">
        <v>10</v>
      </c>
      <c r="K21" s="48"/>
      <c r="L21" s="47" t="str">
        <f t="shared" si="3"/>
        <v>HU</v>
      </c>
      <c r="M21" s="47" t="s">
        <v>278</v>
      </c>
      <c r="N21" s="47" t="s">
        <v>269</v>
      </c>
      <c r="O21" s="47" t="str">
        <f t="shared" si="4"/>
        <v>COM_BNDPRD</v>
      </c>
      <c r="P21" s="47" t="s">
        <v>71</v>
      </c>
      <c r="Q21" s="34">
        <f t="shared" si="5"/>
        <v>14.346150000000002</v>
      </c>
      <c r="R21" s="34">
        <f t="shared" si="5"/>
        <v>20.494500000000002</v>
      </c>
      <c r="S21" s="48"/>
      <c r="T21" s="34">
        <v>10</v>
      </c>
      <c r="U21" s="48"/>
      <c r="V21" s="48"/>
      <c r="W21" s="47" t="s">
        <v>275</v>
      </c>
      <c r="AB21" s="34"/>
      <c r="AC21" s="34"/>
      <c r="AD21" s="34"/>
      <c r="AE21" s="34"/>
      <c r="AF21" s="48"/>
      <c r="AG21" s="47" t="s">
        <v>275</v>
      </c>
      <c r="AL21" s="34"/>
      <c r="AM21" s="34"/>
      <c r="AN21" s="34"/>
      <c r="AO21" s="34"/>
      <c r="AP21" s="48"/>
      <c r="AQ21" s="48"/>
      <c r="AR21" s="47" t="str">
        <f t="shared" si="10"/>
        <v>HU</v>
      </c>
      <c r="AS21" s="47" t="s">
        <v>278</v>
      </c>
      <c r="AT21" s="47" t="s">
        <v>271</v>
      </c>
      <c r="AU21" s="47" t="str">
        <f t="shared" si="6"/>
        <v>COM_BNDPRD</v>
      </c>
      <c r="AV21" s="47" t="s">
        <v>153</v>
      </c>
      <c r="AW21" s="34">
        <f t="shared" si="7"/>
        <v>56.456599999999995</v>
      </c>
      <c r="AX21" s="34">
        <f t="shared" si="7"/>
        <v>29.713999999999999</v>
      </c>
      <c r="AY21" s="34"/>
      <c r="AZ21" s="34">
        <v>10</v>
      </c>
      <c r="BA21" s="48"/>
      <c r="BB21" s="47" t="str">
        <f t="shared" si="11"/>
        <v>HU</v>
      </c>
      <c r="BC21" s="47" t="s">
        <v>278</v>
      </c>
      <c r="BD21" s="47" t="str">
        <f t="shared" si="12"/>
        <v>INDFINGAS</v>
      </c>
      <c r="BE21" s="47" t="str">
        <f t="shared" si="8"/>
        <v>COM_BNDPRD</v>
      </c>
      <c r="BF21" s="47" t="s">
        <v>71</v>
      </c>
      <c r="BG21" s="34">
        <f t="shared" si="9"/>
        <v>62.3994</v>
      </c>
      <c r="BH21" s="34">
        <f t="shared" si="9"/>
        <v>118.85599999999999</v>
      </c>
      <c r="BI21" s="48"/>
      <c r="BJ21" s="34">
        <v>10</v>
      </c>
      <c r="BK21" s="48"/>
      <c r="BL21" s="48"/>
      <c r="BM21" s="47" t="s">
        <v>275</v>
      </c>
      <c r="BR21" s="34"/>
      <c r="BS21" s="34"/>
      <c r="BT21" s="34"/>
      <c r="BU21" s="34"/>
      <c r="BV21" s="48"/>
      <c r="BW21" s="47" t="s">
        <v>275</v>
      </c>
      <c r="CB21" s="34"/>
      <c r="CC21" s="34"/>
      <c r="CD21" s="48"/>
      <c r="CE21" s="34"/>
      <c r="CF21" s="48"/>
      <c r="CG21" s="47" t="s">
        <v>275</v>
      </c>
      <c r="CH21" s="47" t="s">
        <v>278</v>
      </c>
      <c r="CL21" s="34"/>
      <c r="CM21" s="34"/>
      <c r="CN21" s="34"/>
      <c r="CO21" s="34"/>
      <c r="CP21" s="48"/>
      <c r="CQ21" s="47" t="s">
        <v>275</v>
      </c>
      <c r="CR21" s="47" t="s">
        <v>278</v>
      </c>
      <c r="CV21" s="34"/>
      <c r="CW21" s="34"/>
      <c r="CX21" s="48"/>
      <c r="CY21" s="34"/>
      <c r="CZ21" s="48"/>
      <c r="DA21" s="47" t="s">
        <v>48</v>
      </c>
      <c r="DB21" s="43" t="s">
        <v>208</v>
      </c>
      <c r="DC21" s="43" t="s">
        <v>226</v>
      </c>
      <c r="DD21" s="32">
        <v>13.663</v>
      </c>
      <c r="DE21" s="32">
        <v>26.32</v>
      </c>
      <c r="DF21" s="32">
        <v>59.427999999999997</v>
      </c>
      <c r="DG21" s="32">
        <v>14.819000000000001</v>
      </c>
      <c r="DH21" s="32">
        <v>0</v>
      </c>
      <c r="DI21" s="32">
        <f t="shared" si="13"/>
        <v>5.2279999999999998</v>
      </c>
      <c r="DJ21" s="32"/>
      <c r="DK21" s="32">
        <v>4.8259999999999996</v>
      </c>
      <c r="DL21" s="32">
        <v>0.40200000000000002</v>
      </c>
      <c r="DM21" s="32"/>
      <c r="DN21" s="32">
        <v>0.48499999999999999</v>
      </c>
      <c r="DO21" s="32">
        <v>0.13100000000000001</v>
      </c>
      <c r="DP21" s="32">
        <v>0.35399999999999998</v>
      </c>
      <c r="DQ21" s="32">
        <v>0</v>
      </c>
      <c r="DR21" s="32">
        <v>0</v>
      </c>
      <c r="DS21" s="32">
        <v>1.95</v>
      </c>
      <c r="DT21" s="32">
        <v>2.3039999999999998</v>
      </c>
    </row>
    <row r="22" spans="2:124">
      <c r="B22" s="47" t="str">
        <f t="shared" si="0"/>
        <v>MT</v>
      </c>
      <c r="C22" s="47" t="s">
        <v>278</v>
      </c>
      <c r="D22" s="47" t="s">
        <v>269</v>
      </c>
      <c r="E22" s="47" t="str">
        <f t="shared" si="1"/>
        <v>COM_BNDPRD</v>
      </c>
      <c r="F22" s="47" t="s">
        <v>153</v>
      </c>
      <c r="G22" s="34">
        <f t="shared" si="2"/>
        <v>0</v>
      </c>
      <c r="H22" s="34">
        <f t="shared" si="2"/>
        <v>0</v>
      </c>
      <c r="I22" s="34"/>
      <c r="J22" s="34">
        <v>10</v>
      </c>
      <c r="K22" s="48"/>
      <c r="L22" s="47" t="str">
        <f t="shared" si="3"/>
        <v>MT</v>
      </c>
      <c r="M22" s="47" t="s">
        <v>278</v>
      </c>
      <c r="N22" s="47" t="s">
        <v>269</v>
      </c>
      <c r="O22" s="47" t="str">
        <f t="shared" si="4"/>
        <v>COM_BNDPRD</v>
      </c>
      <c r="P22" s="47" t="s">
        <v>71</v>
      </c>
      <c r="Q22" s="34">
        <f t="shared" si="5"/>
        <v>0</v>
      </c>
      <c r="R22" s="34">
        <f t="shared" si="5"/>
        <v>0</v>
      </c>
      <c r="S22" s="48"/>
      <c r="T22" s="34">
        <v>10</v>
      </c>
      <c r="U22" s="48"/>
      <c r="V22" s="48"/>
      <c r="W22" s="47" t="s">
        <v>275</v>
      </c>
      <c r="AB22" s="34"/>
      <c r="AC22" s="34"/>
      <c r="AD22" s="34"/>
      <c r="AE22" s="34"/>
      <c r="AF22" s="48"/>
      <c r="AG22" s="47" t="s">
        <v>275</v>
      </c>
      <c r="AL22" s="34"/>
      <c r="AM22" s="34"/>
      <c r="AN22" s="34"/>
      <c r="AO22" s="34"/>
      <c r="AP22" s="48"/>
      <c r="AQ22" s="48"/>
      <c r="AR22" s="47" t="str">
        <f t="shared" si="10"/>
        <v>MT</v>
      </c>
      <c r="AS22" s="47" t="s">
        <v>278</v>
      </c>
      <c r="AT22" s="47" t="s">
        <v>271</v>
      </c>
      <c r="AU22" s="47" t="str">
        <f t="shared" si="6"/>
        <v>COM_BNDPRD</v>
      </c>
      <c r="AV22" s="47" t="s">
        <v>153</v>
      </c>
      <c r="AW22" s="34">
        <f t="shared" si="7"/>
        <v>0</v>
      </c>
      <c r="AX22" s="34">
        <f t="shared" si="7"/>
        <v>0</v>
      </c>
      <c r="AY22" s="34"/>
      <c r="AZ22" s="34">
        <v>10</v>
      </c>
      <c r="BA22" s="48"/>
      <c r="BB22" s="47" t="str">
        <f t="shared" si="11"/>
        <v>MT</v>
      </c>
      <c r="BC22" s="47" t="s">
        <v>278</v>
      </c>
      <c r="BD22" s="47" t="str">
        <f t="shared" si="12"/>
        <v>INDFINGAS</v>
      </c>
      <c r="BE22" s="47" t="str">
        <f t="shared" si="8"/>
        <v>COM_BNDPRD</v>
      </c>
      <c r="BF22" s="47" t="s">
        <v>71</v>
      </c>
      <c r="BG22" s="34">
        <f t="shared" si="9"/>
        <v>0</v>
      </c>
      <c r="BH22" s="34">
        <f t="shared" si="9"/>
        <v>0</v>
      </c>
      <c r="BI22" s="48"/>
      <c r="BJ22" s="34">
        <v>10</v>
      </c>
      <c r="BK22" s="48"/>
      <c r="BL22" s="48"/>
      <c r="BM22" s="47" t="s">
        <v>275</v>
      </c>
      <c r="BR22" s="34"/>
      <c r="BS22" s="34"/>
      <c r="BT22" s="34"/>
      <c r="BU22" s="34"/>
      <c r="BV22" s="48"/>
      <c r="BW22" s="47" t="s">
        <v>275</v>
      </c>
      <c r="CB22" s="34"/>
      <c r="CC22" s="34"/>
      <c r="CD22" s="48"/>
      <c r="CE22" s="34"/>
      <c r="CF22" s="48"/>
      <c r="CG22" s="47" t="s">
        <v>275</v>
      </c>
      <c r="CH22" s="47" t="s">
        <v>278</v>
      </c>
      <c r="CL22" s="34"/>
      <c r="CM22" s="34"/>
      <c r="CN22" s="34"/>
      <c r="CO22" s="34"/>
      <c r="CP22" s="48"/>
      <c r="CQ22" s="47" t="s">
        <v>275</v>
      </c>
      <c r="CR22" s="47" t="s">
        <v>278</v>
      </c>
      <c r="CV22" s="34"/>
      <c r="CW22" s="34"/>
      <c r="CX22" s="48"/>
      <c r="CY22" s="34"/>
      <c r="CZ22" s="48"/>
      <c r="DA22" s="47" t="s">
        <v>69</v>
      </c>
      <c r="DB22" s="43" t="s">
        <v>208</v>
      </c>
      <c r="DC22" s="43" t="s">
        <v>227</v>
      </c>
      <c r="DD22" s="32">
        <v>0</v>
      </c>
      <c r="DE22" s="32">
        <v>0.42399999999999999</v>
      </c>
      <c r="DF22" s="32">
        <v>0</v>
      </c>
      <c r="DG22" s="32">
        <v>0</v>
      </c>
      <c r="DH22" s="32">
        <v>0</v>
      </c>
      <c r="DI22" s="32">
        <f t="shared" si="13"/>
        <v>0</v>
      </c>
      <c r="DJ22" s="32"/>
      <c r="DK22" s="32">
        <v>0</v>
      </c>
      <c r="DL22" s="32">
        <v>0</v>
      </c>
      <c r="DM22" s="32"/>
      <c r="DN22" s="32">
        <v>0</v>
      </c>
      <c r="DO22" s="32">
        <v>0</v>
      </c>
      <c r="DP22" s="32">
        <v>0</v>
      </c>
      <c r="DQ22" s="32">
        <v>0</v>
      </c>
      <c r="DR22" s="32">
        <v>1E-3</v>
      </c>
      <c r="DS22" s="32">
        <v>0</v>
      </c>
      <c r="DT22" s="32">
        <v>0</v>
      </c>
    </row>
    <row r="23" spans="2:124">
      <c r="B23" s="47" t="str">
        <f t="shared" si="0"/>
        <v>NL</v>
      </c>
      <c r="C23" s="47" t="s">
        <v>278</v>
      </c>
      <c r="D23" s="47" t="s">
        <v>269</v>
      </c>
      <c r="E23" s="47" t="str">
        <f t="shared" si="1"/>
        <v>COM_BNDPRD</v>
      </c>
      <c r="F23" s="47" t="s">
        <v>153</v>
      </c>
      <c r="G23" s="34">
        <f t="shared" si="2"/>
        <v>60.858899999999991</v>
      </c>
      <c r="H23" s="34">
        <f t="shared" si="2"/>
        <v>32.030999999999999</v>
      </c>
      <c r="I23" s="34"/>
      <c r="J23" s="34">
        <v>10</v>
      </c>
      <c r="K23" s="48"/>
      <c r="L23" s="47" t="str">
        <f t="shared" si="3"/>
        <v>NL</v>
      </c>
      <c r="M23" s="47" t="s">
        <v>278</v>
      </c>
      <c r="N23" s="47" t="s">
        <v>269</v>
      </c>
      <c r="O23" s="47" t="str">
        <f t="shared" si="4"/>
        <v>COM_BNDPRD</v>
      </c>
      <c r="P23" s="47" t="s">
        <v>71</v>
      </c>
      <c r="Q23" s="34">
        <f t="shared" si="5"/>
        <v>67.265100000000004</v>
      </c>
      <c r="R23" s="34">
        <f t="shared" si="5"/>
        <v>96.092999999999989</v>
      </c>
      <c r="S23" s="48"/>
      <c r="T23" s="34">
        <v>10</v>
      </c>
      <c r="U23" s="48"/>
      <c r="V23" s="48"/>
      <c r="W23" s="47" t="s">
        <v>275</v>
      </c>
      <c r="AB23" s="34"/>
      <c r="AC23" s="34"/>
      <c r="AD23" s="34"/>
      <c r="AE23" s="34"/>
      <c r="AF23" s="48"/>
      <c r="AG23" s="47" t="s">
        <v>275</v>
      </c>
      <c r="AL23" s="34"/>
      <c r="AM23" s="34"/>
      <c r="AN23" s="34"/>
      <c r="AO23" s="34"/>
      <c r="AP23" s="48"/>
      <c r="AQ23" s="48"/>
      <c r="AR23" s="47" t="str">
        <f t="shared" si="10"/>
        <v>NL</v>
      </c>
      <c r="AS23" s="47" t="s">
        <v>278</v>
      </c>
      <c r="AT23" s="47" t="s">
        <v>271</v>
      </c>
      <c r="AU23" s="47" t="str">
        <f t="shared" si="6"/>
        <v>COM_BNDPRD</v>
      </c>
      <c r="AV23" s="47" t="s">
        <v>153</v>
      </c>
      <c r="AW23" s="34">
        <f t="shared" si="7"/>
        <v>204.07329999999999</v>
      </c>
      <c r="AX23" s="34">
        <f t="shared" si="7"/>
        <v>107.407</v>
      </c>
      <c r="AY23" s="34"/>
      <c r="AZ23" s="34">
        <v>10</v>
      </c>
      <c r="BA23" s="48"/>
      <c r="BB23" s="47" t="str">
        <f t="shared" si="11"/>
        <v>NL</v>
      </c>
      <c r="BC23" s="47" t="s">
        <v>278</v>
      </c>
      <c r="BD23" s="47" t="str">
        <f t="shared" si="12"/>
        <v>INDFINGAS</v>
      </c>
      <c r="BE23" s="47" t="str">
        <f t="shared" si="8"/>
        <v>COM_BNDPRD</v>
      </c>
      <c r="BF23" s="47" t="s">
        <v>71</v>
      </c>
      <c r="BG23" s="34">
        <f t="shared" si="9"/>
        <v>225.5547</v>
      </c>
      <c r="BH23" s="34">
        <f t="shared" si="9"/>
        <v>429.62799999999999</v>
      </c>
      <c r="BI23" s="48"/>
      <c r="BJ23" s="34">
        <v>10</v>
      </c>
      <c r="BK23" s="48"/>
      <c r="BL23" s="48"/>
      <c r="BM23" s="47" t="s">
        <v>275</v>
      </c>
      <c r="BR23" s="34"/>
      <c r="BS23" s="34"/>
      <c r="BT23" s="34"/>
      <c r="BU23" s="34"/>
      <c r="BV23" s="48"/>
      <c r="BW23" s="47" t="s">
        <v>275</v>
      </c>
      <c r="CB23" s="34"/>
      <c r="CC23" s="34"/>
      <c r="CD23" s="48"/>
      <c r="CE23" s="34"/>
      <c r="CF23" s="48"/>
      <c r="CG23" s="47" t="s">
        <v>275</v>
      </c>
      <c r="CH23" s="47" t="s">
        <v>278</v>
      </c>
      <c r="CL23" s="34"/>
      <c r="CM23" s="34"/>
      <c r="CN23" s="34"/>
      <c r="CO23" s="34"/>
      <c r="CP23" s="48"/>
      <c r="CQ23" s="47" t="s">
        <v>275</v>
      </c>
      <c r="CR23" s="47" t="s">
        <v>278</v>
      </c>
      <c r="CV23" s="34"/>
      <c r="CW23" s="34"/>
      <c r="CX23" s="48"/>
      <c r="CY23" s="34"/>
      <c r="CZ23" s="48"/>
      <c r="DA23" s="47" t="s">
        <v>54</v>
      </c>
      <c r="DB23" s="43" t="s">
        <v>208</v>
      </c>
      <c r="DC23" s="43" t="s">
        <v>228</v>
      </c>
      <c r="DD23" s="32">
        <v>64.061999999999998</v>
      </c>
      <c r="DE23" s="32">
        <v>107.42400000000001</v>
      </c>
      <c r="DF23" s="32">
        <v>214.81399999999999</v>
      </c>
      <c r="DG23" s="32">
        <v>80.923000000000002</v>
      </c>
      <c r="DH23" s="32">
        <v>0</v>
      </c>
      <c r="DI23" s="32">
        <f t="shared" si="13"/>
        <v>6.2850000000000001</v>
      </c>
      <c r="DJ23" s="32"/>
      <c r="DK23" s="32">
        <v>5.3840000000000003</v>
      </c>
      <c r="DL23" s="32">
        <v>0.90100000000000002</v>
      </c>
      <c r="DM23" s="32"/>
      <c r="DN23" s="32">
        <v>0</v>
      </c>
      <c r="DO23" s="32">
        <v>0</v>
      </c>
      <c r="DP23" s="32">
        <v>0</v>
      </c>
      <c r="DQ23" s="32">
        <v>0</v>
      </c>
      <c r="DR23" s="32">
        <v>0.48099999999999998</v>
      </c>
      <c r="DS23" s="32">
        <v>0</v>
      </c>
      <c r="DT23" s="32">
        <v>0</v>
      </c>
    </row>
    <row r="24" spans="2:124">
      <c r="B24" s="47" t="str">
        <f t="shared" si="0"/>
        <v>AT</v>
      </c>
      <c r="C24" s="47" t="s">
        <v>278</v>
      </c>
      <c r="D24" s="47" t="s">
        <v>269</v>
      </c>
      <c r="E24" s="47" t="str">
        <f t="shared" si="1"/>
        <v>COM_BNDPRD</v>
      </c>
      <c r="F24" s="47" t="s">
        <v>153</v>
      </c>
      <c r="G24" s="34">
        <f t="shared" si="2"/>
        <v>56.809049999999999</v>
      </c>
      <c r="H24" s="34">
        <f t="shared" si="2"/>
        <v>29.8995</v>
      </c>
      <c r="I24" s="34"/>
      <c r="J24" s="34">
        <v>10</v>
      </c>
      <c r="K24" s="48"/>
      <c r="L24" s="47" t="str">
        <f t="shared" si="3"/>
        <v>AT</v>
      </c>
      <c r="M24" s="47" t="s">
        <v>278</v>
      </c>
      <c r="N24" s="47" t="s">
        <v>269</v>
      </c>
      <c r="O24" s="47" t="str">
        <f t="shared" si="4"/>
        <v>COM_BNDPRD</v>
      </c>
      <c r="P24" s="47" t="s">
        <v>71</v>
      </c>
      <c r="Q24" s="34">
        <f t="shared" si="5"/>
        <v>62.78895</v>
      </c>
      <c r="R24" s="34">
        <f t="shared" si="5"/>
        <v>89.698499999999996</v>
      </c>
      <c r="S24" s="48"/>
      <c r="T24" s="34">
        <v>10</v>
      </c>
      <c r="U24" s="48"/>
      <c r="V24" s="48"/>
      <c r="W24" s="47" t="s">
        <v>275</v>
      </c>
      <c r="AB24" s="34"/>
      <c r="AC24" s="34"/>
      <c r="AD24" s="34"/>
      <c r="AE24" s="34"/>
      <c r="AF24" s="48"/>
      <c r="AG24" s="47" t="s">
        <v>275</v>
      </c>
      <c r="AL24" s="34"/>
      <c r="AM24" s="34"/>
      <c r="AN24" s="34"/>
      <c r="AO24" s="34"/>
      <c r="AP24" s="48"/>
      <c r="AQ24" s="48"/>
      <c r="AR24" s="47" t="str">
        <f t="shared" si="10"/>
        <v>AT</v>
      </c>
      <c r="AS24" s="47" t="s">
        <v>278</v>
      </c>
      <c r="AT24" s="47" t="s">
        <v>271</v>
      </c>
      <c r="AU24" s="47" t="str">
        <f t="shared" si="6"/>
        <v>COM_BNDPRD</v>
      </c>
      <c r="AV24" s="47" t="s">
        <v>153</v>
      </c>
      <c r="AW24" s="34">
        <f t="shared" si="7"/>
        <v>120.64715</v>
      </c>
      <c r="AX24" s="34">
        <f t="shared" si="7"/>
        <v>63.4985</v>
      </c>
      <c r="AY24" s="34"/>
      <c r="AZ24" s="34">
        <v>10</v>
      </c>
      <c r="BA24" s="48"/>
      <c r="BB24" s="47" t="str">
        <f t="shared" si="11"/>
        <v>AT</v>
      </c>
      <c r="BC24" s="47" t="s">
        <v>278</v>
      </c>
      <c r="BD24" s="47" t="str">
        <f t="shared" si="12"/>
        <v>INDFINGAS</v>
      </c>
      <c r="BE24" s="47" t="str">
        <f t="shared" si="8"/>
        <v>COM_BNDPRD</v>
      </c>
      <c r="BF24" s="47" t="s">
        <v>71</v>
      </c>
      <c r="BG24" s="34">
        <f t="shared" si="9"/>
        <v>133.34685000000002</v>
      </c>
      <c r="BH24" s="34">
        <f t="shared" si="9"/>
        <v>253.994</v>
      </c>
      <c r="BI24" s="48"/>
      <c r="BJ24" s="34">
        <v>10</v>
      </c>
      <c r="BK24" s="48"/>
      <c r="BL24" s="48"/>
      <c r="BM24" s="47" t="s">
        <v>275</v>
      </c>
      <c r="BR24" s="34"/>
      <c r="BS24" s="34"/>
      <c r="BT24" s="34"/>
      <c r="BU24" s="34"/>
      <c r="BV24" s="48"/>
      <c r="BW24" s="47" t="s">
        <v>275</v>
      </c>
      <c r="CB24" s="34"/>
      <c r="CC24" s="34"/>
      <c r="CD24" s="48"/>
      <c r="CE24" s="34"/>
      <c r="CF24" s="48"/>
      <c r="CG24" s="47" t="s">
        <v>275</v>
      </c>
      <c r="CH24" s="47" t="s">
        <v>278</v>
      </c>
      <c r="CL24" s="34"/>
      <c r="CM24" s="34"/>
      <c r="CN24" s="34"/>
      <c r="CO24" s="34"/>
      <c r="CP24" s="48"/>
      <c r="CQ24" s="47" t="s">
        <v>275</v>
      </c>
      <c r="CR24" s="47" t="s">
        <v>278</v>
      </c>
      <c r="CV24" s="34"/>
      <c r="CW24" s="34"/>
      <c r="CX24" s="48"/>
      <c r="CY24" s="34"/>
      <c r="CZ24" s="48"/>
      <c r="DA24" s="47" t="s">
        <v>35</v>
      </c>
      <c r="DB24" s="43" t="s">
        <v>208</v>
      </c>
      <c r="DC24" s="43" t="s">
        <v>229</v>
      </c>
      <c r="DD24" s="32">
        <v>59.798999999999999</v>
      </c>
      <c r="DE24" s="32">
        <v>24.291</v>
      </c>
      <c r="DF24" s="32">
        <v>126.997</v>
      </c>
      <c r="DG24" s="32">
        <v>12.505000000000001</v>
      </c>
      <c r="DH24" s="32">
        <v>0</v>
      </c>
      <c r="DI24" s="32">
        <f t="shared" si="13"/>
        <v>46.54</v>
      </c>
      <c r="DJ24" s="32"/>
      <c r="DK24" s="32">
        <v>45.057000000000002</v>
      </c>
      <c r="DL24" s="32">
        <v>1.4830000000000001</v>
      </c>
      <c r="DM24" s="32"/>
      <c r="DN24" s="32">
        <v>0</v>
      </c>
      <c r="DO24" s="32">
        <v>0</v>
      </c>
      <c r="DP24" s="32">
        <v>0</v>
      </c>
      <c r="DQ24" s="32">
        <v>0</v>
      </c>
      <c r="DR24" s="32">
        <v>0.85299999999999998</v>
      </c>
      <c r="DS24" s="32">
        <v>12.723000000000001</v>
      </c>
      <c r="DT24" s="32">
        <v>12.723000000000001</v>
      </c>
    </row>
    <row r="25" spans="2:124">
      <c r="B25" s="47" t="str">
        <f t="shared" si="0"/>
        <v>PL</v>
      </c>
      <c r="C25" s="47" t="s">
        <v>278</v>
      </c>
      <c r="D25" s="47" t="s">
        <v>269</v>
      </c>
      <c r="E25" s="47" t="str">
        <f t="shared" si="1"/>
        <v>COM_BNDPRD</v>
      </c>
      <c r="F25" s="47" t="s">
        <v>153</v>
      </c>
      <c r="G25" s="34">
        <f t="shared" ref="G25:H38" si="14">$DD25*G$1</f>
        <v>155.31264999999999</v>
      </c>
      <c r="H25" s="34">
        <f t="shared" si="14"/>
        <v>81.743499999999997</v>
      </c>
      <c r="I25" s="34"/>
      <c r="J25" s="34">
        <v>10</v>
      </c>
      <c r="K25" s="48"/>
      <c r="L25" s="47" t="str">
        <f t="shared" si="3"/>
        <v>PL</v>
      </c>
      <c r="M25" s="47" t="s">
        <v>278</v>
      </c>
      <c r="N25" s="47" t="s">
        <v>269</v>
      </c>
      <c r="O25" s="47" t="str">
        <f t="shared" si="4"/>
        <v>COM_BNDPRD</v>
      </c>
      <c r="P25" s="47" t="s">
        <v>71</v>
      </c>
      <c r="Q25" s="34">
        <f t="shared" ref="Q25:R38" si="15">$DD25*Q$1</f>
        <v>171.66135</v>
      </c>
      <c r="R25" s="34">
        <f t="shared" si="15"/>
        <v>245.23050000000001</v>
      </c>
      <c r="S25" s="48"/>
      <c r="T25" s="34">
        <v>10</v>
      </c>
      <c r="U25" s="48"/>
      <c r="V25" s="48"/>
      <c r="W25" s="47" t="s">
        <v>275</v>
      </c>
      <c r="AB25" s="34"/>
      <c r="AC25" s="34"/>
      <c r="AD25" s="34"/>
      <c r="AE25" s="34"/>
      <c r="AF25" s="48"/>
      <c r="AG25" s="47" t="s">
        <v>275</v>
      </c>
      <c r="AL25" s="34"/>
      <c r="AM25" s="34"/>
      <c r="AN25" s="34"/>
      <c r="AO25" s="34"/>
      <c r="AP25" s="48"/>
      <c r="AQ25" s="48"/>
      <c r="AR25" s="47" t="str">
        <f t="shared" si="10"/>
        <v>PL</v>
      </c>
      <c r="AS25" s="47" t="s">
        <v>278</v>
      </c>
      <c r="AT25" s="47" t="s">
        <v>271</v>
      </c>
      <c r="AU25" s="47" t="str">
        <f t="shared" si="6"/>
        <v>COM_BNDPRD</v>
      </c>
      <c r="AV25" s="47" t="s">
        <v>153</v>
      </c>
      <c r="AW25" s="34">
        <f t="shared" ref="AW25:AX40" si="16">$DF25*AW$1</f>
        <v>147.82759999999999</v>
      </c>
      <c r="AX25" s="34">
        <f t="shared" si="16"/>
        <v>77.804000000000002</v>
      </c>
      <c r="AY25" s="34"/>
      <c r="AZ25" s="34">
        <v>10</v>
      </c>
      <c r="BA25" s="48"/>
      <c r="BB25" s="47" t="str">
        <f t="shared" si="11"/>
        <v>PL</v>
      </c>
      <c r="BC25" s="47" t="s">
        <v>278</v>
      </c>
      <c r="BD25" s="47" t="str">
        <f t="shared" si="12"/>
        <v>INDFINGAS</v>
      </c>
      <c r="BE25" s="47" t="str">
        <f t="shared" si="8"/>
        <v>COM_BNDPRD</v>
      </c>
      <c r="BF25" s="47" t="s">
        <v>71</v>
      </c>
      <c r="BG25" s="34">
        <f t="shared" ref="BG25:BH40" si="17">$DF25*BG$1</f>
        <v>163.38840000000002</v>
      </c>
      <c r="BH25" s="34">
        <f t="shared" si="17"/>
        <v>311.21600000000001</v>
      </c>
      <c r="BI25" s="48"/>
      <c r="BJ25" s="34">
        <v>10</v>
      </c>
      <c r="BK25" s="48"/>
      <c r="BL25" s="48"/>
      <c r="BM25" s="47" t="s">
        <v>275</v>
      </c>
      <c r="BR25" s="34"/>
      <c r="BS25" s="34"/>
      <c r="BT25" s="34"/>
      <c r="BU25" s="34"/>
      <c r="BV25" s="48"/>
      <c r="BW25" s="47" t="s">
        <v>275</v>
      </c>
      <c r="CB25" s="34"/>
      <c r="CC25" s="34"/>
      <c r="CD25" s="48"/>
      <c r="CE25" s="34"/>
      <c r="CF25" s="48"/>
      <c r="CG25" s="47" t="s">
        <v>275</v>
      </c>
      <c r="CH25" s="47" t="s">
        <v>278</v>
      </c>
      <c r="CL25" s="34"/>
      <c r="CM25" s="34"/>
      <c r="CN25" s="34"/>
      <c r="CO25" s="34"/>
      <c r="CP25" s="48"/>
      <c r="CQ25" s="47" t="s">
        <v>275</v>
      </c>
      <c r="CR25" s="47" t="s">
        <v>278</v>
      </c>
      <c r="CV25" s="34"/>
      <c r="CW25" s="34"/>
      <c r="CX25" s="48"/>
      <c r="CY25" s="34"/>
      <c r="CZ25" s="48"/>
      <c r="DA25" s="47" t="s">
        <v>55</v>
      </c>
      <c r="DB25" s="43" t="s">
        <v>208</v>
      </c>
      <c r="DC25" s="43" t="s">
        <v>230</v>
      </c>
      <c r="DD25" s="32">
        <v>163.48699999999999</v>
      </c>
      <c r="DE25" s="32">
        <v>25.876999999999999</v>
      </c>
      <c r="DF25" s="32">
        <v>155.608</v>
      </c>
      <c r="DG25" s="32">
        <v>27.67</v>
      </c>
      <c r="DH25" s="32">
        <v>0</v>
      </c>
      <c r="DI25" s="32">
        <f t="shared" si="13"/>
        <v>57.374000000000002</v>
      </c>
      <c r="DJ25" s="32"/>
      <c r="DK25" s="32">
        <v>56.853000000000002</v>
      </c>
      <c r="DL25" s="32">
        <v>0.52100000000000002</v>
      </c>
      <c r="DM25" s="32"/>
      <c r="DN25" s="32">
        <v>5.6749999999999998</v>
      </c>
      <c r="DO25" s="32">
        <v>1.6639999999999999</v>
      </c>
      <c r="DP25" s="32">
        <v>4.0110000000000001</v>
      </c>
      <c r="DQ25" s="32">
        <v>0</v>
      </c>
      <c r="DR25" s="32">
        <v>0</v>
      </c>
      <c r="DS25" s="32">
        <v>16.157</v>
      </c>
      <c r="DT25" s="32">
        <v>20.167999999999999</v>
      </c>
    </row>
    <row r="26" spans="2:124">
      <c r="B26" s="47" t="str">
        <f t="shared" si="0"/>
        <v>PT</v>
      </c>
      <c r="C26" s="47" t="s">
        <v>278</v>
      </c>
      <c r="D26" s="47" t="s">
        <v>269</v>
      </c>
      <c r="E26" s="47" t="str">
        <f t="shared" si="1"/>
        <v>COM_BNDPRD</v>
      </c>
      <c r="F26" s="47" t="s">
        <v>153</v>
      </c>
      <c r="G26" s="34">
        <f t="shared" si="14"/>
        <v>0.48164999999999997</v>
      </c>
      <c r="H26" s="34">
        <f t="shared" si="14"/>
        <v>0.2535</v>
      </c>
      <c r="I26" s="34"/>
      <c r="J26" s="34">
        <v>10</v>
      </c>
      <c r="K26" s="48"/>
      <c r="L26" s="47" t="str">
        <f t="shared" si="3"/>
        <v>PT</v>
      </c>
      <c r="M26" s="47" t="s">
        <v>278</v>
      </c>
      <c r="N26" s="47" t="s">
        <v>269</v>
      </c>
      <c r="O26" s="47" t="str">
        <f t="shared" si="4"/>
        <v>COM_BNDPRD</v>
      </c>
      <c r="P26" s="47" t="s">
        <v>71</v>
      </c>
      <c r="Q26" s="34">
        <f t="shared" si="15"/>
        <v>0.53234999999999999</v>
      </c>
      <c r="R26" s="34">
        <f t="shared" si="15"/>
        <v>0.76049999999999995</v>
      </c>
      <c r="S26" s="48"/>
      <c r="T26" s="34">
        <v>10</v>
      </c>
      <c r="U26" s="48"/>
      <c r="V26" s="48"/>
      <c r="W26" s="47" t="s">
        <v>275</v>
      </c>
      <c r="AB26" s="34"/>
      <c r="AC26" s="34"/>
      <c r="AD26" s="34"/>
      <c r="AE26" s="34"/>
      <c r="AF26" s="48"/>
      <c r="AG26" s="47" t="s">
        <v>275</v>
      </c>
      <c r="AL26" s="34"/>
      <c r="AM26" s="34"/>
      <c r="AN26" s="34"/>
      <c r="AO26" s="34"/>
      <c r="AP26" s="48"/>
      <c r="AQ26" s="48"/>
      <c r="AR26" s="47" t="str">
        <f t="shared" si="10"/>
        <v>PT</v>
      </c>
      <c r="AS26" s="47" t="s">
        <v>278</v>
      </c>
      <c r="AT26" s="47" t="s">
        <v>271</v>
      </c>
      <c r="AU26" s="47" t="str">
        <f t="shared" si="6"/>
        <v>COM_BNDPRD</v>
      </c>
      <c r="AV26" s="47" t="s">
        <v>153</v>
      </c>
      <c r="AW26" s="34">
        <f t="shared" si="16"/>
        <v>45.240899999999996</v>
      </c>
      <c r="AX26" s="34">
        <f t="shared" si="16"/>
        <v>23.811</v>
      </c>
      <c r="AY26" s="34"/>
      <c r="AZ26" s="34">
        <v>10</v>
      </c>
      <c r="BA26" s="48"/>
      <c r="BB26" s="47" t="str">
        <f t="shared" si="11"/>
        <v>PT</v>
      </c>
      <c r="BC26" s="47" t="s">
        <v>278</v>
      </c>
      <c r="BD26" s="47" t="str">
        <f t="shared" si="12"/>
        <v>INDFINGAS</v>
      </c>
      <c r="BE26" s="47" t="str">
        <f t="shared" si="8"/>
        <v>COM_BNDPRD</v>
      </c>
      <c r="BF26" s="47" t="s">
        <v>71</v>
      </c>
      <c r="BG26" s="34">
        <f t="shared" si="17"/>
        <v>50.003100000000003</v>
      </c>
      <c r="BH26" s="34">
        <f t="shared" si="17"/>
        <v>95.244</v>
      </c>
      <c r="BI26" s="48"/>
      <c r="BJ26" s="34">
        <v>10</v>
      </c>
      <c r="BK26" s="48"/>
      <c r="BL26" s="48"/>
      <c r="BM26" s="47" t="s">
        <v>275</v>
      </c>
      <c r="BR26" s="34"/>
      <c r="BS26" s="34"/>
      <c r="BT26" s="34"/>
      <c r="BU26" s="34"/>
      <c r="BV26" s="48"/>
      <c r="BW26" s="47" t="s">
        <v>275</v>
      </c>
      <c r="CB26" s="34"/>
      <c r="CC26" s="34"/>
      <c r="CD26" s="48"/>
      <c r="CE26" s="34"/>
      <c r="CF26" s="48"/>
      <c r="CG26" s="47" t="s">
        <v>275</v>
      </c>
      <c r="CH26" s="47" t="s">
        <v>278</v>
      </c>
      <c r="CL26" s="34"/>
      <c r="CM26" s="34"/>
      <c r="CN26" s="34"/>
      <c r="CO26" s="34"/>
      <c r="CP26" s="48"/>
      <c r="CQ26" s="47" t="s">
        <v>275</v>
      </c>
      <c r="CR26" s="47" t="s">
        <v>278</v>
      </c>
      <c r="CV26" s="34"/>
      <c r="CW26" s="34"/>
      <c r="CX26" s="48"/>
      <c r="CY26" s="34"/>
      <c r="CZ26" s="48"/>
      <c r="DA26" s="47" t="s">
        <v>56</v>
      </c>
      <c r="DB26" s="43" t="s">
        <v>208</v>
      </c>
      <c r="DC26" s="43" t="s">
        <v>231</v>
      </c>
      <c r="DD26" s="32">
        <v>0.50700000000000001</v>
      </c>
      <c r="DE26" s="32">
        <v>30.379000000000001</v>
      </c>
      <c r="DF26" s="32">
        <v>47.622</v>
      </c>
      <c r="DG26" s="32">
        <v>9.1479999999999997</v>
      </c>
      <c r="DH26" s="32">
        <v>0</v>
      </c>
      <c r="DI26" s="32">
        <f t="shared" si="13"/>
        <v>40.097000000000001</v>
      </c>
      <c r="DJ26" s="32"/>
      <c r="DK26" s="32">
        <v>39.761000000000003</v>
      </c>
      <c r="DL26" s="32">
        <v>0.33600000000000002</v>
      </c>
      <c r="DM26" s="32"/>
      <c r="DN26" s="32">
        <v>0</v>
      </c>
      <c r="DO26" s="32">
        <v>0</v>
      </c>
      <c r="DP26" s="32">
        <v>0</v>
      </c>
      <c r="DQ26" s="32">
        <v>0</v>
      </c>
      <c r="DR26" s="32">
        <v>0.48099999999999998</v>
      </c>
      <c r="DS26" s="32">
        <v>2.339</v>
      </c>
      <c r="DT26" s="32">
        <v>2.339</v>
      </c>
    </row>
    <row r="27" spans="2:124">
      <c r="B27" s="47" t="str">
        <f t="shared" si="0"/>
        <v>RO</v>
      </c>
      <c r="C27" s="47" t="s">
        <v>278</v>
      </c>
      <c r="D27" s="47" t="s">
        <v>269</v>
      </c>
      <c r="E27" s="47" t="str">
        <f t="shared" si="1"/>
        <v>COM_BNDPRD</v>
      </c>
      <c r="F27" s="47" t="s">
        <v>153</v>
      </c>
      <c r="G27" s="34">
        <f t="shared" si="14"/>
        <v>29.798649999999999</v>
      </c>
      <c r="H27" s="34">
        <f t="shared" si="14"/>
        <v>15.6835</v>
      </c>
      <c r="I27" s="34"/>
      <c r="J27" s="34">
        <v>10</v>
      </c>
      <c r="K27" s="48"/>
      <c r="L27" s="47" t="str">
        <f t="shared" si="3"/>
        <v>RO</v>
      </c>
      <c r="M27" s="47" t="s">
        <v>278</v>
      </c>
      <c r="N27" s="47" t="s">
        <v>269</v>
      </c>
      <c r="O27" s="47" t="str">
        <f t="shared" si="4"/>
        <v>COM_BNDPRD</v>
      </c>
      <c r="P27" s="47" t="s">
        <v>71</v>
      </c>
      <c r="Q27" s="34">
        <f t="shared" si="15"/>
        <v>32.93535</v>
      </c>
      <c r="R27" s="34">
        <f t="shared" si="15"/>
        <v>47.0505</v>
      </c>
      <c r="S27" s="48"/>
      <c r="T27" s="34">
        <v>10</v>
      </c>
      <c r="U27" s="48"/>
      <c r="V27" s="48"/>
      <c r="W27" s="47" t="s">
        <v>275</v>
      </c>
      <c r="AB27" s="34"/>
      <c r="AC27" s="34"/>
      <c r="AD27" s="34"/>
      <c r="AE27" s="34"/>
      <c r="AF27" s="48"/>
      <c r="AG27" s="47" t="s">
        <v>275</v>
      </c>
      <c r="AL27" s="34"/>
      <c r="AM27" s="34"/>
      <c r="AN27" s="34"/>
      <c r="AO27" s="34"/>
      <c r="AP27" s="48"/>
      <c r="AQ27" s="48"/>
      <c r="AR27" s="47" t="str">
        <f t="shared" si="10"/>
        <v>RO</v>
      </c>
      <c r="AS27" s="47" t="s">
        <v>278</v>
      </c>
      <c r="AT27" s="47" t="s">
        <v>271</v>
      </c>
      <c r="AU27" s="47" t="str">
        <f t="shared" si="6"/>
        <v>COM_BNDPRD</v>
      </c>
      <c r="AV27" s="47" t="s">
        <v>153</v>
      </c>
      <c r="AW27" s="34">
        <f t="shared" si="16"/>
        <v>95.708699999999993</v>
      </c>
      <c r="AX27" s="34">
        <f t="shared" si="16"/>
        <v>50.372999999999998</v>
      </c>
      <c r="AY27" s="34"/>
      <c r="AZ27" s="34">
        <v>10</v>
      </c>
      <c r="BA27" s="48"/>
      <c r="BB27" s="47" t="str">
        <f t="shared" si="11"/>
        <v>RO</v>
      </c>
      <c r="BC27" s="47" t="s">
        <v>278</v>
      </c>
      <c r="BD27" s="47" t="str">
        <f t="shared" si="12"/>
        <v>INDFINGAS</v>
      </c>
      <c r="BE27" s="47" t="str">
        <f t="shared" si="8"/>
        <v>COM_BNDPRD</v>
      </c>
      <c r="BF27" s="47" t="s">
        <v>71</v>
      </c>
      <c r="BG27" s="34">
        <f t="shared" si="17"/>
        <v>105.7833</v>
      </c>
      <c r="BH27" s="34">
        <f t="shared" si="17"/>
        <v>201.49199999999999</v>
      </c>
      <c r="BI27" s="48"/>
      <c r="BJ27" s="34">
        <v>10</v>
      </c>
      <c r="BK27" s="48"/>
      <c r="BL27" s="48"/>
      <c r="BM27" s="47" t="s">
        <v>275</v>
      </c>
      <c r="BR27" s="34"/>
      <c r="BS27" s="34"/>
      <c r="BT27" s="34"/>
      <c r="BU27" s="34"/>
      <c r="BV27" s="48"/>
      <c r="BW27" s="47" t="s">
        <v>275</v>
      </c>
      <c r="CB27" s="34"/>
      <c r="CC27" s="34"/>
      <c r="CD27" s="48"/>
      <c r="CE27" s="34"/>
      <c r="CF27" s="48"/>
      <c r="CG27" s="47" t="s">
        <v>275</v>
      </c>
      <c r="CH27" s="47" t="s">
        <v>278</v>
      </c>
      <c r="CL27" s="34"/>
      <c r="CM27" s="34"/>
      <c r="CN27" s="34"/>
      <c r="CO27" s="34"/>
      <c r="CP27" s="48"/>
      <c r="CQ27" s="47" t="s">
        <v>275</v>
      </c>
      <c r="CR27" s="47" t="s">
        <v>278</v>
      </c>
      <c r="CV27" s="34"/>
      <c r="CW27" s="34"/>
      <c r="CX27" s="48"/>
      <c r="CY27" s="34"/>
      <c r="CZ27" s="48"/>
      <c r="DA27" s="47" t="s">
        <v>57</v>
      </c>
      <c r="DB27" s="43" t="s">
        <v>208</v>
      </c>
      <c r="DC27" s="43" t="s">
        <v>232</v>
      </c>
      <c r="DD27" s="32">
        <v>31.367000000000001</v>
      </c>
      <c r="DE27" s="32">
        <v>40.542000000000002</v>
      </c>
      <c r="DF27" s="32">
        <v>100.746</v>
      </c>
      <c r="DG27" s="32">
        <v>11.34</v>
      </c>
      <c r="DH27" s="32">
        <v>0.02</v>
      </c>
      <c r="DI27" s="32">
        <f t="shared" si="13"/>
        <v>10.276</v>
      </c>
      <c r="DJ27" s="32"/>
      <c r="DK27" s="32">
        <v>10.172000000000001</v>
      </c>
      <c r="DL27" s="32">
        <v>0.104</v>
      </c>
      <c r="DM27" s="32"/>
      <c r="DN27" s="32">
        <v>1.6E-2</v>
      </c>
      <c r="DO27" s="32">
        <v>8.9999999999999993E-3</v>
      </c>
      <c r="DP27" s="32">
        <v>7.0000000000000001E-3</v>
      </c>
      <c r="DQ27" s="32">
        <v>0</v>
      </c>
      <c r="DR27" s="32">
        <v>0</v>
      </c>
      <c r="DS27" s="32">
        <v>2.7629999999999999</v>
      </c>
      <c r="DT27" s="32">
        <v>2.77</v>
      </c>
    </row>
    <row r="28" spans="2:124">
      <c r="B28" s="47" t="str">
        <f t="shared" si="0"/>
        <v>SI</v>
      </c>
      <c r="C28" s="47" t="s">
        <v>278</v>
      </c>
      <c r="D28" s="47" t="s">
        <v>269</v>
      </c>
      <c r="E28" s="47" t="str">
        <f t="shared" si="1"/>
        <v>COM_BNDPRD</v>
      </c>
      <c r="F28" s="47" t="s">
        <v>153</v>
      </c>
      <c r="G28" s="34">
        <f t="shared" si="14"/>
        <v>1.5285499999999999</v>
      </c>
      <c r="H28" s="34">
        <f t="shared" si="14"/>
        <v>0.80449999999999999</v>
      </c>
      <c r="I28" s="34"/>
      <c r="J28" s="34">
        <v>10</v>
      </c>
      <c r="K28" s="48"/>
      <c r="L28" s="47" t="str">
        <f t="shared" si="3"/>
        <v>SI</v>
      </c>
      <c r="M28" s="47" t="s">
        <v>278</v>
      </c>
      <c r="N28" s="47" t="s">
        <v>269</v>
      </c>
      <c r="O28" s="47" t="str">
        <f t="shared" si="4"/>
        <v>COM_BNDPRD</v>
      </c>
      <c r="P28" s="47" t="s">
        <v>71</v>
      </c>
      <c r="Q28" s="34">
        <f t="shared" si="15"/>
        <v>1.6894500000000001</v>
      </c>
      <c r="R28" s="34">
        <f t="shared" si="15"/>
        <v>2.4135</v>
      </c>
      <c r="S28" s="48"/>
      <c r="T28" s="34">
        <v>10</v>
      </c>
      <c r="U28" s="48"/>
      <c r="V28" s="48"/>
      <c r="W28" s="47" t="s">
        <v>275</v>
      </c>
      <c r="AB28" s="34"/>
      <c r="AC28" s="34"/>
      <c r="AD28" s="34"/>
      <c r="AE28" s="34"/>
      <c r="AF28" s="48"/>
      <c r="AG28" s="47" t="s">
        <v>275</v>
      </c>
      <c r="AL28" s="34"/>
      <c r="AM28" s="34"/>
      <c r="AN28" s="34"/>
      <c r="AO28" s="34"/>
      <c r="AP28" s="48"/>
      <c r="AQ28" s="48"/>
      <c r="AR28" s="47" t="str">
        <f t="shared" si="10"/>
        <v>SI</v>
      </c>
      <c r="AS28" s="47" t="s">
        <v>278</v>
      </c>
      <c r="AT28" s="47" t="s">
        <v>271</v>
      </c>
      <c r="AU28" s="47" t="str">
        <f t="shared" si="6"/>
        <v>COM_BNDPRD</v>
      </c>
      <c r="AV28" s="47" t="s">
        <v>153</v>
      </c>
      <c r="AW28" s="34">
        <f t="shared" si="16"/>
        <v>15.998950000000001</v>
      </c>
      <c r="AX28" s="34">
        <f t="shared" si="16"/>
        <v>8.4205000000000005</v>
      </c>
      <c r="AY28" s="34"/>
      <c r="AZ28" s="34">
        <v>10</v>
      </c>
      <c r="BA28" s="48"/>
      <c r="BB28" s="47" t="str">
        <f t="shared" si="11"/>
        <v>SI</v>
      </c>
      <c r="BC28" s="47" t="s">
        <v>278</v>
      </c>
      <c r="BD28" s="47" t="str">
        <f t="shared" si="12"/>
        <v>INDFINGAS</v>
      </c>
      <c r="BE28" s="47" t="str">
        <f t="shared" si="8"/>
        <v>COM_BNDPRD</v>
      </c>
      <c r="BF28" s="47" t="s">
        <v>71</v>
      </c>
      <c r="BG28" s="34">
        <f t="shared" si="17"/>
        <v>17.683050000000001</v>
      </c>
      <c r="BH28" s="34">
        <f t="shared" si="17"/>
        <v>33.682000000000002</v>
      </c>
      <c r="BI28" s="48"/>
      <c r="BJ28" s="34">
        <v>10</v>
      </c>
      <c r="BK28" s="48"/>
      <c r="BL28" s="48"/>
      <c r="BM28" s="47" t="s">
        <v>275</v>
      </c>
      <c r="BR28" s="34"/>
      <c r="BS28" s="34"/>
      <c r="BT28" s="34"/>
      <c r="BU28" s="34"/>
      <c r="BV28" s="48"/>
      <c r="BW28" s="47" t="s">
        <v>275</v>
      </c>
      <c r="CB28" s="34"/>
      <c r="CC28" s="34"/>
      <c r="CD28" s="48"/>
      <c r="CE28" s="34"/>
      <c r="CF28" s="48"/>
      <c r="CG28" s="47" t="s">
        <v>275</v>
      </c>
      <c r="CH28" s="47" t="s">
        <v>278</v>
      </c>
      <c r="CL28" s="34"/>
      <c r="CM28" s="34"/>
      <c r="CN28" s="34"/>
      <c r="CO28" s="34"/>
      <c r="CP28" s="48"/>
      <c r="CQ28" s="47" t="s">
        <v>275</v>
      </c>
      <c r="CR28" s="47" t="s">
        <v>278</v>
      </c>
      <c r="CV28" s="34"/>
      <c r="CW28" s="34"/>
      <c r="CX28" s="48"/>
      <c r="CY28" s="34"/>
      <c r="CZ28" s="48"/>
      <c r="DA28" s="47" t="s">
        <v>59</v>
      </c>
      <c r="DB28" s="43" t="s">
        <v>208</v>
      </c>
      <c r="DC28" s="43" t="s">
        <v>233</v>
      </c>
      <c r="DD28" s="32">
        <v>1.609</v>
      </c>
      <c r="DE28" s="32">
        <v>3.9390000000000001</v>
      </c>
      <c r="DF28" s="32">
        <v>16.841000000000001</v>
      </c>
      <c r="DG28" s="32">
        <v>2.0569999999999999</v>
      </c>
      <c r="DH28" s="32">
        <v>0</v>
      </c>
      <c r="DI28" s="32">
        <f t="shared" si="13"/>
        <v>3.141</v>
      </c>
      <c r="DJ28" s="32"/>
      <c r="DK28" s="32">
        <v>3.1259999999999999</v>
      </c>
      <c r="DL28" s="32">
        <v>1.4999999999999999E-2</v>
      </c>
      <c r="DM28" s="32"/>
      <c r="DN28" s="32">
        <v>0</v>
      </c>
      <c r="DO28" s="32">
        <v>0</v>
      </c>
      <c r="DP28" s="32">
        <v>0</v>
      </c>
      <c r="DQ28" s="32">
        <v>0</v>
      </c>
      <c r="DR28" s="32">
        <v>0</v>
      </c>
      <c r="DS28" s="32">
        <v>1.472</v>
      </c>
      <c r="DT28" s="32">
        <v>1.472</v>
      </c>
    </row>
    <row r="29" spans="2:124">
      <c r="B29" s="47" t="str">
        <f t="shared" si="0"/>
        <v>SK</v>
      </c>
      <c r="C29" s="47" t="s">
        <v>278</v>
      </c>
      <c r="D29" s="47" t="s">
        <v>269</v>
      </c>
      <c r="E29" s="47" t="str">
        <f t="shared" si="1"/>
        <v>COM_BNDPRD</v>
      </c>
      <c r="F29" s="47" t="s">
        <v>153</v>
      </c>
      <c r="G29" s="34">
        <f t="shared" si="14"/>
        <v>47.525649999999999</v>
      </c>
      <c r="H29" s="34">
        <f t="shared" si="14"/>
        <v>25.013500000000001</v>
      </c>
      <c r="I29" s="34"/>
      <c r="J29" s="34">
        <v>10</v>
      </c>
      <c r="K29" s="48"/>
      <c r="L29" s="47" t="str">
        <f t="shared" si="3"/>
        <v>SK</v>
      </c>
      <c r="M29" s="47" t="s">
        <v>278</v>
      </c>
      <c r="N29" s="47" t="s">
        <v>269</v>
      </c>
      <c r="O29" s="47" t="str">
        <f t="shared" si="4"/>
        <v>COM_BNDPRD</v>
      </c>
      <c r="P29" s="47" t="s">
        <v>71</v>
      </c>
      <c r="Q29" s="34">
        <f t="shared" si="15"/>
        <v>52.528350000000003</v>
      </c>
      <c r="R29" s="34">
        <f t="shared" si="15"/>
        <v>75.040500000000009</v>
      </c>
      <c r="S29" s="48"/>
      <c r="T29" s="34">
        <v>10</v>
      </c>
      <c r="U29" s="48"/>
      <c r="V29" s="48"/>
      <c r="W29" s="47" t="s">
        <v>275</v>
      </c>
      <c r="AB29" s="34"/>
      <c r="AC29" s="34"/>
      <c r="AD29" s="34"/>
      <c r="AE29" s="34"/>
      <c r="AF29" s="48"/>
      <c r="AG29" s="47" t="s">
        <v>275</v>
      </c>
      <c r="AL29" s="34"/>
      <c r="AM29" s="34"/>
      <c r="AN29" s="34"/>
      <c r="AO29" s="34"/>
      <c r="AP29" s="48"/>
      <c r="AQ29" s="48"/>
      <c r="AR29" s="47" t="str">
        <f t="shared" si="10"/>
        <v>SK</v>
      </c>
      <c r="AS29" s="47" t="s">
        <v>278</v>
      </c>
      <c r="AT29" s="47" t="s">
        <v>271</v>
      </c>
      <c r="AU29" s="47" t="str">
        <f t="shared" si="6"/>
        <v>COM_BNDPRD</v>
      </c>
      <c r="AV29" s="47" t="s">
        <v>153</v>
      </c>
      <c r="AW29" s="34">
        <f t="shared" si="16"/>
        <v>55.7517</v>
      </c>
      <c r="AX29" s="34">
        <f t="shared" si="16"/>
        <v>29.343</v>
      </c>
      <c r="AY29" s="34"/>
      <c r="AZ29" s="34">
        <v>10</v>
      </c>
      <c r="BA29" s="48"/>
      <c r="BB29" s="47" t="str">
        <f t="shared" si="11"/>
        <v>SK</v>
      </c>
      <c r="BC29" s="47" t="s">
        <v>278</v>
      </c>
      <c r="BD29" s="47" t="str">
        <f t="shared" si="12"/>
        <v>INDFINGAS</v>
      </c>
      <c r="BE29" s="47" t="str">
        <f t="shared" si="8"/>
        <v>COM_BNDPRD</v>
      </c>
      <c r="BF29" s="47" t="s">
        <v>71</v>
      </c>
      <c r="BG29" s="34">
        <f t="shared" si="17"/>
        <v>61.6203</v>
      </c>
      <c r="BH29" s="34">
        <f t="shared" si="17"/>
        <v>117.372</v>
      </c>
      <c r="BI29" s="48"/>
      <c r="BJ29" s="34">
        <v>10</v>
      </c>
      <c r="BK29" s="48"/>
      <c r="BL29" s="48"/>
      <c r="BM29" s="47" t="s">
        <v>275</v>
      </c>
      <c r="BR29" s="34"/>
      <c r="BS29" s="34"/>
      <c r="BT29" s="34"/>
      <c r="BU29" s="34"/>
      <c r="BV29" s="48"/>
      <c r="BW29" s="47" t="s">
        <v>275</v>
      </c>
      <c r="CB29" s="34"/>
      <c r="CC29" s="34"/>
      <c r="CD29" s="48"/>
      <c r="CE29" s="34"/>
      <c r="CF29" s="48"/>
      <c r="CG29" s="47" t="s">
        <v>275</v>
      </c>
      <c r="CH29" s="47" t="s">
        <v>278</v>
      </c>
      <c r="CL29" s="34"/>
      <c r="CM29" s="34"/>
      <c r="CN29" s="34"/>
      <c r="CO29" s="34"/>
      <c r="CP29" s="48"/>
      <c r="CQ29" s="47" t="s">
        <v>275</v>
      </c>
      <c r="CR29" s="47" t="s">
        <v>278</v>
      </c>
      <c r="CV29" s="34"/>
      <c r="CW29" s="34"/>
      <c r="CX29" s="48"/>
      <c r="CY29" s="34"/>
      <c r="CZ29" s="48"/>
      <c r="DA29" s="47" t="s">
        <v>60</v>
      </c>
      <c r="DB29" s="43" t="s">
        <v>208</v>
      </c>
      <c r="DC29" s="43" t="s">
        <v>234</v>
      </c>
      <c r="DD29" s="32">
        <v>50.027000000000001</v>
      </c>
      <c r="DE29" s="32">
        <v>4.7530000000000001</v>
      </c>
      <c r="DF29" s="32">
        <v>58.686</v>
      </c>
      <c r="DG29" s="32">
        <v>6.2750000000000004</v>
      </c>
      <c r="DH29" s="32">
        <v>0</v>
      </c>
      <c r="DI29" s="32">
        <f t="shared" si="13"/>
        <v>17.058</v>
      </c>
      <c r="DJ29" s="32"/>
      <c r="DK29" s="32">
        <v>17.055</v>
      </c>
      <c r="DL29" s="32">
        <v>3.0000000000000001E-3</v>
      </c>
      <c r="DM29" s="32"/>
      <c r="DN29" s="32">
        <v>0</v>
      </c>
      <c r="DO29" s="32">
        <v>0</v>
      </c>
      <c r="DP29" s="32">
        <v>0</v>
      </c>
      <c r="DQ29" s="32">
        <v>0</v>
      </c>
      <c r="DR29" s="32">
        <v>0</v>
      </c>
      <c r="DS29" s="32">
        <v>6.7549999999999999</v>
      </c>
      <c r="DT29" s="32">
        <v>6.7549999999999999</v>
      </c>
    </row>
    <row r="30" spans="2:124">
      <c r="B30" s="47" t="str">
        <f t="shared" si="0"/>
        <v>FI</v>
      </c>
      <c r="C30" s="47" t="s">
        <v>278</v>
      </c>
      <c r="D30" s="47" t="s">
        <v>269</v>
      </c>
      <c r="E30" s="47" t="str">
        <f t="shared" si="1"/>
        <v>COM_BNDPRD</v>
      </c>
      <c r="F30" s="47" t="s">
        <v>153</v>
      </c>
      <c r="G30" s="34">
        <f t="shared" si="14"/>
        <v>22.383900000000001</v>
      </c>
      <c r="H30" s="34">
        <f t="shared" si="14"/>
        <v>11.781000000000001</v>
      </c>
      <c r="I30" s="34"/>
      <c r="J30" s="34">
        <v>10</v>
      </c>
      <c r="K30" s="48"/>
      <c r="L30" s="47" t="str">
        <f t="shared" si="3"/>
        <v>FI</v>
      </c>
      <c r="M30" s="47" t="s">
        <v>278</v>
      </c>
      <c r="N30" s="47" t="s">
        <v>269</v>
      </c>
      <c r="O30" s="47" t="str">
        <f t="shared" si="4"/>
        <v>COM_BNDPRD</v>
      </c>
      <c r="P30" s="47" t="s">
        <v>71</v>
      </c>
      <c r="Q30" s="34">
        <f t="shared" si="15"/>
        <v>24.740100000000002</v>
      </c>
      <c r="R30" s="34">
        <f t="shared" si="15"/>
        <v>35.343000000000004</v>
      </c>
      <c r="S30" s="48"/>
      <c r="T30" s="34">
        <v>10</v>
      </c>
      <c r="U30" s="48"/>
      <c r="V30" s="48"/>
      <c r="W30" s="47" t="s">
        <v>275</v>
      </c>
      <c r="AB30" s="34"/>
      <c r="AC30" s="34"/>
      <c r="AD30" s="34"/>
      <c r="AE30" s="34"/>
      <c r="AF30" s="48"/>
      <c r="AG30" s="47" t="s">
        <v>275</v>
      </c>
      <c r="AL30" s="34"/>
      <c r="AM30" s="34"/>
      <c r="AN30" s="34"/>
      <c r="AO30" s="34"/>
      <c r="AP30" s="48"/>
      <c r="AQ30" s="48"/>
      <c r="AR30" s="47" t="str">
        <f t="shared" si="10"/>
        <v>FI</v>
      </c>
      <c r="AS30" s="47" t="s">
        <v>278</v>
      </c>
      <c r="AT30" s="47" t="s">
        <v>271</v>
      </c>
      <c r="AU30" s="47" t="str">
        <f t="shared" si="6"/>
        <v>COM_BNDPRD</v>
      </c>
      <c r="AV30" s="47" t="s">
        <v>153</v>
      </c>
      <c r="AW30" s="34">
        <f t="shared" si="16"/>
        <v>31.057399999999998</v>
      </c>
      <c r="AX30" s="34">
        <f t="shared" si="16"/>
        <v>16.346</v>
      </c>
      <c r="AY30" s="34"/>
      <c r="AZ30" s="34">
        <v>10</v>
      </c>
      <c r="BA30" s="48"/>
      <c r="BB30" s="47" t="str">
        <f t="shared" si="11"/>
        <v>FI</v>
      </c>
      <c r="BC30" s="47" t="s">
        <v>278</v>
      </c>
      <c r="BD30" s="47" t="str">
        <f t="shared" si="12"/>
        <v>INDFINGAS</v>
      </c>
      <c r="BE30" s="47" t="str">
        <f t="shared" si="8"/>
        <v>COM_BNDPRD</v>
      </c>
      <c r="BF30" s="47" t="s">
        <v>71</v>
      </c>
      <c r="BG30" s="34">
        <f t="shared" si="17"/>
        <v>34.326599999999999</v>
      </c>
      <c r="BH30" s="34">
        <f t="shared" si="17"/>
        <v>65.384</v>
      </c>
      <c r="BI30" s="48"/>
      <c r="BJ30" s="34">
        <v>10</v>
      </c>
      <c r="BK30" s="48"/>
      <c r="BL30" s="48"/>
      <c r="BM30" s="47" t="s">
        <v>275</v>
      </c>
      <c r="BR30" s="34"/>
      <c r="BS30" s="34"/>
      <c r="BT30" s="34"/>
      <c r="BU30" s="34"/>
      <c r="BV30" s="48"/>
      <c r="BW30" s="47" t="s">
        <v>275</v>
      </c>
      <c r="CB30" s="34"/>
      <c r="CC30" s="34"/>
      <c r="CD30" s="48"/>
      <c r="CE30" s="34"/>
      <c r="CF30" s="48"/>
      <c r="CG30" s="47" t="s">
        <v>275</v>
      </c>
      <c r="CH30" s="47" t="s">
        <v>278</v>
      </c>
      <c r="CL30" s="34"/>
      <c r="CM30" s="34"/>
      <c r="CN30" s="34"/>
      <c r="CO30" s="34"/>
      <c r="CP30" s="48"/>
      <c r="CQ30" s="47" t="s">
        <v>275</v>
      </c>
      <c r="CR30" s="47" t="s">
        <v>278</v>
      </c>
      <c r="CV30" s="34"/>
      <c r="CW30" s="34"/>
      <c r="CX30" s="48"/>
      <c r="CY30" s="34"/>
      <c r="CZ30" s="48"/>
      <c r="DA30" s="47" t="s">
        <v>45</v>
      </c>
      <c r="DB30" s="43" t="s">
        <v>208</v>
      </c>
      <c r="DC30" s="43" t="s">
        <v>235</v>
      </c>
      <c r="DD30" s="32">
        <v>23.562000000000001</v>
      </c>
      <c r="DE30" s="32">
        <v>55.375999999999998</v>
      </c>
      <c r="DF30" s="32">
        <v>32.692</v>
      </c>
      <c r="DG30" s="32">
        <v>52.948</v>
      </c>
      <c r="DH30" s="32">
        <v>0</v>
      </c>
      <c r="DI30" s="32">
        <f t="shared" si="13"/>
        <v>142.99599999999998</v>
      </c>
      <c r="DJ30" s="32"/>
      <c r="DK30" s="32">
        <v>142.82499999999999</v>
      </c>
      <c r="DL30" s="32">
        <v>0.17100000000000001</v>
      </c>
      <c r="DM30" s="32"/>
      <c r="DN30" s="32">
        <v>3.0470000000000002</v>
      </c>
      <c r="DO30" s="32">
        <v>1.851</v>
      </c>
      <c r="DP30" s="32">
        <v>1.196</v>
      </c>
      <c r="DQ30" s="32">
        <v>0</v>
      </c>
      <c r="DR30" s="32">
        <v>0</v>
      </c>
      <c r="DS30" s="32">
        <v>0.84199999999999997</v>
      </c>
      <c r="DT30" s="32">
        <v>2.0379999999999998</v>
      </c>
    </row>
    <row r="31" spans="2:124">
      <c r="B31" s="47" t="str">
        <f t="shared" si="0"/>
        <v>SE</v>
      </c>
      <c r="C31" s="47" t="s">
        <v>278</v>
      </c>
      <c r="D31" s="47" t="s">
        <v>269</v>
      </c>
      <c r="E31" s="47" t="str">
        <f t="shared" si="1"/>
        <v>COM_BNDPRD</v>
      </c>
      <c r="F31" s="47" t="s">
        <v>153</v>
      </c>
      <c r="G31" s="34">
        <f t="shared" si="14"/>
        <v>41.215749999999993</v>
      </c>
      <c r="H31" s="34">
        <f t="shared" si="14"/>
        <v>21.692499999999999</v>
      </c>
      <c r="I31" s="34"/>
      <c r="J31" s="34">
        <v>10</v>
      </c>
      <c r="K31" s="48"/>
      <c r="L31" s="47" t="str">
        <f t="shared" si="3"/>
        <v>SE</v>
      </c>
      <c r="M31" s="47" t="s">
        <v>278</v>
      </c>
      <c r="N31" s="47" t="s">
        <v>269</v>
      </c>
      <c r="O31" s="47" t="str">
        <f t="shared" si="4"/>
        <v>COM_BNDPRD</v>
      </c>
      <c r="P31" s="47" t="s">
        <v>71</v>
      </c>
      <c r="Q31" s="34">
        <f t="shared" si="15"/>
        <v>45.554250000000003</v>
      </c>
      <c r="R31" s="34">
        <f t="shared" si="15"/>
        <v>65.077500000000001</v>
      </c>
      <c r="S31" s="48"/>
      <c r="T31" s="34">
        <v>10</v>
      </c>
      <c r="U31" s="48"/>
      <c r="V31" s="48"/>
      <c r="W31" s="47" t="s">
        <v>275</v>
      </c>
      <c r="AB31" s="34"/>
      <c r="AC31" s="34"/>
      <c r="AD31" s="34"/>
      <c r="AE31" s="34"/>
      <c r="AF31" s="48"/>
      <c r="AG31" s="47" t="s">
        <v>275</v>
      </c>
      <c r="AL31" s="34"/>
      <c r="AM31" s="34"/>
      <c r="AN31" s="34"/>
      <c r="AO31" s="34"/>
      <c r="AP31" s="48"/>
      <c r="AQ31" s="48"/>
      <c r="AR31" s="47" t="str">
        <f t="shared" si="10"/>
        <v>SE</v>
      </c>
      <c r="AS31" s="47" t="s">
        <v>278</v>
      </c>
      <c r="AT31" s="47" t="s">
        <v>271</v>
      </c>
      <c r="AU31" s="47" t="str">
        <f t="shared" si="6"/>
        <v>COM_BNDPRD</v>
      </c>
      <c r="AV31" s="47" t="s">
        <v>153</v>
      </c>
      <c r="AW31" s="34">
        <f t="shared" si="16"/>
        <v>23.091649999999998</v>
      </c>
      <c r="AX31" s="34">
        <f t="shared" si="16"/>
        <v>12.153499999999999</v>
      </c>
      <c r="AY31" s="34"/>
      <c r="AZ31" s="34">
        <v>10</v>
      </c>
      <c r="BA31" s="48"/>
      <c r="BB31" s="47" t="str">
        <f t="shared" si="11"/>
        <v>SE</v>
      </c>
      <c r="BC31" s="47" t="s">
        <v>278</v>
      </c>
      <c r="BD31" s="47" t="str">
        <f t="shared" si="12"/>
        <v>INDFINGAS</v>
      </c>
      <c r="BE31" s="47" t="str">
        <f t="shared" si="8"/>
        <v>COM_BNDPRD</v>
      </c>
      <c r="BF31" s="47" t="s">
        <v>71</v>
      </c>
      <c r="BG31" s="34">
        <f t="shared" si="17"/>
        <v>25.522349999999999</v>
      </c>
      <c r="BH31" s="34">
        <f t="shared" si="17"/>
        <v>48.613999999999997</v>
      </c>
      <c r="BI31" s="48"/>
      <c r="BJ31" s="34">
        <v>10</v>
      </c>
      <c r="BK31" s="48"/>
      <c r="BL31" s="48"/>
      <c r="BM31" s="47" t="s">
        <v>275</v>
      </c>
      <c r="BR31" s="34"/>
      <c r="BS31" s="34"/>
      <c r="BT31" s="34"/>
      <c r="BU31" s="34"/>
      <c r="BV31" s="48"/>
      <c r="BW31" s="47" t="s">
        <v>275</v>
      </c>
      <c r="CB31" s="34"/>
      <c r="CC31" s="34"/>
      <c r="CD31" s="48"/>
      <c r="CE31" s="34"/>
      <c r="CF31" s="48"/>
      <c r="CG31" s="47" t="s">
        <v>275</v>
      </c>
      <c r="CH31" s="47" t="s">
        <v>278</v>
      </c>
      <c r="CL31" s="34"/>
      <c r="CM31" s="34"/>
      <c r="CN31" s="34"/>
      <c r="CO31" s="34"/>
      <c r="CP31" s="48"/>
      <c r="CQ31" s="47" t="s">
        <v>275</v>
      </c>
      <c r="CR31" s="47" t="s">
        <v>278</v>
      </c>
      <c r="CV31" s="34"/>
      <c r="CW31" s="34"/>
      <c r="CX31" s="48"/>
      <c r="CY31" s="34"/>
      <c r="CZ31" s="48"/>
      <c r="DA31" s="47" t="s">
        <v>58</v>
      </c>
      <c r="DB31" s="43" t="s">
        <v>208</v>
      </c>
      <c r="DC31" s="43" t="s">
        <v>236</v>
      </c>
      <c r="DD31" s="32">
        <v>43.384999999999998</v>
      </c>
      <c r="DE31" s="32">
        <v>34.524000000000001</v>
      </c>
      <c r="DF31" s="32">
        <v>24.306999999999999</v>
      </c>
      <c r="DG31" s="32">
        <v>20.189</v>
      </c>
      <c r="DH31" s="32">
        <v>0</v>
      </c>
      <c r="DI31" s="32">
        <f t="shared" si="13"/>
        <v>179.23400000000001</v>
      </c>
      <c r="DJ31" s="32"/>
      <c r="DK31" s="32">
        <v>179.23400000000001</v>
      </c>
      <c r="DL31" s="32">
        <v>0</v>
      </c>
      <c r="DM31" s="32"/>
      <c r="DN31" s="32">
        <v>0</v>
      </c>
      <c r="DO31" s="32">
        <v>0</v>
      </c>
      <c r="DP31" s="32">
        <v>0</v>
      </c>
      <c r="DQ31" s="32">
        <v>0</v>
      </c>
      <c r="DR31" s="32">
        <v>0</v>
      </c>
      <c r="DS31" s="32">
        <v>0</v>
      </c>
      <c r="DT31" s="32">
        <v>0</v>
      </c>
    </row>
    <row r="32" spans="2:124">
      <c r="B32" s="47" t="str">
        <f t="shared" si="0"/>
        <v>UK</v>
      </c>
      <c r="C32" s="47" t="s">
        <v>278</v>
      </c>
      <c r="D32" s="47" t="s">
        <v>269</v>
      </c>
      <c r="E32" s="47" t="str">
        <f t="shared" si="1"/>
        <v>COM_BNDPRD</v>
      </c>
      <c r="F32" s="47" t="s">
        <v>153</v>
      </c>
      <c r="G32" s="34">
        <f t="shared" si="14"/>
        <v>147.10654999999997</v>
      </c>
      <c r="H32" s="34">
        <f t="shared" si="14"/>
        <v>77.424499999999995</v>
      </c>
      <c r="I32" s="34"/>
      <c r="J32" s="34">
        <v>10</v>
      </c>
      <c r="K32" s="48"/>
      <c r="L32" s="47" t="str">
        <f t="shared" si="3"/>
        <v>UK</v>
      </c>
      <c r="M32" s="47" t="s">
        <v>278</v>
      </c>
      <c r="N32" s="47" t="s">
        <v>269</v>
      </c>
      <c r="O32" s="47" t="str">
        <f t="shared" si="4"/>
        <v>COM_BNDPRD</v>
      </c>
      <c r="P32" s="47" t="s">
        <v>71</v>
      </c>
      <c r="Q32" s="34">
        <f t="shared" si="15"/>
        <v>162.59145000000001</v>
      </c>
      <c r="R32" s="34">
        <f t="shared" si="15"/>
        <v>232.27349999999998</v>
      </c>
      <c r="S32" s="48"/>
      <c r="T32" s="34">
        <v>10</v>
      </c>
      <c r="U32" s="48"/>
      <c r="V32" s="48"/>
      <c r="W32" s="47" t="s">
        <v>275</v>
      </c>
      <c r="AB32" s="34"/>
      <c r="AC32" s="34"/>
      <c r="AD32" s="34"/>
      <c r="AE32" s="34"/>
      <c r="AF32" s="48"/>
      <c r="AG32" s="47" t="s">
        <v>275</v>
      </c>
      <c r="AL32" s="34"/>
      <c r="AM32" s="34"/>
      <c r="AN32" s="34"/>
      <c r="AO32" s="34"/>
      <c r="AP32" s="48"/>
      <c r="AQ32" s="48"/>
      <c r="AR32" s="47" t="str">
        <f t="shared" si="10"/>
        <v>UK</v>
      </c>
      <c r="AS32" s="47" t="s">
        <v>278</v>
      </c>
      <c r="AT32" s="47" t="s">
        <v>271</v>
      </c>
      <c r="AU32" s="47" t="str">
        <f t="shared" si="6"/>
        <v>COM_BNDPRD</v>
      </c>
      <c r="AV32" s="47" t="s">
        <v>153</v>
      </c>
      <c r="AW32" s="34">
        <f t="shared" si="16"/>
        <v>308.21514999999999</v>
      </c>
      <c r="AX32" s="34">
        <f t="shared" si="16"/>
        <v>162.21850000000001</v>
      </c>
      <c r="AY32" s="34"/>
      <c r="AZ32" s="34">
        <v>10</v>
      </c>
      <c r="BA32" s="48"/>
      <c r="BB32" s="47" t="str">
        <f t="shared" si="11"/>
        <v>UK</v>
      </c>
      <c r="BC32" s="47" t="s">
        <v>278</v>
      </c>
      <c r="BD32" s="47" t="str">
        <f t="shared" si="12"/>
        <v>INDFINGAS</v>
      </c>
      <c r="BE32" s="47" t="str">
        <f t="shared" si="8"/>
        <v>COM_BNDPRD</v>
      </c>
      <c r="BF32" s="47" t="s">
        <v>71</v>
      </c>
      <c r="BG32" s="34">
        <f t="shared" si="17"/>
        <v>340.65885000000003</v>
      </c>
      <c r="BH32" s="34">
        <f t="shared" si="17"/>
        <v>648.87400000000002</v>
      </c>
      <c r="BI32" s="48"/>
      <c r="BJ32" s="34">
        <v>10</v>
      </c>
      <c r="BK32" s="48"/>
      <c r="BL32" s="48"/>
      <c r="BM32" s="47" t="s">
        <v>275</v>
      </c>
      <c r="BR32" s="34"/>
      <c r="BS32" s="34"/>
      <c r="BT32" s="34"/>
      <c r="BU32" s="34"/>
      <c r="BV32" s="48"/>
      <c r="BW32" s="47" t="s">
        <v>275</v>
      </c>
      <c r="CB32" s="34"/>
      <c r="CC32" s="34"/>
      <c r="CD32" s="48"/>
      <c r="CE32" s="34"/>
      <c r="CF32" s="48"/>
      <c r="CG32" s="47" t="s">
        <v>275</v>
      </c>
      <c r="CH32" s="47" t="s">
        <v>278</v>
      </c>
      <c r="CL32" s="34"/>
      <c r="CM32" s="34"/>
      <c r="CN32" s="34"/>
      <c r="CO32" s="34"/>
      <c r="CP32" s="48"/>
      <c r="CQ32" s="47" t="s">
        <v>275</v>
      </c>
      <c r="CR32" s="47" t="s">
        <v>278</v>
      </c>
      <c r="CV32" s="34"/>
      <c r="CW32" s="34"/>
      <c r="CX32" s="48"/>
      <c r="CY32" s="34"/>
      <c r="CZ32" s="48"/>
      <c r="DA32" s="47" t="s">
        <v>61</v>
      </c>
      <c r="DB32" s="43" t="s">
        <v>208</v>
      </c>
      <c r="DC32" s="43" t="s">
        <v>237</v>
      </c>
      <c r="DD32" s="32">
        <v>154.84899999999999</v>
      </c>
      <c r="DE32" s="32">
        <v>155.429</v>
      </c>
      <c r="DF32" s="32">
        <v>324.43700000000001</v>
      </c>
      <c r="DG32" s="32">
        <v>29.074000000000002</v>
      </c>
      <c r="DH32" s="32">
        <v>0</v>
      </c>
      <c r="DI32" s="32">
        <f t="shared" si="13"/>
        <v>34.333999999999996</v>
      </c>
      <c r="DJ32" s="32"/>
      <c r="DK32" s="32">
        <v>33.805999999999997</v>
      </c>
      <c r="DL32" s="32">
        <v>0.52800000000000002</v>
      </c>
      <c r="DM32" s="32"/>
      <c r="DN32" s="32">
        <v>4.4800000000000004</v>
      </c>
      <c r="DO32" s="32">
        <v>0.77200000000000002</v>
      </c>
      <c r="DP32" s="32">
        <v>3.7080000000000002</v>
      </c>
      <c r="DQ32" s="32">
        <v>0</v>
      </c>
      <c r="DR32" s="32">
        <v>0</v>
      </c>
      <c r="DS32" s="32">
        <v>0</v>
      </c>
      <c r="DT32" s="32">
        <v>3.7080000000000002</v>
      </c>
    </row>
    <row r="33" spans="2:124">
      <c r="B33" s="47" t="str">
        <f t="shared" si="0"/>
        <v>IS</v>
      </c>
      <c r="C33" s="47" t="s">
        <v>278</v>
      </c>
      <c r="D33" s="47" t="s">
        <v>269</v>
      </c>
      <c r="E33" s="47" t="str">
        <f t="shared" si="1"/>
        <v>COM_BNDPRD</v>
      </c>
      <c r="F33" s="47" t="s">
        <v>153</v>
      </c>
      <c r="G33" s="34">
        <f t="shared" si="14"/>
        <v>3.7410999999999999</v>
      </c>
      <c r="H33" s="34">
        <f t="shared" si="14"/>
        <v>1.9690000000000001</v>
      </c>
      <c r="I33" s="34"/>
      <c r="J33" s="34">
        <v>10</v>
      </c>
      <c r="K33" s="48"/>
      <c r="L33" s="47" t="str">
        <f t="shared" si="3"/>
        <v>IS</v>
      </c>
      <c r="M33" s="47" t="s">
        <v>278</v>
      </c>
      <c r="N33" s="47" t="s">
        <v>269</v>
      </c>
      <c r="O33" s="47" t="str">
        <f t="shared" si="4"/>
        <v>COM_BNDPRD</v>
      </c>
      <c r="P33" s="47" t="s">
        <v>71</v>
      </c>
      <c r="Q33" s="34">
        <f t="shared" si="15"/>
        <v>4.1349</v>
      </c>
      <c r="R33" s="34">
        <f t="shared" si="15"/>
        <v>5.907</v>
      </c>
      <c r="S33" s="48"/>
      <c r="T33" s="34">
        <v>10</v>
      </c>
      <c r="U33" s="48"/>
      <c r="V33" s="48"/>
      <c r="W33" s="47" t="s">
        <v>275</v>
      </c>
      <c r="AB33" s="34"/>
      <c r="AC33" s="34"/>
      <c r="AD33" s="34"/>
      <c r="AE33" s="34"/>
      <c r="AF33" s="48"/>
      <c r="AG33" s="47" t="s">
        <v>275</v>
      </c>
      <c r="AL33" s="34"/>
      <c r="AM33" s="34"/>
      <c r="AN33" s="34"/>
      <c r="AO33" s="34"/>
      <c r="AP33" s="48"/>
      <c r="AQ33" s="48"/>
      <c r="AR33" s="47" t="str">
        <f t="shared" si="10"/>
        <v>IS</v>
      </c>
      <c r="AS33" s="47" t="s">
        <v>278</v>
      </c>
      <c r="AT33" s="47" t="s">
        <v>271</v>
      </c>
      <c r="AU33" s="47" t="str">
        <f t="shared" si="6"/>
        <v>COM_BNDPRD</v>
      </c>
      <c r="AV33" s="47" t="s">
        <v>153</v>
      </c>
      <c r="AW33" s="34">
        <f t="shared" si="16"/>
        <v>0</v>
      </c>
      <c r="AX33" s="34">
        <f t="shared" si="16"/>
        <v>0</v>
      </c>
      <c r="AY33" s="34"/>
      <c r="AZ33" s="34">
        <v>10</v>
      </c>
      <c r="BA33" s="48"/>
      <c r="BB33" s="47" t="str">
        <f t="shared" si="11"/>
        <v>IS</v>
      </c>
      <c r="BC33" s="47" t="s">
        <v>278</v>
      </c>
      <c r="BD33" s="47" t="str">
        <f t="shared" si="12"/>
        <v>INDFINGAS</v>
      </c>
      <c r="BE33" s="47" t="str">
        <f t="shared" si="8"/>
        <v>COM_BNDPRD</v>
      </c>
      <c r="BF33" s="47" t="s">
        <v>71</v>
      </c>
      <c r="BG33" s="34">
        <f t="shared" si="17"/>
        <v>0</v>
      </c>
      <c r="BH33" s="34">
        <f t="shared" si="17"/>
        <v>0</v>
      </c>
      <c r="BI33" s="48"/>
      <c r="BJ33" s="34">
        <v>10</v>
      </c>
      <c r="BK33" s="48"/>
      <c r="BL33" s="48"/>
      <c r="BM33" s="47" t="s">
        <v>275</v>
      </c>
      <c r="BR33" s="34"/>
      <c r="BS33" s="34"/>
      <c r="BT33" s="34"/>
      <c r="BU33" s="34"/>
      <c r="BV33" s="48"/>
      <c r="BW33" s="47" t="s">
        <v>275</v>
      </c>
      <c r="CB33" s="34"/>
      <c r="CC33" s="34"/>
      <c r="CD33" s="48"/>
      <c r="CE33" s="34"/>
      <c r="CF33" s="48"/>
      <c r="CG33" s="47" t="s">
        <v>275</v>
      </c>
      <c r="CH33" s="47" t="s">
        <v>278</v>
      </c>
      <c r="CL33" s="34"/>
      <c r="CM33" s="34"/>
      <c r="CN33" s="34"/>
      <c r="CO33" s="34"/>
      <c r="CP33" s="48"/>
      <c r="CQ33" s="47" t="s">
        <v>275</v>
      </c>
      <c r="CR33" s="47" t="s">
        <v>278</v>
      </c>
      <c r="CV33" s="34"/>
      <c r="CW33" s="34"/>
      <c r="CX33" s="48"/>
      <c r="CY33" s="34"/>
      <c r="CZ33" s="48"/>
      <c r="DA33" s="47" t="s">
        <v>75</v>
      </c>
      <c r="DB33" s="43" t="s">
        <v>208</v>
      </c>
      <c r="DC33" s="43" t="s">
        <v>238</v>
      </c>
      <c r="DD33" s="32">
        <v>3.9380000000000002</v>
      </c>
      <c r="DE33" s="32">
        <v>1.7090000000000001</v>
      </c>
      <c r="DF33" s="32">
        <v>0</v>
      </c>
      <c r="DG33" s="32">
        <v>0.48199999999999998</v>
      </c>
      <c r="DH33" s="32">
        <v>0</v>
      </c>
      <c r="DI33" s="32">
        <f t="shared" si="13"/>
        <v>0</v>
      </c>
      <c r="DJ33" s="32"/>
      <c r="DK33" s="32">
        <v>0</v>
      </c>
      <c r="DL33" s="32">
        <v>0</v>
      </c>
      <c r="DM33" s="32"/>
      <c r="DN33" s="32">
        <v>0</v>
      </c>
      <c r="DO33" s="32">
        <v>0</v>
      </c>
      <c r="DP33" s="32">
        <v>0</v>
      </c>
      <c r="DQ33" s="32">
        <v>0</v>
      </c>
      <c r="DR33" s="32">
        <v>0</v>
      </c>
      <c r="DS33" s="32">
        <v>0</v>
      </c>
      <c r="DT33" s="32">
        <v>0</v>
      </c>
    </row>
    <row r="34" spans="2:124">
      <c r="B34" s="47" t="str">
        <f t="shared" si="0"/>
        <v>NO</v>
      </c>
      <c r="C34" s="47" t="s">
        <v>278</v>
      </c>
      <c r="D34" s="47" t="s">
        <v>269</v>
      </c>
      <c r="E34" s="47" t="str">
        <f t="shared" si="1"/>
        <v>COM_BNDPRD</v>
      </c>
      <c r="F34" s="47" t="s">
        <v>153</v>
      </c>
      <c r="G34" s="34">
        <f t="shared" si="14"/>
        <v>24.261099999999999</v>
      </c>
      <c r="H34" s="34">
        <f t="shared" si="14"/>
        <v>12.769</v>
      </c>
      <c r="I34" s="34"/>
      <c r="J34" s="34">
        <v>10</v>
      </c>
      <c r="K34" s="48"/>
      <c r="L34" s="47" t="str">
        <f t="shared" si="3"/>
        <v>NO</v>
      </c>
      <c r="M34" s="47" t="s">
        <v>278</v>
      </c>
      <c r="N34" s="47" t="s">
        <v>269</v>
      </c>
      <c r="O34" s="47" t="str">
        <f t="shared" si="4"/>
        <v>COM_BNDPRD</v>
      </c>
      <c r="P34" s="47" t="s">
        <v>71</v>
      </c>
      <c r="Q34" s="34">
        <f t="shared" si="15"/>
        <v>26.814900000000002</v>
      </c>
      <c r="R34" s="34">
        <f t="shared" si="15"/>
        <v>38.307000000000002</v>
      </c>
      <c r="S34" s="48"/>
      <c r="T34" s="34">
        <v>10</v>
      </c>
      <c r="U34" s="48"/>
      <c r="V34" s="48"/>
      <c r="W34" s="47" t="s">
        <v>275</v>
      </c>
      <c r="AB34" s="34"/>
      <c r="AC34" s="34"/>
      <c r="AD34" s="34"/>
      <c r="AE34" s="34"/>
      <c r="AF34" s="48"/>
      <c r="AG34" s="47" t="s">
        <v>275</v>
      </c>
      <c r="AL34" s="34"/>
      <c r="AM34" s="34"/>
      <c r="AN34" s="34"/>
      <c r="AO34" s="34"/>
      <c r="AP34" s="48"/>
      <c r="AQ34" s="48"/>
      <c r="AR34" s="47" t="str">
        <f t="shared" si="10"/>
        <v>NO</v>
      </c>
      <c r="AS34" s="47" t="s">
        <v>278</v>
      </c>
      <c r="AT34" s="47" t="s">
        <v>271</v>
      </c>
      <c r="AU34" s="47" t="str">
        <f t="shared" si="6"/>
        <v>COM_BNDPRD</v>
      </c>
      <c r="AV34" s="47" t="s">
        <v>153</v>
      </c>
      <c r="AW34" s="34">
        <f t="shared" si="16"/>
        <v>12.7813</v>
      </c>
      <c r="AX34" s="34">
        <f t="shared" si="16"/>
        <v>6.7270000000000003</v>
      </c>
      <c r="AY34" s="34"/>
      <c r="AZ34" s="34">
        <v>10</v>
      </c>
      <c r="BA34" s="48"/>
      <c r="BB34" s="47" t="str">
        <f t="shared" si="11"/>
        <v>NO</v>
      </c>
      <c r="BC34" s="47" t="s">
        <v>278</v>
      </c>
      <c r="BD34" s="47" t="str">
        <f t="shared" si="12"/>
        <v>INDFINGAS</v>
      </c>
      <c r="BE34" s="47" t="str">
        <f t="shared" si="8"/>
        <v>COM_BNDPRD</v>
      </c>
      <c r="BF34" s="47" t="s">
        <v>71</v>
      </c>
      <c r="BG34" s="34">
        <f t="shared" si="17"/>
        <v>14.126700000000001</v>
      </c>
      <c r="BH34" s="34">
        <f t="shared" si="17"/>
        <v>26.908000000000001</v>
      </c>
      <c r="BI34" s="48"/>
      <c r="BJ34" s="34">
        <v>10</v>
      </c>
      <c r="BK34" s="48"/>
      <c r="BL34" s="48"/>
      <c r="BM34" s="47" t="s">
        <v>275</v>
      </c>
      <c r="BR34" s="34"/>
      <c r="BS34" s="34"/>
      <c r="BT34" s="34"/>
      <c r="BU34" s="34"/>
      <c r="BV34" s="48"/>
      <c r="BW34" s="47" t="s">
        <v>275</v>
      </c>
      <c r="CB34" s="34"/>
      <c r="CC34" s="34"/>
      <c r="CD34" s="48"/>
      <c r="CE34" s="34"/>
      <c r="CF34" s="48"/>
      <c r="CG34" s="47" t="s">
        <v>275</v>
      </c>
      <c r="CH34" s="47" t="s">
        <v>278</v>
      </c>
      <c r="CL34" s="34"/>
      <c r="CM34" s="34"/>
      <c r="CN34" s="34"/>
      <c r="CO34" s="34"/>
      <c r="CP34" s="48"/>
      <c r="CQ34" s="47" t="s">
        <v>275</v>
      </c>
      <c r="CR34" s="47" t="s">
        <v>278</v>
      </c>
      <c r="CV34" s="34"/>
      <c r="CW34" s="34"/>
      <c r="CX34" s="48"/>
      <c r="CY34" s="34"/>
      <c r="CZ34" s="48"/>
      <c r="DA34" s="47" t="s">
        <v>79</v>
      </c>
      <c r="DB34" s="43" t="s">
        <v>208</v>
      </c>
      <c r="DC34" s="43" t="s">
        <v>239</v>
      </c>
      <c r="DD34" s="32">
        <v>25.538</v>
      </c>
      <c r="DE34" s="32">
        <v>32.722999999999999</v>
      </c>
      <c r="DF34" s="32">
        <v>13.454000000000001</v>
      </c>
      <c r="DG34" s="32">
        <v>2.0590000000000002</v>
      </c>
      <c r="DH34" s="32">
        <v>0</v>
      </c>
      <c r="DI34" s="32">
        <f t="shared" si="13"/>
        <v>10.423999999999999</v>
      </c>
      <c r="DJ34" s="32"/>
      <c r="DK34" s="32">
        <v>10.315</v>
      </c>
      <c r="DL34" s="32">
        <v>0.109</v>
      </c>
      <c r="DM34" s="32"/>
      <c r="DN34" s="32">
        <v>0.84799999999999998</v>
      </c>
      <c r="DO34" s="32">
        <v>0.42399999999999999</v>
      </c>
      <c r="DP34" s="32">
        <v>0.42399999999999999</v>
      </c>
      <c r="DQ34" s="32">
        <v>0</v>
      </c>
      <c r="DR34" s="32">
        <v>0</v>
      </c>
      <c r="DS34" s="32">
        <v>0</v>
      </c>
      <c r="DT34" s="32">
        <v>0.42399999999999999</v>
      </c>
    </row>
    <row r="35" spans="2:124">
      <c r="B35" s="47" t="str">
        <f t="shared" si="0"/>
        <v>ME</v>
      </c>
      <c r="C35" s="47" t="s">
        <v>278</v>
      </c>
      <c r="D35" s="47" t="s">
        <v>269</v>
      </c>
      <c r="E35" s="47" t="str">
        <f t="shared" si="1"/>
        <v>COM_BNDPRD</v>
      </c>
      <c r="F35" s="47" t="s">
        <v>153</v>
      </c>
      <c r="G35" s="34">
        <f t="shared" si="14"/>
        <v>0.26219999999999999</v>
      </c>
      <c r="H35" s="34">
        <f t="shared" si="14"/>
        <v>0.13800000000000001</v>
      </c>
      <c r="I35" s="34"/>
      <c r="J35" s="34">
        <v>10</v>
      </c>
      <c r="K35" s="48"/>
      <c r="L35" s="47" t="str">
        <f t="shared" si="3"/>
        <v>ME</v>
      </c>
      <c r="M35" s="47" t="s">
        <v>278</v>
      </c>
      <c r="N35" s="47" t="s">
        <v>269</v>
      </c>
      <c r="O35" s="47" t="str">
        <f t="shared" si="4"/>
        <v>COM_BNDPRD</v>
      </c>
      <c r="P35" s="47" t="s">
        <v>71</v>
      </c>
      <c r="Q35" s="34">
        <f t="shared" si="15"/>
        <v>0.28980000000000006</v>
      </c>
      <c r="R35" s="34">
        <f t="shared" si="15"/>
        <v>0.41400000000000003</v>
      </c>
      <c r="S35" s="48"/>
      <c r="T35" s="34">
        <v>10</v>
      </c>
      <c r="U35" s="48"/>
      <c r="V35" s="48"/>
      <c r="W35" s="47" t="s">
        <v>275</v>
      </c>
      <c r="AB35" s="34"/>
      <c r="AC35" s="34"/>
      <c r="AD35" s="34"/>
      <c r="AE35" s="34"/>
      <c r="AF35" s="48"/>
      <c r="AG35" s="47" t="s">
        <v>275</v>
      </c>
      <c r="AL35" s="34"/>
      <c r="AM35" s="34"/>
      <c r="AN35" s="34"/>
      <c r="AO35" s="34"/>
      <c r="AP35" s="48"/>
      <c r="AQ35" s="48"/>
      <c r="AR35" s="47" t="str">
        <f t="shared" si="10"/>
        <v>ME</v>
      </c>
      <c r="AS35" s="47" t="s">
        <v>278</v>
      </c>
      <c r="AT35" s="47" t="s">
        <v>271</v>
      </c>
      <c r="AU35" s="47" t="str">
        <f t="shared" si="6"/>
        <v>COM_BNDPRD</v>
      </c>
      <c r="AV35" s="47" t="s">
        <v>153</v>
      </c>
      <c r="AW35" s="34">
        <f t="shared" si="16"/>
        <v>0</v>
      </c>
      <c r="AX35" s="34">
        <f t="shared" si="16"/>
        <v>0</v>
      </c>
      <c r="AY35" s="34"/>
      <c r="AZ35" s="34">
        <v>10</v>
      </c>
      <c r="BA35" s="48"/>
      <c r="BB35" s="47" t="str">
        <f t="shared" si="11"/>
        <v>ME</v>
      </c>
      <c r="BC35" s="47" t="s">
        <v>278</v>
      </c>
      <c r="BD35" s="47" t="str">
        <f t="shared" si="12"/>
        <v>INDFINGAS</v>
      </c>
      <c r="BE35" s="47" t="str">
        <f t="shared" si="8"/>
        <v>COM_BNDPRD</v>
      </c>
      <c r="BF35" s="47" t="s">
        <v>71</v>
      </c>
      <c r="BG35" s="34">
        <f t="shared" si="17"/>
        <v>0</v>
      </c>
      <c r="BH35" s="34">
        <f t="shared" si="17"/>
        <v>0</v>
      </c>
      <c r="BI35" s="48"/>
      <c r="BJ35" s="34">
        <v>10</v>
      </c>
      <c r="BK35" s="48"/>
      <c r="BL35" s="48"/>
      <c r="BM35" s="47" t="s">
        <v>275</v>
      </c>
      <c r="BR35" s="34"/>
      <c r="BS35" s="34"/>
      <c r="BT35" s="34"/>
      <c r="BU35" s="34"/>
      <c r="BV35" s="48"/>
      <c r="BW35" s="47" t="s">
        <v>275</v>
      </c>
      <c r="CB35" s="34"/>
      <c r="CC35" s="34"/>
      <c r="CD35" s="48"/>
      <c r="CE35" s="34"/>
      <c r="CF35" s="48"/>
      <c r="CG35" s="47" t="s">
        <v>275</v>
      </c>
      <c r="CH35" s="47" t="s">
        <v>278</v>
      </c>
      <c r="CL35" s="34"/>
      <c r="CM35" s="34"/>
      <c r="CN35" s="34"/>
      <c r="CO35" s="34"/>
      <c r="CP35" s="48"/>
      <c r="CQ35" s="47" t="s">
        <v>275</v>
      </c>
      <c r="CR35" s="47" t="s">
        <v>278</v>
      </c>
      <c r="CV35" s="34"/>
      <c r="CW35" s="34"/>
      <c r="CX35" s="48"/>
      <c r="CY35" s="34"/>
      <c r="CZ35" s="48"/>
      <c r="DA35" s="47" t="s">
        <v>77</v>
      </c>
      <c r="DB35" s="43" t="s">
        <v>208</v>
      </c>
      <c r="DC35" s="43" t="s">
        <v>240</v>
      </c>
      <c r="DD35" s="32">
        <v>0.27600000000000002</v>
      </c>
      <c r="DE35" s="32">
        <v>2.08</v>
      </c>
      <c r="DF35" s="32">
        <v>0</v>
      </c>
      <c r="DG35" s="32">
        <v>0</v>
      </c>
      <c r="DH35" s="32">
        <v>0</v>
      </c>
      <c r="DI35" s="32">
        <f t="shared" si="13"/>
        <v>0.39600000000000002</v>
      </c>
      <c r="DJ35" s="32"/>
      <c r="DK35" s="32">
        <v>0.39600000000000002</v>
      </c>
      <c r="DL35" s="32">
        <v>0</v>
      </c>
      <c r="DM35" s="32"/>
      <c r="DN35" s="32">
        <v>0</v>
      </c>
      <c r="DO35" s="32">
        <v>0</v>
      </c>
      <c r="DP35" s="32">
        <v>0</v>
      </c>
      <c r="DQ35" s="32">
        <v>0</v>
      </c>
      <c r="DR35" s="32">
        <v>0</v>
      </c>
      <c r="DS35" s="32">
        <v>0</v>
      </c>
      <c r="DT35" s="32">
        <v>0</v>
      </c>
    </row>
    <row r="36" spans="2:124">
      <c r="B36" s="47" t="str">
        <f t="shared" si="0"/>
        <v>MK</v>
      </c>
      <c r="C36" s="47" t="s">
        <v>278</v>
      </c>
      <c r="D36" s="47" t="s">
        <v>269</v>
      </c>
      <c r="E36" s="47" t="str">
        <f t="shared" si="1"/>
        <v>COM_BNDPRD</v>
      </c>
      <c r="F36" s="47" t="s">
        <v>153</v>
      </c>
      <c r="G36" s="34">
        <f t="shared" si="14"/>
        <v>3.82375</v>
      </c>
      <c r="H36" s="34">
        <f t="shared" si="14"/>
        <v>2.0125000000000002</v>
      </c>
      <c r="I36" s="34"/>
      <c r="J36" s="34">
        <v>10</v>
      </c>
      <c r="K36" s="48"/>
      <c r="L36" s="47" t="str">
        <f t="shared" si="3"/>
        <v>MK</v>
      </c>
      <c r="M36" s="47" t="s">
        <v>278</v>
      </c>
      <c r="N36" s="47" t="s">
        <v>269</v>
      </c>
      <c r="O36" s="47" t="str">
        <f t="shared" si="4"/>
        <v>COM_BNDPRD</v>
      </c>
      <c r="P36" s="47" t="s">
        <v>71</v>
      </c>
      <c r="Q36" s="34">
        <f t="shared" si="15"/>
        <v>4.2262500000000003</v>
      </c>
      <c r="R36" s="34">
        <f t="shared" si="15"/>
        <v>6.0375000000000005</v>
      </c>
      <c r="S36" s="48"/>
      <c r="T36" s="34">
        <v>10</v>
      </c>
      <c r="U36" s="48"/>
      <c r="V36" s="48"/>
      <c r="W36" s="47" t="s">
        <v>275</v>
      </c>
      <c r="AB36" s="34"/>
      <c r="AC36" s="34"/>
      <c r="AD36" s="34"/>
      <c r="AE36" s="34"/>
      <c r="AF36" s="48"/>
      <c r="AG36" s="47" t="s">
        <v>275</v>
      </c>
      <c r="AL36" s="34"/>
      <c r="AM36" s="34"/>
      <c r="AN36" s="34"/>
      <c r="AO36" s="34"/>
      <c r="AP36" s="48"/>
      <c r="AQ36" s="48"/>
      <c r="AR36" s="47" t="str">
        <f t="shared" si="10"/>
        <v>MK</v>
      </c>
      <c r="AS36" s="47" t="s">
        <v>278</v>
      </c>
      <c r="AT36" s="47" t="s">
        <v>271</v>
      </c>
      <c r="AU36" s="47" t="str">
        <f t="shared" si="6"/>
        <v>COM_BNDPRD</v>
      </c>
      <c r="AV36" s="47" t="s">
        <v>153</v>
      </c>
      <c r="AW36" s="34">
        <f t="shared" si="16"/>
        <v>1.0222</v>
      </c>
      <c r="AX36" s="34">
        <f t="shared" si="16"/>
        <v>0.53800000000000003</v>
      </c>
      <c r="AY36" s="34"/>
      <c r="AZ36" s="34">
        <v>10</v>
      </c>
      <c r="BA36" s="48"/>
      <c r="BB36" s="47" t="str">
        <f t="shared" si="11"/>
        <v>MK</v>
      </c>
      <c r="BC36" s="47" t="s">
        <v>278</v>
      </c>
      <c r="BD36" s="47" t="str">
        <f t="shared" si="12"/>
        <v>INDFINGAS</v>
      </c>
      <c r="BE36" s="47" t="str">
        <f t="shared" si="8"/>
        <v>COM_BNDPRD</v>
      </c>
      <c r="BF36" s="47" t="s">
        <v>71</v>
      </c>
      <c r="BG36" s="34">
        <f t="shared" si="17"/>
        <v>1.1298000000000001</v>
      </c>
      <c r="BH36" s="34">
        <f t="shared" si="17"/>
        <v>2.1520000000000001</v>
      </c>
      <c r="BI36" s="48"/>
      <c r="BJ36" s="34">
        <v>10</v>
      </c>
      <c r="BK36" s="48"/>
      <c r="BL36" s="48"/>
      <c r="BM36" s="47" t="s">
        <v>275</v>
      </c>
      <c r="BR36" s="34"/>
      <c r="BS36" s="34"/>
      <c r="BT36" s="34"/>
      <c r="BU36" s="34"/>
      <c r="BV36" s="48"/>
      <c r="BW36" s="47" t="s">
        <v>275</v>
      </c>
      <c r="CB36" s="34"/>
      <c r="CC36" s="34"/>
      <c r="CD36" s="48"/>
      <c r="CE36" s="34"/>
      <c r="CF36" s="48"/>
      <c r="CG36" s="47" t="s">
        <v>275</v>
      </c>
      <c r="CH36" s="47" t="s">
        <v>278</v>
      </c>
      <c r="CL36" s="34"/>
      <c r="CM36" s="34"/>
      <c r="CN36" s="34"/>
      <c r="CO36" s="34"/>
      <c r="CP36" s="48"/>
      <c r="CQ36" s="47" t="s">
        <v>275</v>
      </c>
      <c r="CR36" s="47" t="s">
        <v>278</v>
      </c>
      <c r="CV36" s="34"/>
      <c r="CW36" s="34"/>
      <c r="CX36" s="48"/>
      <c r="CY36" s="34"/>
      <c r="CZ36" s="48"/>
      <c r="DA36" s="47" t="s">
        <v>78</v>
      </c>
      <c r="DB36" s="43" t="s">
        <v>208</v>
      </c>
      <c r="DC36" s="43" t="s">
        <v>241</v>
      </c>
      <c r="DD36" s="32">
        <v>4.0250000000000004</v>
      </c>
      <c r="DE36" s="32">
        <v>7.3159999999999998</v>
      </c>
      <c r="DF36" s="32">
        <v>1.0760000000000001</v>
      </c>
      <c r="DG36" s="32">
        <v>0.112</v>
      </c>
      <c r="DH36" s="32">
        <v>0</v>
      </c>
      <c r="DI36" s="32">
        <f t="shared" si="13"/>
        <v>0.24099999999999999</v>
      </c>
      <c r="DJ36" s="32"/>
      <c r="DK36" s="32">
        <v>0.24099999999999999</v>
      </c>
      <c r="DL36" s="32">
        <v>0</v>
      </c>
      <c r="DM36" s="32"/>
      <c r="DN36" s="32">
        <v>0</v>
      </c>
      <c r="DO36" s="32">
        <v>0</v>
      </c>
      <c r="DP36" s="32">
        <v>0</v>
      </c>
      <c r="DQ36" s="32">
        <v>0</v>
      </c>
      <c r="DR36" s="32">
        <v>0</v>
      </c>
      <c r="DS36" s="32">
        <v>0</v>
      </c>
      <c r="DT36" s="32">
        <v>0</v>
      </c>
    </row>
    <row r="37" spans="2:124">
      <c r="B37" s="47" t="str">
        <f t="shared" si="0"/>
        <v>AL</v>
      </c>
      <c r="C37" s="47" t="s">
        <v>278</v>
      </c>
      <c r="D37" s="47" t="s">
        <v>269</v>
      </c>
      <c r="E37" s="47" t="str">
        <f t="shared" si="1"/>
        <v>COM_BNDPRD</v>
      </c>
      <c r="F37" s="47" t="s">
        <v>153</v>
      </c>
      <c r="G37" s="34">
        <f t="shared" si="14"/>
        <v>3.6622499999999998</v>
      </c>
      <c r="H37" s="34">
        <f t="shared" si="14"/>
        <v>1.9275</v>
      </c>
      <c r="I37" s="34"/>
      <c r="J37" s="34">
        <v>10</v>
      </c>
      <c r="K37" s="48"/>
      <c r="L37" s="47" t="str">
        <f t="shared" si="3"/>
        <v>AL</v>
      </c>
      <c r="M37" s="47" t="s">
        <v>278</v>
      </c>
      <c r="N37" s="47" t="s">
        <v>269</v>
      </c>
      <c r="O37" s="47" t="str">
        <f t="shared" si="4"/>
        <v>COM_BNDPRD</v>
      </c>
      <c r="P37" s="47" t="s">
        <v>71</v>
      </c>
      <c r="Q37" s="34">
        <f t="shared" si="15"/>
        <v>4.0477499999999997</v>
      </c>
      <c r="R37" s="34">
        <f t="shared" si="15"/>
        <v>5.7824999999999998</v>
      </c>
      <c r="S37" s="48"/>
      <c r="T37" s="34">
        <v>10</v>
      </c>
      <c r="U37" s="48"/>
      <c r="V37" s="48"/>
      <c r="W37" s="47" t="s">
        <v>275</v>
      </c>
      <c r="AB37" s="34"/>
      <c r="AC37" s="34"/>
      <c r="AD37" s="34"/>
      <c r="AE37" s="34"/>
      <c r="AF37" s="48"/>
      <c r="AG37" s="47" t="s">
        <v>275</v>
      </c>
      <c r="AL37" s="34"/>
      <c r="AM37" s="34"/>
      <c r="AN37" s="34"/>
      <c r="AO37" s="34"/>
      <c r="AP37" s="48"/>
      <c r="AQ37" s="48"/>
      <c r="AR37" s="47" t="str">
        <f t="shared" si="10"/>
        <v>AL</v>
      </c>
      <c r="AS37" s="47" t="s">
        <v>278</v>
      </c>
      <c r="AT37" s="47" t="s">
        <v>271</v>
      </c>
      <c r="AU37" s="47" t="str">
        <f t="shared" si="6"/>
        <v>COM_BNDPRD</v>
      </c>
      <c r="AV37" s="47" t="s">
        <v>153</v>
      </c>
      <c r="AW37" s="34">
        <f t="shared" si="16"/>
        <v>0.44364999999999999</v>
      </c>
      <c r="AX37" s="34">
        <f t="shared" si="16"/>
        <v>0.23350000000000001</v>
      </c>
      <c r="AY37" s="34"/>
      <c r="AZ37" s="34">
        <v>10</v>
      </c>
      <c r="BA37" s="48"/>
      <c r="BB37" s="47" t="str">
        <f t="shared" si="11"/>
        <v>AL</v>
      </c>
      <c r="BC37" s="47" t="s">
        <v>278</v>
      </c>
      <c r="BD37" s="47" t="str">
        <f t="shared" si="12"/>
        <v>INDFINGAS</v>
      </c>
      <c r="BE37" s="47" t="str">
        <f t="shared" si="8"/>
        <v>COM_BNDPRD</v>
      </c>
      <c r="BF37" s="47" t="s">
        <v>71</v>
      </c>
      <c r="BG37" s="34">
        <f t="shared" si="17"/>
        <v>0.49035000000000006</v>
      </c>
      <c r="BH37" s="34">
        <f t="shared" si="17"/>
        <v>0.93400000000000005</v>
      </c>
      <c r="BI37" s="48"/>
      <c r="BJ37" s="34">
        <v>10</v>
      </c>
      <c r="BK37" s="48"/>
      <c r="BL37" s="48"/>
      <c r="BM37" s="47" t="s">
        <v>275</v>
      </c>
      <c r="BR37" s="34"/>
      <c r="BS37" s="34"/>
      <c r="BT37" s="34"/>
      <c r="BU37" s="34"/>
      <c r="BV37" s="48"/>
      <c r="BW37" s="47" t="s">
        <v>275</v>
      </c>
      <c r="CB37" s="34"/>
      <c r="CC37" s="34"/>
      <c r="CD37" s="48"/>
      <c r="CE37" s="34"/>
      <c r="CF37" s="48"/>
      <c r="CG37" s="47" t="s">
        <v>275</v>
      </c>
      <c r="CH37" s="47" t="s">
        <v>278</v>
      </c>
      <c r="CL37" s="34"/>
      <c r="CM37" s="34"/>
      <c r="CN37" s="34"/>
      <c r="CO37" s="34"/>
      <c r="CP37" s="48"/>
      <c r="CQ37" s="47" t="s">
        <v>275</v>
      </c>
      <c r="CR37" s="47" t="s">
        <v>278</v>
      </c>
      <c r="CV37" s="34"/>
      <c r="CW37" s="34"/>
      <c r="CX37" s="48"/>
      <c r="CY37" s="34"/>
      <c r="CZ37" s="48"/>
      <c r="DA37" s="47" t="s">
        <v>74</v>
      </c>
      <c r="DB37" s="43" t="s">
        <v>208</v>
      </c>
      <c r="DC37" s="43" t="s">
        <v>242</v>
      </c>
      <c r="DD37" s="32">
        <v>3.855</v>
      </c>
      <c r="DE37" s="32">
        <v>3.4009999999999998</v>
      </c>
      <c r="DF37" s="32">
        <v>0.46700000000000003</v>
      </c>
      <c r="DG37" s="32">
        <v>0</v>
      </c>
      <c r="DH37" s="32">
        <v>2.5000000000000001E-2</v>
      </c>
      <c r="DI37" s="32">
        <f t="shared" si="13"/>
        <v>0.41899999999999998</v>
      </c>
      <c r="DJ37" s="32"/>
      <c r="DK37" s="32">
        <v>0.41899999999999998</v>
      </c>
      <c r="DL37" s="32">
        <v>0</v>
      </c>
      <c r="DM37" s="32"/>
      <c r="DN37" s="32">
        <v>0</v>
      </c>
      <c r="DO37" s="32">
        <v>0</v>
      </c>
      <c r="DP37" s="32">
        <v>0</v>
      </c>
      <c r="DQ37" s="32">
        <v>0</v>
      </c>
      <c r="DR37" s="32">
        <v>0</v>
      </c>
      <c r="DS37" s="32">
        <v>0</v>
      </c>
      <c r="DT37" s="32">
        <v>0</v>
      </c>
    </row>
    <row r="38" spans="2:124">
      <c r="B38" s="47" t="str">
        <f t="shared" si="0"/>
        <v>RS</v>
      </c>
      <c r="C38" s="47" t="s">
        <v>278</v>
      </c>
      <c r="D38" s="47" t="s">
        <v>269</v>
      </c>
      <c r="E38" s="47" t="str">
        <f t="shared" si="1"/>
        <v>COM_BNDPRD</v>
      </c>
      <c r="F38" s="47" t="s">
        <v>153</v>
      </c>
      <c r="G38" s="34">
        <f t="shared" si="14"/>
        <v>17.7745</v>
      </c>
      <c r="H38" s="34">
        <f t="shared" si="14"/>
        <v>9.3550000000000004</v>
      </c>
      <c r="I38" s="34"/>
      <c r="J38" s="34">
        <v>10</v>
      </c>
      <c r="K38" s="48"/>
      <c r="L38" s="47" t="str">
        <f t="shared" si="3"/>
        <v>RS</v>
      </c>
      <c r="M38" s="47" t="s">
        <v>278</v>
      </c>
      <c r="N38" s="47" t="s">
        <v>269</v>
      </c>
      <c r="O38" s="47" t="str">
        <f t="shared" si="4"/>
        <v>COM_BNDPRD</v>
      </c>
      <c r="P38" s="47" t="s">
        <v>71</v>
      </c>
      <c r="Q38" s="34">
        <f t="shared" si="15"/>
        <v>19.645500000000002</v>
      </c>
      <c r="R38" s="34">
        <f t="shared" si="15"/>
        <v>28.065000000000001</v>
      </c>
      <c r="S38" s="48"/>
      <c r="T38" s="34">
        <v>10</v>
      </c>
      <c r="U38" s="48"/>
      <c r="V38" s="48"/>
      <c r="W38" s="47" t="s">
        <v>275</v>
      </c>
      <c r="AB38" s="34"/>
      <c r="AC38" s="34"/>
      <c r="AD38" s="34"/>
      <c r="AE38" s="34"/>
      <c r="AF38" s="48"/>
      <c r="AG38" s="47" t="s">
        <v>275</v>
      </c>
      <c r="AL38" s="34"/>
      <c r="AM38" s="34"/>
      <c r="AN38" s="34"/>
      <c r="AO38" s="34"/>
      <c r="AP38" s="48"/>
      <c r="AQ38" s="48"/>
      <c r="AR38" s="47" t="str">
        <f t="shared" si="10"/>
        <v>RS</v>
      </c>
      <c r="AS38" s="47" t="s">
        <v>278</v>
      </c>
      <c r="AT38" s="47" t="s">
        <v>271</v>
      </c>
      <c r="AU38" s="47" t="str">
        <f t="shared" si="6"/>
        <v>COM_BNDPRD</v>
      </c>
      <c r="AV38" s="47" t="s">
        <v>153</v>
      </c>
      <c r="AW38" s="34">
        <f t="shared" si="16"/>
        <v>19.688749999999999</v>
      </c>
      <c r="AX38" s="34">
        <f t="shared" si="16"/>
        <v>10.362500000000001</v>
      </c>
      <c r="AY38" s="34"/>
      <c r="AZ38" s="34">
        <v>10</v>
      </c>
      <c r="BA38" s="48"/>
      <c r="BB38" s="47" t="str">
        <f t="shared" si="11"/>
        <v>RS</v>
      </c>
      <c r="BC38" s="47" t="s">
        <v>278</v>
      </c>
      <c r="BD38" s="47" t="str">
        <f t="shared" si="12"/>
        <v>INDFINGAS</v>
      </c>
      <c r="BE38" s="47" t="str">
        <f t="shared" si="8"/>
        <v>COM_BNDPRD</v>
      </c>
      <c r="BF38" s="47" t="s">
        <v>71</v>
      </c>
      <c r="BG38" s="34">
        <f t="shared" si="17"/>
        <v>21.761250000000004</v>
      </c>
      <c r="BH38" s="34">
        <f t="shared" si="17"/>
        <v>41.45</v>
      </c>
      <c r="BI38" s="48"/>
      <c r="BJ38" s="34">
        <v>10</v>
      </c>
      <c r="BK38" s="48"/>
      <c r="BL38" s="48"/>
      <c r="BM38" s="47" t="s">
        <v>275</v>
      </c>
      <c r="BR38" s="34"/>
      <c r="BS38" s="34"/>
      <c r="BT38" s="34"/>
      <c r="BU38" s="34"/>
      <c r="BV38" s="48"/>
      <c r="BW38" s="47" t="s">
        <v>275</v>
      </c>
      <c r="CB38" s="34"/>
      <c r="CC38" s="34"/>
      <c r="CD38" s="48"/>
      <c r="CE38" s="34"/>
      <c r="CF38" s="48"/>
      <c r="CG38" s="47" t="s">
        <v>275</v>
      </c>
      <c r="CH38" s="47" t="s">
        <v>278</v>
      </c>
      <c r="CL38" s="34"/>
      <c r="CM38" s="34"/>
      <c r="CN38" s="34"/>
      <c r="CO38" s="34"/>
      <c r="CP38" s="48"/>
      <c r="CQ38" s="47" t="s">
        <v>275</v>
      </c>
      <c r="CR38" s="47" t="s">
        <v>278</v>
      </c>
      <c r="CV38" s="34"/>
      <c r="CW38" s="34"/>
      <c r="CX38" s="48"/>
      <c r="CY38" s="34"/>
      <c r="CZ38" s="48"/>
      <c r="DA38" s="47" t="s">
        <v>80</v>
      </c>
      <c r="DB38" s="43" t="s">
        <v>208</v>
      </c>
      <c r="DC38" s="43" t="s">
        <v>243</v>
      </c>
      <c r="DD38" s="32">
        <v>18.71</v>
      </c>
      <c r="DE38" s="32">
        <v>14.757</v>
      </c>
      <c r="DF38" s="32">
        <v>20.725000000000001</v>
      </c>
      <c r="DG38" s="32">
        <v>9.9830000000000005</v>
      </c>
      <c r="DH38" s="32">
        <v>0</v>
      </c>
      <c r="DI38" s="32">
        <f t="shared" si="13"/>
        <v>5.5030000000000001</v>
      </c>
      <c r="DJ38" s="32"/>
      <c r="DK38" s="32">
        <v>5.484</v>
      </c>
      <c r="DL38" s="32">
        <v>1.9E-2</v>
      </c>
      <c r="DM38" s="32"/>
      <c r="DN38" s="32">
        <v>0</v>
      </c>
      <c r="DO38" s="32">
        <v>0</v>
      </c>
      <c r="DP38" s="32">
        <v>0</v>
      </c>
      <c r="DQ38" s="32">
        <v>0</v>
      </c>
      <c r="DR38" s="32">
        <v>0</v>
      </c>
      <c r="DS38" s="32">
        <v>0</v>
      </c>
      <c r="DT38" s="32">
        <v>0</v>
      </c>
    </row>
    <row r="39" spans="2:124">
      <c r="B39" s="47" t="s">
        <v>275</v>
      </c>
      <c r="G39" s="34"/>
      <c r="H39" s="34"/>
      <c r="I39" s="34"/>
      <c r="J39" s="34"/>
      <c r="K39" s="48"/>
      <c r="Q39" s="34"/>
      <c r="R39" s="34"/>
      <c r="S39" s="48"/>
      <c r="T39" s="34"/>
      <c r="U39" s="48"/>
      <c r="V39" s="48"/>
      <c r="W39" s="47" t="s">
        <v>275</v>
      </c>
      <c r="AB39" s="34"/>
      <c r="AC39" s="34"/>
      <c r="AD39" s="34"/>
      <c r="AE39" s="34"/>
      <c r="AF39" s="48"/>
      <c r="AG39" s="47" t="s">
        <v>275</v>
      </c>
      <c r="AL39" s="34"/>
      <c r="AM39" s="34"/>
      <c r="AN39" s="34"/>
      <c r="AO39" s="34"/>
      <c r="AP39" s="48"/>
      <c r="AQ39" s="48"/>
      <c r="AR39" s="47" t="str">
        <f t="shared" si="10"/>
        <v>BA</v>
      </c>
      <c r="AS39" s="47" t="s">
        <v>278</v>
      </c>
      <c r="AT39" s="47" t="s">
        <v>271</v>
      </c>
      <c r="AU39" s="47" t="str">
        <f t="shared" si="6"/>
        <v>COM_BNDPRD</v>
      </c>
      <c r="AV39" s="47" t="s">
        <v>153</v>
      </c>
      <c r="AW39" s="34">
        <f t="shared" si="16"/>
        <v>0</v>
      </c>
      <c r="AX39" s="34">
        <f t="shared" si="16"/>
        <v>0</v>
      </c>
      <c r="AY39" s="34"/>
      <c r="AZ39" s="34">
        <v>10</v>
      </c>
      <c r="BA39" s="48"/>
      <c r="BB39" s="47" t="str">
        <f t="shared" si="11"/>
        <v>BA</v>
      </c>
      <c r="BC39" s="47" t="s">
        <v>278</v>
      </c>
      <c r="BD39" s="47" t="str">
        <f t="shared" si="12"/>
        <v>INDFINGAS</v>
      </c>
      <c r="BE39" s="47" t="str">
        <f t="shared" si="8"/>
        <v>COM_BNDPRD</v>
      </c>
      <c r="BF39" s="47" t="s">
        <v>71</v>
      </c>
      <c r="BG39" s="34">
        <f t="shared" si="17"/>
        <v>0</v>
      </c>
      <c r="BH39" s="34">
        <f t="shared" si="17"/>
        <v>0</v>
      </c>
      <c r="BI39" s="48"/>
      <c r="BJ39" s="34">
        <v>10</v>
      </c>
      <c r="BK39" s="48"/>
      <c r="BL39" s="48"/>
      <c r="BM39" s="47" t="s">
        <v>275</v>
      </c>
      <c r="BR39" s="34"/>
      <c r="BS39" s="34"/>
      <c r="BT39" s="34"/>
      <c r="BU39" s="34"/>
      <c r="BV39" s="48"/>
      <c r="BW39" s="47" t="s">
        <v>275</v>
      </c>
      <c r="CB39" s="34"/>
      <c r="CC39" s="34"/>
      <c r="CD39" s="48"/>
      <c r="CE39" s="34"/>
      <c r="CF39" s="48"/>
      <c r="CG39" s="47" t="s">
        <v>275</v>
      </c>
      <c r="CH39" s="47" t="s">
        <v>278</v>
      </c>
      <c r="CL39" s="34"/>
      <c r="CM39" s="34"/>
      <c r="CN39" s="34"/>
      <c r="CO39" s="34"/>
      <c r="CP39" s="48"/>
      <c r="CQ39" s="47" t="s">
        <v>275</v>
      </c>
      <c r="CR39" s="47" t="s">
        <v>278</v>
      </c>
      <c r="CV39" s="34"/>
      <c r="CW39" s="34"/>
      <c r="CX39" s="48"/>
      <c r="CY39" s="34"/>
      <c r="CZ39" s="48"/>
      <c r="DA39" s="47" t="s">
        <v>251</v>
      </c>
      <c r="DB39" s="43" t="s">
        <v>208</v>
      </c>
      <c r="DC39" s="43" t="s">
        <v>245</v>
      </c>
      <c r="DD39" s="32">
        <v>0</v>
      </c>
      <c r="DE39" s="32">
        <v>4.2320000000000002</v>
      </c>
      <c r="DF39" s="32">
        <v>0</v>
      </c>
      <c r="DG39" s="32">
        <v>2.1999999999999999E-2</v>
      </c>
      <c r="DH39" s="32">
        <v>0</v>
      </c>
      <c r="DI39" s="32">
        <f t="shared" si="13"/>
        <v>0</v>
      </c>
      <c r="DJ39" s="32"/>
      <c r="DK39" s="32">
        <v>0</v>
      </c>
      <c r="DL39" s="32">
        <v>0</v>
      </c>
      <c r="DM39" s="32"/>
      <c r="DN39" s="32">
        <v>0</v>
      </c>
      <c r="DO39" s="32">
        <v>0</v>
      </c>
      <c r="DP39" s="32">
        <v>0</v>
      </c>
      <c r="DQ39" s="32">
        <v>0</v>
      </c>
      <c r="DR39" s="32">
        <v>0</v>
      </c>
      <c r="DS39" s="32">
        <v>0</v>
      </c>
      <c r="DT39" s="32">
        <v>0</v>
      </c>
    </row>
    <row r="40" spans="2:124">
      <c r="B40" s="47" t="s">
        <v>275</v>
      </c>
      <c r="G40" s="34"/>
      <c r="H40" s="34"/>
      <c r="I40" s="34"/>
      <c r="J40" s="34"/>
      <c r="K40" s="48"/>
      <c r="Q40" s="34"/>
      <c r="R40" s="34"/>
      <c r="S40" s="48"/>
      <c r="T40" s="34"/>
      <c r="U40" s="48"/>
      <c r="V40" s="48"/>
      <c r="W40" s="47" t="s">
        <v>275</v>
      </c>
      <c r="AB40" s="34"/>
      <c r="AC40" s="34"/>
      <c r="AD40" s="34"/>
      <c r="AE40" s="34"/>
      <c r="AF40" s="48"/>
      <c r="AG40" s="47" t="s">
        <v>275</v>
      </c>
      <c r="AL40" s="34"/>
      <c r="AM40" s="34"/>
      <c r="AN40" s="34"/>
      <c r="AO40" s="34"/>
      <c r="AP40" s="48"/>
      <c r="AQ40" s="48"/>
      <c r="AR40" s="47" t="str">
        <f t="shared" si="10"/>
        <v>KS</v>
      </c>
      <c r="AS40" s="47" t="s">
        <v>278</v>
      </c>
      <c r="AT40" s="47" t="s">
        <v>271</v>
      </c>
      <c r="AU40" s="47" t="str">
        <f>IF(OR(AT40="xx",AT40="yy"),"\I:","COM_BNDPRD")</f>
        <v>COM_BNDPRD</v>
      </c>
      <c r="AV40" s="47" t="s">
        <v>153</v>
      </c>
      <c r="AW40" s="34">
        <f t="shared" si="16"/>
        <v>0</v>
      </c>
      <c r="AX40" s="34">
        <f t="shared" si="16"/>
        <v>0</v>
      </c>
      <c r="AY40" s="34"/>
      <c r="AZ40" s="34">
        <v>10</v>
      </c>
      <c r="BA40" s="48"/>
      <c r="BB40" s="47" t="str">
        <f t="shared" si="11"/>
        <v>KS</v>
      </c>
      <c r="BC40" s="47" t="s">
        <v>278</v>
      </c>
      <c r="BD40" s="47" t="str">
        <f t="shared" si="12"/>
        <v>INDFINGAS</v>
      </c>
      <c r="BE40" s="47" t="str">
        <f t="shared" si="8"/>
        <v>COM_BNDPRD</v>
      </c>
      <c r="BF40" s="47" t="s">
        <v>71</v>
      </c>
      <c r="BG40" s="34">
        <f t="shared" si="17"/>
        <v>0</v>
      </c>
      <c r="BH40" s="34">
        <f t="shared" si="17"/>
        <v>0</v>
      </c>
      <c r="BI40" s="48"/>
      <c r="BJ40" s="34">
        <v>10</v>
      </c>
      <c r="BK40" s="48"/>
      <c r="BL40" s="48"/>
      <c r="BM40" s="47" t="s">
        <v>275</v>
      </c>
      <c r="BR40" s="34"/>
      <c r="BS40" s="34"/>
      <c r="BT40" s="34"/>
      <c r="BU40" s="34"/>
      <c r="BV40" s="48"/>
      <c r="BW40" s="47" t="s">
        <v>275</v>
      </c>
      <c r="CB40" s="34"/>
      <c r="CC40" s="34"/>
      <c r="CD40" s="48"/>
      <c r="CE40" s="34"/>
      <c r="CF40" s="48"/>
      <c r="CG40" s="47" t="s">
        <v>275</v>
      </c>
      <c r="CH40" s="47" t="s">
        <v>278</v>
      </c>
      <c r="CL40" s="34"/>
      <c r="CM40" s="34"/>
      <c r="CN40" s="34"/>
      <c r="CO40" s="34"/>
      <c r="CP40" s="48"/>
      <c r="CQ40" s="47" t="s">
        <v>275</v>
      </c>
      <c r="CR40" s="47" t="s">
        <v>278</v>
      </c>
      <c r="CV40" s="34"/>
      <c r="CW40" s="34"/>
      <c r="CX40" s="48"/>
      <c r="CY40" s="34"/>
      <c r="CZ40" s="48"/>
      <c r="DA40" s="47" t="s">
        <v>116</v>
      </c>
      <c r="DB40" s="43" t="s">
        <v>208</v>
      </c>
      <c r="DC40" s="43" t="s">
        <v>246</v>
      </c>
      <c r="DD40" s="32">
        <v>0.78500000000000003</v>
      </c>
      <c r="DE40" s="32">
        <v>6.6559999999999997</v>
      </c>
      <c r="DF40" s="32">
        <v>0</v>
      </c>
      <c r="DG40" s="32">
        <v>0</v>
      </c>
      <c r="DH40" s="32">
        <v>0</v>
      </c>
      <c r="DI40" s="32">
        <f t="shared" si="13"/>
        <v>0.502</v>
      </c>
      <c r="DJ40" s="32"/>
      <c r="DK40" s="32">
        <v>0.502</v>
      </c>
      <c r="DL40" s="32">
        <v>0</v>
      </c>
      <c r="DM40" s="32"/>
      <c r="DN40" s="32">
        <v>0</v>
      </c>
      <c r="DO40" s="32">
        <v>0</v>
      </c>
      <c r="DP40" s="32">
        <v>0</v>
      </c>
      <c r="DQ40" s="32">
        <v>0</v>
      </c>
      <c r="DR40" s="32">
        <v>0</v>
      </c>
      <c r="DS40" s="32">
        <v>0</v>
      </c>
      <c r="DT40" s="32">
        <v>0</v>
      </c>
    </row>
    <row r="41" spans="2:124">
      <c r="B41" s="47" t="s">
        <v>275</v>
      </c>
      <c r="G41" s="34"/>
      <c r="H41" s="34"/>
      <c r="I41" s="34"/>
      <c r="J41" s="34"/>
      <c r="K41" s="48"/>
      <c r="Q41" s="34"/>
      <c r="R41" s="34"/>
      <c r="S41" s="48"/>
      <c r="T41" s="34"/>
      <c r="U41" s="48"/>
      <c r="V41" s="48"/>
      <c r="W41" s="47" t="str">
        <f t="shared" ref="W41:W69" si="18">$DA41</f>
        <v>BE</v>
      </c>
      <c r="X41" s="47" t="s">
        <v>278</v>
      </c>
      <c r="Y41" s="47" t="s">
        <v>272</v>
      </c>
      <c r="Z41" s="47" t="str">
        <f t="shared" ref="Z41:Z76" si="19">IF(OR(Y41="xx",Y41="yy"),"\I:","COM_BNDPRD")</f>
        <v>COM_BNDPRD</v>
      </c>
      <c r="AA41" s="47" t="s">
        <v>153</v>
      </c>
      <c r="AB41" s="34">
        <f t="shared" ref="AB41:AC60" si="20">$DE41*AB$1</f>
        <v>397.58924999999999</v>
      </c>
      <c r="AC41" s="34">
        <f t="shared" si="20"/>
        <v>251.10899999999998</v>
      </c>
      <c r="AD41" s="34"/>
      <c r="AE41" s="34">
        <v>10</v>
      </c>
      <c r="AF41" s="48"/>
      <c r="AG41" s="47" t="str">
        <f t="shared" ref="AG41:AG69" si="21">$DA41</f>
        <v>BE</v>
      </c>
      <c r="AH41" s="47" t="s">
        <v>278</v>
      </c>
      <c r="AI41" s="47" t="str">
        <f>Y41</f>
        <v>TRAFINOIL</v>
      </c>
      <c r="AJ41" s="47" t="str">
        <f t="shared" ref="AJ41:AJ76" si="22">IF(OR(AI41="xx",AI41="yy"),"\I:","COM_BNDPRD")</f>
        <v>COM_BNDPRD</v>
      </c>
      <c r="AK41" s="47" t="s">
        <v>71</v>
      </c>
      <c r="AL41" s="34">
        <f t="shared" ref="AL41:AM60" si="23">$DE41*AL$1</f>
        <v>439.44074999999998</v>
      </c>
      <c r="AM41" s="34">
        <f t="shared" si="23"/>
        <v>627.77250000000004</v>
      </c>
      <c r="AN41" s="48"/>
      <c r="AO41" s="34">
        <v>10</v>
      </c>
      <c r="AP41" s="48"/>
      <c r="AQ41" s="48"/>
      <c r="AR41" s="47" t="s">
        <v>275</v>
      </c>
      <c r="AW41" s="48"/>
      <c r="AX41" s="48"/>
      <c r="AY41" s="48"/>
      <c r="AZ41" s="48"/>
      <c r="BA41" s="48"/>
      <c r="BB41" s="47" t="s">
        <v>275</v>
      </c>
      <c r="BG41" s="48"/>
      <c r="BH41" s="48"/>
      <c r="BI41" s="48"/>
      <c r="BJ41" s="48"/>
      <c r="BK41" s="48"/>
      <c r="BL41" s="48"/>
      <c r="BM41" s="47" t="s">
        <v>275</v>
      </c>
      <c r="BR41" s="34"/>
      <c r="BS41" s="34"/>
      <c r="BT41" s="34"/>
      <c r="BU41" s="34"/>
      <c r="BV41" s="48"/>
      <c r="BW41" s="47" t="s">
        <v>275</v>
      </c>
      <c r="CB41" s="48"/>
      <c r="CC41" s="48"/>
      <c r="CD41" s="48"/>
      <c r="CE41" s="48"/>
      <c r="CF41" s="48"/>
      <c r="CG41" s="47" t="s">
        <v>275</v>
      </c>
      <c r="CH41" s="47" t="s">
        <v>278</v>
      </c>
      <c r="CL41" s="48"/>
      <c r="CM41" s="48"/>
      <c r="CN41" s="48"/>
      <c r="CO41" s="48"/>
      <c r="CP41" s="48"/>
      <c r="CQ41" s="47" t="s">
        <v>275</v>
      </c>
      <c r="CR41" s="47" t="s">
        <v>278</v>
      </c>
      <c r="CV41" s="48"/>
      <c r="CW41" s="48"/>
      <c r="CX41" s="48"/>
      <c r="CY41" s="48"/>
      <c r="CZ41" s="48"/>
      <c r="DA41" s="47" t="s">
        <v>36</v>
      </c>
      <c r="DB41" s="43" t="s">
        <v>209</v>
      </c>
      <c r="DC41" s="43" t="s">
        <v>207</v>
      </c>
      <c r="DD41" s="32">
        <v>0</v>
      </c>
      <c r="DE41" s="32">
        <v>418.51499999999999</v>
      </c>
      <c r="DF41" s="32">
        <v>2.0030000000000001</v>
      </c>
      <c r="DG41" s="32">
        <v>0</v>
      </c>
      <c r="DH41" s="32">
        <v>0</v>
      </c>
      <c r="DI41" s="32">
        <f t="shared" si="13"/>
        <v>0</v>
      </c>
      <c r="DJ41" s="32"/>
      <c r="DK41" s="32">
        <v>0</v>
      </c>
      <c r="DL41" s="32">
        <v>0</v>
      </c>
      <c r="DM41" s="32"/>
      <c r="DN41" s="32">
        <v>0</v>
      </c>
      <c r="DO41" s="32">
        <v>0</v>
      </c>
      <c r="DP41" s="32">
        <v>0</v>
      </c>
      <c r="DQ41" s="32">
        <v>1.6990000000000001</v>
      </c>
      <c r="DR41" s="32">
        <v>9.2360000000000007</v>
      </c>
      <c r="DS41" s="32">
        <v>0</v>
      </c>
      <c r="DT41" s="32">
        <v>0</v>
      </c>
    </row>
    <row r="42" spans="2:124">
      <c r="B42" s="47" t="s">
        <v>275</v>
      </c>
      <c r="G42" s="34"/>
      <c r="H42" s="34"/>
      <c r="I42" s="34"/>
      <c r="J42" s="34"/>
      <c r="K42" s="48"/>
      <c r="Q42" s="34"/>
      <c r="R42" s="34"/>
      <c r="S42" s="48"/>
      <c r="T42" s="34"/>
      <c r="U42" s="48"/>
      <c r="V42" s="48"/>
      <c r="W42" s="47" t="str">
        <f t="shared" si="18"/>
        <v>BG</v>
      </c>
      <c r="X42" s="47" t="s">
        <v>278</v>
      </c>
      <c r="Y42" s="47" t="s">
        <v>272</v>
      </c>
      <c r="Z42" s="47" t="str">
        <f t="shared" si="19"/>
        <v>COM_BNDPRD</v>
      </c>
      <c r="AA42" s="47" t="s">
        <v>153</v>
      </c>
      <c r="AB42" s="34">
        <f t="shared" si="20"/>
        <v>118.81934999999999</v>
      </c>
      <c r="AC42" s="34">
        <f t="shared" si="20"/>
        <v>75.04379999999999</v>
      </c>
      <c r="AD42" s="34"/>
      <c r="AE42" s="34">
        <v>10</v>
      </c>
      <c r="AF42" s="48"/>
      <c r="AG42" s="47" t="str">
        <f t="shared" si="21"/>
        <v>BG</v>
      </c>
      <c r="AH42" s="47" t="s">
        <v>278</v>
      </c>
      <c r="AI42" s="47" t="str">
        <f t="shared" ref="AI42:AI76" si="24">Y42</f>
        <v>TRAFINOIL</v>
      </c>
      <c r="AJ42" s="47" t="str">
        <f t="shared" si="22"/>
        <v>COM_BNDPRD</v>
      </c>
      <c r="AK42" s="47" t="s">
        <v>71</v>
      </c>
      <c r="AL42" s="34">
        <f t="shared" si="23"/>
        <v>131.32665</v>
      </c>
      <c r="AM42" s="34">
        <f t="shared" si="23"/>
        <v>187.6095</v>
      </c>
      <c r="AN42" s="48"/>
      <c r="AO42" s="34">
        <v>10</v>
      </c>
      <c r="AP42" s="48"/>
      <c r="AQ42" s="48"/>
      <c r="AR42" s="47" t="s">
        <v>275</v>
      </c>
      <c r="AW42" s="48"/>
      <c r="AX42" s="48"/>
      <c r="AY42" s="48"/>
      <c r="AZ42" s="48"/>
      <c r="BA42" s="48"/>
      <c r="BB42" s="47" t="s">
        <v>275</v>
      </c>
      <c r="BG42" s="48"/>
      <c r="BH42" s="48"/>
      <c r="BI42" s="48"/>
      <c r="BJ42" s="48"/>
      <c r="BK42" s="48"/>
      <c r="BL42" s="48"/>
      <c r="BM42" s="47" t="s">
        <v>275</v>
      </c>
      <c r="BR42" s="34"/>
      <c r="BS42" s="34"/>
      <c r="BT42" s="34"/>
      <c r="BU42" s="34"/>
      <c r="BV42" s="48"/>
      <c r="BW42" s="47" t="s">
        <v>275</v>
      </c>
      <c r="CB42" s="48"/>
      <c r="CC42" s="48"/>
      <c r="CD42" s="48"/>
      <c r="CE42" s="48"/>
      <c r="CF42" s="48"/>
      <c r="CG42" s="47" t="s">
        <v>275</v>
      </c>
      <c r="CH42" s="47" t="s">
        <v>278</v>
      </c>
      <c r="CL42" s="48"/>
      <c r="CM42" s="48"/>
      <c r="CN42" s="48"/>
      <c r="CO42" s="48"/>
      <c r="CP42" s="48"/>
      <c r="CQ42" s="47" t="s">
        <v>275</v>
      </c>
      <c r="CR42" s="47" t="s">
        <v>278</v>
      </c>
      <c r="CV42" s="48"/>
      <c r="CW42" s="48"/>
      <c r="CX42" s="48"/>
      <c r="CY42" s="48"/>
      <c r="CZ42" s="48"/>
      <c r="DA42" s="47" t="s">
        <v>37</v>
      </c>
      <c r="DB42" s="43" t="s">
        <v>209</v>
      </c>
      <c r="DC42" s="43" t="s">
        <v>211</v>
      </c>
      <c r="DD42" s="32">
        <v>0</v>
      </c>
      <c r="DE42" s="32">
        <v>125.07299999999999</v>
      </c>
      <c r="DF42" s="32">
        <v>9.984</v>
      </c>
      <c r="DG42" s="32">
        <v>0</v>
      </c>
      <c r="DH42" s="32">
        <v>0</v>
      </c>
      <c r="DI42" s="32">
        <f t="shared" si="13"/>
        <v>0</v>
      </c>
      <c r="DJ42" s="32"/>
      <c r="DK42" s="32">
        <v>0</v>
      </c>
      <c r="DL42" s="32">
        <v>0</v>
      </c>
      <c r="DM42" s="32"/>
      <c r="DN42" s="32">
        <v>0</v>
      </c>
      <c r="DO42" s="32">
        <v>0</v>
      </c>
      <c r="DP42" s="32">
        <v>0</v>
      </c>
      <c r="DQ42" s="32">
        <v>1.35</v>
      </c>
      <c r="DR42" s="32">
        <v>4.7720000000000002</v>
      </c>
      <c r="DS42" s="32">
        <v>0</v>
      </c>
      <c r="DT42" s="32">
        <v>0</v>
      </c>
    </row>
    <row r="43" spans="2:124">
      <c r="B43" s="47" t="s">
        <v>275</v>
      </c>
      <c r="G43" s="34"/>
      <c r="H43" s="34"/>
      <c r="I43" s="34"/>
      <c r="J43" s="34"/>
      <c r="K43" s="48"/>
      <c r="Q43" s="34"/>
      <c r="R43" s="34"/>
      <c r="S43" s="48"/>
      <c r="T43" s="34"/>
      <c r="U43" s="48"/>
      <c r="V43" s="48"/>
      <c r="W43" s="47" t="str">
        <f t="shared" si="18"/>
        <v>CZ</v>
      </c>
      <c r="X43" s="47" t="s">
        <v>278</v>
      </c>
      <c r="Y43" s="47" t="s">
        <v>272</v>
      </c>
      <c r="Z43" s="47" t="str">
        <f t="shared" si="19"/>
        <v>COM_BNDPRD</v>
      </c>
      <c r="AA43" s="47" t="s">
        <v>153</v>
      </c>
      <c r="AB43" s="34">
        <f t="shared" si="20"/>
        <v>238.11750000000001</v>
      </c>
      <c r="AC43" s="34">
        <f t="shared" si="20"/>
        <v>150.38999999999999</v>
      </c>
      <c r="AD43" s="34"/>
      <c r="AE43" s="34">
        <v>10</v>
      </c>
      <c r="AF43" s="48"/>
      <c r="AG43" s="47" t="str">
        <f t="shared" si="21"/>
        <v>CZ</v>
      </c>
      <c r="AH43" s="47" t="s">
        <v>278</v>
      </c>
      <c r="AI43" s="47" t="str">
        <f t="shared" si="24"/>
        <v>TRAFINOIL</v>
      </c>
      <c r="AJ43" s="47" t="str">
        <f t="shared" si="22"/>
        <v>COM_BNDPRD</v>
      </c>
      <c r="AK43" s="47" t="s">
        <v>71</v>
      </c>
      <c r="AL43" s="34">
        <f t="shared" si="23"/>
        <v>263.1825</v>
      </c>
      <c r="AM43" s="34">
        <f t="shared" si="23"/>
        <v>375.97500000000002</v>
      </c>
      <c r="AN43" s="48"/>
      <c r="AO43" s="34">
        <v>10</v>
      </c>
      <c r="AP43" s="48"/>
      <c r="AQ43" s="48"/>
      <c r="AR43" s="47" t="s">
        <v>275</v>
      </c>
      <c r="AW43" s="48"/>
      <c r="AX43" s="48"/>
      <c r="AY43" s="48"/>
      <c r="AZ43" s="48"/>
      <c r="BA43" s="48"/>
      <c r="BB43" s="47" t="s">
        <v>275</v>
      </c>
      <c r="BG43" s="48"/>
      <c r="BH43" s="48"/>
      <c r="BI43" s="48"/>
      <c r="BJ43" s="48"/>
      <c r="BK43" s="48"/>
      <c r="BL43" s="48"/>
      <c r="BM43" s="47" t="s">
        <v>275</v>
      </c>
      <c r="BR43" s="34"/>
      <c r="BS43" s="34"/>
      <c r="BT43" s="34"/>
      <c r="BU43" s="34"/>
      <c r="BV43" s="48"/>
      <c r="BW43" s="47" t="s">
        <v>275</v>
      </c>
      <c r="CB43" s="48"/>
      <c r="CC43" s="48"/>
      <c r="CD43" s="48"/>
      <c r="CE43" s="48"/>
      <c r="CF43" s="48"/>
      <c r="CG43" s="47" t="s">
        <v>275</v>
      </c>
      <c r="CH43" s="47" t="s">
        <v>278</v>
      </c>
      <c r="CL43" s="48"/>
      <c r="CM43" s="48"/>
      <c r="CN43" s="48"/>
      <c r="CO43" s="48"/>
      <c r="CP43" s="48"/>
      <c r="CQ43" s="47" t="s">
        <v>275</v>
      </c>
      <c r="CR43" s="47" t="s">
        <v>278</v>
      </c>
      <c r="CV43" s="48"/>
      <c r="CW43" s="48"/>
      <c r="CX43" s="48"/>
      <c r="CY43" s="48"/>
      <c r="CZ43" s="48"/>
      <c r="DA43" s="47" t="s">
        <v>39</v>
      </c>
      <c r="DB43" s="43" t="s">
        <v>209</v>
      </c>
      <c r="DC43" s="43" t="s">
        <v>212</v>
      </c>
      <c r="DD43" s="32">
        <v>4.2999999999999997E-2</v>
      </c>
      <c r="DE43" s="32">
        <v>250.65</v>
      </c>
      <c r="DF43" s="32">
        <v>2.7789999999999999</v>
      </c>
      <c r="DG43" s="32">
        <v>0</v>
      </c>
      <c r="DH43" s="32">
        <v>0</v>
      </c>
      <c r="DI43" s="32">
        <f t="shared" si="13"/>
        <v>0</v>
      </c>
      <c r="DJ43" s="32"/>
      <c r="DK43" s="32">
        <v>0</v>
      </c>
      <c r="DL43" s="32">
        <v>0</v>
      </c>
      <c r="DM43" s="32"/>
      <c r="DN43" s="32">
        <v>0</v>
      </c>
      <c r="DO43" s="32">
        <v>0</v>
      </c>
      <c r="DP43" s="32">
        <v>0</v>
      </c>
      <c r="DQ43" s="32">
        <v>2.6459999999999999</v>
      </c>
      <c r="DR43" s="32">
        <v>9.7680000000000007</v>
      </c>
      <c r="DS43" s="32">
        <v>0</v>
      </c>
      <c r="DT43" s="32">
        <v>0</v>
      </c>
    </row>
    <row r="44" spans="2:124">
      <c r="B44" s="47" t="s">
        <v>275</v>
      </c>
      <c r="G44" s="34"/>
      <c r="H44" s="34"/>
      <c r="I44" s="34"/>
      <c r="J44" s="34"/>
      <c r="K44" s="48"/>
      <c r="Q44" s="34"/>
      <c r="R44" s="34"/>
      <c r="S44" s="48"/>
      <c r="T44" s="34"/>
      <c r="U44" s="48"/>
      <c r="V44" s="48"/>
      <c r="W44" s="47" t="str">
        <f t="shared" si="18"/>
        <v>DK</v>
      </c>
      <c r="X44" s="47" t="s">
        <v>278</v>
      </c>
      <c r="Y44" s="47" t="s">
        <v>272</v>
      </c>
      <c r="Z44" s="47" t="str">
        <f t="shared" si="19"/>
        <v>COM_BNDPRD</v>
      </c>
      <c r="AA44" s="47" t="s">
        <v>153</v>
      </c>
      <c r="AB44" s="34">
        <f t="shared" si="20"/>
        <v>186.2</v>
      </c>
      <c r="AC44" s="34">
        <f t="shared" si="20"/>
        <v>117.6</v>
      </c>
      <c r="AD44" s="34"/>
      <c r="AE44" s="34">
        <v>10</v>
      </c>
      <c r="AF44" s="48"/>
      <c r="AG44" s="47" t="str">
        <f t="shared" si="21"/>
        <v>DK</v>
      </c>
      <c r="AH44" s="47" t="s">
        <v>278</v>
      </c>
      <c r="AI44" s="47" t="str">
        <f t="shared" si="24"/>
        <v>TRAFINOIL</v>
      </c>
      <c r="AJ44" s="47" t="str">
        <f t="shared" si="22"/>
        <v>COM_BNDPRD</v>
      </c>
      <c r="AK44" s="47" t="s">
        <v>71</v>
      </c>
      <c r="AL44" s="34">
        <f t="shared" si="23"/>
        <v>205.8</v>
      </c>
      <c r="AM44" s="34">
        <f t="shared" si="23"/>
        <v>294</v>
      </c>
      <c r="AN44" s="48"/>
      <c r="AO44" s="34">
        <v>10</v>
      </c>
      <c r="AP44" s="48"/>
      <c r="AQ44" s="48"/>
      <c r="AR44" s="47" t="s">
        <v>275</v>
      </c>
      <c r="AW44" s="48"/>
      <c r="AX44" s="48"/>
      <c r="AY44" s="48"/>
      <c r="AZ44" s="48"/>
      <c r="BA44" s="48"/>
      <c r="BB44" s="47" t="s">
        <v>275</v>
      </c>
      <c r="BG44" s="48"/>
      <c r="BH44" s="48"/>
      <c r="BI44" s="48"/>
      <c r="BJ44" s="48"/>
      <c r="BK44" s="48"/>
      <c r="BL44" s="48"/>
      <c r="BM44" s="47" t="s">
        <v>275</v>
      </c>
      <c r="BR44" s="34"/>
      <c r="BS44" s="34"/>
      <c r="BT44" s="34"/>
      <c r="BU44" s="34"/>
      <c r="BV44" s="48"/>
      <c r="BW44" s="47" t="s">
        <v>275</v>
      </c>
      <c r="CB44" s="48"/>
      <c r="CC44" s="48"/>
      <c r="CD44" s="48"/>
      <c r="CE44" s="48"/>
      <c r="CF44" s="48"/>
      <c r="CG44" s="47" t="s">
        <v>275</v>
      </c>
      <c r="CH44" s="47" t="s">
        <v>278</v>
      </c>
      <c r="CL44" s="48"/>
      <c r="CM44" s="48"/>
      <c r="CN44" s="48"/>
      <c r="CO44" s="48"/>
      <c r="CP44" s="48"/>
      <c r="CQ44" s="47" t="s">
        <v>275</v>
      </c>
      <c r="CR44" s="47" t="s">
        <v>278</v>
      </c>
      <c r="CV44" s="48"/>
      <c r="CW44" s="48"/>
      <c r="CX44" s="48"/>
      <c r="CY44" s="48"/>
      <c r="CZ44" s="48"/>
      <c r="DA44" s="47" t="s">
        <v>41</v>
      </c>
      <c r="DB44" s="43" t="s">
        <v>209</v>
      </c>
      <c r="DC44" s="43" t="s">
        <v>213</v>
      </c>
      <c r="DD44" s="32">
        <v>0</v>
      </c>
      <c r="DE44" s="32">
        <v>196</v>
      </c>
      <c r="DF44" s="32">
        <v>7.5999999999999998E-2</v>
      </c>
      <c r="DG44" s="32">
        <v>0</v>
      </c>
      <c r="DH44" s="32">
        <v>0</v>
      </c>
      <c r="DI44" s="32">
        <f t="shared" si="13"/>
        <v>1E-3</v>
      </c>
      <c r="DJ44" s="32"/>
      <c r="DK44" s="32">
        <v>0</v>
      </c>
      <c r="DL44" s="32">
        <v>1E-3</v>
      </c>
      <c r="DM44" s="32"/>
      <c r="DN44" s="32">
        <v>0</v>
      </c>
      <c r="DO44" s="32">
        <v>0</v>
      </c>
      <c r="DP44" s="32">
        <v>0</v>
      </c>
      <c r="DQ44" s="32">
        <v>0</v>
      </c>
      <c r="DR44" s="32">
        <v>9.7119999999999997</v>
      </c>
      <c r="DS44" s="32">
        <v>0</v>
      </c>
      <c r="DT44" s="32">
        <v>0</v>
      </c>
    </row>
    <row r="45" spans="2:124">
      <c r="B45" s="47" t="s">
        <v>275</v>
      </c>
      <c r="G45" s="34"/>
      <c r="H45" s="34"/>
      <c r="I45" s="34"/>
      <c r="J45" s="34"/>
      <c r="K45" s="48"/>
      <c r="Q45" s="34"/>
      <c r="R45" s="34"/>
      <c r="S45" s="48"/>
      <c r="T45" s="34"/>
      <c r="U45" s="48"/>
      <c r="V45" s="48"/>
      <c r="W45" s="47" t="str">
        <f t="shared" si="18"/>
        <v>DE</v>
      </c>
      <c r="X45" s="47" t="s">
        <v>278</v>
      </c>
      <c r="Y45" s="47" t="s">
        <v>272</v>
      </c>
      <c r="Z45" s="47" t="str">
        <f t="shared" si="19"/>
        <v>COM_BNDPRD</v>
      </c>
      <c r="AA45" s="47" t="s">
        <v>153</v>
      </c>
      <c r="AB45" s="34">
        <f t="shared" si="20"/>
        <v>2354.8390999999997</v>
      </c>
      <c r="AC45" s="34">
        <f t="shared" si="20"/>
        <v>1487.2667999999999</v>
      </c>
      <c r="AD45" s="34"/>
      <c r="AE45" s="34">
        <v>10</v>
      </c>
      <c r="AF45" s="48"/>
      <c r="AG45" s="47" t="str">
        <f t="shared" si="21"/>
        <v>DE</v>
      </c>
      <c r="AH45" s="47" t="s">
        <v>278</v>
      </c>
      <c r="AI45" s="47" t="str">
        <f t="shared" si="24"/>
        <v>TRAFINOIL</v>
      </c>
      <c r="AJ45" s="47" t="str">
        <f t="shared" si="22"/>
        <v>COM_BNDPRD</v>
      </c>
      <c r="AK45" s="47" t="s">
        <v>71</v>
      </c>
      <c r="AL45" s="34">
        <f t="shared" si="23"/>
        <v>2602.7168999999999</v>
      </c>
      <c r="AM45" s="34">
        <f t="shared" si="23"/>
        <v>3718.1669999999995</v>
      </c>
      <c r="AN45" s="48"/>
      <c r="AO45" s="34">
        <v>10</v>
      </c>
      <c r="AP45" s="48"/>
      <c r="AQ45" s="48"/>
      <c r="AR45" s="47" t="s">
        <v>275</v>
      </c>
      <c r="AW45" s="48"/>
      <c r="AX45" s="48"/>
      <c r="AY45" s="48"/>
      <c r="AZ45" s="48"/>
      <c r="BA45" s="48"/>
      <c r="BB45" s="47" t="s">
        <v>275</v>
      </c>
      <c r="BG45" s="48"/>
      <c r="BH45" s="48"/>
      <c r="BI45" s="48"/>
      <c r="BJ45" s="48"/>
      <c r="BK45" s="48"/>
      <c r="BL45" s="48"/>
      <c r="BM45" s="47" t="s">
        <v>275</v>
      </c>
      <c r="BR45" s="34"/>
      <c r="BS45" s="34"/>
      <c r="BT45" s="34"/>
      <c r="BU45" s="34"/>
      <c r="BV45" s="48"/>
      <c r="BW45" s="47" t="s">
        <v>275</v>
      </c>
      <c r="CB45" s="48"/>
      <c r="CC45" s="48"/>
      <c r="CD45" s="48"/>
      <c r="CE45" s="48"/>
      <c r="CF45" s="48"/>
      <c r="CG45" s="47" t="s">
        <v>275</v>
      </c>
      <c r="CH45" s="47" t="s">
        <v>278</v>
      </c>
      <c r="CL45" s="48"/>
      <c r="CM45" s="48"/>
      <c r="CN45" s="48"/>
      <c r="CO45" s="48"/>
      <c r="CP45" s="48"/>
      <c r="CQ45" s="47" t="s">
        <v>275</v>
      </c>
      <c r="CR45" s="47" t="s">
        <v>278</v>
      </c>
      <c r="CV45" s="48"/>
      <c r="CW45" s="48"/>
      <c r="CX45" s="48"/>
      <c r="CY45" s="48"/>
      <c r="CZ45" s="48"/>
      <c r="DA45" s="47" t="s">
        <v>40</v>
      </c>
      <c r="DB45" s="43" t="s">
        <v>209</v>
      </c>
      <c r="DC45" s="43" t="s">
        <v>214</v>
      </c>
      <c r="DD45" s="32">
        <v>0</v>
      </c>
      <c r="DE45" s="32">
        <v>2478.7779999999998</v>
      </c>
      <c r="DF45" s="32">
        <v>17.86</v>
      </c>
      <c r="DG45" s="32">
        <v>0</v>
      </c>
      <c r="DH45" s="32">
        <v>0</v>
      </c>
      <c r="DI45" s="32">
        <f t="shared" si="13"/>
        <v>1.2509999999999999</v>
      </c>
      <c r="DJ45" s="32"/>
      <c r="DK45" s="32">
        <v>0</v>
      </c>
      <c r="DL45" s="32">
        <v>1.2509999999999999</v>
      </c>
      <c r="DM45" s="32"/>
      <c r="DN45" s="32">
        <v>0</v>
      </c>
      <c r="DO45" s="32">
        <v>0</v>
      </c>
      <c r="DP45" s="32">
        <v>0</v>
      </c>
      <c r="DQ45" s="32">
        <v>31.158999999999999</v>
      </c>
      <c r="DR45" s="32">
        <v>75.022000000000006</v>
      </c>
      <c r="DS45" s="32">
        <v>0</v>
      </c>
      <c r="DT45" s="32">
        <v>0</v>
      </c>
    </row>
    <row r="46" spans="2:124">
      <c r="B46" s="47" t="s">
        <v>275</v>
      </c>
      <c r="G46" s="34"/>
      <c r="H46" s="34"/>
      <c r="I46" s="34"/>
      <c r="J46" s="34"/>
      <c r="K46" s="48"/>
      <c r="Q46" s="34"/>
      <c r="R46" s="34"/>
      <c r="S46" s="48"/>
      <c r="T46" s="34"/>
      <c r="U46" s="48"/>
      <c r="V46" s="48"/>
      <c r="W46" s="47" t="str">
        <f t="shared" si="18"/>
        <v>EE</v>
      </c>
      <c r="X46" s="47" t="s">
        <v>278</v>
      </c>
      <c r="Y46" s="47" t="s">
        <v>272</v>
      </c>
      <c r="Z46" s="47" t="str">
        <f t="shared" si="19"/>
        <v>COM_BNDPRD</v>
      </c>
      <c r="AA46" s="47" t="s">
        <v>153</v>
      </c>
      <c r="AB46" s="34">
        <f t="shared" si="20"/>
        <v>30.805649999999996</v>
      </c>
      <c r="AC46" s="34">
        <f t="shared" si="20"/>
        <v>19.456199999999999</v>
      </c>
      <c r="AD46" s="34"/>
      <c r="AE46" s="34">
        <v>10</v>
      </c>
      <c r="AF46" s="48"/>
      <c r="AG46" s="47" t="str">
        <f t="shared" si="21"/>
        <v>EE</v>
      </c>
      <c r="AH46" s="47" t="s">
        <v>278</v>
      </c>
      <c r="AI46" s="47" t="str">
        <f t="shared" si="24"/>
        <v>TRAFINOIL</v>
      </c>
      <c r="AJ46" s="47" t="str">
        <f t="shared" si="22"/>
        <v>COM_BNDPRD</v>
      </c>
      <c r="AK46" s="47" t="s">
        <v>71</v>
      </c>
      <c r="AL46" s="34">
        <f t="shared" si="23"/>
        <v>34.048349999999999</v>
      </c>
      <c r="AM46" s="34">
        <f t="shared" si="23"/>
        <v>48.640500000000003</v>
      </c>
      <c r="AN46" s="48"/>
      <c r="AO46" s="34">
        <v>10</v>
      </c>
      <c r="AP46" s="48"/>
      <c r="AQ46" s="48"/>
      <c r="AR46" s="47" t="s">
        <v>275</v>
      </c>
      <c r="AW46" s="48"/>
      <c r="AX46" s="48"/>
      <c r="AY46" s="48"/>
      <c r="AZ46" s="48"/>
      <c r="BA46" s="48"/>
      <c r="BB46" s="47" t="s">
        <v>275</v>
      </c>
      <c r="BG46" s="48"/>
      <c r="BH46" s="48"/>
      <c r="BI46" s="48"/>
      <c r="BJ46" s="48"/>
      <c r="BK46" s="48"/>
      <c r="BL46" s="48"/>
      <c r="BM46" s="47" t="s">
        <v>275</v>
      </c>
      <c r="BR46" s="34"/>
      <c r="BS46" s="34"/>
      <c r="BT46" s="34"/>
      <c r="BU46" s="34"/>
      <c r="BV46" s="48"/>
      <c r="BW46" s="47" t="s">
        <v>275</v>
      </c>
      <c r="CB46" s="48"/>
      <c r="CC46" s="48"/>
      <c r="CD46" s="48"/>
      <c r="CE46" s="48"/>
      <c r="CF46" s="48"/>
      <c r="CG46" s="47" t="s">
        <v>275</v>
      </c>
      <c r="CH46" s="47" t="s">
        <v>278</v>
      </c>
      <c r="CL46" s="48"/>
      <c r="CM46" s="48"/>
      <c r="CN46" s="48"/>
      <c r="CO46" s="48"/>
      <c r="CP46" s="48"/>
      <c r="CQ46" s="47" t="s">
        <v>275</v>
      </c>
      <c r="CR46" s="47" t="s">
        <v>278</v>
      </c>
      <c r="CV46" s="48"/>
      <c r="CW46" s="48"/>
      <c r="CX46" s="48"/>
      <c r="CY46" s="48"/>
      <c r="CZ46" s="48"/>
      <c r="DA46" s="47" t="s">
        <v>42</v>
      </c>
      <c r="DB46" s="43" t="s">
        <v>209</v>
      </c>
      <c r="DC46" s="43" t="s">
        <v>215</v>
      </c>
      <c r="DD46" s="32">
        <v>0</v>
      </c>
      <c r="DE46" s="32">
        <v>32.427</v>
      </c>
      <c r="DF46" s="32">
        <v>0.11600000000000001</v>
      </c>
      <c r="DG46" s="32">
        <v>0</v>
      </c>
      <c r="DH46" s="32">
        <v>0</v>
      </c>
      <c r="DI46" s="32">
        <f t="shared" si="13"/>
        <v>0</v>
      </c>
      <c r="DJ46" s="32"/>
      <c r="DK46" s="32">
        <v>0</v>
      </c>
      <c r="DL46" s="32">
        <v>0</v>
      </c>
      <c r="DM46" s="32"/>
      <c r="DN46" s="32">
        <v>0</v>
      </c>
      <c r="DO46" s="32">
        <v>0</v>
      </c>
      <c r="DP46" s="32">
        <v>0</v>
      </c>
      <c r="DQ46" s="32">
        <v>0.13400000000000001</v>
      </c>
      <c r="DR46" s="32">
        <v>0</v>
      </c>
      <c r="DS46" s="32">
        <v>0</v>
      </c>
      <c r="DT46" s="32">
        <v>0</v>
      </c>
    </row>
    <row r="47" spans="2:124">
      <c r="B47" s="47" t="s">
        <v>275</v>
      </c>
      <c r="G47" s="34"/>
      <c r="H47" s="34"/>
      <c r="I47" s="34"/>
      <c r="J47" s="34"/>
      <c r="K47" s="48"/>
      <c r="Q47" s="34"/>
      <c r="R47" s="34"/>
      <c r="S47" s="48"/>
      <c r="T47" s="34"/>
      <c r="U47" s="48"/>
      <c r="V47" s="48"/>
      <c r="W47" s="47" t="str">
        <f t="shared" si="18"/>
        <v>IE</v>
      </c>
      <c r="X47" s="47" t="s">
        <v>278</v>
      </c>
      <c r="Y47" s="47" t="s">
        <v>272</v>
      </c>
      <c r="Z47" s="47" t="str">
        <f t="shared" si="19"/>
        <v>COM_BNDPRD</v>
      </c>
      <c r="AA47" s="47" t="s">
        <v>153</v>
      </c>
      <c r="AB47" s="34">
        <f t="shared" si="20"/>
        <v>180.25300000000001</v>
      </c>
      <c r="AC47" s="34">
        <f t="shared" si="20"/>
        <v>113.84400000000001</v>
      </c>
      <c r="AD47" s="34"/>
      <c r="AE47" s="34">
        <v>10</v>
      </c>
      <c r="AF47" s="48"/>
      <c r="AG47" s="47" t="str">
        <f t="shared" si="21"/>
        <v>IE</v>
      </c>
      <c r="AH47" s="47" t="s">
        <v>278</v>
      </c>
      <c r="AI47" s="47" t="str">
        <f t="shared" si="24"/>
        <v>TRAFINOIL</v>
      </c>
      <c r="AJ47" s="47" t="str">
        <f t="shared" si="22"/>
        <v>COM_BNDPRD</v>
      </c>
      <c r="AK47" s="47" t="s">
        <v>71</v>
      </c>
      <c r="AL47" s="34">
        <f t="shared" si="23"/>
        <v>199.227</v>
      </c>
      <c r="AM47" s="34">
        <f t="shared" si="23"/>
        <v>284.61</v>
      </c>
      <c r="AN47" s="48"/>
      <c r="AO47" s="34">
        <v>10</v>
      </c>
      <c r="AP47" s="48"/>
      <c r="AQ47" s="48"/>
      <c r="AR47" s="47" t="s">
        <v>275</v>
      </c>
      <c r="AW47" s="48"/>
      <c r="AX47" s="48"/>
      <c r="AY47" s="48"/>
      <c r="AZ47" s="48"/>
      <c r="BA47" s="48"/>
      <c r="BB47" s="47" t="s">
        <v>275</v>
      </c>
      <c r="BG47" s="48"/>
      <c r="BH47" s="48"/>
      <c r="BI47" s="48"/>
      <c r="BJ47" s="48"/>
      <c r="BK47" s="48"/>
      <c r="BL47" s="48"/>
      <c r="BM47" s="47" t="s">
        <v>275</v>
      </c>
      <c r="BR47" s="34"/>
      <c r="BS47" s="34"/>
      <c r="BT47" s="34"/>
      <c r="BU47" s="34"/>
      <c r="BV47" s="48"/>
      <c r="BW47" s="47" t="s">
        <v>275</v>
      </c>
      <c r="CB47" s="48"/>
      <c r="CC47" s="48"/>
      <c r="CD47" s="48"/>
      <c r="CE47" s="48"/>
      <c r="CF47" s="48"/>
      <c r="CG47" s="47" t="s">
        <v>275</v>
      </c>
      <c r="CH47" s="47" t="s">
        <v>278</v>
      </c>
      <c r="CL47" s="48"/>
      <c r="CM47" s="48"/>
      <c r="CN47" s="48"/>
      <c r="CO47" s="48"/>
      <c r="CP47" s="48"/>
      <c r="CQ47" s="47" t="s">
        <v>275</v>
      </c>
      <c r="CR47" s="47" t="s">
        <v>278</v>
      </c>
      <c r="CV47" s="48"/>
      <c r="CW47" s="48"/>
      <c r="CX47" s="48"/>
      <c r="CY47" s="48"/>
      <c r="CZ47" s="48"/>
      <c r="DA47" s="47" t="s">
        <v>49</v>
      </c>
      <c r="DB47" s="43" t="s">
        <v>209</v>
      </c>
      <c r="DC47" s="43" t="s">
        <v>216</v>
      </c>
      <c r="DD47" s="32">
        <v>0</v>
      </c>
      <c r="DE47" s="32">
        <v>189.74</v>
      </c>
      <c r="DF47" s="32">
        <v>1E-3</v>
      </c>
      <c r="DG47" s="32">
        <v>0</v>
      </c>
      <c r="DH47" s="32">
        <v>0</v>
      </c>
      <c r="DI47" s="32">
        <f t="shared" si="13"/>
        <v>0</v>
      </c>
      <c r="DJ47" s="32"/>
      <c r="DK47" s="32">
        <v>0</v>
      </c>
      <c r="DL47" s="32">
        <v>0</v>
      </c>
      <c r="DM47" s="32"/>
      <c r="DN47" s="32">
        <v>0</v>
      </c>
      <c r="DO47" s="32">
        <v>0</v>
      </c>
      <c r="DP47" s="32">
        <v>0</v>
      </c>
      <c r="DQ47" s="32">
        <v>1.0069999999999999</v>
      </c>
      <c r="DR47" s="32">
        <v>2.6840000000000002</v>
      </c>
      <c r="DS47" s="32">
        <v>0</v>
      </c>
      <c r="DT47" s="32">
        <v>0</v>
      </c>
    </row>
    <row r="48" spans="2:124">
      <c r="B48" s="47" t="s">
        <v>275</v>
      </c>
      <c r="G48" s="34"/>
      <c r="H48" s="34"/>
      <c r="I48" s="34"/>
      <c r="J48" s="34"/>
      <c r="K48" s="48"/>
      <c r="Q48" s="34"/>
      <c r="R48" s="34"/>
      <c r="S48" s="48"/>
      <c r="T48" s="34"/>
      <c r="U48" s="48"/>
      <c r="V48" s="48"/>
      <c r="W48" s="47" t="str">
        <f t="shared" si="18"/>
        <v>EL</v>
      </c>
      <c r="X48" s="47" t="s">
        <v>278</v>
      </c>
      <c r="Y48" s="47" t="s">
        <v>272</v>
      </c>
      <c r="Z48" s="47" t="str">
        <f t="shared" si="19"/>
        <v>COM_BNDPRD</v>
      </c>
      <c r="AA48" s="47" t="s">
        <v>153</v>
      </c>
      <c r="AB48" s="34">
        <f t="shared" si="20"/>
        <v>254.04425000000001</v>
      </c>
      <c r="AC48" s="34">
        <f t="shared" si="20"/>
        <v>160.44900000000001</v>
      </c>
      <c r="AD48" s="34"/>
      <c r="AE48" s="34">
        <v>10</v>
      </c>
      <c r="AF48" s="48"/>
      <c r="AG48" s="47" t="str">
        <f t="shared" si="21"/>
        <v>EL</v>
      </c>
      <c r="AH48" s="47" t="s">
        <v>278</v>
      </c>
      <c r="AI48" s="47" t="str">
        <f t="shared" si="24"/>
        <v>TRAFINOIL</v>
      </c>
      <c r="AJ48" s="47" t="str">
        <f t="shared" si="22"/>
        <v>COM_BNDPRD</v>
      </c>
      <c r="AK48" s="47" t="s">
        <v>71</v>
      </c>
      <c r="AL48" s="34">
        <f t="shared" si="23"/>
        <v>280.78575000000001</v>
      </c>
      <c r="AM48" s="34">
        <f t="shared" si="23"/>
        <v>401.12250000000006</v>
      </c>
      <c r="AN48" s="48"/>
      <c r="AO48" s="34">
        <v>10</v>
      </c>
      <c r="AP48" s="48"/>
      <c r="AQ48" s="48"/>
      <c r="AR48" s="47" t="s">
        <v>275</v>
      </c>
      <c r="AW48" s="48"/>
      <c r="AX48" s="48"/>
      <c r="AY48" s="48"/>
      <c r="AZ48" s="48"/>
      <c r="BA48" s="48"/>
      <c r="BB48" s="47" t="s">
        <v>275</v>
      </c>
      <c r="BG48" s="48"/>
      <c r="BH48" s="48"/>
      <c r="BI48" s="48"/>
      <c r="BJ48" s="48"/>
      <c r="BK48" s="48"/>
      <c r="BL48" s="48"/>
      <c r="BM48" s="47" t="s">
        <v>275</v>
      </c>
      <c r="BR48" s="34"/>
      <c r="BS48" s="34"/>
      <c r="BT48" s="34"/>
      <c r="BU48" s="34"/>
      <c r="BV48" s="48"/>
      <c r="BW48" s="47" t="s">
        <v>275</v>
      </c>
      <c r="CB48" s="48"/>
      <c r="CC48" s="48"/>
      <c r="CD48" s="48"/>
      <c r="CE48" s="48"/>
      <c r="CF48" s="48"/>
      <c r="CG48" s="47" t="s">
        <v>275</v>
      </c>
      <c r="CH48" s="47" t="s">
        <v>278</v>
      </c>
      <c r="CL48" s="48"/>
      <c r="CM48" s="48"/>
      <c r="CN48" s="48"/>
      <c r="CO48" s="48"/>
      <c r="CP48" s="48"/>
      <c r="CQ48" s="47" t="s">
        <v>275</v>
      </c>
      <c r="CR48" s="47" t="s">
        <v>278</v>
      </c>
      <c r="CV48" s="48"/>
      <c r="CW48" s="48"/>
      <c r="CX48" s="48"/>
      <c r="CY48" s="48"/>
      <c r="CZ48" s="48"/>
      <c r="DA48" s="47" t="s">
        <v>43</v>
      </c>
      <c r="DB48" s="43" t="s">
        <v>209</v>
      </c>
      <c r="DC48" s="43" t="s">
        <v>217</v>
      </c>
      <c r="DD48" s="32">
        <v>0</v>
      </c>
      <c r="DE48" s="32">
        <v>267.41500000000002</v>
      </c>
      <c r="DF48" s="32">
        <v>0.63300000000000001</v>
      </c>
      <c r="DG48" s="32">
        <v>0</v>
      </c>
      <c r="DH48" s="32">
        <v>0</v>
      </c>
      <c r="DI48" s="32">
        <f t="shared" si="13"/>
        <v>0</v>
      </c>
      <c r="DJ48" s="32"/>
      <c r="DK48" s="32">
        <v>0</v>
      </c>
      <c r="DL48" s="32">
        <v>0</v>
      </c>
      <c r="DM48" s="32"/>
      <c r="DN48" s="32">
        <v>0</v>
      </c>
      <c r="DO48" s="32">
        <v>0</v>
      </c>
      <c r="DP48" s="32">
        <v>0</v>
      </c>
      <c r="DQ48" s="32">
        <v>0</v>
      </c>
      <c r="DR48" s="32">
        <v>5.9249999999999998</v>
      </c>
      <c r="DS48" s="32">
        <v>0</v>
      </c>
      <c r="DT48" s="32">
        <v>0</v>
      </c>
    </row>
    <row r="49" spans="2:124">
      <c r="B49" s="47" t="s">
        <v>275</v>
      </c>
      <c r="G49" s="34"/>
      <c r="H49" s="34"/>
      <c r="I49" s="34"/>
      <c r="J49" s="34"/>
      <c r="K49" s="48"/>
      <c r="Q49" s="34"/>
      <c r="R49" s="34"/>
      <c r="S49" s="48"/>
      <c r="T49" s="34"/>
      <c r="U49" s="48"/>
      <c r="V49" s="48"/>
      <c r="W49" s="47" t="str">
        <f t="shared" si="18"/>
        <v>ES</v>
      </c>
      <c r="X49" s="47" t="s">
        <v>278</v>
      </c>
      <c r="Y49" s="47" t="s">
        <v>272</v>
      </c>
      <c r="Z49" s="47" t="str">
        <f t="shared" si="19"/>
        <v>COM_BNDPRD</v>
      </c>
      <c r="AA49" s="47" t="s">
        <v>153</v>
      </c>
      <c r="AB49" s="34">
        <f t="shared" si="20"/>
        <v>1264.9325999999999</v>
      </c>
      <c r="AC49" s="34">
        <f t="shared" si="20"/>
        <v>798.90480000000002</v>
      </c>
      <c r="AD49" s="34"/>
      <c r="AE49" s="34">
        <v>10</v>
      </c>
      <c r="AF49" s="48"/>
      <c r="AG49" s="47" t="str">
        <f t="shared" si="21"/>
        <v>ES</v>
      </c>
      <c r="AH49" s="47" t="s">
        <v>278</v>
      </c>
      <c r="AI49" s="47" t="str">
        <f t="shared" si="24"/>
        <v>TRAFINOIL</v>
      </c>
      <c r="AJ49" s="47" t="str">
        <f t="shared" si="22"/>
        <v>COM_BNDPRD</v>
      </c>
      <c r="AK49" s="47" t="s">
        <v>71</v>
      </c>
      <c r="AL49" s="34">
        <f t="shared" si="23"/>
        <v>1398.0834000000002</v>
      </c>
      <c r="AM49" s="34">
        <f t="shared" si="23"/>
        <v>1997.2620000000002</v>
      </c>
      <c r="AN49" s="48"/>
      <c r="AO49" s="34">
        <v>10</v>
      </c>
      <c r="AP49" s="48"/>
      <c r="AQ49" s="48"/>
      <c r="AR49" s="47" t="s">
        <v>275</v>
      </c>
      <c r="AW49" s="48"/>
      <c r="AX49" s="48"/>
      <c r="AY49" s="48"/>
      <c r="AZ49" s="48"/>
      <c r="BA49" s="48"/>
      <c r="BB49" s="47" t="s">
        <v>275</v>
      </c>
      <c r="BG49" s="48"/>
      <c r="BH49" s="48"/>
      <c r="BI49" s="48"/>
      <c r="BJ49" s="48"/>
      <c r="BK49" s="48"/>
      <c r="BL49" s="48"/>
      <c r="BM49" s="47" t="s">
        <v>275</v>
      </c>
      <c r="BR49" s="34"/>
      <c r="BS49" s="34"/>
      <c r="BT49" s="34"/>
      <c r="BU49" s="34"/>
      <c r="BV49" s="48"/>
      <c r="BW49" s="47" t="s">
        <v>275</v>
      </c>
      <c r="CB49" s="48"/>
      <c r="CC49" s="48"/>
      <c r="CD49" s="48"/>
      <c r="CE49" s="48"/>
      <c r="CF49" s="48"/>
      <c r="CG49" s="47" t="s">
        <v>275</v>
      </c>
      <c r="CH49" s="47" t="s">
        <v>278</v>
      </c>
      <c r="CL49" s="48"/>
      <c r="CM49" s="48"/>
      <c r="CN49" s="48"/>
      <c r="CO49" s="48"/>
      <c r="CP49" s="48"/>
      <c r="CQ49" s="47" t="s">
        <v>275</v>
      </c>
      <c r="CR49" s="47" t="s">
        <v>278</v>
      </c>
      <c r="CV49" s="48"/>
      <c r="CW49" s="48"/>
      <c r="CX49" s="48"/>
      <c r="CY49" s="48"/>
      <c r="CZ49" s="48"/>
      <c r="DA49" s="47" t="s">
        <v>44</v>
      </c>
      <c r="DB49" s="43" t="s">
        <v>209</v>
      </c>
      <c r="DC49" s="43" t="s">
        <v>218</v>
      </c>
      <c r="DD49" s="32">
        <v>0</v>
      </c>
      <c r="DE49" s="32">
        <v>1331.508</v>
      </c>
      <c r="DF49" s="32">
        <v>13.054</v>
      </c>
      <c r="DG49" s="32">
        <v>0</v>
      </c>
      <c r="DH49" s="32">
        <v>3.0000000000000001E-3</v>
      </c>
      <c r="DI49" s="32">
        <f t="shared" si="13"/>
        <v>0</v>
      </c>
      <c r="DJ49" s="32"/>
      <c r="DK49" s="32">
        <v>0</v>
      </c>
      <c r="DL49" s="32">
        <v>0</v>
      </c>
      <c r="DM49" s="32"/>
      <c r="DN49" s="32">
        <v>0</v>
      </c>
      <c r="DO49" s="32">
        <v>0</v>
      </c>
      <c r="DP49" s="32">
        <v>0</v>
      </c>
      <c r="DQ49" s="32">
        <v>7.907</v>
      </c>
      <c r="DR49" s="32">
        <v>32.213999999999999</v>
      </c>
      <c r="DS49" s="32">
        <v>0</v>
      </c>
      <c r="DT49" s="32">
        <v>0</v>
      </c>
    </row>
    <row r="50" spans="2:124">
      <c r="B50" s="47" t="s">
        <v>275</v>
      </c>
      <c r="G50" s="34"/>
      <c r="H50" s="34"/>
      <c r="I50" s="34"/>
      <c r="J50" s="34"/>
      <c r="K50" s="48"/>
      <c r="Q50" s="34"/>
      <c r="R50" s="34"/>
      <c r="S50" s="48"/>
      <c r="T50" s="34"/>
      <c r="U50" s="48"/>
      <c r="V50" s="48"/>
      <c r="W50" s="47" t="str">
        <f t="shared" si="18"/>
        <v>FR</v>
      </c>
      <c r="X50" s="47" t="s">
        <v>278</v>
      </c>
      <c r="Y50" s="47" t="s">
        <v>272</v>
      </c>
      <c r="Z50" s="47" t="str">
        <f t="shared" si="19"/>
        <v>COM_BNDPRD</v>
      </c>
      <c r="AA50" s="47" t="s">
        <v>153</v>
      </c>
      <c r="AB50" s="34">
        <f t="shared" si="20"/>
        <v>1833.7640999999999</v>
      </c>
      <c r="AC50" s="34">
        <f t="shared" si="20"/>
        <v>1158.1668</v>
      </c>
      <c r="AD50" s="34"/>
      <c r="AE50" s="34">
        <v>10</v>
      </c>
      <c r="AF50" s="48"/>
      <c r="AG50" s="47" t="str">
        <f t="shared" si="21"/>
        <v>FR</v>
      </c>
      <c r="AH50" s="47" t="s">
        <v>278</v>
      </c>
      <c r="AI50" s="47" t="str">
        <f t="shared" si="24"/>
        <v>TRAFINOIL</v>
      </c>
      <c r="AJ50" s="47" t="str">
        <f t="shared" si="22"/>
        <v>COM_BNDPRD</v>
      </c>
      <c r="AK50" s="47" t="s">
        <v>71</v>
      </c>
      <c r="AL50" s="34">
        <f t="shared" si="23"/>
        <v>2026.7919000000002</v>
      </c>
      <c r="AM50" s="34">
        <f t="shared" si="23"/>
        <v>2895.4169999999999</v>
      </c>
      <c r="AN50" s="48"/>
      <c r="AO50" s="34">
        <v>10</v>
      </c>
      <c r="AP50" s="48"/>
      <c r="AQ50" s="48"/>
      <c r="AR50" s="47" t="s">
        <v>275</v>
      </c>
      <c r="AW50" s="48"/>
      <c r="AX50" s="48"/>
      <c r="AY50" s="48"/>
      <c r="AZ50" s="48"/>
      <c r="BA50" s="48"/>
      <c r="BB50" s="47" t="s">
        <v>275</v>
      </c>
      <c r="BG50" s="48"/>
      <c r="BH50" s="48"/>
      <c r="BI50" s="48"/>
      <c r="BJ50" s="48"/>
      <c r="BK50" s="48"/>
      <c r="BL50" s="48"/>
      <c r="BM50" s="47" t="s">
        <v>275</v>
      </c>
      <c r="BR50" s="34"/>
      <c r="BS50" s="34"/>
      <c r="BT50" s="34"/>
      <c r="BU50" s="34"/>
      <c r="BV50" s="48"/>
      <c r="BW50" s="47" t="s">
        <v>275</v>
      </c>
      <c r="CB50" s="48"/>
      <c r="CC50" s="48"/>
      <c r="CD50" s="48"/>
      <c r="CE50" s="48"/>
      <c r="CF50" s="48"/>
      <c r="CG50" s="47" t="s">
        <v>275</v>
      </c>
      <c r="CH50" s="47" t="s">
        <v>278</v>
      </c>
      <c r="CL50" s="48"/>
      <c r="CM50" s="48"/>
      <c r="CN50" s="48"/>
      <c r="CO50" s="48"/>
      <c r="CP50" s="48"/>
      <c r="CQ50" s="47" t="s">
        <v>275</v>
      </c>
      <c r="CR50" s="47" t="s">
        <v>278</v>
      </c>
      <c r="CV50" s="48"/>
      <c r="CW50" s="48"/>
      <c r="CX50" s="48"/>
      <c r="CY50" s="48"/>
      <c r="CZ50" s="48"/>
      <c r="DA50" s="47" t="s">
        <v>46</v>
      </c>
      <c r="DB50" s="43" t="s">
        <v>209</v>
      </c>
      <c r="DC50" s="43" t="s">
        <v>219</v>
      </c>
      <c r="DD50" s="32">
        <v>0</v>
      </c>
      <c r="DE50" s="32">
        <v>1930.278</v>
      </c>
      <c r="DF50" s="32">
        <v>6.25</v>
      </c>
      <c r="DG50" s="32">
        <v>0</v>
      </c>
      <c r="DH50" s="32">
        <v>0</v>
      </c>
      <c r="DI50" s="32">
        <f t="shared" si="13"/>
        <v>0</v>
      </c>
      <c r="DJ50" s="32"/>
      <c r="DK50" s="32">
        <v>0</v>
      </c>
      <c r="DL50" s="32">
        <v>0</v>
      </c>
      <c r="DM50" s="32"/>
      <c r="DN50" s="32">
        <v>0</v>
      </c>
      <c r="DO50" s="32">
        <v>0</v>
      </c>
      <c r="DP50" s="32">
        <v>0</v>
      </c>
      <c r="DQ50" s="32">
        <v>17.634</v>
      </c>
      <c r="DR50" s="32">
        <v>105.837</v>
      </c>
      <c r="DS50" s="32">
        <v>0</v>
      </c>
      <c r="DT50" s="32">
        <v>0</v>
      </c>
    </row>
    <row r="51" spans="2:124">
      <c r="B51" s="47" t="s">
        <v>275</v>
      </c>
      <c r="G51" s="34"/>
      <c r="H51" s="34"/>
      <c r="I51" s="34"/>
      <c r="J51" s="34"/>
      <c r="K51" s="48"/>
      <c r="Q51" s="34"/>
      <c r="R51" s="34"/>
      <c r="S51" s="48"/>
      <c r="T51" s="34"/>
      <c r="U51" s="48"/>
      <c r="V51" s="48"/>
      <c r="W51" s="47" t="str">
        <f t="shared" si="18"/>
        <v>HR</v>
      </c>
      <c r="X51" s="47" t="s">
        <v>278</v>
      </c>
      <c r="Y51" s="47" t="s">
        <v>272</v>
      </c>
      <c r="Z51" s="47" t="str">
        <f t="shared" si="19"/>
        <v>COM_BNDPRD</v>
      </c>
      <c r="AA51" s="47" t="s">
        <v>153</v>
      </c>
      <c r="AB51" s="34">
        <f t="shared" si="20"/>
        <v>81.878599999999992</v>
      </c>
      <c r="AC51" s="34">
        <f t="shared" si="20"/>
        <v>51.712800000000001</v>
      </c>
      <c r="AD51" s="34"/>
      <c r="AE51" s="34">
        <v>10</v>
      </c>
      <c r="AF51" s="48"/>
      <c r="AG51" s="47" t="str">
        <f t="shared" si="21"/>
        <v>HR</v>
      </c>
      <c r="AH51" s="47" t="s">
        <v>278</v>
      </c>
      <c r="AI51" s="47" t="str">
        <f t="shared" si="24"/>
        <v>TRAFINOIL</v>
      </c>
      <c r="AJ51" s="47" t="str">
        <f t="shared" si="22"/>
        <v>COM_BNDPRD</v>
      </c>
      <c r="AK51" s="47" t="s">
        <v>71</v>
      </c>
      <c r="AL51" s="34">
        <f t="shared" si="23"/>
        <v>90.497400000000013</v>
      </c>
      <c r="AM51" s="34">
        <f t="shared" si="23"/>
        <v>129.28200000000001</v>
      </c>
      <c r="AN51" s="48"/>
      <c r="AO51" s="34">
        <v>10</v>
      </c>
      <c r="AP51" s="48"/>
      <c r="AQ51" s="48"/>
      <c r="AR51" s="47" t="s">
        <v>275</v>
      </c>
      <c r="AW51" s="48"/>
      <c r="AX51" s="48"/>
      <c r="AY51" s="48"/>
      <c r="AZ51" s="48"/>
      <c r="BA51" s="48"/>
      <c r="BB51" s="47" t="s">
        <v>275</v>
      </c>
      <c r="BG51" s="48"/>
      <c r="BH51" s="48"/>
      <c r="BI51" s="48"/>
      <c r="BJ51" s="48"/>
      <c r="BK51" s="48"/>
      <c r="BL51" s="48"/>
      <c r="BM51" s="47" t="s">
        <v>275</v>
      </c>
      <c r="BR51" s="34"/>
      <c r="BS51" s="34"/>
      <c r="BT51" s="34"/>
      <c r="BU51" s="34"/>
      <c r="BV51" s="48"/>
      <c r="BW51" s="47" t="s">
        <v>275</v>
      </c>
      <c r="CB51" s="48"/>
      <c r="CC51" s="48"/>
      <c r="CD51" s="48"/>
      <c r="CE51" s="48"/>
      <c r="CF51" s="48"/>
      <c r="CG51" s="47" t="s">
        <v>275</v>
      </c>
      <c r="CH51" s="47" t="s">
        <v>278</v>
      </c>
      <c r="CL51" s="48"/>
      <c r="CM51" s="48"/>
      <c r="CN51" s="48"/>
      <c r="CO51" s="48"/>
      <c r="CP51" s="48"/>
      <c r="CQ51" s="47" t="s">
        <v>275</v>
      </c>
      <c r="CR51" s="47" t="s">
        <v>278</v>
      </c>
      <c r="CV51" s="48"/>
      <c r="CW51" s="48"/>
      <c r="CX51" s="48"/>
      <c r="CY51" s="48"/>
      <c r="CZ51" s="48"/>
      <c r="DA51" s="47" t="s">
        <v>47</v>
      </c>
      <c r="DB51" s="43" t="s">
        <v>209</v>
      </c>
      <c r="DC51" s="43" t="s">
        <v>220</v>
      </c>
      <c r="DD51" s="32">
        <v>0</v>
      </c>
      <c r="DE51" s="32">
        <v>86.188000000000002</v>
      </c>
      <c r="DF51" s="32">
        <v>0.13900000000000001</v>
      </c>
      <c r="DG51" s="32">
        <v>0</v>
      </c>
      <c r="DH51" s="32">
        <v>0</v>
      </c>
      <c r="DI51" s="32">
        <f t="shared" si="13"/>
        <v>0</v>
      </c>
      <c r="DJ51" s="32"/>
      <c r="DK51" s="32">
        <v>0</v>
      </c>
      <c r="DL51" s="32">
        <v>0</v>
      </c>
      <c r="DM51" s="32"/>
      <c r="DN51" s="32">
        <v>0</v>
      </c>
      <c r="DO51" s="32">
        <v>0</v>
      </c>
      <c r="DP51" s="32">
        <v>0</v>
      </c>
      <c r="DQ51" s="32">
        <v>0</v>
      </c>
      <c r="DR51" s="32">
        <v>1.0169999999999999</v>
      </c>
      <c r="DS51" s="32">
        <v>0</v>
      </c>
      <c r="DT51" s="32">
        <v>0</v>
      </c>
    </row>
    <row r="52" spans="2:124">
      <c r="B52" s="47" t="s">
        <v>275</v>
      </c>
      <c r="G52" s="34"/>
      <c r="H52" s="34"/>
      <c r="I52" s="34"/>
      <c r="J52" s="34"/>
      <c r="K52" s="48"/>
      <c r="Q52" s="34"/>
      <c r="R52" s="34"/>
      <c r="S52" s="48"/>
      <c r="T52" s="34"/>
      <c r="U52" s="48"/>
      <c r="V52" s="48"/>
      <c r="W52" s="47" t="str">
        <f t="shared" si="18"/>
        <v>IT</v>
      </c>
      <c r="X52" s="47" t="s">
        <v>278</v>
      </c>
      <c r="Y52" s="47" t="s">
        <v>272</v>
      </c>
      <c r="Z52" s="47" t="str">
        <f t="shared" si="19"/>
        <v>COM_BNDPRD</v>
      </c>
      <c r="AA52" s="47" t="s">
        <v>153</v>
      </c>
      <c r="AB52" s="34">
        <f t="shared" si="20"/>
        <v>1445.9360999999999</v>
      </c>
      <c r="AC52" s="34">
        <f t="shared" si="20"/>
        <v>913.22280000000001</v>
      </c>
      <c r="AD52" s="34"/>
      <c r="AE52" s="34">
        <v>10</v>
      </c>
      <c r="AF52" s="48"/>
      <c r="AG52" s="47" t="str">
        <f t="shared" si="21"/>
        <v>IT</v>
      </c>
      <c r="AH52" s="47" t="s">
        <v>278</v>
      </c>
      <c r="AI52" s="47" t="str">
        <f t="shared" si="24"/>
        <v>TRAFINOIL</v>
      </c>
      <c r="AJ52" s="47" t="str">
        <f t="shared" si="22"/>
        <v>COM_BNDPRD</v>
      </c>
      <c r="AK52" s="47" t="s">
        <v>71</v>
      </c>
      <c r="AL52" s="34">
        <f t="shared" si="23"/>
        <v>1598.1399000000001</v>
      </c>
      <c r="AM52" s="34">
        <f t="shared" si="23"/>
        <v>2283.0569999999998</v>
      </c>
      <c r="AN52" s="48"/>
      <c r="AO52" s="34">
        <v>10</v>
      </c>
      <c r="AP52" s="48"/>
      <c r="AQ52" s="48"/>
      <c r="AR52" s="47" t="s">
        <v>275</v>
      </c>
      <c r="AW52" s="48"/>
      <c r="AX52" s="48"/>
      <c r="AY52" s="48"/>
      <c r="AZ52" s="48"/>
      <c r="BA52" s="48"/>
      <c r="BB52" s="47" t="s">
        <v>275</v>
      </c>
      <c r="BG52" s="48"/>
      <c r="BH52" s="48"/>
      <c r="BI52" s="48"/>
      <c r="BJ52" s="48"/>
      <c r="BK52" s="48"/>
      <c r="BL52" s="48"/>
      <c r="BM52" s="47" t="s">
        <v>275</v>
      </c>
      <c r="BR52" s="34"/>
      <c r="BS52" s="34"/>
      <c r="BT52" s="34"/>
      <c r="BU52" s="34"/>
      <c r="BV52" s="48"/>
      <c r="BW52" s="47" t="s">
        <v>275</v>
      </c>
      <c r="CB52" s="48"/>
      <c r="CC52" s="48"/>
      <c r="CD52" s="48"/>
      <c r="CE52" s="48"/>
      <c r="CF52" s="48"/>
      <c r="CG52" s="47" t="s">
        <v>275</v>
      </c>
      <c r="CH52" s="47" t="s">
        <v>278</v>
      </c>
      <c r="CL52" s="48"/>
      <c r="CM52" s="48"/>
      <c r="CN52" s="48"/>
      <c r="CO52" s="48"/>
      <c r="CP52" s="48"/>
      <c r="CQ52" s="47" t="s">
        <v>275</v>
      </c>
      <c r="CR52" s="47" t="s">
        <v>278</v>
      </c>
      <c r="CV52" s="48"/>
      <c r="CW52" s="48"/>
      <c r="CX52" s="48"/>
      <c r="CY52" s="48"/>
      <c r="CZ52" s="48"/>
      <c r="DA52" s="47" t="s">
        <v>50</v>
      </c>
      <c r="DB52" s="43" t="s">
        <v>209</v>
      </c>
      <c r="DC52" s="43" t="s">
        <v>221</v>
      </c>
      <c r="DD52" s="32">
        <v>0</v>
      </c>
      <c r="DE52" s="32">
        <v>1522.038</v>
      </c>
      <c r="DF52" s="32">
        <v>45.527999999999999</v>
      </c>
      <c r="DG52" s="32">
        <v>0</v>
      </c>
      <c r="DH52" s="32">
        <v>0</v>
      </c>
      <c r="DI52" s="32">
        <f t="shared" si="13"/>
        <v>1E-3</v>
      </c>
      <c r="DJ52" s="32"/>
      <c r="DK52" s="32">
        <v>0</v>
      </c>
      <c r="DL52" s="32">
        <v>1E-3</v>
      </c>
      <c r="DM52" s="32"/>
      <c r="DN52" s="32">
        <v>0</v>
      </c>
      <c r="DO52" s="32">
        <v>0</v>
      </c>
      <c r="DP52" s="32">
        <v>0</v>
      </c>
      <c r="DQ52" s="32">
        <v>1.038</v>
      </c>
      <c r="DR52" s="32">
        <v>47.804000000000002</v>
      </c>
      <c r="DS52" s="32">
        <v>0</v>
      </c>
      <c r="DT52" s="32">
        <v>0</v>
      </c>
    </row>
    <row r="53" spans="2:124">
      <c r="B53" s="47" t="s">
        <v>275</v>
      </c>
      <c r="G53" s="34"/>
      <c r="H53" s="34"/>
      <c r="I53" s="34"/>
      <c r="J53" s="34"/>
      <c r="K53" s="48"/>
      <c r="Q53" s="34"/>
      <c r="R53" s="34"/>
      <c r="S53" s="48"/>
      <c r="T53" s="34"/>
      <c r="U53" s="48"/>
      <c r="V53" s="48"/>
      <c r="W53" s="47" t="str">
        <f t="shared" si="18"/>
        <v>CY</v>
      </c>
      <c r="X53" s="47" t="s">
        <v>278</v>
      </c>
      <c r="Y53" s="47" t="s">
        <v>272</v>
      </c>
      <c r="Z53" s="47" t="str">
        <f t="shared" si="19"/>
        <v>COM_BNDPRD</v>
      </c>
      <c r="AA53" s="47" t="s">
        <v>153</v>
      </c>
      <c r="AB53" s="34">
        <f t="shared" si="20"/>
        <v>34.1126</v>
      </c>
      <c r="AC53" s="34">
        <f t="shared" si="20"/>
        <v>21.544799999999999</v>
      </c>
      <c r="AD53" s="34"/>
      <c r="AE53" s="34">
        <v>10</v>
      </c>
      <c r="AF53" s="48"/>
      <c r="AG53" s="47" t="str">
        <f t="shared" si="21"/>
        <v>CY</v>
      </c>
      <c r="AH53" s="47" t="s">
        <v>278</v>
      </c>
      <c r="AI53" s="47" t="str">
        <f t="shared" si="24"/>
        <v>TRAFINOIL</v>
      </c>
      <c r="AJ53" s="47" t="str">
        <f t="shared" si="22"/>
        <v>COM_BNDPRD</v>
      </c>
      <c r="AK53" s="47" t="s">
        <v>71</v>
      </c>
      <c r="AL53" s="34">
        <f t="shared" si="23"/>
        <v>37.703400000000002</v>
      </c>
      <c r="AM53" s="34">
        <f t="shared" si="23"/>
        <v>53.862000000000002</v>
      </c>
      <c r="AN53" s="48"/>
      <c r="AO53" s="34">
        <v>10</v>
      </c>
      <c r="AP53" s="48"/>
      <c r="AQ53" s="48"/>
      <c r="AR53" s="47" t="s">
        <v>275</v>
      </c>
      <c r="AW53" s="48"/>
      <c r="AX53" s="48"/>
      <c r="AY53" s="48"/>
      <c r="AZ53" s="48"/>
      <c r="BA53" s="48"/>
      <c r="BB53" s="47" t="s">
        <v>275</v>
      </c>
      <c r="BG53" s="48"/>
      <c r="BH53" s="48"/>
      <c r="BI53" s="48"/>
      <c r="BJ53" s="48"/>
      <c r="BK53" s="48"/>
      <c r="BL53" s="48"/>
      <c r="BM53" s="47" t="s">
        <v>275</v>
      </c>
      <c r="BR53" s="34"/>
      <c r="BS53" s="34"/>
      <c r="BT53" s="34"/>
      <c r="BU53" s="34"/>
      <c r="BV53" s="48"/>
      <c r="BW53" s="47" t="s">
        <v>275</v>
      </c>
      <c r="CB53" s="48"/>
      <c r="CC53" s="48"/>
      <c r="CD53" s="48"/>
      <c r="CE53" s="48"/>
      <c r="CF53" s="48"/>
      <c r="CG53" s="47" t="s">
        <v>275</v>
      </c>
      <c r="CH53" s="47" t="s">
        <v>278</v>
      </c>
      <c r="CL53" s="48"/>
      <c r="CM53" s="48"/>
      <c r="CN53" s="48"/>
      <c r="CO53" s="48"/>
      <c r="CP53" s="48"/>
      <c r="CQ53" s="47" t="s">
        <v>275</v>
      </c>
      <c r="CR53" s="47" t="s">
        <v>278</v>
      </c>
      <c r="CV53" s="48"/>
      <c r="CW53" s="48"/>
      <c r="CX53" s="48"/>
      <c r="CY53" s="48"/>
      <c r="CZ53" s="48"/>
      <c r="DA53" s="47" t="s">
        <v>38</v>
      </c>
      <c r="DB53" s="43" t="s">
        <v>209</v>
      </c>
      <c r="DC53" s="43" t="s">
        <v>222</v>
      </c>
      <c r="DD53" s="32">
        <v>0</v>
      </c>
      <c r="DE53" s="32">
        <v>35.908000000000001</v>
      </c>
      <c r="DF53" s="32">
        <v>0</v>
      </c>
      <c r="DG53" s="32">
        <v>0</v>
      </c>
      <c r="DH53" s="32">
        <v>0</v>
      </c>
      <c r="DI53" s="32">
        <f t="shared" si="13"/>
        <v>0</v>
      </c>
      <c r="DJ53" s="32"/>
      <c r="DK53" s="32">
        <v>0</v>
      </c>
      <c r="DL53" s="32">
        <v>0</v>
      </c>
      <c r="DM53" s="32"/>
      <c r="DN53" s="32">
        <v>0</v>
      </c>
      <c r="DO53" s="32">
        <v>0</v>
      </c>
      <c r="DP53" s="32">
        <v>0</v>
      </c>
      <c r="DQ53" s="32">
        <v>0</v>
      </c>
      <c r="DR53" s="32">
        <v>0.40699999999999997</v>
      </c>
      <c r="DS53" s="32">
        <v>0</v>
      </c>
      <c r="DT53" s="32">
        <v>0</v>
      </c>
    </row>
    <row r="54" spans="2:124">
      <c r="B54" s="47" t="s">
        <v>275</v>
      </c>
      <c r="G54" s="34"/>
      <c r="H54" s="34"/>
      <c r="I54" s="34"/>
      <c r="J54" s="34"/>
      <c r="K54" s="48"/>
      <c r="Q54" s="34"/>
      <c r="R54" s="34"/>
      <c r="S54" s="48"/>
      <c r="T54" s="34"/>
      <c r="U54" s="48"/>
      <c r="V54" s="48"/>
      <c r="W54" s="47" t="str">
        <f t="shared" si="18"/>
        <v>LV</v>
      </c>
      <c r="X54" s="47" t="s">
        <v>278</v>
      </c>
      <c r="Y54" s="47" t="s">
        <v>272</v>
      </c>
      <c r="Z54" s="47" t="str">
        <f t="shared" si="19"/>
        <v>COM_BNDPRD</v>
      </c>
      <c r="AA54" s="47" t="s">
        <v>153</v>
      </c>
      <c r="AB54" s="34">
        <f t="shared" si="20"/>
        <v>44.272849999999998</v>
      </c>
      <c r="AC54" s="34">
        <f t="shared" si="20"/>
        <v>27.9618</v>
      </c>
      <c r="AD54" s="34"/>
      <c r="AE54" s="34">
        <v>10</v>
      </c>
      <c r="AF54" s="48"/>
      <c r="AG54" s="47" t="str">
        <f t="shared" si="21"/>
        <v>LV</v>
      </c>
      <c r="AH54" s="47" t="s">
        <v>278</v>
      </c>
      <c r="AI54" s="47" t="str">
        <f t="shared" si="24"/>
        <v>TRAFINOIL</v>
      </c>
      <c r="AJ54" s="47" t="str">
        <f t="shared" si="22"/>
        <v>COM_BNDPRD</v>
      </c>
      <c r="AK54" s="47" t="s">
        <v>71</v>
      </c>
      <c r="AL54" s="34">
        <f t="shared" si="23"/>
        <v>48.933150000000005</v>
      </c>
      <c r="AM54" s="34">
        <f t="shared" si="23"/>
        <v>69.904499999999999</v>
      </c>
      <c r="AN54" s="48"/>
      <c r="AO54" s="34">
        <v>10</v>
      </c>
      <c r="AP54" s="48"/>
      <c r="AQ54" s="48"/>
      <c r="AR54" s="47" t="s">
        <v>275</v>
      </c>
      <c r="AW54" s="48"/>
      <c r="AX54" s="48"/>
      <c r="AY54" s="48"/>
      <c r="AZ54" s="48"/>
      <c r="BA54" s="48"/>
      <c r="BB54" s="47" t="s">
        <v>275</v>
      </c>
      <c r="BG54" s="48"/>
      <c r="BH54" s="48"/>
      <c r="BI54" s="48"/>
      <c r="BJ54" s="48"/>
      <c r="BK54" s="48"/>
      <c r="BL54" s="48"/>
      <c r="BM54" s="47" t="s">
        <v>275</v>
      </c>
      <c r="BR54" s="34"/>
      <c r="BS54" s="34"/>
      <c r="BT54" s="34"/>
      <c r="BU54" s="34"/>
      <c r="BV54" s="48"/>
      <c r="BW54" s="47" t="s">
        <v>275</v>
      </c>
      <c r="CB54" s="48"/>
      <c r="CC54" s="48"/>
      <c r="CD54" s="48"/>
      <c r="CE54" s="48"/>
      <c r="CF54" s="48"/>
      <c r="CG54" s="47" t="s">
        <v>275</v>
      </c>
      <c r="CH54" s="47" t="s">
        <v>278</v>
      </c>
      <c r="CL54" s="48"/>
      <c r="CM54" s="48"/>
      <c r="CN54" s="48"/>
      <c r="CO54" s="48"/>
      <c r="CP54" s="48"/>
      <c r="CQ54" s="47" t="s">
        <v>275</v>
      </c>
      <c r="CR54" s="47" t="s">
        <v>278</v>
      </c>
      <c r="CV54" s="48"/>
      <c r="CW54" s="48"/>
      <c r="CX54" s="48"/>
      <c r="CY54" s="48"/>
      <c r="CZ54" s="48"/>
      <c r="DA54" s="47" t="s">
        <v>53</v>
      </c>
      <c r="DB54" s="43" t="s">
        <v>209</v>
      </c>
      <c r="DC54" s="43" t="s">
        <v>223</v>
      </c>
      <c r="DD54" s="32">
        <v>0</v>
      </c>
      <c r="DE54" s="32">
        <v>46.603000000000002</v>
      </c>
      <c r="DF54" s="32">
        <v>0</v>
      </c>
      <c r="DG54" s="32">
        <v>0</v>
      </c>
      <c r="DH54" s="32">
        <v>0</v>
      </c>
      <c r="DI54" s="32">
        <f t="shared" si="13"/>
        <v>0</v>
      </c>
      <c r="DJ54" s="32"/>
      <c r="DK54" s="32">
        <v>0</v>
      </c>
      <c r="DL54" s="32">
        <v>0</v>
      </c>
      <c r="DM54" s="32"/>
      <c r="DN54" s="32">
        <v>0</v>
      </c>
      <c r="DO54" s="32">
        <v>0</v>
      </c>
      <c r="DP54" s="32">
        <v>0</v>
      </c>
      <c r="DQ54" s="32">
        <v>0.32200000000000001</v>
      </c>
      <c r="DR54" s="32">
        <v>0.70699999999999996</v>
      </c>
      <c r="DS54" s="32">
        <v>0</v>
      </c>
      <c r="DT54" s="32">
        <v>0</v>
      </c>
    </row>
    <row r="55" spans="2:124">
      <c r="B55" s="47" t="s">
        <v>275</v>
      </c>
      <c r="G55" s="34"/>
      <c r="H55" s="34"/>
      <c r="I55" s="34"/>
      <c r="J55" s="34"/>
      <c r="K55" s="48"/>
      <c r="Q55" s="34"/>
      <c r="R55" s="34"/>
      <c r="S55" s="48"/>
      <c r="T55" s="34"/>
      <c r="U55" s="48"/>
      <c r="V55" s="48"/>
      <c r="W55" s="47" t="str">
        <f t="shared" si="18"/>
        <v>LT</v>
      </c>
      <c r="X55" s="47" t="s">
        <v>278</v>
      </c>
      <c r="Y55" s="47" t="s">
        <v>272</v>
      </c>
      <c r="Z55" s="47" t="str">
        <f t="shared" si="19"/>
        <v>COM_BNDPRD</v>
      </c>
      <c r="AA55" s="47" t="s">
        <v>153</v>
      </c>
      <c r="AB55" s="34">
        <f t="shared" si="20"/>
        <v>68.7363</v>
      </c>
      <c r="AC55" s="34">
        <f t="shared" si="20"/>
        <v>43.412399999999998</v>
      </c>
      <c r="AD55" s="34"/>
      <c r="AE55" s="34">
        <v>10</v>
      </c>
      <c r="AF55" s="48"/>
      <c r="AG55" s="47" t="str">
        <f t="shared" si="21"/>
        <v>LT</v>
      </c>
      <c r="AH55" s="47" t="s">
        <v>278</v>
      </c>
      <c r="AI55" s="47" t="str">
        <f t="shared" si="24"/>
        <v>TRAFINOIL</v>
      </c>
      <c r="AJ55" s="47" t="str">
        <f t="shared" si="22"/>
        <v>COM_BNDPRD</v>
      </c>
      <c r="AK55" s="47" t="s">
        <v>71</v>
      </c>
      <c r="AL55" s="34">
        <f t="shared" si="23"/>
        <v>75.971699999999998</v>
      </c>
      <c r="AM55" s="34">
        <f t="shared" si="23"/>
        <v>108.53100000000001</v>
      </c>
      <c r="AN55" s="48"/>
      <c r="AO55" s="34">
        <v>10</v>
      </c>
      <c r="AP55" s="48"/>
      <c r="AQ55" s="48"/>
      <c r="AR55" s="47" t="s">
        <v>275</v>
      </c>
      <c r="AW55" s="48"/>
      <c r="AX55" s="48"/>
      <c r="AY55" s="48"/>
      <c r="AZ55" s="48"/>
      <c r="BA55" s="48"/>
      <c r="BB55" s="47" t="s">
        <v>275</v>
      </c>
      <c r="BG55" s="48"/>
      <c r="BH55" s="48"/>
      <c r="BI55" s="48"/>
      <c r="BJ55" s="48"/>
      <c r="BK55" s="48"/>
      <c r="BL55" s="48"/>
      <c r="BM55" s="47" t="s">
        <v>275</v>
      </c>
      <c r="BR55" s="34"/>
      <c r="BS55" s="34"/>
      <c r="BT55" s="34"/>
      <c r="BU55" s="34"/>
      <c r="BV55" s="48"/>
      <c r="BW55" s="47" t="s">
        <v>275</v>
      </c>
      <c r="CB55" s="48"/>
      <c r="CC55" s="48"/>
      <c r="CD55" s="48"/>
      <c r="CE55" s="48"/>
      <c r="CF55" s="48"/>
      <c r="CG55" s="47" t="s">
        <v>275</v>
      </c>
      <c r="CH55" s="47" t="s">
        <v>278</v>
      </c>
      <c r="CL55" s="48"/>
      <c r="CM55" s="48"/>
      <c r="CN55" s="48"/>
      <c r="CO55" s="48"/>
      <c r="CP55" s="48"/>
      <c r="CQ55" s="47" t="s">
        <v>275</v>
      </c>
      <c r="CR55" s="47" t="s">
        <v>278</v>
      </c>
      <c r="CV55" s="48"/>
      <c r="CW55" s="48"/>
      <c r="CX55" s="48"/>
      <c r="CY55" s="48"/>
      <c r="CZ55" s="48"/>
      <c r="DA55" s="47" t="s">
        <v>51</v>
      </c>
      <c r="DB55" s="43" t="s">
        <v>209</v>
      </c>
      <c r="DC55" s="43" t="s">
        <v>224</v>
      </c>
      <c r="DD55" s="32">
        <v>0</v>
      </c>
      <c r="DE55" s="32">
        <v>72.353999999999999</v>
      </c>
      <c r="DF55" s="32">
        <v>1.25</v>
      </c>
      <c r="DG55" s="32">
        <v>0</v>
      </c>
      <c r="DH55" s="32">
        <v>0</v>
      </c>
      <c r="DI55" s="32">
        <f t="shared" si="13"/>
        <v>0</v>
      </c>
      <c r="DJ55" s="32"/>
      <c r="DK55" s="32">
        <v>0</v>
      </c>
      <c r="DL55" s="32">
        <v>0</v>
      </c>
      <c r="DM55" s="32"/>
      <c r="DN55" s="32">
        <v>0</v>
      </c>
      <c r="DO55" s="32">
        <v>0</v>
      </c>
      <c r="DP55" s="32">
        <v>0</v>
      </c>
      <c r="DQ55" s="32">
        <v>0.40500000000000003</v>
      </c>
      <c r="DR55" s="32">
        <v>2.4420000000000002</v>
      </c>
      <c r="DS55" s="32">
        <v>0</v>
      </c>
      <c r="DT55" s="32">
        <v>0</v>
      </c>
    </row>
    <row r="56" spans="2:124">
      <c r="B56" s="47" t="s">
        <v>275</v>
      </c>
      <c r="G56" s="34"/>
      <c r="H56" s="34"/>
      <c r="I56" s="34"/>
      <c r="J56" s="34"/>
      <c r="K56" s="48"/>
      <c r="Q56" s="34"/>
      <c r="R56" s="34"/>
      <c r="S56" s="48"/>
      <c r="T56" s="34"/>
      <c r="U56" s="48"/>
      <c r="V56" s="48"/>
      <c r="W56" s="47" t="str">
        <f t="shared" si="18"/>
        <v>LU</v>
      </c>
      <c r="X56" s="47" t="s">
        <v>278</v>
      </c>
      <c r="Y56" s="47" t="s">
        <v>272</v>
      </c>
      <c r="Z56" s="47" t="str">
        <f t="shared" si="19"/>
        <v>COM_BNDPRD</v>
      </c>
      <c r="AA56" s="47" t="s">
        <v>153</v>
      </c>
      <c r="AB56" s="34">
        <f t="shared" si="20"/>
        <v>92.520499999999998</v>
      </c>
      <c r="AC56" s="34">
        <f t="shared" si="20"/>
        <v>58.433999999999997</v>
      </c>
      <c r="AD56" s="34"/>
      <c r="AE56" s="34">
        <v>10</v>
      </c>
      <c r="AF56" s="48"/>
      <c r="AG56" s="47" t="str">
        <f t="shared" si="21"/>
        <v>LU</v>
      </c>
      <c r="AH56" s="47" t="s">
        <v>278</v>
      </c>
      <c r="AI56" s="47" t="str">
        <f t="shared" si="24"/>
        <v>TRAFINOIL</v>
      </c>
      <c r="AJ56" s="47" t="str">
        <f t="shared" si="22"/>
        <v>COM_BNDPRD</v>
      </c>
      <c r="AK56" s="47" t="s">
        <v>71</v>
      </c>
      <c r="AL56" s="34">
        <f t="shared" si="23"/>
        <v>102.2595</v>
      </c>
      <c r="AM56" s="34">
        <f t="shared" si="23"/>
        <v>146.08500000000001</v>
      </c>
      <c r="AN56" s="48"/>
      <c r="AO56" s="34">
        <v>10</v>
      </c>
      <c r="AP56" s="48"/>
      <c r="AQ56" s="48"/>
      <c r="AR56" s="47" t="s">
        <v>275</v>
      </c>
      <c r="AW56" s="48"/>
      <c r="AX56" s="48"/>
      <c r="AY56" s="48"/>
      <c r="AZ56" s="48"/>
      <c r="BA56" s="48"/>
      <c r="BB56" s="47" t="s">
        <v>275</v>
      </c>
      <c r="BG56" s="48"/>
      <c r="BH56" s="48"/>
      <c r="BI56" s="48"/>
      <c r="BJ56" s="48"/>
      <c r="BK56" s="48"/>
      <c r="BL56" s="48"/>
      <c r="BM56" s="47" t="s">
        <v>275</v>
      </c>
      <c r="BR56" s="34"/>
      <c r="BS56" s="34"/>
      <c r="BT56" s="34"/>
      <c r="BU56" s="34"/>
      <c r="BV56" s="48"/>
      <c r="BW56" s="47" t="s">
        <v>275</v>
      </c>
      <c r="CB56" s="48"/>
      <c r="CC56" s="48"/>
      <c r="CD56" s="48"/>
      <c r="CE56" s="48"/>
      <c r="CF56" s="48"/>
      <c r="CG56" s="47" t="s">
        <v>275</v>
      </c>
      <c r="CH56" s="47" t="s">
        <v>278</v>
      </c>
      <c r="CL56" s="48"/>
      <c r="CM56" s="48"/>
      <c r="CN56" s="48"/>
      <c r="CO56" s="48"/>
      <c r="CP56" s="48"/>
      <c r="CQ56" s="47" t="s">
        <v>275</v>
      </c>
      <c r="CR56" s="47" t="s">
        <v>278</v>
      </c>
      <c r="CV56" s="48"/>
      <c r="CW56" s="48"/>
      <c r="CX56" s="48"/>
      <c r="CY56" s="48"/>
      <c r="CZ56" s="48"/>
      <c r="DA56" s="47" t="s">
        <v>52</v>
      </c>
      <c r="DB56" s="43" t="s">
        <v>209</v>
      </c>
      <c r="DC56" s="43" t="s">
        <v>225</v>
      </c>
      <c r="DD56" s="32">
        <v>0</v>
      </c>
      <c r="DE56" s="32">
        <v>97.39</v>
      </c>
      <c r="DF56" s="32">
        <v>0</v>
      </c>
      <c r="DG56" s="32">
        <v>0</v>
      </c>
      <c r="DH56" s="32">
        <v>0</v>
      </c>
      <c r="DI56" s="32">
        <f t="shared" si="13"/>
        <v>0</v>
      </c>
      <c r="DJ56" s="32"/>
      <c r="DK56" s="32">
        <v>0</v>
      </c>
      <c r="DL56" s="32">
        <v>0</v>
      </c>
      <c r="DM56" s="32"/>
      <c r="DN56" s="32">
        <v>0</v>
      </c>
      <c r="DO56" s="32">
        <v>0</v>
      </c>
      <c r="DP56" s="32">
        <v>0</v>
      </c>
      <c r="DQ56" s="32">
        <v>0.29499999999999998</v>
      </c>
      <c r="DR56" s="32">
        <v>3.165</v>
      </c>
      <c r="DS56" s="32">
        <v>0</v>
      </c>
      <c r="DT56" s="32">
        <v>0</v>
      </c>
    </row>
    <row r="57" spans="2:124">
      <c r="B57" s="47" t="s">
        <v>275</v>
      </c>
      <c r="G57" s="34"/>
      <c r="H57" s="34"/>
      <c r="I57" s="34"/>
      <c r="J57" s="34"/>
      <c r="K57" s="48"/>
      <c r="Q57" s="34"/>
      <c r="R57" s="34"/>
      <c r="S57" s="48"/>
      <c r="T57" s="34"/>
      <c r="U57" s="48"/>
      <c r="V57" s="48"/>
      <c r="W57" s="47" t="str">
        <f t="shared" si="18"/>
        <v>HU</v>
      </c>
      <c r="X57" s="47" t="s">
        <v>278</v>
      </c>
      <c r="Y57" s="47" t="s">
        <v>272</v>
      </c>
      <c r="Z57" s="47" t="str">
        <f t="shared" si="19"/>
        <v>COM_BNDPRD</v>
      </c>
      <c r="AA57" s="47" t="s">
        <v>153</v>
      </c>
      <c r="AB57" s="34">
        <f t="shared" si="20"/>
        <v>160.97749999999999</v>
      </c>
      <c r="AC57" s="34">
        <f t="shared" si="20"/>
        <v>101.66999999999999</v>
      </c>
      <c r="AD57" s="34"/>
      <c r="AE57" s="34">
        <v>10</v>
      </c>
      <c r="AF57" s="48"/>
      <c r="AG57" s="47" t="str">
        <f t="shared" si="21"/>
        <v>HU</v>
      </c>
      <c r="AH57" s="47" t="s">
        <v>278</v>
      </c>
      <c r="AI57" s="47" t="str">
        <f t="shared" si="24"/>
        <v>TRAFINOIL</v>
      </c>
      <c r="AJ57" s="47" t="str">
        <f t="shared" si="22"/>
        <v>COM_BNDPRD</v>
      </c>
      <c r="AK57" s="47" t="s">
        <v>71</v>
      </c>
      <c r="AL57" s="34">
        <f t="shared" si="23"/>
        <v>177.92249999999999</v>
      </c>
      <c r="AM57" s="34">
        <f t="shared" si="23"/>
        <v>254.17499999999998</v>
      </c>
      <c r="AN57" s="48"/>
      <c r="AO57" s="34">
        <v>10</v>
      </c>
      <c r="AP57" s="48"/>
      <c r="AQ57" s="48"/>
      <c r="AR57" s="47" t="s">
        <v>275</v>
      </c>
      <c r="AW57" s="48"/>
      <c r="AX57" s="48"/>
      <c r="AY57" s="48"/>
      <c r="AZ57" s="48"/>
      <c r="BA57" s="48"/>
      <c r="BB57" s="47" t="s">
        <v>275</v>
      </c>
      <c r="BG57" s="48"/>
      <c r="BH57" s="48"/>
      <c r="BI57" s="48"/>
      <c r="BJ57" s="48"/>
      <c r="BK57" s="48"/>
      <c r="BL57" s="48"/>
      <c r="BM57" s="47" t="s">
        <v>275</v>
      </c>
      <c r="BR57" s="34"/>
      <c r="BS57" s="34"/>
      <c r="BT57" s="34"/>
      <c r="BU57" s="34"/>
      <c r="BV57" s="48"/>
      <c r="BW57" s="47" t="s">
        <v>275</v>
      </c>
      <c r="CB57" s="48"/>
      <c r="CC57" s="48"/>
      <c r="CD57" s="48"/>
      <c r="CE57" s="48"/>
      <c r="CF57" s="48"/>
      <c r="CG57" s="47" t="s">
        <v>275</v>
      </c>
      <c r="CH57" s="47" t="s">
        <v>278</v>
      </c>
      <c r="CL57" s="48"/>
      <c r="CM57" s="48"/>
      <c r="CN57" s="48"/>
      <c r="CO57" s="48"/>
      <c r="CP57" s="48"/>
      <c r="CQ57" s="47" t="s">
        <v>275</v>
      </c>
      <c r="CR57" s="47" t="s">
        <v>278</v>
      </c>
      <c r="CV57" s="48"/>
      <c r="CW57" s="48"/>
      <c r="CX57" s="48"/>
      <c r="CY57" s="48"/>
      <c r="CZ57" s="48"/>
      <c r="DA57" s="47" t="s">
        <v>48</v>
      </c>
      <c r="DB57" s="43" t="s">
        <v>209</v>
      </c>
      <c r="DC57" s="43" t="s">
        <v>226</v>
      </c>
      <c r="DD57" s="32">
        <v>0</v>
      </c>
      <c r="DE57" s="32">
        <v>169.45</v>
      </c>
      <c r="DF57" s="32">
        <v>1.3220000000000001</v>
      </c>
      <c r="DG57" s="32">
        <v>0</v>
      </c>
      <c r="DH57" s="32">
        <v>0</v>
      </c>
      <c r="DI57" s="32">
        <f t="shared" si="13"/>
        <v>0</v>
      </c>
      <c r="DJ57" s="32"/>
      <c r="DK57" s="32">
        <v>0</v>
      </c>
      <c r="DL57" s="32">
        <v>0</v>
      </c>
      <c r="DM57" s="32"/>
      <c r="DN57" s="32">
        <v>0</v>
      </c>
      <c r="DO57" s="32">
        <v>0</v>
      </c>
      <c r="DP57" s="32">
        <v>0</v>
      </c>
      <c r="DQ57" s="32">
        <v>1.782</v>
      </c>
      <c r="DR57" s="32">
        <v>5.55</v>
      </c>
      <c r="DS57" s="32">
        <v>0</v>
      </c>
      <c r="DT57" s="32">
        <v>0</v>
      </c>
    </row>
    <row r="58" spans="2:124">
      <c r="B58" s="47" t="s">
        <v>275</v>
      </c>
      <c r="G58" s="34"/>
      <c r="H58" s="34"/>
      <c r="I58" s="34"/>
      <c r="J58" s="34"/>
      <c r="K58" s="48"/>
      <c r="Q58" s="34"/>
      <c r="R58" s="34"/>
      <c r="S58" s="48"/>
      <c r="T58" s="34"/>
      <c r="U58" s="48"/>
      <c r="V58" s="48"/>
      <c r="W58" s="47" t="str">
        <f t="shared" si="18"/>
        <v>MT</v>
      </c>
      <c r="X58" s="47" t="s">
        <v>278</v>
      </c>
      <c r="Y58" s="47" t="s">
        <v>272</v>
      </c>
      <c r="Z58" s="47" t="str">
        <f t="shared" si="19"/>
        <v>COM_BNDPRD</v>
      </c>
      <c r="AA58" s="47" t="s">
        <v>153</v>
      </c>
      <c r="AB58" s="34">
        <f t="shared" si="20"/>
        <v>12.208450000000001</v>
      </c>
      <c r="AC58" s="34">
        <f t="shared" si="20"/>
        <v>7.7106000000000003</v>
      </c>
      <c r="AD58" s="34"/>
      <c r="AE58" s="34">
        <v>10</v>
      </c>
      <c r="AF58" s="48"/>
      <c r="AG58" s="47" t="str">
        <f t="shared" si="21"/>
        <v>MT</v>
      </c>
      <c r="AH58" s="47" t="s">
        <v>278</v>
      </c>
      <c r="AI58" s="47" t="str">
        <f t="shared" si="24"/>
        <v>TRAFINOIL</v>
      </c>
      <c r="AJ58" s="47" t="str">
        <f t="shared" si="22"/>
        <v>COM_BNDPRD</v>
      </c>
      <c r="AK58" s="47" t="s">
        <v>71</v>
      </c>
      <c r="AL58" s="34">
        <f t="shared" si="23"/>
        <v>13.493550000000001</v>
      </c>
      <c r="AM58" s="34">
        <f t="shared" si="23"/>
        <v>19.276500000000002</v>
      </c>
      <c r="AN58" s="48"/>
      <c r="AO58" s="34">
        <v>10</v>
      </c>
      <c r="AP58" s="48"/>
      <c r="AQ58" s="48"/>
      <c r="AR58" s="47" t="s">
        <v>275</v>
      </c>
      <c r="AW58" s="48"/>
      <c r="AX58" s="48"/>
      <c r="AY58" s="48"/>
      <c r="AZ58" s="48"/>
      <c r="BA58" s="48"/>
      <c r="BB58" s="47" t="s">
        <v>275</v>
      </c>
      <c r="BG58" s="48"/>
      <c r="BH58" s="48"/>
      <c r="BI58" s="48"/>
      <c r="BJ58" s="48"/>
      <c r="BK58" s="48"/>
      <c r="BL58" s="48"/>
      <c r="BM58" s="47" t="s">
        <v>275</v>
      </c>
      <c r="BR58" s="34"/>
      <c r="BS58" s="34"/>
      <c r="BT58" s="34"/>
      <c r="BU58" s="34"/>
      <c r="BV58" s="48"/>
      <c r="BW58" s="47" t="s">
        <v>275</v>
      </c>
      <c r="CB58" s="48"/>
      <c r="CC58" s="48"/>
      <c r="CD58" s="48"/>
      <c r="CE58" s="48"/>
      <c r="CF58" s="48"/>
      <c r="CG58" s="47" t="s">
        <v>275</v>
      </c>
      <c r="CH58" s="47" t="s">
        <v>278</v>
      </c>
      <c r="CL58" s="48"/>
      <c r="CM58" s="48"/>
      <c r="CN58" s="48"/>
      <c r="CO58" s="48"/>
      <c r="CP58" s="48"/>
      <c r="CQ58" s="47" t="s">
        <v>275</v>
      </c>
      <c r="CR58" s="47" t="s">
        <v>278</v>
      </c>
      <c r="CV58" s="48"/>
      <c r="CW58" s="48"/>
      <c r="CX58" s="48"/>
      <c r="CY58" s="48"/>
      <c r="CZ58" s="48"/>
      <c r="DA58" s="47" t="s">
        <v>69</v>
      </c>
      <c r="DB58" s="43" t="s">
        <v>209</v>
      </c>
      <c r="DC58" s="43" t="s">
        <v>227</v>
      </c>
      <c r="DD58" s="32">
        <v>0</v>
      </c>
      <c r="DE58" s="32">
        <v>12.851000000000001</v>
      </c>
      <c r="DF58" s="32">
        <v>0</v>
      </c>
      <c r="DG58" s="32">
        <v>0</v>
      </c>
      <c r="DH58" s="32">
        <v>0</v>
      </c>
      <c r="DI58" s="32">
        <f t="shared" si="13"/>
        <v>0</v>
      </c>
      <c r="DJ58" s="32"/>
      <c r="DK58" s="32">
        <v>0</v>
      </c>
      <c r="DL58" s="32">
        <v>0</v>
      </c>
      <c r="DM58" s="32"/>
      <c r="DN58" s="32">
        <v>0</v>
      </c>
      <c r="DO58" s="32">
        <v>0</v>
      </c>
      <c r="DP58" s="32">
        <v>0</v>
      </c>
      <c r="DQ58" s="32">
        <v>0</v>
      </c>
      <c r="DR58" s="32">
        <v>0.187</v>
      </c>
      <c r="DS58" s="32">
        <v>0</v>
      </c>
      <c r="DT58" s="32">
        <v>0</v>
      </c>
    </row>
    <row r="59" spans="2:124">
      <c r="B59" s="47" t="s">
        <v>275</v>
      </c>
      <c r="G59" s="34"/>
      <c r="H59" s="34"/>
      <c r="I59" s="34"/>
      <c r="J59" s="34"/>
      <c r="K59" s="48"/>
      <c r="Q59" s="34"/>
      <c r="R59" s="34"/>
      <c r="S59" s="48"/>
      <c r="T59" s="34"/>
      <c r="U59" s="48"/>
      <c r="V59" s="48"/>
      <c r="W59" s="47" t="str">
        <f t="shared" si="18"/>
        <v>NL</v>
      </c>
      <c r="X59" s="47" t="s">
        <v>278</v>
      </c>
      <c r="Y59" s="47" t="s">
        <v>272</v>
      </c>
      <c r="Z59" s="47" t="str">
        <f t="shared" si="19"/>
        <v>COM_BNDPRD</v>
      </c>
      <c r="AA59" s="47" t="s">
        <v>153</v>
      </c>
      <c r="AB59" s="34">
        <f t="shared" si="20"/>
        <v>548.42740000000003</v>
      </c>
      <c r="AC59" s="34">
        <f t="shared" si="20"/>
        <v>346.37520000000001</v>
      </c>
      <c r="AD59" s="34"/>
      <c r="AE59" s="34">
        <v>10</v>
      </c>
      <c r="AF59" s="48"/>
      <c r="AG59" s="47" t="str">
        <f t="shared" si="21"/>
        <v>NL</v>
      </c>
      <c r="AH59" s="47" t="s">
        <v>278</v>
      </c>
      <c r="AI59" s="47" t="str">
        <f t="shared" si="24"/>
        <v>TRAFINOIL</v>
      </c>
      <c r="AJ59" s="47" t="str">
        <f t="shared" si="22"/>
        <v>COM_BNDPRD</v>
      </c>
      <c r="AK59" s="47" t="s">
        <v>71</v>
      </c>
      <c r="AL59" s="34">
        <f t="shared" si="23"/>
        <v>606.15660000000003</v>
      </c>
      <c r="AM59" s="34">
        <f t="shared" si="23"/>
        <v>865.9380000000001</v>
      </c>
      <c r="AN59" s="48"/>
      <c r="AO59" s="34">
        <v>10</v>
      </c>
      <c r="AP59" s="48"/>
      <c r="AQ59" s="48"/>
      <c r="AR59" s="47" t="s">
        <v>275</v>
      </c>
      <c r="AW59" s="48"/>
      <c r="AX59" s="48"/>
      <c r="AY59" s="48"/>
      <c r="AZ59" s="48"/>
      <c r="BA59" s="48"/>
      <c r="BB59" s="47" t="s">
        <v>275</v>
      </c>
      <c r="BG59" s="48"/>
      <c r="BH59" s="48"/>
      <c r="BI59" s="48"/>
      <c r="BJ59" s="48"/>
      <c r="BK59" s="48"/>
      <c r="BL59" s="48"/>
      <c r="BM59" s="47" t="s">
        <v>275</v>
      </c>
      <c r="BR59" s="34"/>
      <c r="BS59" s="34"/>
      <c r="BT59" s="34"/>
      <c r="BU59" s="34"/>
      <c r="BV59" s="48"/>
      <c r="BW59" s="47" t="s">
        <v>275</v>
      </c>
      <c r="CB59" s="48"/>
      <c r="CC59" s="48"/>
      <c r="CD59" s="48"/>
      <c r="CE59" s="48"/>
      <c r="CF59" s="48"/>
      <c r="CG59" s="47" t="s">
        <v>275</v>
      </c>
      <c r="CH59" s="47" t="s">
        <v>278</v>
      </c>
      <c r="CL59" s="48"/>
      <c r="CM59" s="48"/>
      <c r="CN59" s="48"/>
      <c r="CO59" s="48"/>
      <c r="CP59" s="48"/>
      <c r="CQ59" s="47" t="s">
        <v>275</v>
      </c>
      <c r="CR59" s="47" t="s">
        <v>278</v>
      </c>
      <c r="CV59" s="48"/>
      <c r="CW59" s="48"/>
      <c r="CX59" s="48"/>
      <c r="CY59" s="48"/>
      <c r="CZ59" s="48"/>
      <c r="DA59" s="47" t="s">
        <v>54</v>
      </c>
      <c r="DB59" s="43" t="s">
        <v>209</v>
      </c>
      <c r="DC59" s="43" t="s">
        <v>228</v>
      </c>
      <c r="DD59" s="32">
        <v>0</v>
      </c>
      <c r="DE59" s="32">
        <v>577.29200000000003</v>
      </c>
      <c r="DF59" s="32">
        <v>1.5249999999999999</v>
      </c>
      <c r="DG59" s="32">
        <v>0</v>
      </c>
      <c r="DH59" s="32">
        <v>0</v>
      </c>
      <c r="DI59" s="32">
        <f t="shared" si="13"/>
        <v>0</v>
      </c>
      <c r="DJ59" s="32"/>
      <c r="DK59" s="32">
        <v>0</v>
      </c>
      <c r="DL59" s="32">
        <v>0</v>
      </c>
      <c r="DM59" s="32"/>
      <c r="DN59" s="32">
        <v>0</v>
      </c>
      <c r="DO59" s="32">
        <v>0</v>
      </c>
      <c r="DP59" s="32">
        <v>0</v>
      </c>
      <c r="DQ59" s="32">
        <v>5.94</v>
      </c>
      <c r="DR59" s="32">
        <v>6.5119999999999996</v>
      </c>
      <c r="DS59" s="32">
        <v>0</v>
      </c>
      <c r="DT59" s="32">
        <v>0</v>
      </c>
    </row>
    <row r="60" spans="2:124">
      <c r="B60" s="47" t="s">
        <v>275</v>
      </c>
      <c r="G60" s="34"/>
      <c r="H60" s="34"/>
      <c r="I60" s="34"/>
      <c r="J60" s="34"/>
      <c r="K60" s="48"/>
      <c r="Q60" s="34"/>
      <c r="R60" s="34"/>
      <c r="S60" s="48"/>
      <c r="T60" s="34"/>
      <c r="U60" s="48"/>
      <c r="V60" s="48"/>
      <c r="W60" s="47" t="str">
        <f t="shared" si="18"/>
        <v>AT</v>
      </c>
      <c r="X60" s="47" t="s">
        <v>278</v>
      </c>
      <c r="Y60" s="47" t="s">
        <v>272</v>
      </c>
      <c r="Z60" s="47" t="str">
        <f t="shared" si="19"/>
        <v>COM_BNDPRD</v>
      </c>
      <c r="AA60" s="47" t="s">
        <v>153</v>
      </c>
      <c r="AB60" s="34">
        <f t="shared" si="20"/>
        <v>310.98059999999998</v>
      </c>
      <c r="AC60" s="34">
        <f t="shared" si="20"/>
        <v>196.40880000000001</v>
      </c>
      <c r="AD60" s="34"/>
      <c r="AE60" s="34">
        <v>10</v>
      </c>
      <c r="AF60" s="48"/>
      <c r="AG60" s="47" t="str">
        <f t="shared" si="21"/>
        <v>AT</v>
      </c>
      <c r="AH60" s="47" t="s">
        <v>278</v>
      </c>
      <c r="AI60" s="47" t="str">
        <f t="shared" si="24"/>
        <v>TRAFINOIL</v>
      </c>
      <c r="AJ60" s="47" t="str">
        <f t="shared" si="22"/>
        <v>COM_BNDPRD</v>
      </c>
      <c r="AK60" s="47" t="s">
        <v>71</v>
      </c>
      <c r="AL60" s="34">
        <f t="shared" si="23"/>
        <v>343.71540000000005</v>
      </c>
      <c r="AM60" s="34">
        <f t="shared" si="23"/>
        <v>491.02200000000005</v>
      </c>
      <c r="AN60" s="48"/>
      <c r="AO60" s="34">
        <v>10</v>
      </c>
      <c r="AP60" s="48"/>
      <c r="AQ60" s="48"/>
      <c r="AR60" s="47" t="s">
        <v>275</v>
      </c>
      <c r="AW60" s="48"/>
      <c r="AX60" s="48"/>
      <c r="AY60" s="48"/>
      <c r="AZ60" s="48"/>
      <c r="BA60" s="48"/>
      <c r="BB60" s="47" t="s">
        <v>275</v>
      </c>
      <c r="BG60" s="48"/>
      <c r="BH60" s="48"/>
      <c r="BI60" s="48"/>
      <c r="BJ60" s="48"/>
      <c r="BK60" s="48"/>
      <c r="BL60" s="48"/>
      <c r="BM60" s="47" t="s">
        <v>275</v>
      </c>
      <c r="BR60" s="34"/>
      <c r="BS60" s="34"/>
      <c r="BT60" s="34"/>
      <c r="BU60" s="34"/>
      <c r="BV60" s="48"/>
      <c r="BW60" s="47" t="s">
        <v>275</v>
      </c>
      <c r="CB60" s="48"/>
      <c r="CC60" s="48"/>
      <c r="CD60" s="48"/>
      <c r="CE60" s="48"/>
      <c r="CF60" s="48"/>
      <c r="CG60" s="47" t="s">
        <v>275</v>
      </c>
      <c r="CH60" s="47" t="s">
        <v>278</v>
      </c>
      <c r="CL60" s="48"/>
      <c r="CM60" s="48"/>
      <c r="CN60" s="48"/>
      <c r="CO60" s="48"/>
      <c r="CP60" s="48"/>
      <c r="CQ60" s="47" t="s">
        <v>275</v>
      </c>
      <c r="CR60" s="47" t="s">
        <v>278</v>
      </c>
      <c r="CV60" s="48"/>
      <c r="CW60" s="48"/>
      <c r="CX60" s="48"/>
      <c r="CY60" s="48"/>
      <c r="CZ60" s="48"/>
      <c r="DA60" s="47" t="s">
        <v>35</v>
      </c>
      <c r="DB60" s="43" t="s">
        <v>209</v>
      </c>
      <c r="DC60" s="43" t="s">
        <v>229</v>
      </c>
      <c r="DD60" s="32">
        <v>0</v>
      </c>
      <c r="DE60" s="32">
        <v>327.34800000000001</v>
      </c>
      <c r="DF60" s="32">
        <v>11.236000000000001</v>
      </c>
      <c r="DG60" s="32">
        <v>0</v>
      </c>
      <c r="DH60" s="32">
        <v>0</v>
      </c>
      <c r="DI60" s="32">
        <f t="shared" si="13"/>
        <v>3.5000000000000003E-2</v>
      </c>
      <c r="DJ60" s="32"/>
      <c r="DK60" s="32">
        <v>0</v>
      </c>
      <c r="DL60" s="32">
        <v>3.5000000000000003E-2</v>
      </c>
      <c r="DM60" s="32"/>
      <c r="DN60" s="32">
        <v>0</v>
      </c>
      <c r="DO60" s="32">
        <v>0</v>
      </c>
      <c r="DP60" s="32">
        <v>0</v>
      </c>
      <c r="DQ60" s="32">
        <v>2.516</v>
      </c>
      <c r="DR60" s="32">
        <v>24.495999999999999</v>
      </c>
      <c r="DS60" s="32">
        <v>0</v>
      </c>
      <c r="DT60" s="32">
        <v>0</v>
      </c>
    </row>
    <row r="61" spans="2:124">
      <c r="B61" s="47" t="s">
        <v>275</v>
      </c>
      <c r="G61" s="34"/>
      <c r="H61" s="34"/>
      <c r="I61" s="34"/>
      <c r="J61" s="34"/>
      <c r="K61" s="48"/>
      <c r="Q61" s="34"/>
      <c r="R61" s="34"/>
      <c r="S61" s="48"/>
      <c r="T61" s="34"/>
      <c r="U61" s="48"/>
      <c r="V61" s="48"/>
      <c r="W61" s="47" t="str">
        <f t="shared" si="18"/>
        <v>PL</v>
      </c>
      <c r="X61" s="47" t="s">
        <v>278</v>
      </c>
      <c r="Y61" s="47" t="s">
        <v>272</v>
      </c>
      <c r="Z61" s="47" t="str">
        <f t="shared" si="19"/>
        <v>COM_BNDPRD</v>
      </c>
      <c r="AA61" s="47" t="s">
        <v>153</v>
      </c>
      <c r="AB61" s="34">
        <f t="shared" ref="AB61:AC77" si="25">$DE61*AB$1</f>
        <v>629.81484999999998</v>
      </c>
      <c r="AC61" s="34">
        <f t="shared" si="25"/>
        <v>397.77779999999996</v>
      </c>
      <c r="AD61" s="34"/>
      <c r="AE61" s="34">
        <v>10</v>
      </c>
      <c r="AF61" s="48"/>
      <c r="AG61" s="47" t="str">
        <f t="shared" si="21"/>
        <v>PL</v>
      </c>
      <c r="AH61" s="47" t="s">
        <v>278</v>
      </c>
      <c r="AI61" s="47" t="str">
        <f t="shared" si="24"/>
        <v>TRAFINOIL</v>
      </c>
      <c r="AJ61" s="47" t="str">
        <f t="shared" si="22"/>
        <v>COM_BNDPRD</v>
      </c>
      <c r="AK61" s="47" t="s">
        <v>71</v>
      </c>
      <c r="AL61" s="34">
        <f t="shared" ref="AL61:AM77" si="26">$DE61*AL$1</f>
        <v>696.11114999999995</v>
      </c>
      <c r="AM61" s="34">
        <f t="shared" si="26"/>
        <v>994.44449999999995</v>
      </c>
      <c r="AN61" s="48"/>
      <c r="AO61" s="34">
        <v>10</v>
      </c>
      <c r="AP61" s="48"/>
      <c r="AQ61" s="48"/>
      <c r="AR61" s="47" t="s">
        <v>275</v>
      </c>
      <c r="AW61" s="48"/>
      <c r="AX61" s="48"/>
      <c r="AY61" s="48"/>
      <c r="AZ61" s="48"/>
      <c r="BA61" s="48"/>
      <c r="BB61" s="47" t="s">
        <v>275</v>
      </c>
      <c r="BG61" s="48"/>
      <c r="BH61" s="48"/>
      <c r="BI61" s="48"/>
      <c r="BJ61" s="48"/>
      <c r="BK61" s="48"/>
      <c r="BL61" s="48"/>
      <c r="BM61" s="47" t="s">
        <v>275</v>
      </c>
      <c r="BR61" s="34"/>
      <c r="BS61" s="34"/>
      <c r="BT61" s="34"/>
      <c r="BU61" s="34"/>
      <c r="BV61" s="48"/>
      <c r="BW61" s="47" t="s">
        <v>275</v>
      </c>
      <c r="CB61" s="48"/>
      <c r="CC61" s="48"/>
      <c r="CD61" s="48"/>
      <c r="CE61" s="48"/>
      <c r="CF61" s="48"/>
      <c r="CG61" s="47" t="s">
        <v>275</v>
      </c>
      <c r="CH61" s="47" t="s">
        <v>278</v>
      </c>
      <c r="CL61" s="48"/>
      <c r="CM61" s="48"/>
      <c r="CN61" s="48"/>
      <c r="CO61" s="48"/>
      <c r="CP61" s="48"/>
      <c r="CQ61" s="47" t="s">
        <v>275</v>
      </c>
      <c r="CR61" s="47" t="s">
        <v>278</v>
      </c>
      <c r="CV61" s="48"/>
      <c r="CW61" s="48"/>
      <c r="CX61" s="48"/>
      <c r="CY61" s="48"/>
      <c r="CZ61" s="48"/>
      <c r="DA61" s="47" t="s">
        <v>55</v>
      </c>
      <c r="DB61" s="43" t="s">
        <v>209</v>
      </c>
      <c r="DC61" s="43" t="s">
        <v>230</v>
      </c>
      <c r="DD61" s="32">
        <v>0</v>
      </c>
      <c r="DE61" s="32">
        <v>662.96299999999997</v>
      </c>
      <c r="DF61" s="32">
        <v>15.047000000000001</v>
      </c>
      <c r="DG61" s="32">
        <v>0</v>
      </c>
      <c r="DH61" s="32">
        <v>0</v>
      </c>
      <c r="DI61" s="32">
        <f t="shared" si="13"/>
        <v>0</v>
      </c>
      <c r="DJ61" s="32"/>
      <c r="DK61" s="32">
        <v>0</v>
      </c>
      <c r="DL61" s="32">
        <v>0</v>
      </c>
      <c r="DM61" s="32"/>
      <c r="DN61" s="32">
        <v>0</v>
      </c>
      <c r="DO61" s="32">
        <v>0</v>
      </c>
      <c r="DP61" s="32">
        <v>0</v>
      </c>
      <c r="DQ61" s="32">
        <v>6.4260000000000002</v>
      </c>
      <c r="DR61" s="32">
        <v>26.244</v>
      </c>
      <c r="DS61" s="32">
        <v>0</v>
      </c>
      <c r="DT61" s="32">
        <v>0</v>
      </c>
    </row>
    <row r="62" spans="2:124">
      <c r="B62" s="47" t="s">
        <v>275</v>
      </c>
      <c r="G62" s="34"/>
      <c r="H62" s="34"/>
      <c r="I62" s="34"/>
      <c r="J62" s="34"/>
      <c r="K62" s="48"/>
      <c r="Q62" s="34"/>
      <c r="R62" s="34"/>
      <c r="S62" s="48"/>
      <c r="T62" s="34"/>
      <c r="U62" s="48"/>
      <c r="V62" s="48"/>
      <c r="W62" s="47" t="str">
        <f t="shared" si="18"/>
        <v>PT</v>
      </c>
      <c r="X62" s="47" t="s">
        <v>278</v>
      </c>
      <c r="Y62" s="47" t="s">
        <v>272</v>
      </c>
      <c r="Z62" s="47" t="str">
        <f t="shared" si="19"/>
        <v>COM_BNDPRD</v>
      </c>
      <c r="AA62" s="47" t="s">
        <v>153</v>
      </c>
      <c r="AB62" s="34">
        <f t="shared" si="25"/>
        <v>248.40600000000001</v>
      </c>
      <c r="AC62" s="34">
        <f t="shared" si="25"/>
        <v>156.88800000000001</v>
      </c>
      <c r="AD62" s="34"/>
      <c r="AE62" s="34">
        <v>10</v>
      </c>
      <c r="AF62" s="48"/>
      <c r="AG62" s="47" t="str">
        <f t="shared" si="21"/>
        <v>PT</v>
      </c>
      <c r="AH62" s="47" t="s">
        <v>278</v>
      </c>
      <c r="AI62" s="47" t="str">
        <f t="shared" si="24"/>
        <v>TRAFINOIL</v>
      </c>
      <c r="AJ62" s="47" t="str">
        <f t="shared" si="22"/>
        <v>COM_BNDPRD</v>
      </c>
      <c r="AK62" s="47" t="s">
        <v>71</v>
      </c>
      <c r="AL62" s="34">
        <f t="shared" si="26"/>
        <v>274.55400000000003</v>
      </c>
      <c r="AM62" s="34">
        <f t="shared" si="26"/>
        <v>392.22</v>
      </c>
      <c r="AN62" s="48"/>
      <c r="AO62" s="34">
        <v>10</v>
      </c>
      <c r="AP62" s="48"/>
      <c r="AQ62" s="48"/>
      <c r="AR62" s="47" t="s">
        <v>275</v>
      </c>
      <c r="AW62" s="48"/>
      <c r="AX62" s="48"/>
      <c r="AY62" s="48"/>
      <c r="AZ62" s="48"/>
      <c r="BA62" s="48"/>
      <c r="BB62" s="47" t="s">
        <v>275</v>
      </c>
      <c r="BG62" s="48"/>
      <c r="BH62" s="48"/>
      <c r="BI62" s="48"/>
      <c r="BJ62" s="48"/>
      <c r="BK62" s="48"/>
      <c r="BL62" s="48"/>
      <c r="BM62" s="47" t="s">
        <v>275</v>
      </c>
      <c r="BR62" s="34"/>
      <c r="BS62" s="34"/>
      <c r="BT62" s="34"/>
      <c r="BU62" s="34"/>
      <c r="BV62" s="48"/>
      <c r="BW62" s="47" t="s">
        <v>275</v>
      </c>
      <c r="CB62" s="48"/>
      <c r="CC62" s="48"/>
      <c r="CD62" s="48"/>
      <c r="CE62" s="48"/>
      <c r="CF62" s="48"/>
      <c r="CG62" s="47" t="s">
        <v>275</v>
      </c>
      <c r="CH62" s="47" t="s">
        <v>278</v>
      </c>
      <c r="CL62" s="48"/>
      <c r="CM62" s="48"/>
      <c r="CN62" s="48"/>
      <c r="CO62" s="48"/>
      <c r="CP62" s="48"/>
      <c r="CQ62" s="47" t="s">
        <v>275</v>
      </c>
      <c r="CR62" s="47" t="s">
        <v>278</v>
      </c>
      <c r="CV62" s="48"/>
      <c r="CW62" s="48"/>
      <c r="CX62" s="48"/>
      <c r="CY62" s="48"/>
      <c r="CZ62" s="48"/>
      <c r="DA62" s="47" t="s">
        <v>56</v>
      </c>
      <c r="DB62" s="43" t="s">
        <v>209</v>
      </c>
      <c r="DC62" s="43" t="s">
        <v>231</v>
      </c>
      <c r="DD62" s="32">
        <v>0</v>
      </c>
      <c r="DE62" s="32">
        <v>261.48</v>
      </c>
      <c r="DF62" s="32">
        <v>0.54600000000000004</v>
      </c>
      <c r="DG62" s="32">
        <v>0</v>
      </c>
      <c r="DH62" s="32">
        <v>0</v>
      </c>
      <c r="DI62" s="32">
        <f t="shared" si="13"/>
        <v>0</v>
      </c>
      <c r="DJ62" s="32"/>
      <c r="DK62" s="32">
        <v>0</v>
      </c>
      <c r="DL62" s="32">
        <v>0</v>
      </c>
      <c r="DM62" s="32"/>
      <c r="DN62" s="32">
        <v>0</v>
      </c>
      <c r="DO62" s="32">
        <v>0</v>
      </c>
      <c r="DP62" s="32">
        <v>0</v>
      </c>
      <c r="DQ62" s="32">
        <v>0.93100000000000005</v>
      </c>
      <c r="DR62" s="32">
        <v>12.654</v>
      </c>
      <c r="DS62" s="32">
        <v>0</v>
      </c>
      <c r="DT62" s="32">
        <v>0</v>
      </c>
    </row>
    <row r="63" spans="2:124">
      <c r="B63" s="47" t="s">
        <v>275</v>
      </c>
      <c r="G63" s="34"/>
      <c r="H63" s="34"/>
      <c r="I63" s="34"/>
      <c r="J63" s="34"/>
      <c r="K63" s="48"/>
      <c r="Q63" s="34"/>
      <c r="R63" s="34"/>
      <c r="S63" s="48"/>
      <c r="T63" s="34"/>
      <c r="U63" s="48"/>
      <c r="V63" s="48"/>
      <c r="W63" s="47" t="str">
        <f t="shared" si="18"/>
        <v>RO</v>
      </c>
      <c r="X63" s="47" t="s">
        <v>278</v>
      </c>
      <c r="Y63" s="47" t="s">
        <v>272</v>
      </c>
      <c r="Z63" s="47" t="str">
        <f t="shared" si="19"/>
        <v>COM_BNDPRD</v>
      </c>
      <c r="AA63" s="47" t="s">
        <v>153</v>
      </c>
      <c r="AB63" s="34">
        <f t="shared" si="25"/>
        <v>210.01935</v>
      </c>
      <c r="AC63" s="34">
        <f t="shared" si="25"/>
        <v>132.6438</v>
      </c>
      <c r="AD63" s="34"/>
      <c r="AE63" s="34">
        <v>10</v>
      </c>
      <c r="AF63" s="48"/>
      <c r="AG63" s="47" t="str">
        <f t="shared" si="21"/>
        <v>RO</v>
      </c>
      <c r="AH63" s="47" t="s">
        <v>278</v>
      </c>
      <c r="AI63" s="47" t="str">
        <f t="shared" si="24"/>
        <v>TRAFINOIL</v>
      </c>
      <c r="AJ63" s="47" t="str">
        <f t="shared" si="22"/>
        <v>COM_BNDPRD</v>
      </c>
      <c r="AK63" s="47" t="s">
        <v>71</v>
      </c>
      <c r="AL63" s="34">
        <f t="shared" si="26"/>
        <v>232.12665000000001</v>
      </c>
      <c r="AM63" s="34">
        <f t="shared" si="26"/>
        <v>331.60950000000003</v>
      </c>
      <c r="AN63" s="48"/>
      <c r="AO63" s="34">
        <v>10</v>
      </c>
      <c r="AP63" s="48"/>
      <c r="AQ63" s="48"/>
      <c r="AR63" s="47" t="s">
        <v>275</v>
      </c>
      <c r="AW63" s="48"/>
      <c r="AX63" s="48"/>
      <c r="AY63" s="48"/>
      <c r="AZ63" s="48"/>
      <c r="BA63" s="48"/>
      <c r="BB63" s="47" t="s">
        <v>275</v>
      </c>
      <c r="BG63" s="48"/>
      <c r="BH63" s="48"/>
      <c r="BI63" s="48"/>
      <c r="BJ63" s="48"/>
      <c r="BK63" s="48"/>
      <c r="BL63" s="48"/>
      <c r="BM63" s="47" t="s">
        <v>275</v>
      </c>
      <c r="BR63" s="34"/>
      <c r="BS63" s="34"/>
      <c r="BT63" s="34"/>
      <c r="BU63" s="34"/>
      <c r="BV63" s="48"/>
      <c r="BW63" s="47" t="s">
        <v>275</v>
      </c>
      <c r="CB63" s="48"/>
      <c r="CC63" s="48"/>
      <c r="CD63" s="48"/>
      <c r="CE63" s="48"/>
      <c r="CF63" s="48"/>
      <c r="CG63" s="47" t="s">
        <v>275</v>
      </c>
      <c r="CH63" s="47" t="s">
        <v>278</v>
      </c>
      <c r="CL63" s="48"/>
      <c r="CM63" s="48"/>
      <c r="CN63" s="48"/>
      <c r="CO63" s="48"/>
      <c r="CP63" s="48"/>
      <c r="CQ63" s="47" t="s">
        <v>275</v>
      </c>
      <c r="CR63" s="47" t="s">
        <v>278</v>
      </c>
      <c r="CV63" s="48"/>
      <c r="CW63" s="48"/>
      <c r="CX63" s="48"/>
      <c r="CY63" s="48"/>
      <c r="CZ63" s="48"/>
      <c r="DA63" s="47" t="s">
        <v>57</v>
      </c>
      <c r="DB63" s="43" t="s">
        <v>209</v>
      </c>
      <c r="DC63" s="43" t="s">
        <v>232</v>
      </c>
      <c r="DD63" s="32">
        <v>0</v>
      </c>
      <c r="DE63" s="32">
        <v>221.07300000000001</v>
      </c>
      <c r="DF63" s="32">
        <v>0.05</v>
      </c>
      <c r="DG63" s="32">
        <v>0</v>
      </c>
      <c r="DH63" s="32">
        <v>0</v>
      </c>
      <c r="DI63" s="32">
        <f t="shared" si="13"/>
        <v>2E-3</v>
      </c>
      <c r="DJ63" s="32"/>
      <c r="DK63" s="32">
        <v>2E-3</v>
      </c>
      <c r="DL63" s="32">
        <v>0</v>
      </c>
      <c r="DM63" s="32"/>
      <c r="DN63" s="32">
        <v>0</v>
      </c>
      <c r="DO63" s="32">
        <v>0</v>
      </c>
      <c r="DP63" s="32">
        <v>0</v>
      </c>
      <c r="DQ63" s="32">
        <v>2.573</v>
      </c>
      <c r="DR63" s="32">
        <v>5.9050000000000002</v>
      </c>
      <c r="DS63" s="32">
        <v>0</v>
      </c>
      <c r="DT63" s="32">
        <v>0</v>
      </c>
    </row>
    <row r="64" spans="2:124">
      <c r="B64" s="47" t="s">
        <v>275</v>
      </c>
      <c r="G64" s="34"/>
      <c r="H64" s="34"/>
      <c r="I64" s="34"/>
      <c r="J64" s="34"/>
      <c r="K64" s="48"/>
      <c r="Q64" s="34"/>
      <c r="R64" s="34"/>
      <c r="S64" s="48"/>
      <c r="T64" s="34"/>
      <c r="U64" s="48"/>
      <c r="V64" s="48"/>
      <c r="W64" s="47" t="str">
        <f t="shared" si="18"/>
        <v>SI</v>
      </c>
      <c r="X64" s="47" t="s">
        <v>278</v>
      </c>
      <c r="Y64" s="47" t="s">
        <v>272</v>
      </c>
      <c r="Z64" s="47" t="str">
        <f t="shared" si="19"/>
        <v>COM_BNDPRD</v>
      </c>
      <c r="AA64" s="47" t="s">
        <v>153</v>
      </c>
      <c r="AB64" s="34">
        <f t="shared" si="25"/>
        <v>69.765149999999991</v>
      </c>
      <c r="AC64" s="34">
        <f t="shared" si="25"/>
        <v>44.062199999999997</v>
      </c>
      <c r="AD64" s="34"/>
      <c r="AE64" s="34">
        <v>10</v>
      </c>
      <c r="AF64" s="48"/>
      <c r="AG64" s="47" t="str">
        <f t="shared" si="21"/>
        <v>SI</v>
      </c>
      <c r="AH64" s="47" t="s">
        <v>278</v>
      </c>
      <c r="AI64" s="47" t="str">
        <f t="shared" si="24"/>
        <v>TRAFINOIL</v>
      </c>
      <c r="AJ64" s="47" t="str">
        <f t="shared" si="22"/>
        <v>COM_BNDPRD</v>
      </c>
      <c r="AK64" s="47" t="s">
        <v>71</v>
      </c>
      <c r="AL64" s="34">
        <f t="shared" si="26"/>
        <v>77.108850000000004</v>
      </c>
      <c r="AM64" s="34">
        <f t="shared" si="26"/>
        <v>110.15549999999999</v>
      </c>
      <c r="AN64" s="48"/>
      <c r="AO64" s="34">
        <v>10</v>
      </c>
      <c r="AP64" s="48"/>
      <c r="AQ64" s="48"/>
      <c r="AR64" s="47" t="s">
        <v>275</v>
      </c>
      <c r="AW64" s="48"/>
      <c r="AX64" s="48"/>
      <c r="AY64" s="48"/>
      <c r="AZ64" s="48"/>
      <c r="BA64" s="48"/>
      <c r="BB64" s="47" t="s">
        <v>275</v>
      </c>
      <c r="BG64" s="48"/>
      <c r="BH64" s="48"/>
      <c r="BI64" s="48"/>
      <c r="BJ64" s="48"/>
      <c r="BK64" s="48"/>
      <c r="BL64" s="48"/>
      <c r="BM64" s="47" t="s">
        <v>275</v>
      </c>
      <c r="BR64" s="34"/>
      <c r="BS64" s="34"/>
      <c r="BT64" s="34"/>
      <c r="BU64" s="34"/>
      <c r="BV64" s="48"/>
      <c r="BW64" s="47" t="s">
        <v>275</v>
      </c>
      <c r="CB64" s="48"/>
      <c r="CC64" s="48"/>
      <c r="CD64" s="48"/>
      <c r="CE64" s="48"/>
      <c r="CF64" s="48"/>
      <c r="CG64" s="47" t="s">
        <v>275</v>
      </c>
      <c r="CH64" s="47" t="s">
        <v>278</v>
      </c>
      <c r="CL64" s="48"/>
      <c r="CM64" s="48"/>
      <c r="CN64" s="48"/>
      <c r="CO64" s="48"/>
      <c r="CP64" s="48"/>
      <c r="CQ64" s="47" t="s">
        <v>275</v>
      </c>
      <c r="CR64" s="47" t="s">
        <v>278</v>
      </c>
      <c r="CV64" s="48"/>
      <c r="CW64" s="48"/>
      <c r="CX64" s="48"/>
      <c r="CY64" s="48"/>
      <c r="CZ64" s="48"/>
      <c r="DA64" s="47" t="s">
        <v>59</v>
      </c>
      <c r="DB64" s="43" t="s">
        <v>209</v>
      </c>
      <c r="DC64" s="43" t="s">
        <v>233</v>
      </c>
      <c r="DD64" s="32">
        <v>0</v>
      </c>
      <c r="DE64" s="32">
        <v>73.436999999999998</v>
      </c>
      <c r="DF64" s="32">
        <v>8.7999999999999995E-2</v>
      </c>
      <c r="DG64" s="32">
        <v>0</v>
      </c>
      <c r="DH64" s="32">
        <v>0</v>
      </c>
      <c r="DI64" s="32">
        <f t="shared" si="13"/>
        <v>0</v>
      </c>
      <c r="DJ64" s="32"/>
      <c r="DK64" s="32">
        <v>0</v>
      </c>
      <c r="DL64" s="32">
        <v>0</v>
      </c>
      <c r="DM64" s="32"/>
      <c r="DN64" s="32">
        <v>0</v>
      </c>
      <c r="DO64" s="32">
        <v>0</v>
      </c>
      <c r="DP64" s="32">
        <v>0</v>
      </c>
      <c r="DQ64" s="32">
        <v>0.27300000000000002</v>
      </c>
      <c r="DR64" s="32">
        <v>0.95899999999999996</v>
      </c>
      <c r="DS64" s="32">
        <v>0</v>
      </c>
      <c r="DT64" s="32">
        <v>0</v>
      </c>
    </row>
    <row r="65" spans="2:124">
      <c r="B65" s="47" t="s">
        <v>275</v>
      </c>
      <c r="G65" s="34"/>
      <c r="H65" s="34"/>
      <c r="I65" s="34"/>
      <c r="J65" s="34"/>
      <c r="K65" s="48"/>
      <c r="Q65" s="34"/>
      <c r="R65" s="34"/>
      <c r="S65" s="48"/>
      <c r="T65" s="34"/>
      <c r="U65" s="48"/>
      <c r="V65" s="48"/>
      <c r="W65" s="47" t="str">
        <f t="shared" si="18"/>
        <v>SK</v>
      </c>
      <c r="X65" s="47" t="s">
        <v>278</v>
      </c>
      <c r="Y65" s="47" t="s">
        <v>272</v>
      </c>
      <c r="Z65" s="47" t="str">
        <f t="shared" si="19"/>
        <v>COM_BNDPRD</v>
      </c>
      <c r="AA65" s="47" t="s">
        <v>153</v>
      </c>
      <c r="AB65" s="34">
        <f t="shared" si="25"/>
        <v>76.53864999999999</v>
      </c>
      <c r="AC65" s="34">
        <f t="shared" si="25"/>
        <v>48.340199999999996</v>
      </c>
      <c r="AD65" s="34"/>
      <c r="AE65" s="34">
        <v>10</v>
      </c>
      <c r="AF65" s="48"/>
      <c r="AG65" s="47" t="str">
        <f t="shared" si="21"/>
        <v>SK</v>
      </c>
      <c r="AH65" s="47" t="s">
        <v>278</v>
      </c>
      <c r="AI65" s="47" t="str">
        <f t="shared" si="24"/>
        <v>TRAFINOIL</v>
      </c>
      <c r="AJ65" s="47" t="str">
        <f t="shared" si="22"/>
        <v>COM_BNDPRD</v>
      </c>
      <c r="AK65" s="47" t="s">
        <v>71</v>
      </c>
      <c r="AL65" s="34">
        <f t="shared" si="26"/>
        <v>84.595349999999996</v>
      </c>
      <c r="AM65" s="34">
        <f t="shared" si="26"/>
        <v>120.85049999999998</v>
      </c>
      <c r="AN65" s="48"/>
      <c r="AO65" s="34">
        <v>10</v>
      </c>
      <c r="AP65" s="48"/>
      <c r="AQ65" s="48"/>
      <c r="AR65" s="47" t="s">
        <v>275</v>
      </c>
      <c r="AW65" s="48"/>
      <c r="AX65" s="48"/>
      <c r="AY65" s="48"/>
      <c r="AZ65" s="48"/>
      <c r="BA65" s="48"/>
      <c r="BB65" s="47" t="s">
        <v>275</v>
      </c>
      <c r="BG65" s="48"/>
      <c r="BH65" s="48"/>
      <c r="BI65" s="48"/>
      <c r="BJ65" s="48"/>
      <c r="BK65" s="48"/>
      <c r="BL65" s="48"/>
      <c r="BM65" s="47" t="s">
        <v>275</v>
      </c>
      <c r="BR65" s="34"/>
      <c r="BS65" s="34"/>
      <c r="BT65" s="34"/>
      <c r="BU65" s="34"/>
      <c r="BV65" s="48"/>
      <c r="BW65" s="47" t="s">
        <v>275</v>
      </c>
      <c r="CB65" s="48"/>
      <c r="CC65" s="48"/>
      <c r="CD65" s="48"/>
      <c r="CE65" s="48"/>
      <c r="CF65" s="48"/>
      <c r="CG65" s="47" t="s">
        <v>275</v>
      </c>
      <c r="CH65" s="47" t="s">
        <v>278</v>
      </c>
      <c r="CL65" s="48"/>
      <c r="CM65" s="48"/>
      <c r="CN65" s="48"/>
      <c r="CO65" s="48"/>
      <c r="CP65" s="48"/>
      <c r="CQ65" s="47" t="s">
        <v>275</v>
      </c>
      <c r="CR65" s="47" t="s">
        <v>278</v>
      </c>
      <c r="CV65" s="48"/>
      <c r="CW65" s="48"/>
      <c r="CX65" s="48"/>
      <c r="CY65" s="48"/>
      <c r="CZ65" s="48"/>
      <c r="DA65" s="47" t="s">
        <v>60</v>
      </c>
      <c r="DB65" s="43" t="s">
        <v>209</v>
      </c>
      <c r="DC65" s="43" t="s">
        <v>234</v>
      </c>
      <c r="DD65" s="32">
        <v>0</v>
      </c>
      <c r="DE65" s="32">
        <v>80.566999999999993</v>
      </c>
      <c r="DF65" s="32">
        <v>3.863</v>
      </c>
      <c r="DG65" s="32">
        <v>0</v>
      </c>
      <c r="DH65" s="32">
        <v>0</v>
      </c>
      <c r="DI65" s="32">
        <f t="shared" si="13"/>
        <v>0</v>
      </c>
      <c r="DJ65" s="32"/>
      <c r="DK65" s="32">
        <v>0</v>
      </c>
      <c r="DL65" s="32">
        <v>0</v>
      </c>
      <c r="DM65" s="32"/>
      <c r="DN65" s="32">
        <v>0</v>
      </c>
      <c r="DO65" s="32">
        <v>0</v>
      </c>
      <c r="DP65" s="32">
        <v>0</v>
      </c>
      <c r="DQ65" s="32">
        <v>0.96</v>
      </c>
      <c r="DR65" s="32">
        <v>5.0650000000000004</v>
      </c>
      <c r="DS65" s="32">
        <v>0</v>
      </c>
      <c r="DT65" s="32">
        <v>0</v>
      </c>
    </row>
    <row r="66" spans="2:124">
      <c r="B66" s="47" t="s">
        <v>275</v>
      </c>
      <c r="G66" s="34"/>
      <c r="H66" s="34"/>
      <c r="I66" s="34"/>
      <c r="J66" s="34"/>
      <c r="K66" s="48"/>
      <c r="Q66" s="34"/>
      <c r="R66" s="34"/>
      <c r="S66" s="48"/>
      <c r="T66" s="34"/>
      <c r="U66" s="48"/>
      <c r="V66" s="48"/>
      <c r="W66" s="47" t="str">
        <f t="shared" si="18"/>
        <v>FI</v>
      </c>
      <c r="X66" s="47" t="s">
        <v>278</v>
      </c>
      <c r="Y66" s="47" t="s">
        <v>272</v>
      </c>
      <c r="Z66" s="47" t="str">
        <f t="shared" si="19"/>
        <v>COM_BNDPRD</v>
      </c>
      <c r="AA66" s="47" t="s">
        <v>153</v>
      </c>
      <c r="AB66" s="34">
        <f t="shared" si="25"/>
        <v>168.12244999999999</v>
      </c>
      <c r="AC66" s="34">
        <f t="shared" si="25"/>
        <v>106.18259999999999</v>
      </c>
      <c r="AD66" s="34"/>
      <c r="AE66" s="34">
        <v>10</v>
      </c>
      <c r="AF66" s="48"/>
      <c r="AG66" s="47" t="str">
        <f t="shared" si="21"/>
        <v>FI</v>
      </c>
      <c r="AH66" s="47" t="s">
        <v>278</v>
      </c>
      <c r="AI66" s="47" t="str">
        <f t="shared" si="24"/>
        <v>TRAFINOIL</v>
      </c>
      <c r="AJ66" s="47" t="str">
        <f t="shared" si="22"/>
        <v>COM_BNDPRD</v>
      </c>
      <c r="AK66" s="47" t="s">
        <v>71</v>
      </c>
      <c r="AL66" s="34">
        <f t="shared" si="26"/>
        <v>185.81955000000002</v>
      </c>
      <c r="AM66" s="34">
        <f t="shared" si="26"/>
        <v>265.45650000000001</v>
      </c>
      <c r="AN66" s="48"/>
      <c r="AO66" s="34">
        <v>10</v>
      </c>
      <c r="AP66" s="48"/>
      <c r="AQ66" s="48"/>
      <c r="AR66" s="47" t="s">
        <v>275</v>
      </c>
      <c r="AW66" s="48"/>
      <c r="AX66" s="48"/>
      <c r="AY66" s="48"/>
      <c r="AZ66" s="48"/>
      <c r="BA66" s="48"/>
      <c r="BB66" s="47" t="s">
        <v>275</v>
      </c>
      <c r="BG66" s="48"/>
      <c r="BH66" s="48"/>
      <c r="BI66" s="48"/>
      <c r="BJ66" s="48"/>
      <c r="BK66" s="48"/>
      <c r="BL66" s="48"/>
      <c r="BM66" s="47" t="s">
        <v>275</v>
      </c>
      <c r="BR66" s="34"/>
      <c r="BS66" s="34"/>
      <c r="BT66" s="34"/>
      <c r="BU66" s="34"/>
      <c r="BV66" s="48"/>
      <c r="BW66" s="47" t="s">
        <v>275</v>
      </c>
      <c r="CB66" s="48"/>
      <c r="CC66" s="48"/>
      <c r="CD66" s="48"/>
      <c r="CE66" s="48"/>
      <c r="CF66" s="48"/>
      <c r="CG66" s="47" t="s">
        <v>275</v>
      </c>
      <c r="CH66" s="47" t="s">
        <v>278</v>
      </c>
      <c r="CL66" s="48"/>
      <c r="CM66" s="48"/>
      <c r="CN66" s="48"/>
      <c r="CO66" s="48"/>
      <c r="CP66" s="48"/>
      <c r="CQ66" s="47" t="s">
        <v>275</v>
      </c>
      <c r="CR66" s="47" t="s">
        <v>278</v>
      </c>
      <c r="CV66" s="48"/>
      <c r="CW66" s="48"/>
      <c r="CX66" s="48"/>
      <c r="CY66" s="48"/>
      <c r="CZ66" s="48"/>
      <c r="DA66" s="47" t="s">
        <v>45</v>
      </c>
      <c r="DB66" s="43" t="s">
        <v>209</v>
      </c>
      <c r="DC66" s="43" t="s">
        <v>235</v>
      </c>
      <c r="DD66" s="32">
        <v>0</v>
      </c>
      <c r="DE66" s="32">
        <v>176.971</v>
      </c>
      <c r="DF66" s="32">
        <v>0.28199999999999997</v>
      </c>
      <c r="DG66" s="32">
        <v>0</v>
      </c>
      <c r="DH66" s="32">
        <v>0</v>
      </c>
      <c r="DI66" s="32">
        <f t="shared" si="13"/>
        <v>7.0000000000000001E-3</v>
      </c>
      <c r="DJ66" s="32"/>
      <c r="DK66" s="32">
        <v>0</v>
      </c>
      <c r="DL66" s="32">
        <v>7.0000000000000001E-3</v>
      </c>
      <c r="DM66" s="32"/>
      <c r="DN66" s="32">
        <v>0</v>
      </c>
      <c r="DO66" s="32">
        <v>0</v>
      </c>
      <c r="DP66" s="32">
        <v>0</v>
      </c>
      <c r="DQ66" s="32">
        <v>2.7170000000000001</v>
      </c>
      <c r="DR66" s="32">
        <v>18.087</v>
      </c>
      <c r="DS66" s="32">
        <v>0</v>
      </c>
      <c r="DT66" s="32">
        <v>0</v>
      </c>
    </row>
    <row r="67" spans="2:124">
      <c r="B67" s="47" t="s">
        <v>275</v>
      </c>
      <c r="G67" s="34"/>
      <c r="H67" s="34"/>
      <c r="I67" s="34"/>
      <c r="J67" s="34"/>
      <c r="K67" s="48"/>
      <c r="Q67" s="34"/>
      <c r="R67" s="34"/>
      <c r="S67" s="48"/>
      <c r="T67" s="34"/>
      <c r="U67" s="48"/>
      <c r="V67" s="48"/>
      <c r="W67" s="47" t="str">
        <f t="shared" si="18"/>
        <v>SE</v>
      </c>
      <c r="X67" s="47" t="s">
        <v>278</v>
      </c>
      <c r="Y67" s="47" t="s">
        <v>272</v>
      </c>
      <c r="Z67" s="47" t="str">
        <f t="shared" si="19"/>
        <v>COM_BNDPRD</v>
      </c>
      <c r="AA67" s="47" t="s">
        <v>153</v>
      </c>
      <c r="AB67" s="34">
        <f t="shared" si="25"/>
        <v>290.67529999999999</v>
      </c>
      <c r="AC67" s="34">
        <f t="shared" si="25"/>
        <v>183.58439999999999</v>
      </c>
      <c r="AD67" s="34"/>
      <c r="AE67" s="34">
        <v>10</v>
      </c>
      <c r="AF67" s="48"/>
      <c r="AG67" s="47" t="str">
        <f t="shared" si="21"/>
        <v>SE</v>
      </c>
      <c r="AH67" s="47" t="s">
        <v>278</v>
      </c>
      <c r="AI67" s="47" t="str">
        <f t="shared" si="24"/>
        <v>TRAFINOIL</v>
      </c>
      <c r="AJ67" s="47" t="str">
        <f t="shared" si="22"/>
        <v>COM_BNDPRD</v>
      </c>
      <c r="AK67" s="47" t="s">
        <v>71</v>
      </c>
      <c r="AL67" s="34">
        <f t="shared" si="26"/>
        <v>321.27269999999999</v>
      </c>
      <c r="AM67" s="34">
        <f t="shared" si="26"/>
        <v>458.96100000000001</v>
      </c>
      <c r="AN67" s="48"/>
      <c r="AO67" s="34">
        <v>10</v>
      </c>
      <c r="AP67" s="48"/>
      <c r="AQ67" s="48"/>
      <c r="AR67" s="47" t="s">
        <v>275</v>
      </c>
      <c r="AW67" s="48"/>
      <c r="AX67" s="48"/>
      <c r="AY67" s="48"/>
      <c r="AZ67" s="48"/>
      <c r="BA67" s="48"/>
      <c r="BB67" s="47" t="s">
        <v>275</v>
      </c>
      <c r="BG67" s="48"/>
      <c r="BH67" s="48"/>
      <c r="BI67" s="48"/>
      <c r="BJ67" s="48"/>
      <c r="BK67" s="48"/>
      <c r="BL67" s="48"/>
      <c r="BM67" s="47" t="s">
        <v>275</v>
      </c>
      <c r="BR67" s="34"/>
      <c r="BS67" s="34"/>
      <c r="BT67" s="34"/>
      <c r="BU67" s="34"/>
      <c r="BV67" s="48"/>
      <c r="BW67" s="47" t="s">
        <v>275</v>
      </c>
      <c r="CB67" s="48"/>
      <c r="CC67" s="48"/>
      <c r="CD67" s="48"/>
      <c r="CE67" s="48"/>
      <c r="CF67" s="48"/>
      <c r="CG67" s="47" t="s">
        <v>275</v>
      </c>
      <c r="CH67" s="47" t="s">
        <v>278</v>
      </c>
      <c r="CL67" s="48"/>
      <c r="CM67" s="48"/>
      <c r="CN67" s="48"/>
      <c r="CO67" s="48"/>
      <c r="CP67" s="48"/>
      <c r="CQ67" s="47" t="s">
        <v>275</v>
      </c>
      <c r="CR67" s="47" t="s">
        <v>278</v>
      </c>
      <c r="CV67" s="48"/>
      <c r="CW67" s="48"/>
      <c r="CX67" s="48"/>
      <c r="CY67" s="48"/>
      <c r="CZ67" s="48"/>
      <c r="DA67" s="47" t="s">
        <v>58</v>
      </c>
      <c r="DB67" s="43" t="s">
        <v>209</v>
      </c>
      <c r="DC67" s="43" t="s">
        <v>236</v>
      </c>
      <c r="DD67" s="32">
        <v>0</v>
      </c>
      <c r="DE67" s="32">
        <v>305.97399999999999</v>
      </c>
      <c r="DF67" s="32">
        <v>1.4419999999999999</v>
      </c>
      <c r="DG67" s="32">
        <v>0</v>
      </c>
      <c r="DH67" s="32">
        <v>0</v>
      </c>
      <c r="DI67" s="32">
        <f t="shared" si="13"/>
        <v>4.0620000000000003</v>
      </c>
      <c r="DJ67" s="32"/>
      <c r="DK67" s="32">
        <v>0</v>
      </c>
      <c r="DL67" s="32">
        <v>4.0620000000000003</v>
      </c>
      <c r="DM67" s="32"/>
      <c r="DN67" s="32">
        <v>0</v>
      </c>
      <c r="DO67" s="32">
        <v>0</v>
      </c>
      <c r="DP67" s="32">
        <v>0</v>
      </c>
      <c r="DQ67" s="32">
        <v>5.5739999999999998</v>
      </c>
      <c r="DR67" s="32">
        <v>36.506</v>
      </c>
      <c r="DS67" s="32">
        <v>0</v>
      </c>
      <c r="DT67" s="32">
        <v>0</v>
      </c>
    </row>
    <row r="68" spans="2:124">
      <c r="B68" s="47" t="s">
        <v>275</v>
      </c>
      <c r="G68" s="34"/>
      <c r="H68" s="34"/>
      <c r="I68" s="34"/>
      <c r="J68" s="34"/>
      <c r="K68" s="48"/>
      <c r="Q68" s="34"/>
      <c r="R68" s="34"/>
      <c r="S68" s="48"/>
      <c r="T68" s="34"/>
      <c r="U68" s="48"/>
      <c r="V68" s="48"/>
      <c r="W68" s="47" t="str">
        <f t="shared" si="18"/>
        <v>UK</v>
      </c>
      <c r="X68" s="47" t="s">
        <v>278</v>
      </c>
      <c r="Y68" s="47" t="s">
        <v>272</v>
      </c>
      <c r="Z68" s="47" t="str">
        <f t="shared" si="19"/>
        <v>COM_BNDPRD</v>
      </c>
      <c r="AA68" s="47" t="s">
        <v>153</v>
      </c>
      <c r="AB68" s="34">
        <f t="shared" si="25"/>
        <v>2006.20335</v>
      </c>
      <c r="AC68" s="34">
        <f t="shared" si="25"/>
        <v>1267.0758000000001</v>
      </c>
      <c r="AD68" s="34"/>
      <c r="AE68" s="34">
        <v>10</v>
      </c>
      <c r="AF68" s="48"/>
      <c r="AG68" s="47" t="str">
        <f t="shared" si="21"/>
        <v>UK</v>
      </c>
      <c r="AH68" s="47" t="s">
        <v>278</v>
      </c>
      <c r="AI68" s="47" t="str">
        <f t="shared" si="24"/>
        <v>TRAFINOIL</v>
      </c>
      <c r="AJ68" s="47" t="str">
        <f t="shared" si="22"/>
        <v>COM_BNDPRD</v>
      </c>
      <c r="AK68" s="47" t="s">
        <v>71</v>
      </c>
      <c r="AL68" s="34">
        <f t="shared" si="26"/>
        <v>2217.38265</v>
      </c>
      <c r="AM68" s="34">
        <f t="shared" si="26"/>
        <v>3167.6895000000004</v>
      </c>
      <c r="AN68" s="48"/>
      <c r="AO68" s="34">
        <v>10</v>
      </c>
      <c r="AP68" s="48"/>
      <c r="AQ68" s="48"/>
      <c r="AR68" s="47" t="s">
        <v>275</v>
      </c>
      <c r="AW68" s="48"/>
      <c r="AX68" s="48"/>
      <c r="AY68" s="48"/>
      <c r="AZ68" s="48"/>
      <c r="BA68" s="48"/>
      <c r="BB68" s="47" t="s">
        <v>275</v>
      </c>
      <c r="BG68" s="48"/>
      <c r="BH68" s="48"/>
      <c r="BI68" s="48"/>
      <c r="BJ68" s="48"/>
      <c r="BK68" s="48"/>
      <c r="BL68" s="48"/>
      <c r="BM68" s="47" t="s">
        <v>275</v>
      </c>
      <c r="BR68" s="34"/>
      <c r="BS68" s="34"/>
      <c r="BT68" s="34"/>
      <c r="BU68" s="34"/>
      <c r="BV68" s="48"/>
      <c r="BW68" s="47" t="s">
        <v>275</v>
      </c>
      <c r="CB68" s="48"/>
      <c r="CC68" s="48"/>
      <c r="CD68" s="48"/>
      <c r="CE68" s="48"/>
      <c r="CF68" s="48"/>
      <c r="CG68" s="47" t="s">
        <v>275</v>
      </c>
      <c r="CH68" s="47" t="s">
        <v>278</v>
      </c>
      <c r="CL68" s="48"/>
      <c r="CM68" s="48"/>
      <c r="CN68" s="48"/>
      <c r="CO68" s="48"/>
      <c r="CP68" s="48"/>
      <c r="CQ68" s="47" t="s">
        <v>275</v>
      </c>
      <c r="CR68" s="47" t="s">
        <v>278</v>
      </c>
      <c r="CV68" s="48"/>
      <c r="CW68" s="48"/>
      <c r="CX68" s="48"/>
      <c r="CY68" s="48"/>
      <c r="CZ68" s="48"/>
      <c r="DA68" s="47" t="s">
        <v>61</v>
      </c>
      <c r="DB68" s="43" t="s">
        <v>209</v>
      </c>
      <c r="DC68" s="43" t="s">
        <v>237</v>
      </c>
      <c r="DD68" s="32">
        <v>0.39</v>
      </c>
      <c r="DE68" s="32">
        <v>2111.7930000000001</v>
      </c>
      <c r="DF68" s="32">
        <v>0</v>
      </c>
      <c r="DG68" s="32">
        <v>0</v>
      </c>
      <c r="DH68" s="32">
        <v>0</v>
      </c>
      <c r="DI68" s="32">
        <f t="shared" si="13"/>
        <v>0</v>
      </c>
      <c r="DJ68" s="32"/>
      <c r="DK68" s="32">
        <v>0</v>
      </c>
      <c r="DL68" s="32">
        <v>0</v>
      </c>
      <c r="DM68" s="32"/>
      <c r="DN68" s="32">
        <v>0</v>
      </c>
      <c r="DO68" s="32">
        <v>0</v>
      </c>
      <c r="DP68" s="32">
        <v>0</v>
      </c>
      <c r="DQ68" s="32">
        <v>16.927</v>
      </c>
      <c r="DR68" s="32">
        <v>22.129000000000001</v>
      </c>
      <c r="DS68" s="32">
        <v>0</v>
      </c>
      <c r="DT68" s="32">
        <v>0</v>
      </c>
    </row>
    <row r="69" spans="2:124">
      <c r="B69" s="47" t="s">
        <v>275</v>
      </c>
      <c r="G69" s="34"/>
      <c r="H69" s="34"/>
      <c r="I69" s="34"/>
      <c r="J69" s="34"/>
      <c r="K69" s="48"/>
      <c r="Q69" s="34"/>
      <c r="R69" s="34"/>
      <c r="S69" s="48"/>
      <c r="T69" s="34"/>
      <c r="U69" s="48"/>
      <c r="V69" s="48"/>
      <c r="W69" s="47" t="str">
        <f t="shared" si="18"/>
        <v>IS</v>
      </c>
      <c r="X69" s="47" t="s">
        <v>278</v>
      </c>
      <c r="Y69" s="47" t="s">
        <v>272</v>
      </c>
      <c r="Z69" s="47" t="str">
        <f t="shared" si="19"/>
        <v>COM_BNDPRD</v>
      </c>
      <c r="AA69" s="47" t="s">
        <v>153</v>
      </c>
      <c r="AB69" s="34">
        <f t="shared" si="25"/>
        <v>20.120049999999999</v>
      </c>
      <c r="AC69" s="34">
        <f t="shared" si="25"/>
        <v>12.707399999999998</v>
      </c>
      <c r="AD69" s="34"/>
      <c r="AE69" s="34">
        <v>10</v>
      </c>
      <c r="AF69" s="48"/>
      <c r="AG69" s="47" t="str">
        <f t="shared" si="21"/>
        <v>IS</v>
      </c>
      <c r="AH69" s="47" t="s">
        <v>278</v>
      </c>
      <c r="AI69" s="47" t="str">
        <f t="shared" si="24"/>
        <v>TRAFINOIL</v>
      </c>
      <c r="AJ69" s="47" t="str">
        <f t="shared" si="22"/>
        <v>COM_BNDPRD</v>
      </c>
      <c r="AK69" s="47" t="s">
        <v>71</v>
      </c>
      <c r="AL69" s="34">
        <f t="shared" si="26"/>
        <v>22.237949999999998</v>
      </c>
      <c r="AM69" s="34">
        <f t="shared" si="26"/>
        <v>31.768499999999996</v>
      </c>
      <c r="AN69" s="48"/>
      <c r="AO69" s="34">
        <v>10</v>
      </c>
      <c r="AP69" s="48"/>
      <c r="AQ69" s="48"/>
      <c r="AR69" s="47" t="s">
        <v>275</v>
      </c>
      <c r="AW69" s="48"/>
      <c r="AX69" s="48"/>
      <c r="AY69" s="48"/>
      <c r="AZ69" s="48"/>
      <c r="BA69" s="48"/>
      <c r="BB69" s="47" t="s">
        <v>275</v>
      </c>
      <c r="BG69" s="48"/>
      <c r="BH69" s="48"/>
      <c r="BI69" s="48"/>
      <c r="BJ69" s="48"/>
      <c r="BK69" s="48"/>
      <c r="BL69" s="48"/>
      <c r="BM69" s="47" t="s">
        <v>275</v>
      </c>
      <c r="BR69" s="34"/>
      <c r="BS69" s="34"/>
      <c r="BT69" s="34"/>
      <c r="BU69" s="34"/>
      <c r="BV69" s="48"/>
      <c r="BW69" s="47" t="s">
        <v>275</v>
      </c>
      <c r="CB69" s="48"/>
      <c r="CC69" s="48"/>
      <c r="CD69" s="48"/>
      <c r="CE69" s="48"/>
      <c r="CF69" s="48"/>
      <c r="CG69" s="47" t="s">
        <v>275</v>
      </c>
      <c r="CH69" s="47" t="s">
        <v>278</v>
      </c>
      <c r="CL69" s="48"/>
      <c r="CM69" s="48"/>
      <c r="CN69" s="48"/>
      <c r="CO69" s="48"/>
      <c r="CP69" s="48"/>
      <c r="CQ69" s="47" t="s">
        <v>275</v>
      </c>
      <c r="CR69" s="47" t="s">
        <v>278</v>
      </c>
      <c r="CV69" s="48"/>
      <c r="CW69" s="48"/>
      <c r="CX69" s="48"/>
      <c r="CY69" s="48"/>
      <c r="CZ69" s="48"/>
      <c r="DA69" s="47" t="s">
        <v>75</v>
      </c>
      <c r="DB69" s="43" t="s">
        <v>209</v>
      </c>
      <c r="DC69" s="43" t="s">
        <v>238</v>
      </c>
      <c r="DD69" s="32">
        <v>0</v>
      </c>
      <c r="DE69" s="32">
        <v>21.178999999999998</v>
      </c>
      <c r="DF69" s="32">
        <v>0</v>
      </c>
      <c r="DG69" s="32">
        <v>0</v>
      </c>
      <c r="DH69" s="32">
        <v>0</v>
      </c>
      <c r="DI69" s="32">
        <f t="shared" si="13"/>
        <v>6.9000000000000006E-2</v>
      </c>
      <c r="DJ69" s="32"/>
      <c r="DK69" s="32">
        <v>0</v>
      </c>
      <c r="DL69" s="32">
        <v>6.9000000000000006E-2</v>
      </c>
      <c r="DM69" s="32"/>
      <c r="DN69" s="32">
        <v>0</v>
      </c>
      <c r="DO69" s="32">
        <v>0</v>
      </c>
      <c r="DP69" s="32">
        <v>0</v>
      </c>
      <c r="DQ69" s="32">
        <v>5.3999999999999999E-2</v>
      </c>
      <c r="DR69" s="32">
        <v>0.442</v>
      </c>
      <c r="DS69" s="32">
        <v>0</v>
      </c>
      <c r="DT69" s="32">
        <v>0</v>
      </c>
    </row>
    <row r="70" spans="2:124">
      <c r="B70" s="47" t="s">
        <v>275</v>
      </c>
      <c r="G70" s="34"/>
      <c r="H70" s="34"/>
      <c r="I70" s="34"/>
      <c r="J70" s="34"/>
      <c r="K70" s="48"/>
      <c r="Q70" s="34"/>
      <c r="R70" s="34"/>
      <c r="S70" s="48"/>
      <c r="T70" s="34"/>
      <c r="U70" s="48"/>
      <c r="V70" s="48"/>
      <c r="W70" s="47" t="str">
        <f t="shared" ref="W70:W133" si="27">$DA70</f>
        <v>NO</v>
      </c>
      <c r="X70" s="47" t="s">
        <v>278</v>
      </c>
      <c r="Y70" s="47" t="s">
        <v>272</v>
      </c>
      <c r="Z70" s="47" t="str">
        <f t="shared" si="19"/>
        <v>COM_BNDPRD</v>
      </c>
      <c r="AA70" s="47" t="s">
        <v>153</v>
      </c>
      <c r="AB70" s="34">
        <f t="shared" si="25"/>
        <v>204.05524999999997</v>
      </c>
      <c r="AC70" s="34">
        <f t="shared" si="25"/>
        <v>128.87699999999998</v>
      </c>
      <c r="AD70" s="34"/>
      <c r="AE70" s="34">
        <v>10</v>
      </c>
      <c r="AF70" s="48"/>
      <c r="AG70" s="47" t="str">
        <f t="shared" ref="AG70:AG133" si="28">$DA70</f>
        <v>NO</v>
      </c>
      <c r="AH70" s="47" t="s">
        <v>278</v>
      </c>
      <c r="AI70" s="47" t="str">
        <f t="shared" si="24"/>
        <v>TRAFINOIL</v>
      </c>
      <c r="AJ70" s="47" t="str">
        <f t="shared" si="22"/>
        <v>COM_BNDPRD</v>
      </c>
      <c r="AK70" s="47" t="s">
        <v>71</v>
      </c>
      <c r="AL70" s="34">
        <f t="shared" si="26"/>
        <v>225.53475</v>
      </c>
      <c r="AM70" s="34">
        <f t="shared" si="26"/>
        <v>322.1925</v>
      </c>
      <c r="AN70" s="48"/>
      <c r="AO70" s="34">
        <v>10</v>
      </c>
      <c r="AP70" s="48"/>
      <c r="AQ70" s="48"/>
      <c r="AR70" s="47" t="s">
        <v>275</v>
      </c>
      <c r="AW70" s="48"/>
      <c r="AX70" s="48"/>
      <c r="AY70" s="48"/>
      <c r="AZ70" s="48"/>
      <c r="BA70" s="48"/>
      <c r="BB70" s="47" t="s">
        <v>275</v>
      </c>
      <c r="BG70" s="48"/>
      <c r="BH70" s="48"/>
      <c r="BI70" s="48"/>
      <c r="BJ70" s="48"/>
      <c r="BK70" s="48"/>
      <c r="BL70" s="48"/>
      <c r="BM70" s="47" t="s">
        <v>275</v>
      </c>
      <c r="BR70" s="34"/>
      <c r="BS70" s="34"/>
      <c r="BT70" s="34"/>
      <c r="BU70" s="34"/>
      <c r="BV70" s="48"/>
      <c r="BW70" s="47" t="s">
        <v>275</v>
      </c>
      <c r="CB70" s="48"/>
      <c r="CC70" s="48"/>
      <c r="CD70" s="48"/>
      <c r="CE70" s="48"/>
      <c r="CF70" s="48"/>
      <c r="CG70" s="47" t="s">
        <v>275</v>
      </c>
      <c r="CH70" s="47" t="s">
        <v>278</v>
      </c>
      <c r="CL70" s="48"/>
      <c r="CM70" s="48"/>
      <c r="CN70" s="48"/>
      <c r="CO70" s="48"/>
      <c r="CP70" s="48"/>
      <c r="CQ70" s="47" t="s">
        <v>275</v>
      </c>
      <c r="CR70" s="47" t="s">
        <v>278</v>
      </c>
      <c r="CV70" s="48"/>
      <c r="CW70" s="48"/>
      <c r="CX70" s="48"/>
      <c r="CY70" s="48"/>
      <c r="CZ70" s="48"/>
      <c r="DA70" s="47" t="s">
        <v>79</v>
      </c>
      <c r="DB70" s="43" t="s">
        <v>209</v>
      </c>
      <c r="DC70" s="43" t="s">
        <v>239</v>
      </c>
      <c r="DD70" s="32">
        <v>0</v>
      </c>
      <c r="DE70" s="32">
        <v>214.79499999999999</v>
      </c>
      <c r="DF70" s="32">
        <v>4.8259999999999996</v>
      </c>
      <c r="DG70" s="32">
        <v>0</v>
      </c>
      <c r="DH70" s="32">
        <v>0</v>
      </c>
      <c r="DI70" s="32">
        <f t="shared" ref="DI70:DI133" si="29">DK70+DL70</f>
        <v>0.378</v>
      </c>
      <c r="DJ70" s="32"/>
      <c r="DK70" s="32">
        <v>0</v>
      </c>
      <c r="DL70" s="32">
        <v>0.378</v>
      </c>
      <c r="DM70" s="32"/>
      <c r="DN70" s="32">
        <v>0</v>
      </c>
      <c r="DO70" s="32">
        <v>0</v>
      </c>
      <c r="DP70" s="32">
        <v>0</v>
      </c>
      <c r="DQ70" s="32">
        <v>0.42899999999999999</v>
      </c>
      <c r="DR70" s="32">
        <v>5.0780000000000003</v>
      </c>
      <c r="DS70" s="32">
        <v>0</v>
      </c>
      <c r="DT70" s="32">
        <v>0</v>
      </c>
    </row>
    <row r="71" spans="2:124">
      <c r="B71" s="47" t="s">
        <v>275</v>
      </c>
      <c r="G71" s="34"/>
      <c r="H71" s="34"/>
      <c r="I71" s="34"/>
      <c r="J71" s="34"/>
      <c r="K71" s="48"/>
      <c r="Q71" s="34"/>
      <c r="R71" s="34"/>
      <c r="S71" s="48"/>
      <c r="T71" s="34"/>
      <c r="U71" s="48"/>
      <c r="V71" s="48"/>
      <c r="W71" s="47" t="str">
        <f t="shared" si="27"/>
        <v>ME</v>
      </c>
      <c r="X71" s="47" t="s">
        <v>278</v>
      </c>
      <c r="Y71" s="47" t="s">
        <v>272</v>
      </c>
      <c r="Z71" s="47" t="str">
        <f t="shared" si="19"/>
        <v>COM_BNDPRD</v>
      </c>
      <c r="AA71" s="47" t="s">
        <v>153</v>
      </c>
      <c r="AB71" s="34">
        <f t="shared" si="25"/>
        <v>8.1044499999999999</v>
      </c>
      <c r="AC71" s="34">
        <f t="shared" si="25"/>
        <v>5.1185999999999998</v>
      </c>
      <c r="AD71" s="34"/>
      <c r="AE71" s="34">
        <v>10</v>
      </c>
      <c r="AF71" s="48"/>
      <c r="AG71" s="47" t="str">
        <f t="shared" si="28"/>
        <v>ME</v>
      </c>
      <c r="AH71" s="47" t="s">
        <v>278</v>
      </c>
      <c r="AI71" s="47" t="str">
        <f t="shared" si="24"/>
        <v>TRAFINOIL</v>
      </c>
      <c r="AJ71" s="47" t="str">
        <f t="shared" si="22"/>
        <v>COM_BNDPRD</v>
      </c>
      <c r="AK71" s="47" t="s">
        <v>71</v>
      </c>
      <c r="AL71" s="34">
        <f t="shared" si="26"/>
        <v>8.9575500000000012</v>
      </c>
      <c r="AM71" s="34">
        <f t="shared" si="26"/>
        <v>12.796500000000002</v>
      </c>
      <c r="AN71" s="48"/>
      <c r="AO71" s="34">
        <v>10</v>
      </c>
      <c r="AP71" s="48"/>
      <c r="AQ71" s="48"/>
      <c r="AR71" s="47" t="s">
        <v>275</v>
      </c>
      <c r="AW71" s="48"/>
      <c r="AX71" s="48"/>
      <c r="AY71" s="48"/>
      <c r="AZ71" s="48"/>
      <c r="BA71" s="48"/>
      <c r="BB71" s="47" t="s">
        <v>275</v>
      </c>
      <c r="BG71" s="48"/>
      <c r="BH71" s="48"/>
      <c r="BI71" s="48"/>
      <c r="BJ71" s="48"/>
      <c r="BK71" s="48"/>
      <c r="BL71" s="48"/>
      <c r="BM71" s="47" t="s">
        <v>275</v>
      </c>
      <c r="BR71" s="34"/>
      <c r="BS71" s="34"/>
      <c r="BT71" s="34"/>
      <c r="BU71" s="34"/>
      <c r="BV71" s="48"/>
      <c r="BW71" s="47" t="s">
        <v>275</v>
      </c>
      <c r="CB71" s="48"/>
      <c r="CC71" s="48"/>
      <c r="CD71" s="48"/>
      <c r="CE71" s="48"/>
      <c r="CF71" s="48"/>
      <c r="CG71" s="47" t="s">
        <v>275</v>
      </c>
      <c r="CH71" s="47" t="s">
        <v>278</v>
      </c>
      <c r="CL71" s="48"/>
      <c r="CM71" s="48"/>
      <c r="CN71" s="48"/>
      <c r="CO71" s="48"/>
      <c r="CP71" s="48"/>
      <c r="CQ71" s="47" t="s">
        <v>275</v>
      </c>
      <c r="CR71" s="47" t="s">
        <v>278</v>
      </c>
      <c r="CV71" s="48"/>
      <c r="CW71" s="48"/>
      <c r="CX71" s="48"/>
      <c r="CY71" s="48"/>
      <c r="CZ71" s="48"/>
      <c r="DA71" s="47" t="s">
        <v>77</v>
      </c>
      <c r="DB71" s="43" t="s">
        <v>209</v>
      </c>
      <c r="DC71" s="43" t="s">
        <v>240</v>
      </c>
      <c r="DD71" s="32">
        <v>0</v>
      </c>
      <c r="DE71" s="32">
        <v>8.5310000000000006</v>
      </c>
      <c r="DF71" s="32">
        <v>0</v>
      </c>
      <c r="DG71" s="32">
        <v>0</v>
      </c>
      <c r="DH71" s="32">
        <v>0</v>
      </c>
      <c r="DI71" s="32">
        <f t="shared" si="29"/>
        <v>0</v>
      </c>
      <c r="DJ71" s="32"/>
      <c r="DK71" s="32">
        <v>0</v>
      </c>
      <c r="DL71" s="32">
        <v>0</v>
      </c>
      <c r="DM71" s="32"/>
      <c r="DN71" s="32">
        <v>0</v>
      </c>
      <c r="DO71" s="32">
        <v>0</v>
      </c>
      <c r="DP71" s="32">
        <v>0</v>
      </c>
      <c r="DQ71" s="32">
        <v>0</v>
      </c>
      <c r="DR71" s="32">
        <v>0</v>
      </c>
      <c r="DS71" s="32">
        <v>0</v>
      </c>
      <c r="DT71" s="32">
        <v>0</v>
      </c>
    </row>
    <row r="72" spans="2:124">
      <c r="B72" s="47" t="s">
        <v>275</v>
      </c>
      <c r="G72" s="34"/>
      <c r="H72" s="34"/>
      <c r="I72" s="34"/>
      <c r="J72" s="34"/>
      <c r="K72" s="48"/>
      <c r="Q72" s="34"/>
      <c r="R72" s="34"/>
      <c r="S72" s="48"/>
      <c r="T72" s="34"/>
      <c r="U72" s="48"/>
      <c r="V72" s="48"/>
      <c r="W72" s="47" t="str">
        <f t="shared" si="27"/>
        <v>MK</v>
      </c>
      <c r="X72" s="47" t="s">
        <v>278</v>
      </c>
      <c r="Y72" s="47" t="s">
        <v>272</v>
      </c>
      <c r="Z72" s="47" t="str">
        <f t="shared" si="19"/>
        <v>COM_BNDPRD</v>
      </c>
      <c r="AA72" s="47" t="s">
        <v>153</v>
      </c>
      <c r="AB72" s="34">
        <f t="shared" si="25"/>
        <v>25.039149999999999</v>
      </c>
      <c r="AC72" s="34">
        <f t="shared" si="25"/>
        <v>15.8142</v>
      </c>
      <c r="AD72" s="34"/>
      <c r="AE72" s="34">
        <v>10</v>
      </c>
      <c r="AF72" s="48"/>
      <c r="AG72" s="47" t="str">
        <f t="shared" si="28"/>
        <v>MK</v>
      </c>
      <c r="AH72" s="47" t="s">
        <v>278</v>
      </c>
      <c r="AI72" s="47" t="str">
        <f t="shared" si="24"/>
        <v>TRAFINOIL</v>
      </c>
      <c r="AJ72" s="47" t="str">
        <f t="shared" si="22"/>
        <v>COM_BNDPRD</v>
      </c>
      <c r="AK72" s="47" t="s">
        <v>71</v>
      </c>
      <c r="AL72" s="34">
        <f t="shared" si="26"/>
        <v>27.674849999999999</v>
      </c>
      <c r="AM72" s="34">
        <f t="shared" si="26"/>
        <v>39.535499999999999</v>
      </c>
      <c r="AN72" s="48"/>
      <c r="AO72" s="34">
        <v>10</v>
      </c>
      <c r="AP72" s="48"/>
      <c r="AQ72" s="48"/>
      <c r="AR72" s="47" t="s">
        <v>275</v>
      </c>
      <c r="AW72" s="48"/>
      <c r="AX72" s="48"/>
      <c r="AY72" s="48"/>
      <c r="AZ72" s="48"/>
      <c r="BA72" s="48"/>
      <c r="BB72" s="47" t="s">
        <v>275</v>
      </c>
      <c r="BG72" s="48"/>
      <c r="BH72" s="48"/>
      <c r="BI72" s="48"/>
      <c r="BJ72" s="48"/>
      <c r="BK72" s="48"/>
      <c r="BL72" s="48"/>
      <c r="BM72" s="47" t="s">
        <v>275</v>
      </c>
      <c r="BR72" s="34"/>
      <c r="BS72" s="34"/>
      <c r="BT72" s="34"/>
      <c r="BU72" s="34"/>
      <c r="BV72" s="48"/>
      <c r="BW72" s="47" t="s">
        <v>275</v>
      </c>
      <c r="CB72" s="48"/>
      <c r="CC72" s="48"/>
      <c r="CD72" s="48"/>
      <c r="CE72" s="48"/>
      <c r="CF72" s="48"/>
      <c r="CG72" s="47" t="s">
        <v>275</v>
      </c>
      <c r="CH72" s="47" t="s">
        <v>278</v>
      </c>
      <c r="CL72" s="48"/>
      <c r="CM72" s="48"/>
      <c r="CN72" s="48"/>
      <c r="CO72" s="48"/>
      <c r="CP72" s="48"/>
      <c r="CQ72" s="47" t="s">
        <v>275</v>
      </c>
      <c r="CR72" s="47" t="s">
        <v>278</v>
      </c>
      <c r="CV72" s="48"/>
      <c r="CW72" s="48"/>
      <c r="CX72" s="48"/>
      <c r="CY72" s="48"/>
      <c r="CZ72" s="48"/>
      <c r="DA72" s="47" t="s">
        <v>78</v>
      </c>
      <c r="DB72" s="43" t="s">
        <v>209</v>
      </c>
      <c r="DC72" s="43" t="s">
        <v>241</v>
      </c>
      <c r="DD72" s="32">
        <v>0</v>
      </c>
      <c r="DE72" s="32">
        <v>26.356999999999999</v>
      </c>
      <c r="DF72" s="32">
        <v>6.0000000000000001E-3</v>
      </c>
      <c r="DG72" s="32">
        <v>0</v>
      </c>
      <c r="DH72" s="32">
        <v>0</v>
      </c>
      <c r="DI72" s="32">
        <f t="shared" si="29"/>
        <v>0</v>
      </c>
      <c r="DJ72" s="32"/>
      <c r="DK72" s="32">
        <v>0</v>
      </c>
      <c r="DL72" s="32">
        <v>0</v>
      </c>
      <c r="DM72" s="32"/>
      <c r="DN72" s="32">
        <v>0</v>
      </c>
      <c r="DO72" s="32">
        <v>0</v>
      </c>
      <c r="DP72" s="32">
        <v>0</v>
      </c>
      <c r="DQ72" s="32">
        <v>0</v>
      </c>
      <c r="DR72" s="32">
        <v>0</v>
      </c>
      <c r="DS72" s="32">
        <v>0</v>
      </c>
      <c r="DT72" s="32">
        <v>0</v>
      </c>
    </row>
    <row r="73" spans="2:124">
      <c r="B73" s="47" t="s">
        <v>275</v>
      </c>
      <c r="G73" s="34"/>
      <c r="H73" s="34"/>
      <c r="I73" s="34"/>
      <c r="J73" s="34"/>
      <c r="K73" s="48"/>
      <c r="Q73" s="34"/>
      <c r="R73" s="34"/>
      <c r="S73" s="48"/>
      <c r="T73" s="34"/>
      <c r="U73" s="48"/>
      <c r="V73" s="48"/>
      <c r="W73" s="47" t="str">
        <f t="shared" si="27"/>
        <v>AL</v>
      </c>
      <c r="X73" s="47" t="s">
        <v>278</v>
      </c>
      <c r="Y73" s="47" t="s">
        <v>272</v>
      </c>
      <c r="Z73" s="47" t="str">
        <f t="shared" si="19"/>
        <v>COM_BNDPRD</v>
      </c>
      <c r="AA73" s="47" t="s">
        <v>153</v>
      </c>
      <c r="AB73" s="34">
        <f t="shared" si="25"/>
        <v>31.862999999999996</v>
      </c>
      <c r="AC73" s="34">
        <f t="shared" si="25"/>
        <v>20.123999999999999</v>
      </c>
      <c r="AD73" s="34"/>
      <c r="AE73" s="34">
        <v>10</v>
      </c>
      <c r="AF73" s="48"/>
      <c r="AG73" s="47" t="str">
        <f t="shared" si="28"/>
        <v>AL</v>
      </c>
      <c r="AH73" s="47" t="s">
        <v>278</v>
      </c>
      <c r="AI73" s="47" t="str">
        <f t="shared" si="24"/>
        <v>TRAFINOIL</v>
      </c>
      <c r="AJ73" s="47" t="str">
        <f t="shared" si="22"/>
        <v>COM_BNDPRD</v>
      </c>
      <c r="AK73" s="47" t="s">
        <v>71</v>
      </c>
      <c r="AL73" s="34">
        <f t="shared" si="26"/>
        <v>35.216999999999999</v>
      </c>
      <c r="AM73" s="34">
        <f t="shared" si="26"/>
        <v>50.31</v>
      </c>
      <c r="AN73" s="48"/>
      <c r="AO73" s="34">
        <v>10</v>
      </c>
      <c r="AP73" s="48"/>
      <c r="AQ73" s="48"/>
      <c r="AR73" s="47" t="s">
        <v>275</v>
      </c>
      <c r="AW73" s="48"/>
      <c r="AX73" s="48"/>
      <c r="AY73" s="48"/>
      <c r="AZ73" s="48"/>
      <c r="BA73" s="48"/>
      <c r="BB73" s="47" t="s">
        <v>275</v>
      </c>
      <c r="BG73" s="48"/>
      <c r="BH73" s="48"/>
      <c r="BI73" s="48"/>
      <c r="BJ73" s="48"/>
      <c r="BK73" s="48"/>
      <c r="BL73" s="48"/>
      <c r="BM73" s="47" t="s">
        <v>275</v>
      </c>
      <c r="BR73" s="34"/>
      <c r="BS73" s="34"/>
      <c r="BT73" s="34"/>
      <c r="BU73" s="34"/>
      <c r="BV73" s="48"/>
      <c r="BW73" s="47" t="s">
        <v>275</v>
      </c>
      <c r="CB73" s="48"/>
      <c r="CC73" s="48"/>
      <c r="CD73" s="48"/>
      <c r="CE73" s="48"/>
      <c r="CF73" s="48"/>
      <c r="CG73" s="47" t="s">
        <v>275</v>
      </c>
      <c r="CH73" s="47" t="s">
        <v>278</v>
      </c>
      <c r="CL73" s="48"/>
      <c r="CM73" s="48"/>
      <c r="CN73" s="48"/>
      <c r="CO73" s="48"/>
      <c r="CP73" s="48"/>
      <c r="CQ73" s="47" t="s">
        <v>275</v>
      </c>
      <c r="CR73" s="47" t="s">
        <v>278</v>
      </c>
      <c r="CV73" s="48"/>
      <c r="CW73" s="48"/>
      <c r="CX73" s="48"/>
      <c r="CY73" s="48"/>
      <c r="CZ73" s="48"/>
      <c r="DA73" s="47" t="s">
        <v>74</v>
      </c>
      <c r="DB73" s="43" t="s">
        <v>209</v>
      </c>
      <c r="DC73" s="43" t="s">
        <v>242</v>
      </c>
      <c r="DD73" s="32">
        <v>0</v>
      </c>
      <c r="DE73" s="32">
        <v>33.54</v>
      </c>
      <c r="DF73" s="32">
        <v>0</v>
      </c>
      <c r="DG73" s="32">
        <v>0</v>
      </c>
      <c r="DH73" s="32">
        <v>0</v>
      </c>
      <c r="DI73" s="32">
        <f t="shared" si="29"/>
        <v>0</v>
      </c>
      <c r="DJ73" s="32"/>
      <c r="DK73" s="32">
        <v>0</v>
      </c>
      <c r="DL73" s="32">
        <v>0</v>
      </c>
      <c r="DM73" s="32"/>
      <c r="DN73" s="32">
        <v>0</v>
      </c>
      <c r="DO73" s="32">
        <v>0</v>
      </c>
      <c r="DP73" s="32">
        <v>0</v>
      </c>
      <c r="DQ73" s="32">
        <v>0</v>
      </c>
      <c r="DR73" s="32">
        <v>1.2669999999999999</v>
      </c>
      <c r="DS73" s="32">
        <v>0</v>
      </c>
      <c r="DT73" s="32">
        <v>0</v>
      </c>
    </row>
    <row r="74" spans="2:124">
      <c r="B74" s="47" t="s">
        <v>275</v>
      </c>
      <c r="G74" s="34"/>
      <c r="H74" s="34"/>
      <c r="I74" s="34"/>
      <c r="J74" s="34"/>
      <c r="K74" s="48"/>
      <c r="Q74" s="34"/>
      <c r="R74" s="34"/>
      <c r="S74" s="48"/>
      <c r="T74" s="34"/>
      <c r="U74" s="48"/>
      <c r="V74" s="48"/>
      <c r="W74" s="47" t="str">
        <f t="shared" si="27"/>
        <v>RS</v>
      </c>
      <c r="X74" s="47" t="s">
        <v>278</v>
      </c>
      <c r="Y74" s="47" t="s">
        <v>272</v>
      </c>
      <c r="Z74" s="47" t="str">
        <f t="shared" si="19"/>
        <v>COM_BNDPRD</v>
      </c>
      <c r="AA74" s="47" t="s">
        <v>153</v>
      </c>
      <c r="AB74" s="34">
        <f t="shared" si="25"/>
        <v>80.134399999999999</v>
      </c>
      <c r="AC74" s="34">
        <f t="shared" si="25"/>
        <v>50.611200000000004</v>
      </c>
      <c r="AD74" s="34"/>
      <c r="AE74" s="34">
        <v>10</v>
      </c>
      <c r="AF74" s="48"/>
      <c r="AG74" s="47" t="str">
        <f t="shared" si="28"/>
        <v>RS</v>
      </c>
      <c r="AH74" s="47" t="s">
        <v>278</v>
      </c>
      <c r="AI74" s="47" t="str">
        <f t="shared" si="24"/>
        <v>TRAFINOIL</v>
      </c>
      <c r="AJ74" s="47" t="str">
        <f t="shared" si="22"/>
        <v>COM_BNDPRD</v>
      </c>
      <c r="AK74" s="47" t="s">
        <v>71</v>
      </c>
      <c r="AL74" s="34">
        <f t="shared" si="26"/>
        <v>88.569600000000008</v>
      </c>
      <c r="AM74" s="34">
        <f t="shared" si="26"/>
        <v>126.52800000000001</v>
      </c>
      <c r="AN74" s="48"/>
      <c r="AO74" s="34">
        <v>10</v>
      </c>
      <c r="AP74" s="48"/>
      <c r="AQ74" s="48"/>
      <c r="AR74" s="47" t="s">
        <v>275</v>
      </c>
      <c r="AW74" s="48"/>
      <c r="AX74" s="48"/>
      <c r="AY74" s="48"/>
      <c r="AZ74" s="48"/>
      <c r="BA74" s="48"/>
      <c r="BB74" s="47" t="s">
        <v>275</v>
      </c>
      <c r="BG74" s="48"/>
      <c r="BH74" s="48"/>
      <c r="BI74" s="48"/>
      <c r="BJ74" s="48"/>
      <c r="BK74" s="48"/>
      <c r="BL74" s="48"/>
      <c r="BM74" s="47" t="s">
        <v>275</v>
      </c>
      <c r="BR74" s="34"/>
      <c r="BS74" s="34"/>
      <c r="BT74" s="34"/>
      <c r="BU74" s="34"/>
      <c r="BV74" s="48"/>
      <c r="BW74" s="47" t="s">
        <v>275</v>
      </c>
      <c r="CB74" s="48"/>
      <c r="CC74" s="48"/>
      <c r="CD74" s="48"/>
      <c r="CE74" s="48"/>
      <c r="CF74" s="48"/>
      <c r="CG74" s="47" t="s">
        <v>275</v>
      </c>
      <c r="CH74" s="47" t="s">
        <v>278</v>
      </c>
      <c r="CL74" s="48"/>
      <c r="CM74" s="48"/>
      <c r="CN74" s="48"/>
      <c r="CO74" s="48"/>
      <c r="CP74" s="48"/>
      <c r="CQ74" s="47" t="s">
        <v>275</v>
      </c>
      <c r="CR74" s="47" t="s">
        <v>278</v>
      </c>
      <c r="CV74" s="48"/>
      <c r="CW74" s="48"/>
      <c r="CX74" s="48"/>
      <c r="CY74" s="48"/>
      <c r="CZ74" s="48"/>
      <c r="DA74" s="47" t="s">
        <v>80</v>
      </c>
      <c r="DB74" s="43" t="s">
        <v>209</v>
      </c>
      <c r="DC74" s="43" t="s">
        <v>243</v>
      </c>
      <c r="DD74" s="32">
        <v>0</v>
      </c>
      <c r="DE74" s="32">
        <v>84.352000000000004</v>
      </c>
      <c r="DF74" s="32">
        <v>0.374</v>
      </c>
      <c r="DG74" s="32">
        <v>0</v>
      </c>
      <c r="DH74" s="32">
        <v>0</v>
      </c>
      <c r="DI74" s="32">
        <f t="shared" si="29"/>
        <v>0</v>
      </c>
      <c r="DJ74" s="32"/>
      <c r="DK74" s="32">
        <v>0</v>
      </c>
      <c r="DL74" s="32">
        <v>0</v>
      </c>
      <c r="DM74" s="32"/>
      <c r="DN74" s="32">
        <v>0</v>
      </c>
      <c r="DO74" s="32">
        <v>0</v>
      </c>
      <c r="DP74" s="32">
        <v>0</v>
      </c>
      <c r="DQ74" s="32">
        <v>0</v>
      </c>
      <c r="DR74" s="32">
        <v>0</v>
      </c>
      <c r="DS74" s="32">
        <v>0</v>
      </c>
      <c r="DT74" s="32">
        <v>0</v>
      </c>
    </row>
    <row r="75" spans="2:124">
      <c r="B75" s="47" t="s">
        <v>275</v>
      </c>
      <c r="G75" s="34"/>
      <c r="H75" s="34"/>
      <c r="I75" s="34"/>
      <c r="J75" s="34"/>
      <c r="K75" s="48"/>
      <c r="Q75" s="34"/>
      <c r="R75" s="34"/>
      <c r="S75" s="48"/>
      <c r="T75" s="34"/>
      <c r="U75" s="48"/>
      <c r="V75" s="48"/>
      <c r="W75" s="47" t="str">
        <f t="shared" si="27"/>
        <v>BA</v>
      </c>
      <c r="X75" s="47" t="s">
        <v>278</v>
      </c>
      <c r="Y75" s="47" t="s">
        <v>272</v>
      </c>
      <c r="Z75" s="47" t="str">
        <f t="shared" si="19"/>
        <v>COM_BNDPRD</v>
      </c>
      <c r="AA75" s="47" t="s">
        <v>153</v>
      </c>
      <c r="AB75" s="34">
        <f t="shared" si="25"/>
        <v>40.945949999999996</v>
      </c>
      <c r="AC75" s="34">
        <f t="shared" si="25"/>
        <v>25.860599999999998</v>
      </c>
      <c r="AD75" s="34"/>
      <c r="AE75" s="34">
        <v>10</v>
      </c>
      <c r="AF75" s="48"/>
      <c r="AG75" s="47" t="str">
        <f t="shared" si="28"/>
        <v>BA</v>
      </c>
      <c r="AH75" s="47" t="s">
        <v>278</v>
      </c>
      <c r="AI75" s="47" t="str">
        <f t="shared" si="24"/>
        <v>TRAFINOIL</v>
      </c>
      <c r="AJ75" s="47" t="str">
        <f t="shared" si="22"/>
        <v>COM_BNDPRD</v>
      </c>
      <c r="AK75" s="47" t="s">
        <v>71</v>
      </c>
      <c r="AL75" s="34">
        <f t="shared" si="26"/>
        <v>45.256050000000002</v>
      </c>
      <c r="AM75" s="34">
        <f t="shared" si="26"/>
        <v>64.651499999999999</v>
      </c>
      <c r="AN75" s="48"/>
      <c r="AO75" s="34">
        <v>10</v>
      </c>
      <c r="AP75" s="48"/>
      <c r="AQ75" s="48"/>
      <c r="AR75" s="47" t="s">
        <v>275</v>
      </c>
      <c r="AW75" s="48"/>
      <c r="AX75" s="48"/>
      <c r="AY75" s="48"/>
      <c r="AZ75" s="48"/>
      <c r="BA75" s="48"/>
      <c r="BB75" s="47" t="s">
        <v>275</v>
      </c>
      <c r="BG75" s="48"/>
      <c r="BH75" s="48"/>
      <c r="BI75" s="48"/>
      <c r="BJ75" s="48"/>
      <c r="BK75" s="48"/>
      <c r="BL75" s="48"/>
      <c r="BM75" s="47" t="s">
        <v>275</v>
      </c>
      <c r="BR75" s="34"/>
      <c r="BS75" s="34"/>
      <c r="BT75" s="34"/>
      <c r="BU75" s="34"/>
      <c r="BV75" s="48"/>
      <c r="BW75" s="47" t="s">
        <v>275</v>
      </c>
      <c r="CB75" s="48"/>
      <c r="CC75" s="48"/>
      <c r="CD75" s="48"/>
      <c r="CE75" s="48"/>
      <c r="CF75" s="48"/>
      <c r="CG75" s="47" t="s">
        <v>275</v>
      </c>
      <c r="CH75" s="47" t="s">
        <v>278</v>
      </c>
      <c r="CL75" s="48"/>
      <c r="CM75" s="48"/>
      <c r="CN75" s="48"/>
      <c r="CO75" s="48"/>
      <c r="CP75" s="48"/>
      <c r="CQ75" s="47" t="s">
        <v>275</v>
      </c>
      <c r="CR75" s="47" t="s">
        <v>278</v>
      </c>
      <c r="CV75" s="48"/>
      <c r="CW75" s="48"/>
      <c r="CX75" s="48"/>
      <c r="CY75" s="48"/>
      <c r="CZ75" s="48"/>
      <c r="DA75" s="47" t="s">
        <v>251</v>
      </c>
      <c r="DB75" s="43" t="s">
        <v>209</v>
      </c>
      <c r="DC75" s="43" t="s">
        <v>245</v>
      </c>
      <c r="DD75" s="32">
        <v>0</v>
      </c>
      <c r="DE75" s="32">
        <v>43.100999999999999</v>
      </c>
      <c r="DF75" s="32">
        <v>0</v>
      </c>
      <c r="DG75" s="32">
        <v>0</v>
      </c>
      <c r="DH75" s="32">
        <v>0</v>
      </c>
      <c r="DI75" s="32">
        <f t="shared" si="29"/>
        <v>0</v>
      </c>
      <c r="DJ75" s="32"/>
      <c r="DK75" s="32">
        <v>0</v>
      </c>
      <c r="DL75" s="32">
        <v>0</v>
      </c>
      <c r="DM75" s="32"/>
      <c r="DN75" s="32">
        <v>0</v>
      </c>
      <c r="DO75" s="32">
        <v>0</v>
      </c>
      <c r="DP75" s="32">
        <v>0</v>
      </c>
      <c r="DQ75" s="32">
        <v>0</v>
      </c>
      <c r="DR75" s="32">
        <v>0</v>
      </c>
      <c r="DS75" s="32">
        <v>0</v>
      </c>
      <c r="DT75" s="32">
        <v>0</v>
      </c>
    </row>
    <row r="76" spans="2:124">
      <c r="B76" s="47" t="s">
        <v>275</v>
      </c>
      <c r="G76" s="34"/>
      <c r="H76" s="34"/>
      <c r="I76" s="34"/>
      <c r="J76" s="34"/>
      <c r="K76" s="48"/>
      <c r="Q76" s="34"/>
      <c r="R76" s="34"/>
      <c r="S76" s="48"/>
      <c r="T76" s="34"/>
      <c r="U76" s="48"/>
      <c r="V76" s="48"/>
      <c r="W76" s="47" t="str">
        <f t="shared" si="27"/>
        <v>KS</v>
      </c>
      <c r="X76" s="47" t="s">
        <v>278</v>
      </c>
      <c r="Y76" s="47" t="s">
        <v>272</v>
      </c>
      <c r="Z76" s="47" t="str">
        <f t="shared" si="19"/>
        <v>COM_BNDPRD</v>
      </c>
      <c r="AA76" s="47" t="s">
        <v>153</v>
      </c>
      <c r="AB76" s="34">
        <f t="shared" si="25"/>
        <v>15.293099999999999</v>
      </c>
      <c r="AC76" s="34">
        <f t="shared" si="25"/>
        <v>9.6587999999999994</v>
      </c>
      <c r="AD76" s="34"/>
      <c r="AE76" s="34">
        <v>10</v>
      </c>
      <c r="AF76" s="48"/>
      <c r="AG76" s="47" t="str">
        <f t="shared" si="28"/>
        <v>KS</v>
      </c>
      <c r="AH76" s="47" t="s">
        <v>278</v>
      </c>
      <c r="AI76" s="47" t="str">
        <f t="shared" si="24"/>
        <v>TRAFINOIL</v>
      </c>
      <c r="AJ76" s="47" t="str">
        <f t="shared" si="22"/>
        <v>COM_BNDPRD</v>
      </c>
      <c r="AK76" s="47" t="s">
        <v>71</v>
      </c>
      <c r="AL76" s="34">
        <f t="shared" si="26"/>
        <v>16.902899999999999</v>
      </c>
      <c r="AM76" s="34">
        <f t="shared" si="26"/>
        <v>24.146999999999998</v>
      </c>
      <c r="AN76" s="48"/>
      <c r="AO76" s="34">
        <v>10</v>
      </c>
      <c r="AP76" s="48"/>
      <c r="AQ76" s="48"/>
      <c r="AR76" s="47" t="s">
        <v>275</v>
      </c>
      <c r="AW76" s="48"/>
      <c r="AX76" s="48"/>
      <c r="AY76" s="48"/>
      <c r="AZ76" s="48"/>
      <c r="BA76" s="48"/>
      <c r="BB76" s="47" t="s">
        <v>275</v>
      </c>
      <c r="BG76" s="48"/>
      <c r="BH76" s="48"/>
      <c r="BI76" s="48"/>
      <c r="BJ76" s="48"/>
      <c r="BK76" s="48"/>
      <c r="BL76" s="48"/>
      <c r="BM76" s="47" t="s">
        <v>275</v>
      </c>
      <c r="BR76" s="34"/>
      <c r="BS76" s="34"/>
      <c r="BT76" s="34"/>
      <c r="BU76" s="34"/>
      <c r="BV76" s="48"/>
      <c r="BW76" s="47" t="s">
        <v>275</v>
      </c>
      <c r="CB76" s="48"/>
      <c r="CC76" s="48"/>
      <c r="CD76" s="48"/>
      <c r="CE76" s="48"/>
      <c r="CF76" s="48"/>
      <c r="CG76" s="47" t="s">
        <v>275</v>
      </c>
      <c r="CH76" s="47" t="s">
        <v>278</v>
      </c>
      <c r="CL76" s="48"/>
      <c r="CM76" s="48"/>
      <c r="CN76" s="48"/>
      <c r="CO76" s="48"/>
      <c r="CP76" s="48"/>
      <c r="CQ76" s="47" t="s">
        <v>275</v>
      </c>
      <c r="CR76" s="47" t="s">
        <v>278</v>
      </c>
      <c r="CV76" s="48"/>
      <c r="CW76" s="48"/>
      <c r="CX76" s="48"/>
      <c r="CY76" s="48"/>
      <c r="CZ76" s="48"/>
      <c r="DA76" s="47" t="s">
        <v>116</v>
      </c>
      <c r="DB76" s="43" t="s">
        <v>209</v>
      </c>
      <c r="DC76" s="43" t="s">
        <v>246</v>
      </c>
      <c r="DD76" s="32">
        <v>0</v>
      </c>
      <c r="DE76" s="32">
        <v>16.097999999999999</v>
      </c>
      <c r="DF76" s="32">
        <v>0</v>
      </c>
      <c r="DG76" s="32">
        <v>0</v>
      </c>
      <c r="DH76" s="32">
        <v>0</v>
      </c>
      <c r="DI76" s="32">
        <f t="shared" si="29"/>
        <v>0</v>
      </c>
      <c r="DJ76" s="32"/>
      <c r="DK76" s="32">
        <v>0</v>
      </c>
      <c r="DL76" s="32">
        <v>0</v>
      </c>
      <c r="DM76" s="32"/>
      <c r="DN76" s="32">
        <v>0</v>
      </c>
      <c r="DO76" s="32">
        <v>0</v>
      </c>
      <c r="DP76" s="32">
        <v>0</v>
      </c>
      <c r="DQ76" s="32">
        <v>0</v>
      </c>
      <c r="DR76" s="32">
        <v>0</v>
      </c>
      <c r="DS76" s="32">
        <v>0</v>
      </c>
      <c r="DT76" s="32">
        <v>0</v>
      </c>
    </row>
    <row r="77" spans="2:124">
      <c r="B77" s="47" t="str">
        <f>$DA77</f>
        <v>BE</v>
      </c>
      <c r="C77" s="47" t="s">
        <v>278</v>
      </c>
      <c r="D77" s="47" t="s">
        <v>280</v>
      </c>
      <c r="E77" s="47" t="str">
        <f>IF(OR(D77="xx",D77="yy"),"\I:","COM_BNDPRD")</f>
        <v>COM_BNDPRD</v>
      </c>
      <c r="F77" s="47" t="s">
        <v>153</v>
      </c>
      <c r="G77" s="34">
        <f t="shared" ref="G77:H79" si="30">$DD77*G$1</f>
        <v>3.3639499999999996</v>
      </c>
      <c r="H77" s="34">
        <f t="shared" si="30"/>
        <v>1.7705</v>
      </c>
      <c r="I77" s="34"/>
      <c r="J77" s="34">
        <v>10</v>
      </c>
      <c r="K77" s="48"/>
      <c r="L77" s="47" t="str">
        <f>$DA77</f>
        <v>BE</v>
      </c>
      <c r="M77" s="47" t="s">
        <v>278</v>
      </c>
      <c r="N77" s="47" t="s">
        <v>269</v>
      </c>
      <c r="O77" s="47" t="str">
        <f>IF(OR(N77="xx",N77="yy"),"\I:","COM_BNDPRD")</f>
        <v>COM_BNDPRD</v>
      </c>
      <c r="P77" s="47" t="s">
        <v>71</v>
      </c>
      <c r="Q77" s="34">
        <f t="shared" ref="Q77:R79" si="31">$DD77*Q$1</f>
        <v>3.7180500000000003</v>
      </c>
      <c r="R77" s="34">
        <f t="shared" si="31"/>
        <v>5.3114999999999997</v>
      </c>
      <c r="S77" s="48"/>
      <c r="T77" s="34">
        <v>10</v>
      </c>
      <c r="U77" s="48"/>
      <c r="V77" s="48"/>
      <c r="W77" s="47" t="str">
        <f t="shared" si="27"/>
        <v>BE</v>
      </c>
      <c r="X77" s="47" t="s">
        <v>278</v>
      </c>
      <c r="Y77" s="47" t="s">
        <v>273</v>
      </c>
      <c r="Z77" s="47" t="str">
        <f t="shared" ref="Z77:Z140" si="32">IF(OR(Y77="xx",Y77="yy"),"\I:","COM_BNDPRD")</f>
        <v>COM_BNDPRD</v>
      </c>
      <c r="AA77" s="47" t="s">
        <v>153</v>
      </c>
      <c r="AB77" s="34">
        <f t="shared" si="25"/>
        <v>107.26545</v>
      </c>
      <c r="AC77" s="34">
        <f t="shared" si="25"/>
        <v>67.746600000000001</v>
      </c>
      <c r="AD77" s="34"/>
      <c r="AE77" s="34">
        <v>10</v>
      </c>
      <c r="AF77" s="48"/>
      <c r="AG77" s="47" t="str">
        <f t="shared" si="28"/>
        <v>BE</v>
      </c>
      <c r="AH77" s="47" t="s">
        <v>278</v>
      </c>
      <c r="AI77" s="47" t="str">
        <f t="shared" ref="AI77:AI140" si="33">Y77</f>
        <v>RSDFINOIL</v>
      </c>
      <c r="AJ77" s="47" t="str">
        <f t="shared" ref="AJ77:AJ140" si="34">IF(OR(AI77="xx",AI77="yy"),"\I:","COM_BNDPRD")</f>
        <v>COM_BNDPRD</v>
      </c>
      <c r="AK77" s="47" t="s">
        <v>71</v>
      </c>
      <c r="AL77" s="34">
        <f t="shared" si="26"/>
        <v>118.55655</v>
      </c>
      <c r="AM77" s="34">
        <f t="shared" si="26"/>
        <v>169.3665</v>
      </c>
      <c r="AN77" s="48"/>
      <c r="AO77" s="34">
        <v>10</v>
      </c>
      <c r="AP77" s="48"/>
      <c r="AQ77" s="48"/>
      <c r="AR77" s="47" t="str">
        <f>$DA77</f>
        <v>BE</v>
      </c>
      <c r="AS77" s="47" t="s">
        <v>278</v>
      </c>
      <c r="AT77" s="47" t="s">
        <v>107</v>
      </c>
      <c r="AU77" s="47" t="str">
        <f>IF(OR(AT77="xx",AT77="yy"),"\I:","COM_BNDPRD")</f>
        <v>COM_BNDPRD</v>
      </c>
      <c r="AV77" s="47" t="s">
        <v>153</v>
      </c>
      <c r="AW77" s="34">
        <f t="shared" ref="AW77:AX96" si="35">$DF77*AW$1</f>
        <v>126.74805000000001</v>
      </c>
      <c r="AX77" s="34">
        <f t="shared" si="35"/>
        <v>66.709500000000006</v>
      </c>
      <c r="AY77" s="34"/>
      <c r="AZ77" s="34">
        <v>10</v>
      </c>
      <c r="BA77" s="48"/>
      <c r="BB77" s="47" t="str">
        <f>$DA77</f>
        <v>BE</v>
      </c>
      <c r="BC77" s="47" t="s">
        <v>278</v>
      </c>
      <c r="BD77" s="47" t="s">
        <v>107</v>
      </c>
      <c r="BE77" s="47" t="str">
        <f t="shared" ref="BE77:BE140" si="36">IF(OR(BD77="xx",BD77="yy"),"\I:","COM_BNDPRD")</f>
        <v>COM_BNDPRD</v>
      </c>
      <c r="BF77" s="47" t="s">
        <v>71</v>
      </c>
      <c r="BG77" s="34">
        <f t="shared" ref="BG77:BH96" si="37">$DF77*BG$1</f>
        <v>140.08995000000002</v>
      </c>
      <c r="BH77" s="34">
        <f t="shared" si="37"/>
        <v>266.83800000000002</v>
      </c>
      <c r="BI77" s="48"/>
      <c r="BJ77" s="34">
        <v>10</v>
      </c>
      <c r="BK77" s="48"/>
      <c r="BL77" s="48"/>
      <c r="BM77" s="47" t="str">
        <f>$DA77</f>
        <v>BE</v>
      </c>
      <c r="BN77" s="47" t="s">
        <v>278</v>
      </c>
      <c r="BO77" s="47" t="s">
        <v>283</v>
      </c>
      <c r="BP77" s="47" t="str">
        <f>IF(OR(BO77="xx",BO77="yy"),"\I:","COM_BNDPRD")</f>
        <v>COM_BNDPRD</v>
      </c>
      <c r="BQ77" s="47" t="s">
        <v>153</v>
      </c>
      <c r="BR77" s="34">
        <f t="shared" ref="BR77:BS105" si="38">$DG77*BR$1</f>
        <v>6.7449999999999996E-2</v>
      </c>
      <c r="BS77" s="34">
        <f t="shared" si="38"/>
        <v>3.5499999999999997E-2</v>
      </c>
      <c r="BT77" s="34"/>
      <c r="BU77" s="34">
        <v>10</v>
      </c>
      <c r="BV77" s="48"/>
      <c r="BW77" s="47" t="str">
        <f>$DA77</f>
        <v>BE</v>
      </c>
      <c r="BX77" s="47" t="s">
        <v>278</v>
      </c>
      <c r="BY77" s="47" t="s">
        <v>283</v>
      </c>
      <c r="BZ77" s="47" t="str">
        <f t="shared" ref="BZ77:BZ140" si="39">IF(OR(BY77="xx",BY77="yy"),"\I:","COM_BNDPRD")</f>
        <v>COM_BNDPRD</v>
      </c>
      <c r="CA77" s="47" t="s">
        <v>71</v>
      </c>
      <c r="CB77" s="34">
        <f>$DG77*CB$1</f>
        <v>7.4549999999999991E-2</v>
      </c>
      <c r="CC77" s="34">
        <f>$DG77*CC$1</f>
        <v>8.8749999999999996E-2</v>
      </c>
      <c r="CD77" s="48"/>
      <c r="CE77" s="34">
        <v>10</v>
      </c>
      <c r="CF77" s="48"/>
      <c r="CG77" s="47" t="str">
        <f>$DA77</f>
        <v>BE</v>
      </c>
      <c r="CH77" s="47" t="s">
        <v>278</v>
      </c>
      <c r="CI77" s="47" t="s">
        <v>279</v>
      </c>
      <c r="CJ77" s="47" t="str">
        <f>IF(OR(CI77="xx",CI77="yy"),"\I:","COM_BNDPRD")</f>
        <v>COM_BNDPRD</v>
      </c>
      <c r="CK77" s="47" t="s">
        <v>153</v>
      </c>
      <c r="CL77" s="34">
        <f>$DI77*CL$1</f>
        <v>19.574999999999999</v>
      </c>
      <c r="CM77" s="34">
        <f>$DI77*CM$1</f>
        <v>20.662499999999998</v>
      </c>
      <c r="CN77" s="34"/>
      <c r="CO77" s="34">
        <v>10</v>
      </c>
      <c r="CP77" s="48"/>
      <c r="CQ77" s="47" t="str">
        <f>$DA77</f>
        <v>BE</v>
      </c>
      <c r="CR77" s="47" t="s">
        <v>278</v>
      </c>
      <c r="CS77" s="47" t="str">
        <f>CI77</f>
        <v>RSDBIO</v>
      </c>
      <c r="CT77" s="47" t="str">
        <f t="shared" ref="CT77:CT140" si="40">IF(OR(CS77="xx",CS77="yy"),"\I:","COM_BNDPRD")</f>
        <v>COM_BNDPRD</v>
      </c>
      <c r="CU77" s="47" t="s">
        <v>71</v>
      </c>
      <c r="CV77" s="34">
        <f>$DI77*CV$1</f>
        <v>22.837500000000002</v>
      </c>
      <c r="CW77" s="34">
        <f>$DI77*CW$1</f>
        <v>32.625</v>
      </c>
      <c r="CX77" s="48"/>
      <c r="CY77" s="34">
        <v>10</v>
      </c>
      <c r="CZ77" s="48"/>
      <c r="DA77" s="47" t="s">
        <v>36</v>
      </c>
      <c r="DB77" s="43" t="s">
        <v>95</v>
      </c>
      <c r="DC77" s="43" t="s">
        <v>207</v>
      </c>
      <c r="DD77" s="32">
        <v>3.5409999999999999</v>
      </c>
      <c r="DE77" s="32">
        <v>112.911</v>
      </c>
      <c r="DF77" s="32">
        <v>133.41900000000001</v>
      </c>
      <c r="DG77" s="32">
        <v>7.0999999999999994E-2</v>
      </c>
      <c r="DH77" s="32">
        <v>0.88900000000000001</v>
      </c>
      <c r="DI77" s="32">
        <f t="shared" si="29"/>
        <v>21.75</v>
      </c>
      <c r="DJ77" s="32"/>
      <c r="DK77" s="32">
        <v>21.75</v>
      </c>
      <c r="DL77" s="32">
        <v>0</v>
      </c>
      <c r="DM77" s="32"/>
      <c r="DN77" s="32">
        <v>0</v>
      </c>
      <c r="DO77" s="32">
        <v>0</v>
      </c>
      <c r="DP77" s="32">
        <v>0</v>
      </c>
      <c r="DQ77" s="32">
        <v>0</v>
      </c>
      <c r="DR77" s="32">
        <v>0</v>
      </c>
      <c r="DS77" s="32">
        <v>0</v>
      </c>
      <c r="DT77" s="32">
        <v>0</v>
      </c>
    </row>
    <row r="78" spans="2:124">
      <c r="B78" s="47" t="str">
        <f>$DA78</f>
        <v>BG</v>
      </c>
      <c r="C78" s="47" t="s">
        <v>278</v>
      </c>
      <c r="D78" s="47" t="s">
        <v>280</v>
      </c>
      <c r="E78" s="47" t="str">
        <f>IF(OR(D78="xx",D78="yy"),"\I:","COM_BNDPRD")</f>
        <v>COM_BNDPRD</v>
      </c>
      <c r="F78" s="47" t="s">
        <v>153</v>
      </c>
      <c r="G78" s="34">
        <f t="shared" si="30"/>
        <v>5.3940999999999999</v>
      </c>
      <c r="H78" s="34">
        <f t="shared" si="30"/>
        <v>2.839</v>
      </c>
      <c r="I78" s="34"/>
      <c r="J78" s="34">
        <v>10</v>
      </c>
      <c r="K78" s="48"/>
      <c r="L78" s="47" t="str">
        <f>$DA78</f>
        <v>BG</v>
      </c>
      <c r="M78" s="47" t="s">
        <v>278</v>
      </c>
      <c r="N78" s="47" t="s">
        <v>269</v>
      </c>
      <c r="O78" s="47" t="str">
        <f>IF(OR(N78="xx",N78="yy"),"\I:","COM_BNDPRD")</f>
        <v>COM_BNDPRD</v>
      </c>
      <c r="P78" s="47" t="s">
        <v>71</v>
      </c>
      <c r="Q78" s="34">
        <f t="shared" si="31"/>
        <v>5.9619</v>
      </c>
      <c r="R78" s="34">
        <f t="shared" si="31"/>
        <v>8.5169999999999995</v>
      </c>
      <c r="S78" s="48"/>
      <c r="T78" s="34">
        <v>10</v>
      </c>
      <c r="U78" s="48"/>
      <c r="V78" s="48"/>
      <c r="W78" s="47" t="str">
        <f t="shared" si="27"/>
        <v>BG</v>
      </c>
      <c r="X78" s="47" t="s">
        <v>278</v>
      </c>
      <c r="Y78" s="47" t="s">
        <v>273</v>
      </c>
      <c r="Z78" s="47" t="str">
        <f t="shared" si="32"/>
        <v>COM_BNDPRD</v>
      </c>
      <c r="AA78" s="47" t="s">
        <v>153</v>
      </c>
      <c r="AB78" s="34">
        <f t="shared" ref="AB78:AC141" si="41">$DE78*AB$1</f>
        <v>1.3546999999999998</v>
      </c>
      <c r="AC78" s="34">
        <f t="shared" si="41"/>
        <v>0.85559999999999992</v>
      </c>
      <c r="AD78" s="34"/>
      <c r="AE78" s="34">
        <v>10</v>
      </c>
      <c r="AF78" s="48"/>
      <c r="AG78" s="47" t="str">
        <f t="shared" si="28"/>
        <v>BG</v>
      </c>
      <c r="AH78" s="47" t="s">
        <v>278</v>
      </c>
      <c r="AI78" s="47" t="str">
        <f t="shared" si="33"/>
        <v>RSDFINOIL</v>
      </c>
      <c r="AJ78" s="47" t="str">
        <f t="shared" si="34"/>
        <v>COM_BNDPRD</v>
      </c>
      <c r="AK78" s="47" t="s">
        <v>71</v>
      </c>
      <c r="AL78" s="34">
        <f t="shared" ref="AL78:AM141" si="42">$DE78*AL$1</f>
        <v>1.4973000000000001</v>
      </c>
      <c r="AM78" s="34">
        <f t="shared" si="42"/>
        <v>2.1389999999999998</v>
      </c>
      <c r="AN78" s="48"/>
      <c r="AO78" s="34">
        <v>10</v>
      </c>
      <c r="AP78" s="48"/>
      <c r="AQ78" s="48"/>
      <c r="AR78" s="47" t="str">
        <f t="shared" ref="AR78:AR141" si="43">$DA78</f>
        <v>BG</v>
      </c>
      <c r="AS78" s="47" t="s">
        <v>278</v>
      </c>
      <c r="AT78" s="47" t="s">
        <v>107</v>
      </c>
      <c r="AU78" s="47" t="str">
        <f>IF(OR(AT78="xx",AT78="yy"),"\I:","COM_BNDPRD")</f>
        <v>COM_BNDPRD</v>
      </c>
      <c r="AV78" s="47" t="s">
        <v>153</v>
      </c>
      <c r="AW78" s="34">
        <f t="shared" si="35"/>
        <v>2.0586499999999996</v>
      </c>
      <c r="AX78" s="34">
        <f t="shared" si="35"/>
        <v>1.0834999999999999</v>
      </c>
      <c r="AY78" s="34"/>
      <c r="AZ78" s="34">
        <v>10</v>
      </c>
      <c r="BA78" s="48"/>
      <c r="BB78" s="47" t="str">
        <f t="shared" ref="BB78:BB141" si="44">$DA78</f>
        <v>BG</v>
      </c>
      <c r="BC78" s="47" t="s">
        <v>278</v>
      </c>
      <c r="BD78" s="47" t="s">
        <v>107</v>
      </c>
      <c r="BE78" s="47" t="str">
        <f t="shared" si="36"/>
        <v>COM_BNDPRD</v>
      </c>
      <c r="BF78" s="47" t="s">
        <v>71</v>
      </c>
      <c r="BG78" s="34">
        <f t="shared" si="37"/>
        <v>2.27535</v>
      </c>
      <c r="BH78" s="34">
        <f t="shared" si="37"/>
        <v>4.3339999999999996</v>
      </c>
      <c r="BI78" s="48"/>
      <c r="BJ78" s="34">
        <v>10</v>
      </c>
      <c r="BK78" s="48"/>
      <c r="BL78" s="48"/>
      <c r="BM78" s="47" t="str">
        <f t="shared" ref="BM78:BM141" si="45">$DA78</f>
        <v>BG</v>
      </c>
      <c r="BN78" s="47" t="s">
        <v>278</v>
      </c>
      <c r="BO78" s="47" t="s">
        <v>283</v>
      </c>
      <c r="BP78" s="47" t="str">
        <f>IF(OR(BO78="xx",BO78="yy"),"\I:","COM_BNDPRD")</f>
        <v>COM_BNDPRD</v>
      </c>
      <c r="BQ78" s="47" t="s">
        <v>153</v>
      </c>
      <c r="BR78" s="34">
        <f t="shared" si="38"/>
        <v>13.2316</v>
      </c>
      <c r="BS78" s="34">
        <f t="shared" si="38"/>
        <v>6.9640000000000004</v>
      </c>
      <c r="BT78" s="34"/>
      <c r="BU78" s="34">
        <v>10</v>
      </c>
      <c r="BV78" s="48"/>
      <c r="BW78" s="47" t="str">
        <f t="shared" ref="BW78:BW141" si="46">$DA78</f>
        <v>BG</v>
      </c>
      <c r="BX78" s="47" t="s">
        <v>278</v>
      </c>
      <c r="BY78" s="47" t="s">
        <v>283</v>
      </c>
      <c r="BZ78" s="47" t="str">
        <f t="shared" si="39"/>
        <v>COM_BNDPRD</v>
      </c>
      <c r="CA78" s="47" t="s">
        <v>71</v>
      </c>
      <c r="CB78" s="34">
        <f t="shared" ref="CB78:CC109" si="47">$DG78*CB$1</f>
        <v>14.624400000000001</v>
      </c>
      <c r="CC78" s="34">
        <f t="shared" si="47"/>
        <v>17.41</v>
      </c>
      <c r="CD78" s="48"/>
      <c r="CE78" s="34">
        <v>10</v>
      </c>
      <c r="CF78" s="48"/>
      <c r="CG78" s="47" t="str">
        <f t="shared" ref="CG78:CG141" si="48">$DA78</f>
        <v>BG</v>
      </c>
      <c r="CH78" s="47" t="s">
        <v>278</v>
      </c>
      <c r="CI78" s="47" t="s">
        <v>279</v>
      </c>
      <c r="CJ78" s="47" t="str">
        <f>IF(OR(CI78="xx",CI78="yy"),"\I:","COM_BNDPRD")</f>
        <v>COM_BNDPRD</v>
      </c>
      <c r="CK78" s="47" t="s">
        <v>153</v>
      </c>
      <c r="CL78" s="34">
        <f t="shared" ref="CL78:CM141" si="49">$DI78*CL$1</f>
        <v>26.983799999999999</v>
      </c>
      <c r="CM78" s="34">
        <f t="shared" si="49"/>
        <v>28.482899999999997</v>
      </c>
      <c r="CN78" s="34"/>
      <c r="CO78" s="34">
        <v>10</v>
      </c>
      <c r="CP78" s="48"/>
      <c r="CQ78" s="47" t="str">
        <f t="shared" ref="CQ78:CQ141" si="50">$DA78</f>
        <v>BG</v>
      </c>
      <c r="CR78" s="47" t="s">
        <v>278</v>
      </c>
      <c r="CS78" s="47" t="str">
        <f t="shared" ref="CS78:CS141" si="51">CI78</f>
        <v>RSDBIO</v>
      </c>
      <c r="CT78" s="47" t="str">
        <f t="shared" si="40"/>
        <v>COM_BNDPRD</v>
      </c>
      <c r="CU78" s="47" t="s">
        <v>71</v>
      </c>
      <c r="CV78" s="34">
        <f t="shared" ref="CV78:CW109" si="52">$DI78*CV$1</f>
        <v>31.481100000000001</v>
      </c>
      <c r="CW78" s="34">
        <f t="shared" si="52"/>
        <v>44.972999999999999</v>
      </c>
      <c r="CX78" s="48"/>
      <c r="CY78" s="34">
        <v>10</v>
      </c>
      <c r="CZ78" s="48"/>
      <c r="DA78" s="47" t="s">
        <v>37</v>
      </c>
      <c r="DB78" s="43" t="s">
        <v>95</v>
      </c>
      <c r="DC78" s="43" t="s">
        <v>211</v>
      </c>
      <c r="DD78" s="32">
        <v>5.6779999999999999</v>
      </c>
      <c r="DE78" s="32">
        <v>1.4259999999999999</v>
      </c>
      <c r="DF78" s="32">
        <v>2.1669999999999998</v>
      </c>
      <c r="DG78" s="32">
        <v>13.928000000000001</v>
      </c>
      <c r="DH78" s="32">
        <v>0.40400000000000003</v>
      </c>
      <c r="DI78" s="32">
        <f t="shared" si="29"/>
        <v>29.981999999999999</v>
      </c>
      <c r="DJ78" s="32"/>
      <c r="DK78" s="32">
        <v>29.981999999999999</v>
      </c>
      <c r="DL78" s="32">
        <v>0</v>
      </c>
      <c r="DM78" s="32"/>
      <c r="DN78" s="32">
        <v>0</v>
      </c>
      <c r="DO78" s="32">
        <v>0</v>
      </c>
      <c r="DP78" s="32">
        <v>0</v>
      </c>
      <c r="DQ78" s="32">
        <v>0</v>
      </c>
      <c r="DR78" s="32">
        <v>0</v>
      </c>
      <c r="DS78" s="32">
        <v>0</v>
      </c>
      <c r="DT78" s="32">
        <v>0</v>
      </c>
    </row>
    <row r="79" spans="2:124">
      <c r="B79" s="47" t="str">
        <f>$DA79</f>
        <v>CZ</v>
      </c>
      <c r="C79" s="47" t="s">
        <v>278</v>
      </c>
      <c r="D79" s="47" t="s">
        <v>280</v>
      </c>
      <c r="E79" s="47" t="str">
        <f>IF(OR(D79="xx",D79="yy"),"\I:","COM_BNDPRD")</f>
        <v>COM_BNDPRD</v>
      </c>
      <c r="F79" s="47" t="s">
        <v>153</v>
      </c>
      <c r="G79" s="34">
        <f t="shared" si="30"/>
        <v>33.362099999999998</v>
      </c>
      <c r="H79" s="34">
        <f t="shared" si="30"/>
        <v>17.559000000000001</v>
      </c>
      <c r="I79" s="34"/>
      <c r="J79" s="34">
        <v>10</v>
      </c>
      <c r="K79" s="48"/>
      <c r="L79" s="47" t="str">
        <f>$DA79</f>
        <v>CZ</v>
      </c>
      <c r="M79" s="47" t="s">
        <v>278</v>
      </c>
      <c r="N79" s="47" t="s">
        <v>269</v>
      </c>
      <c r="O79" s="47" t="str">
        <f>IF(OR(N79="xx",N79="yy"),"\I:","COM_BNDPRD")</f>
        <v>COM_BNDPRD</v>
      </c>
      <c r="P79" s="47" t="s">
        <v>71</v>
      </c>
      <c r="Q79" s="34">
        <f t="shared" si="31"/>
        <v>36.873900000000006</v>
      </c>
      <c r="R79" s="34">
        <f t="shared" si="31"/>
        <v>52.677000000000007</v>
      </c>
      <c r="S79" s="48"/>
      <c r="T79" s="34">
        <v>10</v>
      </c>
      <c r="U79" s="48"/>
      <c r="V79" s="48"/>
      <c r="W79" s="47" t="str">
        <f t="shared" si="27"/>
        <v>CZ</v>
      </c>
      <c r="X79" s="47" t="s">
        <v>278</v>
      </c>
      <c r="Y79" s="47" t="s">
        <v>273</v>
      </c>
      <c r="Z79" s="47" t="str">
        <f t="shared" si="32"/>
        <v>COM_BNDPRD</v>
      </c>
      <c r="AA79" s="47" t="s">
        <v>153</v>
      </c>
      <c r="AB79" s="34">
        <f t="shared" si="41"/>
        <v>1.7888499999999998</v>
      </c>
      <c r="AC79" s="34">
        <f t="shared" si="41"/>
        <v>1.1297999999999999</v>
      </c>
      <c r="AD79" s="34"/>
      <c r="AE79" s="34">
        <v>10</v>
      </c>
      <c r="AF79" s="48"/>
      <c r="AG79" s="47" t="str">
        <f t="shared" si="28"/>
        <v>CZ</v>
      </c>
      <c r="AH79" s="47" t="s">
        <v>278</v>
      </c>
      <c r="AI79" s="47" t="str">
        <f t="shared" si="33"/>
        <v>RSDFINOIL</v>
      </c>
      <c r="AJ79" s="47" t="str">
        <f t="shared" si="34"/>
        <v>COM_BNDPRD</v>
      </c>
      <c r="AK79" s="47" t="s">
        <v>71</v>
      </c>
      <c r="AL79" s="34">
        <f t="shared" si="42"/>
        <v>1.9771500000000002</v>
      </c>
      <c r="AM79" s="34">
        <f t="shared" si="42"/>
        <v>2.8245</v>
      </c>
      <c r="AN79" s="48"/>
      <c r="AO79" s="34">
        <v>10</v>
      </c>
      <c r="AP79" s="48"/>
      <c r="AQ79" s="48"/>
      <c r="AR79" s="47" t="str">
        <f t="shared" si="43"/>
        <v>CZ</v>
      </c>
      <c r="AS79" s="47" t="s">
        <v>278</v>
      </c>
      <c r="AT79" s="47" t="s">
        <v>107</v>
      </c>
      <c r="AU79" s="47" t="str">
        <f>IF(OR(AT79="xx",AT79="yy"),"\I:","COM_BNDPRD")</f>
        <v>COM_BNDPRD</v>
      </c>
      <c r="AV79" s="47" t="s">
        <v>153</v>
      </c>
      <c r="AW79" s="34">
        <f t="shared" si="35"/>
        <v>71.173049999999989</v>
      </c>
      <c r="AX79" s="34">
        <f t="shared" si="35"/>
        <v>37.459499999999998</v>
      </c>
      <c r="AY79" s="34"/>
      <c r="AZ79" s="34">
        <v>10</v>
      </c>
      <c r="BA79" s="48"/>
      <c r="BB79" s="47" t="str">
        <f t="shared" si="44"/>
        <v>CZ</v>
      </c>
      <c r="BC79" s="47" t="s">
        <v>278</v>
      </c>
      <c r="BD79" s="47" t="s">
        <v>107</v>
      </c>
      <c r="BE79" s="47" t="str">
        <f t="shared" si="36"/>
        <v>COM_BNDPRD</v>
      </c>
      <c r="BF79" s="47" t="s">
        <v>71</v>
      </c>
      <c r="BG79" s="34">
        <f t="shared" si="37"/>
        <v>78.664950000000005</v>
      </c>
      <c r="BH79" s="34">
        <f t="shared" si="37"/>
        <v>149.83799999999999</v>
      </c>
      <c r="BI79" s="48"/>
      <c r="BJ79" s="34">
        <v>10</v>
      </c>
      <c r="BK79" s="48"/>
      <c r="BL79" s="48"/>
      <c r="BM79" s="47" t="str">
        <f t="shared" si="45"/>
        <v>CZ</v>
      </c>
      <c r="BN79" s="47" t="s">
        <v>278</v>
      </c>
      <c r="BO79" s="47" t="s">
        <v>283</v>
      </c>
      <c r="BP79" s="47" t="str">
        <f>IF(OR(BO79="xx",BO79="yy"),"\I:","COM_BNDPRD")</f>
        <v>COM_BNDPRD</v>
      </c>
      <c r="BQ79" s="47" t="s">
        <v>153</v>
      </c>
      <c r="BR79" s="34">
        <f t="shared" si="38"/>
        <v>40.417749999999998</v>
      </c>
      <c r="BS79" s="34">
        <f t="shared" si="38"/>
        <v>21.272500000000001</v>
      </c>
      <c r="BT79" s="34"/>
      <c r="BU79" s="34">
        <v>10</v>
      </c>
      <c r="BV79" s="48"/>
      <c r="BW79" s="47" t="str">
        <f t="shared" si="46"/>
        <v>CZ</v>
      </c>
      <c r="BX79" s="47" t="s">
        <v>278</v>
      </c>
      <c r="BY79" s="47" t="s">
        <v>283</v>
      </c>
      <c r="BZ79" s="47" t="str">
        <f t="shared" si="39"/>
        <v>COM_BNDPRD</v>
      </c>
      <c r="CA79" s="47" t="s">
        <v>71</v>
      </c>
      <c r="CB79" s="34">
        <f t="shared" si="47"/>
        <v>44.672250000000005</v>
      </c>
      <c r="CC79" s="34">
        <f t="shared" si="47"/>
        <v>53.181250000000006</v>
      </c>
      <c r="CD79" s="48"/>
      <c r="CE79" s="34">
        <v>10</v>
      </c>
      <c r="CF79" s="48"/>
      <c r="CG79" s="47" t="str">
        <f t="shared" si="48"/>
        <v>CZ</v>
      </c>
      <c r="CH79" s="47" t="s">
        <v>278</v>
      </c>
      <c r="CI79" s="47" t="s">
        <v>279</v>
      </c>
      <c r="CJ79" s="47" t="str">
        <f>IF(OR(CI79="xx",CI79="yy"),"\I:","COM_BNDPRD")</f>
        <v>COM_BNDPRD</v>
      </c>
      <c r="CK79" s="47" t="s">
        <v>153</v>
      </c>
      <c r="CL79" s="34">
        <f t="shared" si="49"/>
        <v>66.058199999999999</v>
      </c>
      <c r="CM79" s="34">
        <f t="shared" si="49"/>
        <v>69.728099999999998</v>
      </c>
      <c r="CN79" s="34"/>
      <c r="CO79" s="34">
        <v>10</v>
      </c>
      <c r="CP79" s="48"/>
      <c r="CQ79" s="47" t="str">
        <f t="shared" si="50"/>
        <v>CZ</v>
      </c>
      <c r="CR79" s="47" t="s">
        <v>278</v>
      </c>
      <c r="CS79" s="47" t="str">
        <f t="shared" si="51"/>
        <v>RSDBIO</v>
      </c>
      <c r="CT79" s="47" t="str">
        <f t="shared" si="40"/>
        <v>COM_BNDPRD</v>
      </c>
      <c r="CU79" s="47" t="s">
        <v>71</v>
      </c>
      <c r="CV79" s="34">
        <f t="shared" si="52"/>
        <v>77.067899999999995</v>
      </c>
      <c r="CW79" s="34">
        <f t="shared" si="52"/>
        <v>110.09699999999999</v>
      </c>
      <c r="CX79" s="48"/>
      <c r="CY79" s="34">
        <v>10</v>
      </c>
      <c r="CZ79" s="48"/>
      <c r="DA79" s="47" t="s">
        <v>39</v>
      </c>
      <c r="DB79" s="43" t="s">
        <v>95</v>
      </c>
      <c r="DC79" s="43" t="s">
        <v>212</v>
      </c>
      <c r="DD79" s="32">
        <v>35.118000000000002</v>
      </c>
      <c r="DE79" s="32">
        <v>1.883</v>
      </c>
      <c r="DF79" s="32">
        <v>74.918999999999997</v>
      </c>
      <c r="DG79" s="32">
        <v>42.545000000000002</v>
      </c>
      <c r="DH79" s="32">
        <v>0.57899999999999996</v>
      </c>
      <c r="DI79" s="32">
        <f t="shared" si="29"/>
        <v>73.397999999999996</v>
      </c>
      <c r="DJ79" s="32"/>
      <c r="DK79" s="32">
        <v>73.397999999999996</v>
      </c>
      <c r="DL79" s="32">
        <v>0</v>
      </c>
      <c r="DM79" s="32"/>
      <c r="DN79" s="32">
        <v>0</v>
      </c>
      <c r="DO79" s="32">
        <v>0</v>
      </c>
      <c r="DP79" s="32">
        <v>0</v>
      </c>
      <c r="DQ79" s="32">
        <v>0</v>
      </c>
      <c r="DR79" s="32">
        <v>0</v>
      </c>
      <c r="DS79" s="32">
        <v>0</v>
      </c>
      <c r="DT79" s="32">
        <v>0</v>
      </c>
    </row>
    <row r="80" spans="2:124">
      <c r="B80" s="47" t="s">
        <v>275</v>
      </c>
      <c r="G80" s="34"/>
      <c r="H80" s="34"/>
      <c r="I80" s="34"/>
      <c r="J80" s="34"/>
      <c r="K80" s="48"/>
      <c r="Q80" s="34"/>
      <c r="R80" s="34"/>
      <c r="S80" s="48"/>
      <c r="T80" s="34"/>
      <c r="U80" s="48"/>
      <c r="V80" s="48"/>
      <c r="W80" s="47" t="str">
        <f t="shared" si="27"/>
        <v>DK</v>
      </c>
      <c r="X80" s="47" t="s">
        <v>278</v>
      </c>
      <c r="Y80" s="47" t="s">
        <v>273</v>
      </c>
      <c r="Z80" s="47" t="str">
        <f t="shared" si="32"/>
        <v>COM_BNDPRD</v>
      </c>
      <c r="AA80" s="47" t="s">
        <v>153</v>
      </c>
      <c r="AB80" s="34">
        <f t="shared" si="41"/>
        <v>9.5227999999999984</v>
      </c>
      <c r="AC80" s="34">
        <f t="shared" si="41"/>
        <v>6.0143999999999993</v>
      </c>
      <c r="AD80" s="34"/>
      <c r="AE80" s="34">
        <v>10</v>
      </c>
      <c r="AF80" s="48"/>
      <c r="AG80" s="47" t="str">
        <f t="shared" si="28"/>
        <v>DK</v>
      </c>
      <c r="AH80" s="47" t="s">
        <v>278</v>
      </c>
      <c r="AI80" s="47" t="str">
        <f t="shared" si="33"/>
        <v>RSDFINOIL</v>
      </c>
      <c r="AJ80" s="47" t="str">
        <f t="shared" si="34"/>
        <v>COM_BNDPRD</v>
      </c>
      <c r="AK80" s="47" t="s">
        <v>71</v>
      </c>
      <c r="AL80" s="34">
        <f t="shared" si="42"/>
        <v>10.5252</v>
      </c>
      <c r="AM80" s="34">
        <f t="shared" si="42"/>
        <v>15.035999999999998</v>
      </c>
      <c r="AN80" s="48"/>
      <c r="AO80" s="34">
        <v>10</v>
      </c>
      <c r="AP80" s="48"/>
      <c r="AQ80" s="48"/>
      <c r="AR80" s="47" t="str">
        <f t="shared" si="43"/>
        <v>DK</v>
      </c>
      <c r="AS80" s="47" t="s">
        <v>278</v>
      </c>
      <c r="AT80" s="47" t="s">
        <v>107</v>
      </c>
      <c r="AU80" s="47" t="str">
        <f t="shared" ref="AU80:AU143" si="53">IF(OR(AT80="xx",AT80="yy"),"\I:","COM_BNDPRD")</f>
        <v>COM_BNDPRD</v>
      </c>
      <c r="AV80" s="47" t="s">
        <v>153</v>
      </c>
      <c r="AW80" s="34">
        <f t="shared" si="35"/>
        <v>23.537199999999999</v>
      </c>
      <c r="AX80" s="34">
        <f t="shared" si="35"/>
        <v>12.388</v>
      </c>
      <c r="AY80" s="34"/>
      <c r="AZ80" s="34">
        <v>10</v>
      </c>
      <c r="BA80" s="48"/>
      <c r="BB80" s="47" t="str">
        <f t="shared" si="44"/>
        <v>DK</v>
      </c>
      <c r="BC80" s="47" t="s">
        <v>278</v>
      </c>
      <c r="BD80" s="47" t="s">
        <v>107</v>
      </c>
      <c r="BE80" s="47" t="str">
        <f t="shared" si="36"/>
        <v>COM_BNDPRD</v>
      </c>
      <c r="BF80" s="47" t="s">
        <v>71</v>
      </c>
      <c r="BG80" s="34">
        <f t="shared" si="37"/>
        <v>26.014800000000001</v>
      </c>
      <c r="BH80" s="34">
        <f t="shared" si="37"/>
        <v>49.552</v>
      </c>
      <c r="BI80" s="48"/>
      <c r="BJ80" s="34">
        <v>10</v>
      </c>
      <c r="BK80" s="48"/>
      <c r="BL80" s="48"/>
      <c r="BM80" s="47" t="str">
        <f t="shared" si="45"/>
        <v>DK</v>
      </c>
      <c r="BN80" s="47" t="s">
        <v>278</v>
      </c>
      <c r="BO80" s="47" t="s">
        <v>283</v>
      </c>
      <c r="BP80" s="47" t="str">
        <f t="shared" ref="BP80:BP143" si="54">IF(OR(BO80="xx",BO80="yy"),"\I:","COM_BNDPRD")</f>
        <v>COM_BNDPRD</v>
      </c>
      <c r="BQ80" s="47" t="s">
        <v>153</v>
      </c>
      <c r="BR80" s="34">
        <f t="shared" si="38"/>
        <v>62.413099999999993</v>
      </c>
      <c r="BS80" s="34">
        <f t="shared" si="38"/>
        <v>32.848999999999997</v>
      </c>
      <c r="BT80" s="34"/>
      <c r="BU80" s="34">
        <v>10</v>
      </c>
      <c r="BV80" s="48"/>
      <c r="BW80" s="47" t="str">
        <f t="shared" si="46"/>
        <v>DK</v>
      </c>
      <c r="BX80" s="47" t="s">
        <v>278</v>
      </c>
      <c r="BY80" s="47" t="s">
        <v>283</v>
      </c>
      <c r="BZ80" s="47" t="str">
        <f t="shared" si="39"/>
        <v>COM_BNDPRD</v>
      </c>
      <c r="CA80" s="47" t="s">
        <v>71</v>
      </c>
      <c r="CB80" s="34">
        <f t="shared" si="47"/>
        <v>68.982900000000001</v>
      </c>
      <c r="CC80" s="34">
        <f t="shared" si="47"/>
        <v>82.122499999999988</v>
      </c>
      <c r="CD80" s="48"/>
      <c r="CE80" s="34">
        <v>10</v>
      </c>
      <c r="CF80" s="48"/>
      <c r="CG80" s="47" t="str">
        <f t="shared" si="48"/>
        <v>DK</v>
      </c>
      <c r="CH80" s="47" t="s">
        <v>278</v>
      </c>
      <c r="CI80" s="47" t="s">
        <v>279</v>
      </c>
      <c r="CJ80" s="47" t="str">
        <f t="shared" ref="CJ80:CJ143" si="55">IF(OR(CI80="xx",CI80="yy"),"\I:","COM_BNDPRD")</f>
        <v>COM_BNDPRD</v>
      </c>
      <c r="CK80" s="47" t="s">
        <v>153</v>
      </c>
      <c r="CL80" s="34">
        <f t="shared" si="49"/>
        <v>36.436500000000002</v>
      </c>
      <c r="CM80" s="34">
        <f t="shared" si="49"/>
        <v>38.460749999999997</v>
      </c>
      <c r="CN80" s="34"/>
      <c r="CO80" s="34">
        <v>10</v>
      </c>
      <c r="CP80" s="48"/>
      <c r="CQ80" s="47" t="str">
        <f t="shared" si="50"/>
        <v>DK</v>
      </c>
      <c r="CR80" s="47" t="s">
        <v>278</v>
      </c>
      <c r="CS80" s="47" t="str">
        <f t="shared" si="51"/>
        <v>RSDBIO</v>
      </c>
      <c r="CT80" s="47" t="str">
        <f t="shared" si="40"/>
        <v>COM_BNDPRD</v>
      </c>
      <c r="CU80" s="47" t="s">
        <v>71</v>
      </c>
      <c r="CV80" s="34">
        <f t="shared" si="52"/>
        <v>42.509250000000002</v>
      </c>
      <c r="CW80" s="34">
        <f t="shared" si="52"/>
        <v>60.727499999999999</v>
      </c>
      <c r="CX80" s="48"/>
      <c r="CY80" s="34">
        <v>10</v>
      </c>
      <c r="CZ80" s="48"/>
      <c r="DA80" s="47" t="s">
        <v>41</v>
      </c>
      <c r="DB80" s="43" t="s">
        <v>95</v>
      </c>
      <c r="DC80" s="43" t="s">
        <v>213</v>
      </c>
      <c r="DD80" s="32">
        <v>0</v>
      </c>
      <c r="DE80" s="32">
        <v>10.023999999999999</v>
      </c>
      <c r="DF80" s="32">
        <v>24.776</v>
      </c>
      <c r="DG80" s="32">
        <v>65.697999999999993</v>
      </c>
      <c r="DH80" s="32">
        <v>0.49399999999999999</v>
      </c>
      <c r="DI80" s="32">
        <f t="shared" si="29"/>
        <v>40.484999999999999</v>
      </c>
      <c r="DJ80" s="32"/>
      <c r="DK80" s="32">
        <v>40.228000000000002</v>
      </c>
      <c r="DL80" s="32">
        <v>0.25700000000000001</v>
      </c>
      <c r="DM80" s="32"/>
      <c r="DN80" s="32">
        <v>0</v>
      </c>
      <c r="DO80" s="32">
        <v>0</v>
      </c>
      <c r="DP80" s="32">
        <v>0</v>
      </c>
      <c r="DQ80" s="32">
        <v>0</v>
      </c>
      <c r="DR80" s="32">
        <v>7.0000000000000001E-3</v>
      </c>
      <c r="DS80" s="32">
        <v>0</v>
      </c>
      <c r="DT80" s="32">
        <v>0</v>
      </c>
    </row>
    <row r="81" spans="2:124">
      <c r="B81" s="47" t="str">
        <f>$DA81</f>
        <v>DE</v>
      </c>
      <c r="C81" s="47" t="s">
        <v>278</v>
      </c>
      <c r="D81" s="47" t="s">
        <v>280</v>
      </c>
      <c r="E81" s="47" t="str">
        <f>IF(OR(D81="xx",D81="yy"),"\I:","COM_BNDPRD")</f>
        <v>COM_BNDPRD</v>
      </c>
      <c r="F81" s="47" t="s">
        <v>153</v>
      </c>
      <c r="G81" s="34">
        <f>$DD81*G$1</f>
        <v>23.921949999999999</v>
      </c>
      <c r="H81" s="34">
        <f>$DD81*H$1</f>
        <v>12.5905</v>
      </c>
      <c r="I81" s="34"/>
      <c r="J81" s="34">
        <v>10</v>
      </c>
      <c r="K81" s="48"/>
      <c r="L81" s="47" t="str">
        <f>$DA81</f>
        <v>DE</v>
      </c>
      <c r="M81" s="47" t="s">
        <v>278</v>
      </c>
      <c r="N81" s="47" t="s">
        <v>269</v>
      </c>
      <c r="O81" s="47" t="str">
        <f>IF(OR(N81="xx",N81="yy"),"\I:","COM_BNDPRD")</f>
        <v>COM_BNDPRD</v>
      </c>
      <c r="P81" s="47" t="s">
        <v>71</v>
      </c>
      <c r="Q81" s="34">
        <f>$DD81*Q$1</f>
        <v>26.440050000000003</v>
      </c>
      <c r="R81" s="34">
        <f>$DD81*R$1</f>
        <v>37.771500000000003</v>
      </c>
      <c r="S81" s="48"/>
      <c r="T81" s="34">
        <v>10</v>
      </c>
      <c r="U81" s="48"/>
      <c r="V81" s="48"/>
      <c r="W81" s="47" t="str">
        <f t="shared" si="27"/>
        <v>DE</v>
      </c>
      <c r="X81" s="47" t="s">
        <v>278</v>
      </c>
      <c r="Y81" s="47" t="s">
        <v>273</v>
      </c>
      <c r="Z81" s="47" t="str">
        <f t="shared" si="32"/>
        <v>COM_BNDPRD</v>
      </c>
      <c r="AA81" s="47" t="s">
        <v>153</v>
      </c>
      <c r="AB81" s="34">
        <f>$DE81*AB$1</f>
        <v>466.24005</v>
      </c>
      <c r="AC81" s="34">
        <f t="shared" si="41"/>
        <v>294.4674</v>
      </c>
      <c r="AD81" s="34"/>
      <c r="AE81" s="34">
        <v>10</v>
      </c>
      <c r="AF81" s="48"/>
      <c r="AG81" s="47" t="str">
        <f t="shared" si="28"/>
        <v>DE</v>
      </c>
      <c r="AH81" s="47" t="s">
        <v>278</v>
      </c>
      <c r="AI81" s="47" t="str">
        <f t="shared" si="33"/>
        <v>RSDFINOIL</v>
      </c>
      <c r="AJ81" s="47" t="str">
        <f t="shared" si="34"/>
        <v>COM_BNDPRD</v>
      </c>
      <c r="AK81" s="47" t="s">
        <v>71</v>
      </c>
      <c r="AL81" s="34">
        <f t="shared" si="42"/>
        <v>515.31795</v>
      </c>
      <c r="AM81" s="34">
        <f t="shared" si="42"/>
        <v>736.16849999999999</v>
      </c>
      <c r="AN81" s="48"/>
      <c r="AO81" s="34">
        <v>10</v>
      </c>
      <c r="AP81" s="48"/>
      <c r="AQ81" s="48"/>
      <c r="AR81" s="47" t="str">
        <f t="shared" si="43"/>
        <v>DE</v>
      </c>
      <c r="AS81" s="47" t="s">
        <v>278</v>
      </c>
      <c r="AT81" s="47" t="s">
        <v>107</v>
      </c>
      <c r="AU81" s="47" t="str">
        <f t="shared" si="53"/>
        <v>COM_BNDPRD</v>
      </c>
      <c r="AV81" s="47" t="s">
        <v>153</v>
      </c>
      <c r="AW81" s="34">
        <f t="shared" si="35"/>
        <v>785.10469999999998</v>
      </c>
      <c r="AX81" s="34">
        <f t="shared" si="35"/>
        <v>413.21300000000002</v>
      </c>
      <c r="AY81" s="34"/>
      <c r="AZ81" s="34">
        <v>10</v>
      </c>
      <c r="BA81" s="48"/>
      <c r="BB81" s="47" t="str">
        <f t="shared" si="44"/>
        <v>DE</v>
      </c>
      <c r="BC81" s="47" t="s">
        <v>278</v>
      </c>
      <c r="BD81" s="47" t="s">
        <v>107</v>
      </c>
      <c r="BE81" s="47" t="str">
        <f t="shared" si="36"/>
        <v>COM_BNDPRD</v>
      </c>
      <c r="BF81" s="47" t="s">
        <v>71</v>
      </c>
      <c r="BG81" s="34">
        <f t="shared" si="37"/>
        <v>867.74730000000011</v>
      </c>
      <c r="BH81" s="34">
        <f t="shared" si="37"/>
        <v>1652.8520000000001</v>
      </c>
      <c r="BI81" s="48"/>
      <c r="BJ81" s="34">
        <v>10</v>
      </c>
      <c r="BK81" s="48"/>
      <c r="BL81" s="48"/>
      <c r="BM81" s="47" t="str">
        <f t="shared" si="45"/>
        <v>DE</v>
      </c>
      <c r="BN81" s="47" t="s">
        <v>278</v>
      </c>
      <c r="BO81" s="47" t="s">
        <v>283</v>
      </c>
      <c r="BP81" s="47" t="str">
        <f t="shared" si="54"/>
        <v>COM_BNDPRD</v>
      </c>
      <c r="BQ81" s="47" t="s">
        <v>153</v>
      </c>
      <c r="BR81" s="34">
        <f>$DG81*BR$1</f>
        <v>161.88379999999998</v>
      </c>
      <c r="BS81" s="34">
        <f t="shared" si="38"/>
        <v>85.201999999999998</v>
      </c>
      <c r="BT81" s="34"/>
      <c r="BU81" s="34">
        <v>10</v>
      </c>
      <c r="BV81" s="48"/>
      <c r="BW81" s="47" t="str">
        <f t="shared" si="46"/>
        <v>DE</v>
      </c>
      <c r="BX81" s="47" t="s">
        <v>278</v>
      </c>
      <c r="BY81" s="47" t="s">
        <v>283</v>
      </c>
      <c r="BZ81" s="47" t="str">
        <f t="shared" si="39"/>
        <v>COM_BNDPRD</v>
      </c>
      <c r="CA81" s="47" t="s">
        <v>71</v>
      </c>
      <c r="CB81" s="34">
        <f t="shared" si="47"/>
        <v>178.92420000000001</v>
      </c>
      <c r="CC81" s="34">
        <f t="shared" si="47"/>
        <v>213.005</v>
      </c>
      <c r="CD81" s="48"/>
      <c r="CE81" s="34">
        <v>10</v>
      </c>
      <c r="CF81" s="48"/>
      <c r="CG81" s="47" t="str">
        <f t="shared" si="48"/>
        <v>DE</v>
      </c>
      <c r="CH81" s="47" t="s">
        <v>278</v>
      </c>
      <c r="CI81" s="47" t="s">
        <v>279</v>
      </c>
      <c r="CJ81" s="47" t="str">
        <f t="shared" si="55"/>
        <v>COM_BNDPRD</v>
      </c>
      <c r="CK81" s="47" t="s">
        <v>153</v>
      </c>
      <c r="CL81" s="34">
        <f t="shared" si="49"/>
        <v>200.34</v>
      </c>
      <c r="CM81" s="34">
        <f t="shared" si="49"/>
        <v>211.47</v>
      </c>
      <c r="CN81" s="34"/>
      <c r="CO81" s="34">
        <v>10</v>
      </c>
      <c r="CP81" s="48"/>
      <c r="CQ81" s="47" t="str">
        <f t="shared" si="50"/>
        <v>DE</v>
      </c>
      <c r="CR81" s="47" t="s">
        <v>278</v>
      </c>
      <c r="CS81" s="47" t="str">
        <f t="shared" si="51"/>
        <v>RSDBIO</v>
      </c>
      <c r="CT81" s="47" t="str">
        <f t="shared" si="40"/>
        <v>COM_BNDPRD</v>
      </c>
      <c r="CU81" s="47" t="s">
        <v>71</v>
      </c>
      <c r="CV81" s="34">
        <f t="shared" si="52"/>
        <v>233.73</v>
      </c>
      <c r="CW81" s="34">
        <f t="shared" si="52"/>
        <v>333.9</v>
      </c>
      <c r="CX81" s="48"/>
      <c r="CY81" s="34">
        <v>10</v>
      </c>
      <c r="CZ81" s="48"/>
      <c r="DA81" s="47" t="s">
        <v>40</v>
      </c>
      <c r="DB81" s="43" t="s">
        <v>95</v>
      </c>
      <c r="DC81" s="43" t="s">
        <v>214</v>
      </c>
      <c r="DD81" s="32">
        <v>25.181000000000001</v>
      </c>
      <c r="DE81" s="32">
        <v>490.779</v>
      </c>
      <c r="DF81" s="32">
        <v>826.42600000000004</v>
      </c>
      <c r="DG81" s="32">
        <v>170.404</v>
      </c>
      <c r="DH81" s="32">
        <v>26.49</v>
      </c>
      <c r="DI81" s="32">
        <f t="shared" si="29"/>
        <v>222.6</v>
      </c>
      <c r="DJ81" s="32"/>
      <c r="DK81" s="32">
        <v>222.6</v>
      </c>
      <c r="DL81" s="32">
        <v>0</v>
      </c>
      <c r="DM81" s="32"/>
      <c r="DN81" s="32">
        <v>0</v>
      </c>
      <c r="DO81" s="32">
        <v>0</v>
      </c>
      <c r="DP81" s="32">
        <v>0</v>
      </c>
      <c r="DQ81" s="32">
        <v>0</v>
      </c>
      <c r="DR81" s="32">
        <v>0</v>
      </c>
      <c r="DS81" s="32">
        <v>0</v>
      </c>
      <c r="DT81" s="32">
        <v>0</v>
      </c>
    </row>
    <row r="82" spans="2:124">
      <c r="B82" s="47" t="s">
        <v>275</v>
      </c>
      <c r="G82" s="34"/>
      <c r="H82" s="34"/>
      <c r="I82" s="34"/>
      <c r="J82" s="34"/>
      <c r="K82" s="48"/>
      <c r="Q82" s="34"/>
      <c r="R82" s="34"/>
      <c r="S82" s="48"/>
      <c r="T82" s="34"/>
      <c r="U82" s="48"/>
      <c r="V82" s="48"/>
      <c r="W82" s="47" t="str">
        <f t="shared" si="27"/>
        <v>EE</v>
      </c>
      <c r="X82" s="47" t="s">
        <v>278</v>
      </c>
      <c r="Y82" s="47" t="s">
        <v>273</v>
      </c>
      <c r="Z82" s="47" t="str">
        <f t="shared" si="32"/>
        <v>COM_BNDPRD</v>
      </c>
      <c r="AA82" s="47" t="s">
        <v>153</v>
      </c>
      <c r="AB82" s="34">
        <f t="shared" si="41"/>
        <v>0.37714999999999999</v>
      </c>
      <c r="AC82" s="34">
        <f t="shared" si="41"/>
        <v>0.2382</v>
      </c>
      <c r="AD82" s="34"/>
      <c r="AE82" s="34">
        <v>10</v>
      </c>
      <c r="AF82" s="48"/>
      <c r="AG82" s="47" t="str">
        <f t="shared" si="28"/>
        <v>EE</v>
      </c>
      <c r="AH82" s="47" t="s">
        <v>278</v>
      </c>
      <c r="AI82" s="47" t="str">
        <f t="shared" si="33"/>
        <v>RSDFINOIL</v>
      </c>
      <c r="AJ82" s="47" t="str">
        <f t="shared" si="34"/>
        <v>COM_BNDPRD</v>
      </c>
      <c r="AK82" s="47" t="s">
        <v>71</v>
      </c>
      <c r="AL82" s="34">
        <f t="shared" si="42"/>
        <v>0.41685000000000005</v>
      </c>
      <c r="AM82" s="34">
        <f t="shared" si="42"/>
        <v>0.59550000000000003</v>
      </c>
      <c r="AN82" s="48"/>
      <c r="AO82" s="34">
        <v>10</v>
      </c>
      <c r="AP82" s="48"/>
      <c r="AQ82" s="48"/>
      <c r="AR82" s="47" t="str">
        <f t="shared" si="43"/>
        <v>EE</v>
      </c>
      <c r="AS82" s="47" t="s">
        <v>278</v>
      </c>
      <c r="AT82" s="47" t="s">
        <v>107</v>
      </c>
      <c r="AU82" s="47" t="str">
        <f t="shared" si="53"/>
        <v>COM_BNDPRD</v>
      </c>
      <c r="AV82" s="47" t="s">
        <v>153</v>
      </c>
      <c r="AW82" s="34">
        <f t="shared" si="35"/>
        <v>1.9617499999999999</v>
      </c>
      <c r="AX82" s="34">
        <f t="shared" si="35"/>
        <v>1.0325</v>
      </c>
      <c r="AY82" s="34"/>
      <c r="AZ82" s="34">
        <v>10</v>
      </c>
      <c r="BA82" s="48"/>
      <c r="BB82" s="47" t="str">
        <f t="shared" si="44"/>
        <v>EE</v>
      </c>
      <c r="BC82" s="47" t="s">
        <v>278</v>
      </c>
      <c r="BD82" s="47" t="s">
        <v>107</v>
      </c>
      <c r="BE82" s="47" t="str">
        <f t="shared" si="36"/>
        <v>COM_BNDPRD</v>
      </c>
      <c r="BF82" s="47" t="s">
        <v>71</v>
      </c>
      <c r="BG82" s="34">
        <f t="shared" si="37"/>
        <v>2.16825</v>
      </c>
      <c r="BH82" s="34">
        <f t="shared" si="37"/>
        <v>4.13</v>
      </c>
      <c r="BI82" s="48"/>
      <c r="BJ82" s="34">
        <v>10</v>
      </c>
      <c r="BK82" s="48"/>
      <c r="BL82" s="48"/>
      <c r="BM82" s="47" t="str">
        <f t="shared" si="45"/>
        <v>EE</v>
      </c>
      <c r="BN82" s="47" t="s">
        <v>278</v>
      </c>
      <c r="BO82" s="47" t="s">
        <v>283</v>
      </c>
      <c r="BP82" s="47" t="str">
        <f t="shared" si="54"/>
        <v>COM_BNDPRD</v>
      </c>
      <c r="BQ82" s="47" t="s">
        <v>153</v>
      </c>
      <c r="BR82" s="34">
        <f t="shared" si="38"/>
        <v>11.275549999999999</v>
      </c>
      <c r="BS82" s="34">
        <f t="shared" si="38"/>
        <v>5.9344999999999999</v>
      </c>
      <c r="BT82" s="34"/>
      <c r="BU82" s="34">
        <v>10</v>
      </c>
      <c r="BV82" s="48"/>
      <c r="BW82" s="47" t="str">
        <f t="shared" si="46"/>
        <v>EE</v>
      </c>
      <c r="BX82" s="47" t="s">
        <v>278</v>
      </c>
      <c r="BY82" s="47" t="s">
        <v>283</v>
      </c>
      <c r="BZ82" s="47" t="str">
        <f t="shared" si="39"/>
        <v>COM_BNDPRD</v>
      </c>
      <c r="CA82" s="47" t="s">
        <v>71</v>
      </c>
      <c r="CB82" s="34">
        <f t="shared" si="47"/>
        <v>12.46245</v>
      </c>
      <c r="CC82" s="34">
        <f t="shared" si="47"/>
        <v>14.83625</v>
      </c>
      <c r="CD82" s="48"/>
      <c r="CE82" s="34">
        <v>10</v>
      </c>
      <c r="CF82" s="48"/>
      <c r="CG82" s="47" t="str">
        <f t="shared" si="48"/>
        <v>EE</v>
      </c>
      <c r="CH82" s="47" t="s">
        <v>278</v>
      </c>
      <c r="CI82" s="47" t="s">
        <v>279</v>
      </c>
      <c r="CJ82" s="47" t="str">
        <f t="shared" si="55"/>
        <v>COM_BNDPRD</v>
      </c>
      <c r="CK82" s="47" t="s">
        <v>153</v>
      </c>
      <c r="CL82" s="34">
        <f t="shared" si="49"/>
        <v>13.6197</v>
      </c>
      <c r="CM82" s="34">
        <f t="shared" si="49"/>
        <v>14.376349999999999</v>
      </c>
      <c r="CN82" s="34"/>
      <c r="CO82" s="34">
        <v>10</v>
      </c>
      <c r="CP82" s="48"/>
      <c r="CQ82" s="47" t="str">
        <f t="shared" si="50"/>
        <v>EE</v>
      </c>
      <c r="CR82" s="47" t="s">
        <v>278</v>
      </c>
      <c r="CS82" s="47" t="str">
        <f t="shared" si="51"/>
        <v>RSDBIO</v>
      </c>
      <c r="CT82" s="47" t="str">
        <f t="shared" si="40"/>
        <v>COM_BNDPRD</v>
      </c>
      <c r="CU82" s="47" t="s">
        <v>71</v>
      </c>
      <c r="CV82" s="34">
        <f t="shared" si="52"/>
        <v>15.88965</v>
      </c>
      <c r="CW82" s="34">
        <f t="shared" si="52"/>
        <v>22.6995</v>
      </c>
      <c r="CX82" s="48"/>
      <c r="CY82" s="34">
        <v>10</v>
      </c>
      <c r="CZ82" s="48"/>
      <c r="DA82" s="47" t="s">
        <v>42</v>
      </c>
      <c r="DB82" s="43" t="s">
        <v>95</v>
      </c>
      <c r="DC82" s="43" t="s">
        <v>215</v>
      </c>
      <c r="DD82" s="32">
        <v>0.249</v>
      </c>
      <c r="DE82" s="32">
        <v>0.39700000000000002</v>
      </c>
      <c r="DF82" s="32">
        <v>2.0649999999999999</v>
      </c>
      <c r="DG82" s="32">
        <v>11.869</v>
      </c>
      <c r="DH82" s="32">
        <v>0</v>
      </c>
      <c r="DI82" s="32">
        <f t="shared" si="29"/>
        <v>15.132999999999999</v>
      </c>
      <c r="DJ82" s="32"/>
      <c r="DK82" s="32">
        <v>15.132999999999999</v>
      </c>
      <c r="DL82" s="32">
        <v>0</v>
      </c>
      <c r="DM82" s="32"/>
      <c r="DN82" s="32">
        <v>0</v>
      </c>
      <c r="DO82" s="32">
        <v>0</v>
      </c>
      <c r="DP82" s="32">
        <v>0</v>
      </c>
      <c r="DQ82" s="32">
        <v>0</v>
      </c>
      <c r="DR82" s="32">
        <v>0</v>
      </c>
      <c r="DS82" s="32">
        <v>0</v>
      </c>
      <c r="DT82" s="32">
        <v>0</v>
      </c>
    </row>
    <row r="83" spans="2:124">
      <c r="B83" s="47" t="str">
        <f>$DA83</f>
        <v>IE</v>
      </c>
      <c r="C83" s="47" t="s">
        <v>278</v>
      </c>
      <c r="D83" s="47" t="s">
        <v>280</v>
      </c>
      <c r="E83" s="47" t="str">
        <f>IF(OR(D83="xx",D83="yy"),"\I:","COM_BNDPRD")</f>
        <v>COM_BNDPRD</v>
      </c>
      <c r="F83" s="47" t="s">
        <v>153</v>
      </c>
      <c r="G83" s="34">
        <f>$DD83*G$1</f>
        <v>15.886849999999999</v>
      </c>
      <c r="H83" s="34">
        <f>$DD83*H$1</f>
        <v>8.3614999999999995</v>
      </c>
      <c r="I83" s="34"/>
      <c r="J83" s="34">
        <v>10</v>
      </c>
      <c r="K83" s="48"/>
      <c r="L83" s="47" t="str">
        <f>$DA83</f>
        <v>IE</v>
      </c>
      <c r="M83" s="47" t="s">
        <v>278</v>
      </c>
      <c r="N83" s="47" t="s">
        <v>269</v>
      </c>
      <c r="O83" s="47" t="str">
        <f>IF(OR(N83="xx",N83="yy"),"\I:","COM_BNDPRD")</f>
        <v>COM_BNDPRD</v>
      </c>
      <c r="P83" s="47" t="s">
        <v>71</v>
      </c>
      <c r="Q83" s="34">
        <f>$DD83*Q$1</f>
        <v>17.559149999999999</v>
      </c>
      <c r="R83" s="34">
        <f>$DD83*R$1</f>
        <v>25.084499999999998</v>
      </c>
      <c r="S83" s="48"/>
      <c r="T83" s="34">
        <v>10</v>
      </c>
      <c r="U83" s="48"/>
      <c r="V83" s="48"/>
      <c r="W83" s="47" t="str">
        <f t="shared" si="27"/>
        <v>IE</v>
      </c>
      <c r="X83" s="47" t="s">
        <v>278</v>
      </c>
      <c r="Y83" s="47" t="s">
        <v>273</v>
      </c>
      <c r="Z83" s="47" t="str">
        <f t="shared" si="32"/>
        <v>COM_BNDPRD</v>
      </c>
      <c r="AA83" s="47" t="s">
        <v>153</v>
      </c>
      <c r="AB83" s="34">
        <f t="shared" si="41"/>
        <v>41.186299999999996</v>
      </c>
      <c r="AC83" s="34">
        <f t="shared" si="41"/>
        <v>26.0124</v>
      </c>
      <c r="AD83" s="34"/>
      <c r="AE83" s="34">
        <v>10</v>
      </c>
      <c r="AF83" s="48"/>
      <c r="AG83" s="47" t="str">
        <f t="shared" si="28"/>
        <v>IE</v>
      </c>
      <c r="AH83" s="47" t="s">
        <v>278</v>
      </c>
      <c r="AI83" s="47" t="str">
        <f t="shared" si="33"/>
        <v>RSDFINOIL</v>
      </c>
      <c r="AJ83" s="47" t="str">
        <f t="shared" si="34"/>
        <v>COM_BNDPRD</v>
      </c>
      <c r="AK83" s="47" t="s">
        <v>71</v>
      </c>
      <c r="AL83" s="34">
        <f t="shared" si="42"/>
        <v>45.521700000000003</v>
      </c>
      <c r="AM83" s="34">
        <f t="shared" si="42"/>
        <v>65.031000000000006</v>
      </c>
      <c r="AN83" s="48"/>
      <c r="AO83" s="34">
        <v>10</v>
      </c>
      <c r="AP83" s="48"/>
      <c r="AQ83" s="48"/>
      <c r="AR83" s="47" t="str">
        <f t="shared" si="43"/>
        <v>IE</v>
      </c>
      <c r="AS83" s="47" t="s">
        <v>278</v>
      </c>
      <c r="AT83" s="47" t="s">
        <v>107</v>
      </c>
      <c r="AU83" s="47" t="str">
        <f t="shared" si="53"/>
        <v>COM_BNDPRD</v>
      </c>
      <c r="AV83" s="47" t="s">
        <v>153</v>
      </c>
      <c r="AW83" s="34">
        <f t="shared" si="35"/>
        <v>22.035249999999998</v>
      </c>
      <c r="AX83" s="34">
        <f t="shared" si="35"/>
        <v>11.5975</v>
      </c>
      <c r="AY83" s="34"/>
      <c r="AZ83" s="34">
        <v>10</v>
      </c>
      <c r="BA83" s="48"/>
      <c r="BB83" s="47" t="str">
        <f t="shared" si="44"/>
        <v>IE</v>
      </c>
      <c r="BC83" s="47" t="s">
        <v>278</v>
      </c>
      <c r="BD83" s="47" t="s">
        <v>107</v>
      </c>
      <c r="BE83" s="47" t="str">
        <f t="shared" si="36"/>
        <v>COM_BNDPRD</v>
      </c>
      <c r="BF83" s="47" t="s">
        <v>71</v>
      </c>
      <c r="BG83" s="34">
        <f t="shared" si="37"/>
        <v>24.354750000000003</v>
      </c>
      <c r="BH83" s="34">
        <f t="shared" si="37"/>
        <v>46.39</v>
      </c>
      <c r="BI83" s="48"/>
      <c r="BJ83" s="34">
        <v>10</v>
      </c>
      <c r="BK83" s="48"/>
      <c r="BL83" s="48"/>
      <c r="BM83" s="47" t="str">
        <f t="shared" si="45"/>
        <v>IE</v>
      </c>
      <c r="BN83" s="47" t="s">
        <v>278</v>
      </c>
      <c r="BO83" s="47" t="s">
        <v>283</v>
      </c>
      <c r="BP83" s="47" t="str">
        <f t="shared" si="54"/>
        <v>COM_BNDPRD</v>
      </c>
      <c r="BQ83" s="47" t="s">
        <v>153</v>
      </c>
      <c r="BR83" s="34">
        <f t="shared" si="38"/>
        <v>0</v>
      </c>
      <c r="BS83" s="34">
        <f t="shared" si="38"/>
        <v>0</v>
      </c>
      <c r="BT83" s="34"/>
      <c r="BU83" s="34">
        <v>10</v>
      </c>
      <c r="BV83" s="48"/>
      <c r="BW83" s="47" t="str">
        <f t="shared" si="46"/>
        <v>IE</v>
      </c>
      <c r="BX83" s="47" t="s">
        <v>278</v>
      </c>
      <c r="BY83" s="47" t="s">
        <v>283</v>
      </c>
      <c r="BZ83" s="47" t="str">
        <f t="shared" si="39"/>
        <v>COM_BNDPRD</v>
      </c>
      <c r="CA83" s="47" t="s">
        <v>71</v>
      </c>
      <c r="CB83" s="34">
        <f t="shared" si="47"/>
        <v>0</v>
      </c>
      <c r="CC83" s="34">
        <f t="shared" si="47"/>
        <v>0</v>
      </c>
      <c r="CD83" s="48"/>
      <c r="CE83" s="34">
        <v>10</v>
      </c>
      <c r="CF83" s="48"/>
      <c r="CG83" s="47" t="str">
        <f t="shared" si="48"/>
        <v>IE</v>
      </c>
      <c r="CH83" s="47" t="s">
        <v>278</v>
      </c>
      <c r="CI83" s="47" t="s">
        <v>279</v>
      </c>
      <c r="CJ83" s="47" t="str">
        <f t="shared" si="55"/>
        <v>COM_BNDPRD</v>
      </c>
      <c r="CK83" s="47" t="s">
        <v>153</v>
      </c>
      <c r="CL83" s="34">
        <f t="shared" si="49"/>
        <v>1.2195</v>
      </c>
      <c r="CM83" s="34">
        <f t="shared" si="49"/>
        <v>1.28725</v>
      </c>
      <c r="CN83" s="34"/>
      <c r="CO83" s="34">
        <v>10</v>
      </c>
      <c r="CP83" s="48"/>
      <c r="CQ83" s="47" t="str">
        <f t="shared" si="50"/>
        <v>IE</v>
      </c>
      <c r="CR83" s="47" t="s">
        <v>278</v>
      </c>
      <c r="CS83" s="47" t="str">
        <f t="shared" si="51"/>
        <v>RSDBIO</v>
      </c>
      <c r="CT83" s="47" t="str">
        <f t="shared" si="40"/>
        <v>COM_BNDPRD</v>
      </c>
      <c r="CU83" s="47" t="s">
        <v>71</v>
      </c>
      <c r="CV83" s="34">
        <f t="shared" si="52"/>
        <v>1.42275</v>
      </c>
      <c r="CW83" s="34">
        <f t="shared" si="52"/>
        <v>2.0324999999999998</v>
      </c>
      <c r="CX83" s="48"/>
      <c r="CY83" s="34">
        <v>10</v>
      </c>
      <c r="CZ83" s="48"/>
      <c r="DA83" s="47" t="s">
        <v>49</v>
      </c>
      <c r="DB83" s="43" t="s">
        <v>95</v>
      </c>
      <c r="DC83" s="43" t="s">
        <v>216</v>
      </c>
      <c r="DD83" s="32">
        <v>16.722999999999999</v>
      </c>
      <c r="DE83" s="32">
        <v>43.353999999999999</v>
      </c>
      <c r="DF83" s="32">
        <v>23.195</v>
      </c>
      <c r="DG83" s="32">
        <v>0</v>
      </c>
      <c r="DH83" s="32">
        <v>0.53700000000000003</v>
      </c>
      <c r="DI83" s="32">
        <f t="shared" si="29"/>
        <v>1.355</v>
      </c>
      <c r="DJ83" s="32"/>
      <c r="DK83" s="32">
        <v>1.355</v>
      </c>
      <c r="DL83" s="32">
        <v>0</v>
      </c>
      <c r="DM83" s="32"/>
      <c r="DN83" s="32">
        <v>0</v>
      </c>
      <c r="DO83" s="32">
        <v>0</v>
      </c>
      <c r="DP83" s="32">
        <v>0</v>
      </c>
      <c r="DQ83" s="32">
        <v>0</v>
      </c>
      <c r="DR83" s="32">
        <v>0</v>
      </c>
      <c r="DS83" s="32">
        <v>0</v>
      </c>
      <c r="DT83" s="32">
        <v>0</v>
      </c>
    </row>
    <row r="84" spans="2:124">
      <c r="B84" s="47" t="s">
        <v>275</v>
      </c>
      <c r="G84" s="34"/>
      <c r="H84" s="34"/>
      <c r="I84" s="34"/>
      <c r="J84" s="34"/>
      <c r="K84" s="48"/>
      <c r="Q84" s="34"/>
      <c r="R84" s="34"/>
      <c r="S84" s="48"/>
      <c r="T84" s="34"/>
      <c r="U84" s="48"/>
      <c r="V84" s="48"/>
      <c r="W84" s="47" t="str">
        <f t="shared" si="27"/>
        <v>EL</v>
      </c>
      <c r="X84" s="47" t="s">
        <v>278</v>
      </c>
      <c r="Y84" s="47" t="s">
        <v>273</v>
      </c>
      <c r="Z84" s="47" t="str">
        <f t="shared" si="32"/>
        <v>COM_BNDPRD</v>
      </c>
      <c r="AA84" s="47" t="s">
        <v>153</v>
      </c>
      <c r="AB84" s="34">
        <f t="shared" si="41"/>
        <v>58.227399999999996</v>
      </c>
      <c r="AC84" s="34">
        <f t="shared" si="41"/>
        <v>36.775199999999998</v>
      </c>
      <c r="AD84" s="34"/>
      <c r="AE84" s="34">
        <v>10</v>
      </c>
      <c r="AF84" s="48"/>
      <c r="AG84" s="47" t="str">
        <f t="shared" si="28"/>
        <v>EL</v>
      </c>
      <c r="AH84" s="47" t="s">
        <v>278</v>
      </c>
      <c r="AI84" s="47" t="str">
        <f t="shared" si="33"/>
        <v>RSDFINOIL</v>
      </c>
      <c r="AJ84" s="47" t="str">
        <f t="shared" si="34"/>
        <v>COM_BNDPRD</v>
      </c>
      <c r="AK84" s="47" t="s">
        <v>71</v>
      </c>
      <c r="AL84" s="34">
        <f t="shared" si="42"/>
        <v>64.3566</v>
      </c>
      <c r="AM84" s="34">
        <f t="shared" si="42"/>
        <v>91.938000000000002</v>
      </c>
      <c r="AN84" s="48"/>
      <c r="AO84" s="34">
        <v>10</v>
      </c>
      <c r="AP84" s="48"/>
      <c r="AQ84" s="48"/>
      <c r="AR84" s="47" t="str">
        <f t="shared" si="43"/>
        <v>EL</v>
      </c>
      <c r="AS84" s="47" t="s">
        <v>278</v>
      </c>
      <c r="AT84" s="47" t="s">
        <v>107</v>
      </c>
      <c r="AU84" s="47" t="str">
        <f t="shared" si="53"/>
        <v>COM_BNDPRD</v>
      </c>
      <c r="AV84" s="47" t="s">
        <v>153</v>
      </c>
      <c r="AW84" s="34">
        <f t="shared" si="35"/>
        <v>14.147399999999999</v>
      </c>
      <c r="AX84" s="34">
        <f t="shared" si="35"/>
        <v>7.4459999999999997</v>
      </c>
      <c r="AY84" s="34"/>
      <c r="AZ84" s="34">
        <v>10</v>
      </c>
      <c r="BA84" s="48"/>
      <c r="BB84" s="47" t="str">
        <f t="shared" si="44"/>
        <v>EL</v>
      </c>
      <c r="BC84" s="47" t="s">
        <v>278</v>
      </c>
      <c r="BD84" s="47" t="s">
        <v>107</v>
      </c>
      <c r="BE84" s="47" t="str">
        <f t="shared" si="36"/>
        <v>COM_BNDPRD</v>
      </c>
      <c r="BF84" s="47" t="s">
        <v>71</v>
      </c>
      <c r="BG84" s="34">
        <f t="shared" si="37"/>
        <v>15.6366</v>
      </c>
      <c r="BH84" s="34">
        <f t="shared" si="37"/>
        <v>29.783999999999999</v>
      </c>
      <c r="BI84" s="48"/>
      <c r="BJ84" s="34">
        <v>10</v>
      </c>
      <c r="BK84" s="48"/>
      <c r="BL84" s="48"/>
      <c r="BM84" s="47" t="str">
        <f t="shared" si="45"/>
        <v>EL</v>
      </c>
      <c r="BN84" s="47" t="s">
        <v>278</v>
      </c>
      <c r="BO84" s="47" t="s">
        <v>283</v>
      </c>
      <c r="BP84" s="47" t="str">
        <f t="shared" si="54"/>
        <v>COM_BNDPRD</v>
      </c>
      <c r="BQ84" s="47" t="s">
        <v>153</v>
      </c>
      <c r="BR84" s="34">
        <f t="shared" si="38"/>
        <v>1.9883499999999998</v>
      </c>
      <c r="BS84" s="34">
        <f t="shared" si="38"/>
        <v>1.0465</v>
      </c>
      <c r="BT84" s="34"/>
      <c r="BU84" s="34">
        <v>10</v>
      </c>
      <c r="BV84" s="48"/>
      <c r="BW84" s="47" t="str">
        <f t="shared" si="46"/>
        <v>EL</v>
      </c>
      <c r="BX84" s="47" t="s">
        <v>278</v>
      </c>
      <c r="BY84" s="47" t="s">
        <v>283</v>
      </c>
      <c r="BZ84" s="47" t="str">
        <f t="shared" si="39"/>
        <v>COM_BNDPRD</v>
      </c>
      <c r="CA84" s="47" t="s">
        <v>71</v>
      </c>
      <c r="CB84" s="34">
        <f t="shared" si="47"/>
        <v>2.1976499999999999</v>
      </c>
      <c r="CC84" s="34">
        <f t="shared" si="47"/>
        <v>2.61625</v>
      </c>
      <c r="CD84" s="48"/>
      <c r="CE84" s="34">
        <v>10</v>
      </c>
      <c r="CF84" s="48"/>
      <c r="CG84" s="47" t="str">
        <f t="shared" si="48"/>
        <v>EL</v>
      </c>
      <c r="CH84" s="47" t="s">
        <v>278</v>
      </c>
      <c r="CI84" s="47" t="s">
        <v>279</v>
      </c>
      <c r="CJ84" s="47" t="str">
        <f t="shared" si="55"/>
        <v>COM_BNDPRD</v>
      </c>
      <c r="CK84" s="47" t="s">
        <v>153</v>
      </c>
      <c r="CL84" s="34">
        <f t="shared" si="49"/>
        <v>29.547900000000002</v>
      </c>
      <c r="CM84" s="34">
        <f t="shared" si="49"/>
        <v>31.189450000000001</v>
      </c>
      <c r="CN84" s="34"/>
      <c r="CO84" s="34">
        <v>10</v>
      </c>
      <c r="CP84" s="48"/>
      <c r="CQ84" s="47" t="str">
        <f t="shared" si="50"/>
        <v>EL</v>
      </c>
      <c r="CR84" s="47" t="s">
        <v>278</v>
      </c>
      <c r="CS84" s="47" t="str">
        <f t="shared" si="51"/>
        <v>RSDBIO</v>
      </c>
      <c r="CT84" s="47" t="str">
        <f t="shared" si="40"/>
        <v>COM_BNDPRD</v>
      </c>
      <c r="CU84" s="47" t="s">
        <v>71</v>
      </c>
      <c r="CV84" s="34">
        <f t="shared" si="52"/>
        <v>34.472550000000005</v>
      </c>
      <c r="CW84" s="34">
        <f t="shared" si="52"/>
        <v>49.246500000000005</v>
      </c>
      <c r="CX84" s="48"/>
      <c r="CY84" s="34">
        <v>10</v>
      </c>
      <c r="CZ84" s="48"/>
      <c r="DA84" s="47" t="s">
        <v>43</v>
      </c>
      <c r="DB84" s="43" t="s">
        <v>95</v>
      </c>
      <c r="DC84" s="43" t="s">
        <v>217</v>
      </c>
      <c r="DD84" s="32">
        <v>0.19500000000000001</v>
      </c>
      <c r="DE84" s="32">
        <v>61.292000000000002</v>
      </c>
      <c r="DF84" s="32">
        <v>14.891999999999999</v>
      </c>
      <c r="DG84" s="32">
        <v>2.093</v>
      </c>
      <c r="DH84" s="32">
        <v>7.8719999999999999</v>
      </c>
      <c r="DI84" s="32">
        <f t="shared" si="29"/>
        <v>32.831000000000003</v>
      </c>
      <c r="DJ84" s="32"/>
      <c r="DK84" s="32">
        <v>32.831000000000003</v>
      </c>
      <c r="DL84" s="32">
        <v>0</v>
      </c>
      <c r="DM84" s="32"/>
      <c r="DN84" s="32">
        <v>0</v>
      </c>
      <c r="DO84" s="32">
        <v>0</v>
      </c>
      <c r="DP84" s="32">
        <v>0</v>
      </c>
      <c r="DQ84" s="32">
        <v>0</v>
      </c>
      <c r="DR84" s="32">
        <v>0</v>
      </c>
      <c r="DS84" s="32">
        <v>0</v>
      </c>
      <c r="DT84" s="32">
        <v>0</v>
      </c>
    </row>
    <row r="85" spans="2:124">
      <c r="B85" s="47" t="str">
        <f>$DA85</f>
        <v>ES</v>
      </c>
      <c r="C85" s="47" t="s">
        <v>278</v>
      </c>
      <c r="D85" s="47" t="s">
        <v>280</v>
      </c>
      <c r="E85" s="47" t="str">
        <f>IF(OR(D85="xx",D85="yy"),"\I:","COM_BNDPRD")</f>
        <v>COM_BNDPRD</v>
      </c>
      <c r="F85" s="47" t="s">
        <v>153</v>
      </c>
      <c r="G85" s="34">
        <f>$DD85*G$1</f>
        <v>3.5235499999999997</v>
      </c>
      <c r="H85" s="34">
        <f>$DD85*H$1</f>
        <v>1.8545</v>
      </c>
      <c r="I85" s="34"/>
      <c r="J85" s="34">
        <v>10</v>
      </c>
      <c r="K85" s="48"/>
      <c r="L85" s="47" t="str">
        <f>$DA85</f>
        <v>ES</v>
      </c>
      <c r="M85" s="47" t="s">
        <v>278</v>
      </c>
      <c r="N85" s="47" t="s">
        <v>269</v>
      </c>
      <c r="O85" s="47" t="str">
        <f>IF(OR(N85="xx",N85="yy"),"\I:","COM_BNDPRD")</f>
        <v>COM_BNDPRD</v>
      </c>
      <c r="P85" s="47" t="s">
        <v>71</v>
      </c>
      <c r="Q85" s="34">
        <f>$DD85*Q$1</f>
        <v>3.8944500000000004</v>
      </c>
      <c r="R85" s="34">
        <f>$DD85*R$1</f>
        <v>5.5635000000000003</v>
      </c>
      <c r="S85" s="48"/>
      <c r="T85" s="34">
        <v>10</v>
      </c>
      <c r="U85" s="48"/>
      <c r="V85" s="48"/>
      <c r="W85" s="47" t="str">
        <f t="shared" si="27"/>
        <v>ES</v>
      </c>
      <c r="X85" s="47" t="s">
        <v>278</v>
      </c>
      <c r="Y85" s="47" t="s">
        <v>273</v>
      </c>
      <c r="Z85" s="47" t="str">
        <f t="shared" si="32"/>
        <v>COM_BNDPRD</v>
      </c>
      <c r="AA85" s="47" t="s">
        <v>153</v>
      </c>
      <c r="AB85" s="34">
        <f t="shared" si="41"/>
        <v>119.19364999999999</v>
      </c>
      <c r="AC85" s="34">
        <f t="shared" si="41"/>
        <v>75.280199999999994</v>
      </c>
      <c r="AD85" s="34"/>
      <c r="AE85" s="34">
        <v>10</v>
      </c>
      <c r="AF85" s="48"/>
      <c r="AG85" s="47" t="str">
        <f t="shared" si="28"/>
        <v>ES</v>
      </c>
      <c r="AH85" s="47" t="s">
        <v>278</v>
      </c>
      <c r="AI85" s="47" t="str">
        <f t="shared" si="33"/>
        <v>RSDFINOIL</v>
      </c>
      <c r="AJ85" s="47" t="str">
        <f t="shared" si="34"/>
        <v>COM_BNDPRD</v>
      </c>
      <c r="AK85" s="47" t="s">
        <v>71</v>
      </c>
      <c r="AL85" s="34">
        <f t="shared" si="42"/>
        <v>131.74035000000001</v>
      </c>
      <c r="AM85" s="34">
        <f t="shared" si="42"/>
        <v>188.20050000000001</v>
      </c>
      <c r="AN85" s="48"/>
      <c r="AO85" s="34">
        <v>10</v>
      </c>
      <c r="AP85" s="48"/>
      <c r="AQ85" s="48"/>
      <c r="AR85" s="47" t="str">
        <f t="shared" si="43"/>
        <v>ES</v>
      </c>
      <c r="AS85" s="47" t="s">
        <v>278</v>
      </c>
      <c r="AT85" s="47" t="s">
        <v>107</v>
      </c>
      <c r="AU85" s="47" t="str">
        <f t="shared" si="53"/>
        <v>COM_BNDPRD</v>
      </c>
      <c r="AV85" s="47" t="s">
        <v>153</v>
      </c>
      <c r="AW85" s="34">
        <f t="shared" si="35"/>
        <v>120.04295</v>
      </c>
      <c r="AX85" s="34">
        <f t="shared" si="35"/>
        <v>63.180500000000002</v>
      </c>
      <c r="AY85" s="34"/>
      <c r="AZ85" s="34">
        <v>10</v>
      </c>
      <c r="BA85" s="48"/>
      <c r="BB85" s="47" t="str">
        <f t="shared" si="44"/>
        <v>ES</v>
      </c>
      <c r="BC85" s="47" t="s">
        <v>278</v>
      </c>
      <c r="BD85" s="47" t="s">
        <v>107</v>
      </c>
      <c r="BE85" s="47" t="str">
        <f t="shared" si="36"/>
        <v>COM_BNDPRD</v>
      </c>
      <c r="BF85" s="47" t="s">
        <v>71</v>
      </c>
      <c r="BG85" s="34">
        <f t="shared" si="37"/>
        <v>132.67905000000002</v>
      </c>
      <c r="BH85" s="34">
        <f t="shared" si="37"/>
        <v>252.72200000000001</v>
      </c>
      <c r="BI85" s="48"/>
      <c r="BJ85" s="34">
        <v>10</v>
      </c>
      <c r="BK85" s="48"/>
      <c r="BL85" s="48"/>
      <c r="BM85" s="47" t="str">
        <f t="shared" si="45"/>
        <v>ES</v>
      </c>
      <c r="BN85" s="47" t="s">
        <v>278</v>
      </c>
      <c r="BO85" s="47" t="s">
        <v>283</v>
      </c>
      <c r="BP85" s="47" t="str">
        <f t="shared" si="54"/>
        <v>COM_BNDPRD</v>
      </c>
      <c r="BQ85" s="47" t="s">
        <v>153</v>
      </c>
      <c r="BR85" s="34">
        <f t="shared" si="38"/>
        <v>0</v>
      </c>
      <c r="BS85" s="34">
        <f t="shared" si="38"/>
        <v>0</v>
      </c>
      <c r="BT85" s="34"/>
      <c r="BU85" s="34">
        <v>10</v>
      </c>
      <c r="BV85" s="48"/>
      <c r="BW85" s="47" t="str">
        <f t="shared" si="46"/>
        <v>ES</v>
      </c>
      <c r="BX85" s="47" t="s">
        <v>278</v>
      </c>
      <c r="BY85" s="47" t="s">
        <v>283</v>
      </c>
      <c r="BZ85" s="47" t="str">
        <f t="shared" si="39"/>
        <v>COM_BNDPRD</v>
      </c>
      <c r="CA85" s="47" t="s">
        <v>71</v>
      </c>
      <c r="CB85" s="34">
        <f t="shared" si="47"/>
        <v>0</v>
      </c>
      <c r="CC85" s="34">
        <f t="shared" si="47"/>
        <v>0</v>
      </c>
      <c r="CD85" s="48"/>
      <c r="CE85" s="34">
        <v>10</v>
      </c>
      <c r="CF85" s="48"/>
      <c r="CG85" s="47" t="str">
        <f t="shared" si="48"/>
        <v>ES</v>
      </c>
      <c r="CH85" s="47" t="s">
        <v>278</v>
      </c>
      <c r="CI85" s="47" t="s">
        <v>279</v>
      </c>
      <c r="CJ85" s="47" t="str">
        <f t="shared" si="55"/>
        <v>COM_BNDPRD</v>
      </c>
      <c r="CK85" s="47" t="s">
        <v>153</v>
      </c>
      <c r="CL85" s="34">
        <f t="shared" si="49"/>
        <v>93.817800000000005</v>
      </c>
      <c r="CM85" s="34">
        <f t="shared" si="49"/>
        <v>99.029899999999998</v>
      </c>
      <c r="CN85" s="34"/>
      <c r="CO85" s="34">
        <v>10</v>
      </c>
      <c r="CP85" s="48"/>
      <c r="CQ85" s="47" t="str">
        <f t="shared" si="50"/>
        <v>ES</v>
      </c>
      <c r="CR85" s="47" t="s">
        <v>278</v>
      </c>
      <c r="CS85" s="47" t="str">
        <f t="shared" si="51"/>
        <v>RSDBIO</v>
      </c>
      <c r="CT85" s="47" t="str">
        <f t="shared" si="40"/>
        <v>COM_BNDPRD</v>
      </c>
      <c r="CU85" s="47" t="s">
        <v>71</v>
      </c>
      <c r="CV85" s="34">
        <f t="shared" si="52"/>
        <v>109.45410000000001</v>
      </c>
      <c r="CW85" s="34">
        <f t="shared" si="52"/>
        <v>156.363</v>
      </c>
      <c r="CX85" s="48"/>
      <c r="CY85" s="34">
        <v>10</v>
      </c>
      <c r="CZ85" s="48"/>
      <c r="DA85" s="47" t="s">
        <v>44</v>
      </c>
      <c r="DB85" s="43" t="s">
        <v>95</v>
      </c>
      <c r="DC85" s="43" t="s">
        <v>218</v>
      </c>
      <c r="DD85" s="32">
        <v>3.7090000000000001</v>
      </c>
      <c r="DE85" s="32">
        <v>125.467</v>
      </c>
      <c r="DF85" s="32">
        <v>126.361</v>
      </c>
      <c r="DG85" s="32">
        <v>0</v>
      </c>
      <c r="DH85" s="32">
        <v>9.26</v>
      </c>
      <c r="DI85" s="32">
        <f t="shared" si="29"/>
        <v>104.242</v>
      </c>
      <c r="DJ85" s="32"/>
      <c r="DK85" s="32">
        <v>104.242</v>
      </c>
      <c r="DL85" s="32">
        <v>0</v>
      </c>
      <c r="DM85" s="32"/>
      <c r="DN85" s="32">
        <v>0</v>
      </c>
      <c r="DO85" s="32">
        <v>0</v>
      </c>
      <c r="DP85" s="32">
        <v>0</v>
      </c>
      <c r="DQ85" s="32">
        <v>0</v>
      </c>
      <c r="DR85" s="32">
        <v>3.6999999999999998E-2</v>
      </c>
      <c r="DS85" s="32">
        <v>0</v>
      </c>
      <c r="DT85" s="32">
        <v>0</v>
      </c>
    </row>
    <row r="86" spans="2:124">
      <c r="B86" s="47" t="s">
        <v>275</v>
      </c>
      <c r="G86" s="34"/>
      <c r="H86" s="34"/>
      <c r="I86" s="34"/>
      <c r="J86" s="34"/>
      <c r="K86" s="48"/>
      <c r="Q86" s="34"/>
      <c r="R86" s="34"/>
      <c r="S86" s="48"/>
      <c r="T86" s="34"/>
      <c r="U86" s="48"/>
      <c r="V86" s="48"/>
      <c r="W86" s="47" t="str">
        <f t="shared" si="27"/>
        <v>FR</v>
      </c>
      <c r="X86" s="47" t="s">
        <v>278</v>
      </c>
      <c r="Y86" s="47" t="s">
        <v>273</v>
      </c>
      <c r="Z86" s="47" t="str">
        <f t="shared" si="32"/>
        <v>COM_BNDPRD</v>
      </c>
      <c r="AA86" s="47" t="s">
        <v>153</v>
      </c>
      <c r="AB86" s="34">
        <f t="shared" si="41"/>
        <v>255.02274999999997</v>
      </c>
      <c r="AC86" s="34">
        <f t="shared" si="41"/>
        <v>161.06699999999998</v>
      </c>
      <c r="AD86" s="34"/>
      <c r="AE86" s="34">
        <v>10</v>
      </c>
      <c r="AF86" s="48"/>
      <c r="AG86" s="47" t="str">
        <f t="shared" si="28"/>
        <v>FR</v>
      </c>
      <c r="AH86" s="47" t="s">
        <v>278</v>
      </c>
      <c r="AI86" s="47" t="str">
        <f t="shared" si="33"/>
        <v>RSDFINOIL</v>
      </c>
      <c r="AJ86" s="47" t="str">
        <f t="shared" si="34"/>
        <v>COM_BNDPRD</v>
      </c>
      <c r="AK86" s="47" t="s">
        <v>71</v>
      </c>
      <c r="AL86" s="34">
        <f t="shared" si="42"/>
        <v>281.86725000000001</v>
      </c>
      <c r="AM86" s="34">
        <f t="shared" si="42"/>
        <v>402.66750000000002</v>
      </c>
      <c r="AN86" s="48"/>
      <c r="AO86" s="34">
        <v>10</v>
      </c>
      <c r="AP86" s="48"/>
      <c r="AQ86" s="48"/>
      <c r="AR86" s="47" t="str">
        <f t="shared" si="43"/>
        <v>FR</v>
      </c>
      <c r="AS86" s="47" t="s">
        <v>278</v>
      </c>
      <c r="AT86" s="47" t="s">
        <v>107</v>
      </c>
      <c r="AU86" s="47" t="str">
        <f t="shared" si="53"/>
        <v>COM_BNDPRD</v>
      </c>
      <c r="AV86" s="47" t="s">
        <v>153</v>
      </c>
      <c r="AW86" s="34">
        <f t="shared" si="35"/>
        <v>405.02679999999998</v>
      </c>
      <c r="AX86" s="34">
        <f t="shared" si="35"/>
        <v>213.172</v>
      </c>
      <c r="AY86" s="34"/>
      <c r="AZ86" s="34">
        <v>10</v>
      </c>
      <c r="BA86" s="48"/>
      <c r="BB86" s="47" t="str">
        <f t="shared" si="44"/>
        <v>FR</v>
      </c>
      <c r="BC86" s="47" t="s">
        <v>278</v>
      </c>
      <c r="BD86" s="47" t="s">
        <v>107</v>
      </c>
      <c r="BE86" s="47" t="str">
        <f t="shared" si="36"/>
        <v>COM_BNDPRD</v>
      </c>
      <c r="BF86" s="47" t="s">
        <v>71</v>
      </c>
      <c r="BG86" s="34">
        <f t="shared" si="37"/>
        <v>447.66120000000001</v>
      </c>
      <c r="BH86" s="34">
        <f t="shared" si="37"/>
        <v>852.68799999999999</v>
      </c>
      <c r="BI86" s="48"/>
      <c r="BJ86" s="34">
        <v>10</v>
      </c>
      <c r="BK86" s="48"/>
      <c r="BL86" s="48"/>
      <c r="BM86" s="47" t="str">
        <f t="shared" si="45"/>
        <v>FR</v>
      </c>
      <c r="BN86" s="47" t="s">
        <v>278</v>
      </c>
      <c r="BO86" s="47" t="s">
        <v>283</v>
      </c>
      <c r="BP86" s="47" t="str">
        <f t="shared" si="54"/>
        <v>COM_BNDPRD</v>
      </c>
      <c r="BQ86" s="47" t="s">
        <v>153</v>
      </c>
      <c r="BR86" s="34">
        <f t="shared" si="38"/>
        <v>54.812150000000003</v>
      </c>
      <c r="BS86" s="34">
        <f t="shared" si="38"/>
        <v>28.848500000000001</v>
      </c>
      <c r="BT86" s="34"/>
      <c r="BU86" s="34">
        <v>10</v>
      </c>
      <c r="BV86" s="48"/>
      <c r="BW86" s="47" t="str">
        <f t="shared" si="46"/>
        <v>FR</v>
      </c>
      <c r="BX86" s="47" t="s">
        <v>278</v>
      </c>
      <c r="BY86" s="47" t="s">
        <v>283</v>
      </c>
      <c r="BZ86" s="47" t="str">
        <f t="shared" si="39"/>
        <v>COM_BNDPRD</v>
      </c>
      <c r="CA86" s="47" t="s">
        <v>71</v>
      </c>
      <c r="CB86" s="34">
        <f t="shared" si="47"/>
        <v>60.581850000000003</v>
      </c>
      <c r="CC86" s="34">
        <f t="shared" si="47"/>
        <v>72.121250000000003</v>
      </c>
      <c r="CD86" s="48"/>
      <c r="CE86" s="34">
        <v>10</v>
      </c>
      <c r="CF86" s="48"/>
      <c r="CG86" s="47" t="str">
        <f t="shared" si="48"/>
        <v>FR</v>
      </c>
      <c r="CH86" s="47" t="s">
        <v>278</v>
      </c>
      <c r="CI86" s="47" t="s">
        <v>279</v>
      </c>
      <c r="CJ86" s="47" t="str">
        <f t="shared" si="55"/>
        <v>COM_BNDPRD</v>
      </c>
      <c r="CK86" s="47" t="s">
        <v>153</v>
      </c>
      <c r="CL86" s="34">
        <f t="shared" si="49"/>
        <v>243.55259999999998</v>
      </c>
      <c r="CM86" s="34">
        <f t="shared" si="49"/>
        <v>257.08329999999995</v>
      </c>
      <c r="CN86" s="34"/>
      <c r="CO86" s="34">
        <v>10</v>
      </c>
      <c r="CP86" s="48"/>
      <c r="CQ86" s="47" t="str">
        <f t="shared" si="50"/>
        <v>FR</v>
      </c>
      <c r="CR86" s="47" t="s">
        <v>278</v>
      </c>
      <c r="CS86" s="47" t="str">
        <f t="shared" si="51"/>
        <v>RSDBIO</v>
      </c>
      <c r="CT86" s="47" t="str">
        <f t="shared" si="40"/>
        <v>COM_BNDPRD</v>
      </c>
      <c r="CU86" s="47" t="s">
        <v>71</v>
      </c>
      <c r="CV86" s="34">
        <f t="shared" si="52"/>
        <v>284.1447</v>
      </c>
      <c r="CW86" s="34">
        <f t="shared" si="52"/>
        <v>405.92099999999994</v>
      </c>
      <c r="CX86" s="48"/>
      <c r="CY86" s="34">
        <v>10</v>
      </c>
      <c r="CZ86" s="48"/>
      <c r="DA86" s="47" t="s">
        <v>46</v>
      </c>
      <c r="DB86" s="43" t="s">
        <v>95</v>
      </c>
      <c r="DC86" s="43" t="s">
        <v>219</v>
      </c>
      <c r="DD86" s="32">
        <v>1.448</v>
      </c>
      <c r="DE86" s="32">
        <v>268.44499999999999</v>
      </c>
      <c r="DF86" s="32">
        <v>426.34399999999999</v>
      </c>
      <c r="DG86" s="32">
        <v>57.697000000000003</v>
      </c>
      <c r="DH86" s="32">
        <v>3.577</v>
      </c>
      <c r="DI86" s="32">
        <f t="shared" si="29"/>
        <v>270.61399999999998</v>
      </c>
      <c r="DJ86" s="32"/>
      <c r="DK86" s="32">
        <v>270.61399999999998</v>
      </c>
      <c r="DL86" s="32">
        <v>0</v>
      </c>
      <c r="DM86" s="32"/>
      <c r="DN86" s="32">
        <v>0</v>
      </c>
      <c r="DO86" s="32">
        <v>0</v>
      </c>
      <c r="DP86" s="32">
        <v>0</v>
      </c>
      <c r="DQ86" s="32">
        <v>0</v>
      </c>
      <c r="DR86" s="32">
        <v>0</v>
      </c>
      <c r="DS86" s="32">
        <v>0</v>
      </c>
      <c r="DT86" s="32">
        <v>0</v>
      </c>
    </row>
    <row r="87" spans="2:124">
      <c r="B87" s="47" t="s">
        <v>275</v>
      </c>
      <c r="G87" s="34"/>
      <c r="H87" s="34"/>
      <c r="I87" s="34"/>
      <c r="J87" s="34"/>
      <c r="K87" s="48"/>
      <c r="Q87" s="34"/>
      <c r="R87" s="34"/>
      <c r="S87" s="48"/>
      <c r="T87" s="34"/>
      <c r="U87" s="48"/>
      <c r="V87" s="48"/>
      <c r="W87" s="47" t="str">
        <f t="shared" si="27"/>
        <v>HR</v>
      </c>
      <c r="X87" s="47" t="s">
        <v>278</v>
      </c>
      <c r="Y87" s="47" t="s">
        <v>273</v>
      </c>
      <c r="Z87" s="47" t="str">
        <f t="shared" si="32"/>
        <v>COM_BNDPRD</v>
      </c>
      <c r="AA87" s="47" t="s">
        <v>153</v>
      </c>
      <c r="AB87" s="34">
        <f t="shared" si="41"/>
        <v>5.73895</v>
      </c>
      <c r="AC87" s="34">
        <f t="shared" si="41"/>
        <v>3.6246</v>
      </c>
      <c r="AD87" s="34"/>
      <c r="AE87" s="34">
        <v>10</v>
      </c>
      <c r="AF87" s="48"/>
      <c r="AG87" s="47" t="str">
        <f t="shared" si="28"/>
        <v>HR</v>
      </c>
      <c r="AH87" s="47" t="s">
        <v>278</v>
      </c>
      <c r="AI87" s="47" t="str">
        <f t="shared" si="33"/>
        <v>RSDFINOIL</v>
      </c>
      <c r="AJ87" s="47" t="str">
        <f t="shared" si="34"/>
        <v>COM_BNDPRD</v>
      </c>
      <c r="AK87" s="47" t="s">
        <v>71</v>
      </c>
      <c r="AL87" s="34">
        <f t="shared" si="42"/>
        <v>6.3430500000000007</v>
      </c>
      <c r="AM87" s="34">
        <f t="shared" si="42"/>
        <v>9.0615000000000006</v>
      </c>
      <c r="AN87" s="48"/>
      <c r="AO87" s="34">
        <v>10</v>
      </c>
      <c r="AP87" s="48"/>
      <c r="AQ87" s="48"/>
      <c r="AR87" s="47" t="str">
        <f t="shared" si="43"/>
        <v>HR</v>
      </c>
      <c r="AS87" s="47" t="s">
        <v>278</v>
      </c>
      <c r="AT87" s="47" t="s">
        <v>107</v>
      </c>
      <c r="AU87" s="47" t="str">
        <f t="shared" si="53"/>
        <v>COM_BNDPRD</v>
      </c>
      <c r="AV87" s="47" t="s">
        <v>153</v>
      </c>
      <c r="AW87" s="34">
        <f t="shared" si="35"/>
        <v>17.753599999999999</v>
      </c>
      <c r="AX87" s="34">
        <f t="shared" si="35"/>
        <v>9.3439999999999994</v>
      </c>
      <c r="AY87" s="34"/>
      <c r="AZ87" s="34">
        <v>10</v>
      </c>
      <c r="BA87" s="48"/>
      <c r="BB87" s="47" t="str">
        <f t="shared" si="44"/>
        <v>HR</v>
      </c>
      <c r="BC87" s="47" t="s">
        <v>278</v>
      </c>
      <c r="BD87" s="47" t="s">
        <v>107</v>
      </c>
      <c r="BE87" s="47" t="str">
        <f t="shared" si="36"/>
        <v>COM_BNDPRD</v>
      </c>
      <c r="BF87" s="47" t="s">
        <v>71</v>
      </c>
      <c r="BG87" s="34">
        <f t="shared" si="37"/>
        <v>19.622399999999999</v>
      </c>
      <c r="BH87" s="34">
        <f t="shared" si="37"/>
        <v>37.375999999999998</v>
      </c>
      <c r="BI87" s="48"/>
      <c r="BJ87" s="34">
        <v>10</v>
      </c>
      <c r="BK87" s="48"/>
      <c r="BL87" s="48"/>
      <c r="BM87" s="47" t="str">
        <f t="shared" si="45"/>
        <v>HR</v>
      </c>
      <c r="BN87" s="47" t="s">
        <v>278</v>
      </c>
      <c r="BO87" s="47" t="s">
        <v>283</v>
      </c>
      <c r="BP87" s="47" t="str">
        <f t="shared" si="54"/>
        <v>COM_BNDPRD</v>
      </c>
      <c r="BQ87" s="47" t="s">
        <v>153</v>
      </c>
      <c r="BR87" s="34">
        <f t="shared" si="38"/>
        <v>4.7566499999999996</v>
      </c>
      <c r="BS87" s="34">
        <f t="shared" si="38"/>
        <v>2.5034999999999998</v>
      </c>
      <c r="BT87" s="34"/>
      <c r="BU87" s="34">
        <v>10</v>
      </c>
      <c r="BV87" s="48"/>
      <c r="BW87" s="47" t="str">
        <f t="shared" si="46"/>
        <v>HR</v>
      </c>
      <c r="BX87" s="47" t="s">
        <v>278</v>
      </c>
      <c r="BY87" s="47" t="s">
        <v>283</v>
      </c>
      <c r="BZ87" s="47" t="str">
        <f t="shared" si="39"/>
        <v>COM_BNDPRD</v>
      </c>
      <c r="CA87" s="47" t="s">
        <v>71</v>
      </c>
      <c r="CB87" s="34">
        <f t="shared" si="47"/>
        <v>5.2573499999999997</v>
      </c>
      <c r="CC87" s="34">
        <f t="shared" si="47"/>
        <v>6.2587499999999991</v>
      </c>
      <c r="CD87" s="48"/>
      <c r="CE87" s="34">
        <v>10</v>
      </c>
      <c r="CF87" s="48"/>
      <c r="CG87" s="47" t="str">
        <f t="shared" si="48"/>
        <v>HR</v>
      </c>
      <c r="CH87" s="47" t="s">
        <v>278</v>
      </c>
      <c r="CI87" s="47" t="s">
        <v>279</v>
      </c>
      <c r="CJ87" s="47" t="str">
        <f t="shared" si="55"/>
        <v>COM_BNDPRD</v>
      </c>
      <c r="CK87" s="47" t="s">
        <v>153</v>
      </c>
      <c r="CL87" s="34">
        <f t="shared" si="49"/>
        <v>43.601399999999998</v>
      </c>
      <c r="CM87" s="34">
        <f t="shared" si="49"/>
        <v>46.023699999999998</v>
      </c>
      <c r="CN87" s="34"/>
      <c r="CO87" s="34">
        <v>10</v>
      </c>
      <c r="CP87" s="48"/>
      <c r="CQ87" s="47" t="str">
        <f t="shared" si="50"/>
        <v>HR</v>
      </c>
      <c r="CR87" s="47" t="s">
        <v>278</v>
      </c>
      <c r="CS87" s="47" t="str">
        <f t="shared" si="51"/>
        <v>RSDBIO</v>
      </c>
      <c r="CT87" s="47" t="str">
        <f t="shared" si="40"/>
        <v>COM_BNDPRD</v>
      </c>
      <c r="CU87" s="47" t="s">
        <v>71</v>
      </c>
      <c r="CV87" s="34">
        <f t="shared" si="52"/>
        <v>50.868299999999998</v>
      </c>
      <c r="CW87" s="34">
        <f t="shared" si="52"/>
        <v>72.668999999999997</v>
      </c>
      <c r="CX87" s="48"/>
      <c r="CY87" s="34">
        <v>10</v>
      </c>
      <c r="CZ87" s="48"/>
      <c r="DA87" s="47" t="s">
        <v>47</v>
      </c>
      <c r="DB87" s="43" t="s">
        <v>95</v>
      </c>
      <c r="DC87" s="43" t="s">
        <v>220</v>
      </c>
      <c r="DD87" s="32">
        <v>0.128</v>
      </c>
      <c r="DE87" s="32">
        <v>6.0410000000000004</v>
      </c>
      <c r="DF87" s="32">
        <v>18.687999999999999</v>
      </c>
      <c r="DG87" s="32">
        <v>5.0069999999999997</v>
      </c>
      <c r="DH87" s="32">
        <v>0.435</v>
      </c>
      <c r="DI87" s="32">
        <f t="shared" si="29"/>
        <v>48.445999999999998</v>
      </c>
      <c r="DJ87" s="32"/>
      <c r="DK87" s="32">
        <v>48.445999999999998</v>
      </c>
      <c r="DL87" s="32">
        <v>0</v>
      </c>
      <c r="DM87" s="32"/>
      <c r="DN87" s="32">
        <v>0</v>
      </c>
      <c r="DO87" s="32">
        <v>0</v>
      </c>
      <c r="DP87" s="32">
        <v>0</v>
      </c>
      <c r="DQ87" s="32">
        <v>0</v>
      </c>
      <c r="DR87" s="32">
        <v>0</v>
      </c>
      <c r="DS87" s="32">
        <v>0</v>
      </c>
      <c r="DT87" s="32">
        <v>0</v>
      </c>
    </row>
    <row r="88" spans="2:124">
      <c r="B88" s="47" t="s">
        <v>275</v>
      </c>
      <c r="G88" s="34"/>
      <c r="H88" s="34"/>
      <c r="I88" s="34"/>
      <c r="J88" s="34"/>
      <c r="K88" s="48"/>
      <c r="Q88" s="34"/>
      <c r="R88" s="34"/>
      <c r="S88" s="48"/>
      <c r="T88" s="34"/>
      <c r="U88" s="48"/>
      <c r="V88" s="48"/>
      <c r="W88" s="47" t="str">
        <f t="shared" si="27"/>
        <v>IT</v>
      </c>
      <c r="X88" s="47" t="s">
        <v>278</v>
      </c>
      <c r="Y88" s="47" t="s">
        <v>273</v>
      </c>
      <c r="Z88" s="47" t="str">
        <f t="shared" si="32"/>
        <v>COM_BNDPRD</v>
      </c>
      <c r="AA88" s="47" t="s">
        <v>153</v>
      </c>
      <c r="AB88" s="34">
        <f t="shared" si="41"/>
        <v>94.448999999999998</v>
      </c>
      <c r="AC88" s="34">
        <f t="shared" si="41"/>
        <v>59.652000000000001</v>
      </c>
      <c r="AD88" s="34"/>
      <c r="AE88" s="34">
        <v>10</v>
      </c>
      <c r="AF88" s="48"/>
      <c r="AG88" s="47" t="str">
        <f t="shared" si="28"/>
        <v>IT</v>
      </c>
      <c r="AH88" s="47" t="s">
        <v>278</v>
      </c>
      <c r="AI88" s="47" t="str">
        <f t="shared" si="33"/>
        <v>RSDFINOIL</v>
      </c>
      <c r="AJ88" s="47" t="str">
        <f t="shared" si="34"/>
        <v>COM_BNDPRD</v>
      </c>
      <c r="AK88" s="47" t="s">
        <v>71</v>
      </c>
      <c r="AL88" s="34">
        <f t="shared" si="42"/>
        <v>104.39100000000001</v>
      </c>
      <c r="AM88" s="34">
        <f t="shared" si="42"/>
        <v>149.13</v>
      </c>
      <c r="AN88" s="48"/>
      <c r="AO88" s="34">
        <v>10</v>
      </c>
      <c r="AP88" s="48"/>
      <c r="AQ88" s="48"/>
      <c r="AR88" s="47" t="str">
        <f t="shared" si="43"/>
        <v>IT</v>
      </c>
      <c r="AS88" s="47" t="s">
        <v>278</v>
      </c>
      <c r="AT88" s="47" t="s">
        <v>107</v>
      </c>
      <c r="AU88" s="47" t="str">
        <f t="shared" si="53"/>
        <v>COM_BNDPRD</v>
      </c>
      <c r="AV88" s="47" t="s">
        <v>153</v>
      </c>
      <c r="AW88" s="34">
        <f t="shared" si="35"/>
        <v>675.59344999999996</v>
      </c>
      <c r="AX88" s="34">
        <f t="shared" si="35"/>
        <v>355.57549999999998</v>
      </c>
      <c r="AY88" s="34"/>
      <c r="AZ88" s="34">
        <v>10</v>
      </c>
      <c r="BA88" s="48"/>
      <c r="BB88" s="47" t="str">
        <f t="shared" si="44"/>
        <v>IT</v>
      </c>
      <c r="BC88" s="47" t="s">
        <v>278</v>
      </c>
      <c r="BD88" s="47" t="s">
        <v>107</v>
      </c>
      <c r="BE88" s="47" t="str">
        <f t="shared" si="36"/>
        <v>COM_BNDPRD</v>
      </c>
      <c r="BF88" s="47" t="s">
        <v>71</v>
      </c>
      <c r="BG88" s="34">
        <f t="shared" si="37"/>
        <v>746.70854999999995</v>
      </c>
      <c r="BH88" s="34">
        <f t="shared" si="37"/>
        <v>1422.3019999999999</v>
      </c>
      <c r="BI88" s="48"/>
      <c r="BJ88" s="34">
        <v>10</v>
      </c>
      <c r="BK88" s="48"/>
      <c r="BL88" s="48"/>
      <c r="BM88" s="47" t="str">
        <f t="shared" si="45"/>
        <v>IT</v>
      </c>
      <c r="BN88" s="47" t="s">
        <v>278</v>
      </c>
      <c r="BO88" s="47" t="s">
        <v>283</v>
      </c>
      <c r="BP88" s="47" t="str">
        <f t="shared" si="54"/>
        <v>COM_BNDPRD</v>
      </c>
      <c r="BQ88" s="47" t="s">
        <v>153</v>
      </c>
      <c r="BR88" s="34">
        <f t="shared" si="38"/>
        <v>36.131349999999998</v>
      </c>
      <c r="BS88" s="34">
        <f t="shared" si="38"/>
        <v>19.016500000000001</v>
      </c>
      <c r="BT88" s="34"/>
      <c r="BU88" s="34">
        <v>10</v>
      </c>
      <c r="BV88" s="48"/>
      <c r="BW88" s="47" t="str">
        <f t="shared" si="46"/>
        <v>IT</v>
      </c>
      <c r="BX88" s="47" t="s">
        <v>278</v>
      </c>
      <c r="BY88" s="47" t="s">
        <v>283</v>
      </c>
      <c r="BZ88" s="47" t="str">
        <f t="shared" si="39"/>
        <v>COM_BNDPRD</v>
      </c>
      <c r="CA88" s="47" t="s">
        <v>71</v>
      </c>
      <c r="CB88" s="34">
        <f t="shared" si="47"/>
        <v>39.934650000000005</v>
      </c>
      <c r="CC88" s="34">
        <f t="shared" si="47"/>
        <v>47.541250000000005</v>
      </c>
      <c r="CD88" s="48"/>
      <c r="CE88" s="34">
        <v>10</v>
      </c>
      <c r="CF88" s="48"/>
      <c r="CG88" s="47" t="str">
        <f t="shared" si="48"/>
        <v>IT</v>
      </c>
      <c r="CH88" s="47" t="s">
        <v>278</v>
      </c>
      <c r="CI88" s="47" t="s">
        <v>279</v>
      </c>
      <c r="CJ88" s="47" t="str">
        <f t="shared" si="55"/>
        <v>COM_BNDPRD</v>
      </c>
      <c r="CK88" s="47" t="s">
        <v>153</v>
      </c>
      <c r="CL88" s="34">
        <f t="shared" si="49"/>
        <v>239.33339999999998</v>
      </c>
      <c r="CM88" s="34">
        <f t="shared" si="49"/>
        <v>252.62969999999999</v>
      </c>
      <c r="CN88" s="34"/>
      <c r="CO88" s="34">
        <v>10</v>
      </c>
      <c r="CP88" s="48"/>
      <c r="CQ88" s="47" t="str">
        <f t="shared" si="50"/>
        <v>IT</v>
      </c>
      <c r="CR88" s="47" t="s">
        <v>278</v>
      </c>
      <c r="CS88" s="47" t="str">
        <f t="shared" si="51"/>
        <v>RSDBIO</v>
      </c>
      <c r="CT88" s="47" t="str">
        <f t="shared" si="40"/>
        <v>COM_BNDPRD</v>
      </c>
      <c r="CU88" s="47" t="s">
        <v>71</v>
      </c>
      <c r="CV88" s="34">
        <f t="shared" si="52"/>
        <v>279.22230000000002</v>
      </c>
      <c r="CW88" s="34">
        <f t="shared" si="52"/>
        <v>398.88900000000001</v>
      </c>
      <c r="CX88" s="48"/>
      <c r="CY88" s="34">
        <v>10</v>
      </c>
      <c r="CZ88" s="48"/>
      <c r="DA88" s="47" t="s">
        <v>50</v>
      </c>
      <c r="DB88" s="43" t="s">
        <v>95</v>
      </c>
      <c r="DC88" s="43" t="s">
        <v>221</v>
      </c>
      <c r="DD88" s="32">
        <v>0</v>
      </c>
      <c r="DE88" s="32">
        <v>99.42</v>
      </c>
      <c r="DF88" s="32">
        <v>711.15099999999995</v>
      </c>
      <c r="DG88" s="32">
        <v>38.033000000000001</v>
      </c>
      <c r="DH88" s="32">
        <v>5.8840000000000003</v>
      </c>
      <c r="DI88" s="32">
        <f t="shared" si="29"/>
        <v>265.92599999999999</v>
      </c>
      <c r="DJ88" s="32"/>
      <c r="DK88" s="32">
        <v>265.92599999999999</v>
      </c>
      <c r="DL88" s="32">
        <v>0</v>
      </c>
      <c r="DM88" s="32"/>
      <c r="DN88" s="32">
        <v>0</v>
      </c>
      <c r="DO88" s="32">
        <v>0</v>
      </c>
      <c r="DP88" s="32">
        <v>0</v>
      </c>
      <c r="DQ88" s="32">
        <v>0</v>
      </c>
      <c r="DR88" s="32">
        <v>0</v>
      </c>
      <c r="DS88" s="32">
        <v>0</v>
      </c>
      <c r="DT88" s="32">
        <v>0</v>
      </c>
    </row>
    <row r="89" spans="2:124">
      <c r="B89" s="47" t="s">
        <v>275</v>
      </c>
      <c r="G89" s="34"/>
      <c r="H89" s="34"/>
      <c r="I89" s="34"/>
      <c r="J89" s="34"/>
      <c r="K89" s="48"/>
      <c r="Q89" s="34"/>
      <c r="R89" s="34"/>
      <c r="S89" s="48"/>
      <c r="T89" s="34"/>
      <c r="U89" s="48"/>
      <c r="V89" s="48"/>
      <c r="W89" s="47" t="str">
        <f t="shared" si="27"/>
        <v>CY</v>
      </c>
      <c r="X89" s="47" t="s">
        <v>278</v>
      </c>
      <c r="Y89" s="47" t="s">
        <v>273</v>
      </c>
      <c r="Z89" s="47" t="str">
        <f t="shared" si="32"/>
        <v>COM_BNDPRD</v>
      </c>
      <c r="AA89" s="47" t="s">
        <v>153</v>
      </c>
      <c r="AB89" s="34">
        <f t="shared" si="41"/>
        <v>4.7623499999999996</v>
      </c>
      <c r="AC89" s="34">
        <f t="shared" si="41"/>
        <v>3.0078</v>
      </c>
      <c r="AD89" s="34"/>
      <c r="AE89" s="34">
        <v>10</v>
      </c>
      <c r="AF89" s="48"/>
      <c r="AG89" s="47" t="str">
        <f t="shared" si="28"/>
        <v>CY</v>
      </c>
      <c r="AH89" s="47" t="s">
        <v>278</v>
      </c>
      <c r="AI89" s="47" t="str">
        <f t="shared" si="33"/>
        <v>RSDFINOIL</v>
      </c>
      <c r="AJ89" s="47" t="str">
        <f t="shared" si="34"/>
        <v>COM_BNDPRD</v>
      </c>
      <c r="AK89" s="47" t="s">
        <v>71</v>
      </c>
      <c r="AL89" s="34">
        <f t="shared" si="42"/>
        <v>5.2636500000000002</v>
      </c>
      <c r="AM89" s="34">
        <f t="shared" si="42"/>
        <v>7.5194999999999999</v>
      </c>
      <c r="AN89" s="48"/>
      <c r="AO89" s="34">
        <v>10</v>
      </c>
      <c r="AP89" s="48"/>
      <c r="AQ89" s="48"/>
      <c r="AR89" s="47" t="str">
        <f t="shared" si="43"/>
        <v>CY</v>
      </c>
      <c r="AS89" s="47" t="s">
        <v>278</v>
      </c>
      <c r="AT89" s="47" t="s">
        <v>107</v>
      </c>
      <c r="AU89" s="47" t="str">
        <f t="shared" si="53"/>
        <v>COM_BNDPRD</v>
      </c>
      <c r="AV89" s="47" t="s">
        <v>153</v>
      </c>
      <c r="AW89" s="34">
        <f t="shared" si="35"/>
        <v>0</v>
      </c>
      <c r="AX89" s="34">
        <f t="shared" si="35"/>
        <v>0</v>
      </c>
      <c r="AY89" s="34"/>
      <c r="AZ89" s="34">
        <v>10</v>
      </c>
      <c r="BA89" s="48"/>
      <c r="BB89" s="47" t="str">
        <f t="shared" si="44"/>
        <v>CY</v>
      </c>
      <c r="BC89" s="47" t="s">
        <v>278</v>
      </c>
      <c r="BD89" s="47" t="s">
        <v>107</v>
      </c>
      <c r="BE89" s="47" t="str">
        <f t="shared" si="36"/>
        <v>COM_BNDPRD</v>
      </c>
      <c r="BF89" s="47" t="s">
        <v>71</v>
      </c>
      <c r="BG89" s="34">
        <f t="shared" si="37"/>
        <v>0</v>
      </c>
      <c r="BH89" s="34">
        <f t="shared" si="37"/>
        <v>0</v>
      </c>
      <c r="BI89" s="48"/>
      <c r="BJ89" s="34">
        <v>10</v>
      </c>
      <c r="BK89" s="48"/>
      <c r="BL89" s="48"/>
      <c r="BM89" s="47" t="str">
        <f t="shared" si="45"/>
        <v>CY</v>
      </c>
      <c r="BN89" s="47" t="s">
        <v>278</v>
      </c>
      <c r="BO89" s="47" t="s">
        <v>283</v>
      </c>
      <c r="BP89" s="47" t="str">
        <f t="shared" si="54"/>
        <v>COM_BNDPRD</v>
      </c>
      <c r="BQ89" s="47" t="s">
        <v>153</v>
      </c>
      <c r="BR89" s="34">
        <f t="shared" si="38"/>
        <v>0</v>
      </c>
      <c r="BS89" s="34">
        <f t="shared" si="38"/>
        <v>0</v>
      </c>
      <c r="BT89" s="34"/>
      <c r="BU89" s="34">
        <v>10</v>
      </c>
      <c r="BV89" s="48"/>
      <c r="BW89" s="47" t="str">
        <f t="shared" si="46"/>
        <v>CY</v>
      </c>
      <c r="BX89" s="47" t="s">
        <v>278</v>
      </c>
      <c r="BY89" s="47" t="s">
        <v>283</v>
      </c>
      <c r="BZ89" s="47" t="str">
        <f t="shared" si="39"/>
        <v>COM_BNDPRD</v>
      </c>
      <c r="CA89" s="47" t="s">
        <v>71</v>
      </c>
      <c r="CB89" s="34">
        <f t="shared" si="47"/>
        <v>0</v>
      </c>
      <c r="CC89" s="34">
        <f t="shared" si="47"/>
        <v>0</v>
      </c>
      <c r="CD89" s="48"/>
      <c r="CE89" s="34">
        <v>10</v>
      </c>
      <c r="CF89" s="48"/>
      <c r="CG89" s="47" t="str">
        <f t="shared" si="48"/>
        <v>CY</v>
      </c>
      <c r="CH89" s="47" t="s">
        <v>278</v>
      </c>
      <c r="CI89" s="47" t="s">
        <v>279</v>
      </c>
      <c r="CJ89" s="47" t="str">
        <f t="shared" si="55"/>
        <v>COM_BNDPRD</v>
      </c>
      <c r="CK89" s="47" t="s">
        <v>153</v>
      </c>
      <c r="CL89" s="34">
        <f t="shared" si="49"/>
        <v>0.13139999999999999</v>
      </c>
      <c r="CM89" s="34">
        <f t="shared" si="49"/>
        <v>0.13869999999999999</v>
      </c>
      <c r="CN89" s="34"/>
      <c r="CO89" s="34">
        <v>10</v>
      </c>
      <c r="CP89" s="48"/>
      <c r="CQ89" s="47" t="str">
        <f t="shared" si="50"/>
        <v>CY</v>
      </c>
      <c r="CR89" s="47" t="s">
        <v>278</v>
      </c>
      <c r="CS89" s="47" t="str">
        <f t="shared" si="51"/>
        <v>RSDBIO</v>
      </c>
      <c r="CT89" s="47" t="str">
        <f t="shared" si="40"/>
        <v>COM_BNDPRD</v>
      </c>
      <c r="CU89" s="47" t="s">
        <v>71</v>
      </c>
      <c r="CV89" s="34">
        <f t="shared" si="52"/>
        <v>0.15329999999999999</v>
      </c>
      <c r="CW89" s="34">
        <f t="shared" si="52"/>
        <v>0.21899999999999997</v>
      </c>
      <c r="CX89" s="48"/>
      <c r="CY89" s="34">
        <v>10</v>
      </c>
      <c r="CZ89" s="48"/>
      <c r="DA89" s="47" t="s">
        <v>38</v>
      </c>
      <c r="DB89" s="43" t="s">
        <v>95</v>
      </c>
      <c r="DC89" s="43" t="s">
        <v>222</v>
      </c>
      <c r="DD89" s="32">
        <v>0</v>
      </c>
      <c r="DE89" s="32">
        <v>5.0129999999999999</v>
      </c>
      <c r="DF89" s="32">
        <v>0</v>
      </c>
      <c r="DG89" s="32">
        <v>0</v>
      </c>
      <c r="DH89" s="32">
        <v>2.415</v>
      </c>
      <c r="DI89" s="32">
        <f t="shared" si="29"/>
        <v>0.14599999999999999</v>
      </c>
      <c r="DJ89" s="32"/>
      <c r="DK89" s="32">
        <v>0.14599999999999999</v>
      </c>
      <c r="DL89" s="32">
        <v>0</v>
      </c>
      <c r="DM89" s="32"/>
      <c r="DN89" s="32">
        <v>0</v>
      </c>
      <c r="DO89" s="32">
        <v>0</v>
      </c>
      <c r="DP89" s="32">
        <v>0</v>
      </c>
      <c r="DQ89" s="32">
        <v>0</v>
      </c>
      <c r="DR89" s="32">
        <v>0</v>
      </c>
      <c r="DS89" s="32">
        <v>0</v>
      </c>
      <c r="DT89" s="32">
        <v>0</v>
      </c>
    </row>
    <row r="90" spans="2:124">
      <c r="B90" s="47" t="s">
        <v>275</v>
      </c>
      <c r="G90" s="34"/>
      <c r="H90" s="34"/>
      <c r="I90" s="34"/>
      <c r="J90" s="34"/>
      <c r="K90" s="48"/>
      <c r="Q90" s="34"/>
      <c r="R90" s="34"/>
      <c r="S90" s="48"/>
      <c r="T90" s="34"/>
      <c r="U90" s="48"/>
      <c r="V90" s="48"/>
      <c r="W90" s="47" t="str">
        <f t="shared" si="27"/>
        <v>LV</v>
      </c>
      <c r="X90" s="47" t="s">
        <v>278</v>
      </c>
      <c r="Y90" s="47" t="s">
        <v>273</v>
      </c>
      <c r="Z90" s="47" t="str">
        <f t="shared" si="32"/>
        <v>COM_BNDPRD</v>
      </c>
      <c r="AA90" s="47" t="s">
        <v>153</v>
      </c>
      <c r="AB90" s="34">
        <f t="shared" si="41"/>
        <v>1.9532</v>
      </c>
      <c r="AC90" s="34">
        <f t="shared" si="41"/>
        <v>1.2336</v>
      </c>
      <c r="AD90" s="34"/>
      <c r="AE90" s="34">
        <v>10</v>
      </c>
      <c r="AF90" s="48"/>
      <c r="AG90" s="47" t="str">
        <f t="shared" si="28"/>
        <v>LV</v>
      </c>
      <c r="AH90" s="47" t="s">
        <v>278</v>
      </c>
      <c r="AI90" s="47" t="str">
        <f t="shared" si="33"/>
        <v>RSDFINOIL</v>
      </c>
      <c r="AJ90" s="47" t="str">
        <f t="shared" si="34"/>
        <v>COM_BNDPRD</v>
      </c>
      <c r="AK90" s="47" t="s">
        <v>71</v>
      </c>
      <c r="AL90" s="34">
        <f t="shared" si="42"/>
        <v>2.1588000000000003</v>
      </c>
      <c r="AM90" s="34">
        <f t="shared" si="42"/>
        <v>3.0840000000000001</v>
      </c>
      <c r="AN90" s="48"/>
      <c r="AO90" s="34">
        <v>10</v>
      </c>
      <c r="AP90" s="48"/>
      <c r="AQ90" s="48"/>
      <c r="AR90" s="47" t="str">
        <f t="shared" si="43"/>
        <v>LV</v>
      </c>
      <c r="AS90" s="47" t="s">
        <v>278</v>
      </c>
      <c r="AT90" s="47" t="s">
        <v>107</v>
      </c>
      <c r="AU90" s="47" t="str">
        <f t="shared" si="53"/>
        <v>COM_BNDPRD</v>
      </c>
      <c r="AV90" s="47" t="s">
        <v>153</v>
      </c>
      <c r="AW90" s="34">
        <f t="shared" si="35"/>
        <v>3.9016500000000001</v>
      </c>
      <c r="AX90" s="34">
        <f t="shared" si="35"/>
        <v>2.0535000000000001</v>
      </c>
      <c r="AY90" s="34"/>
      <c r="AZ90" s="34">
        <v>10</v>
      </c>
      <c r="BA90" s="48"/>
      <c r="BB90" s="47" t="str">
        <f t="shared" si="44"/>
        <v>LV</v>
      </c>
      <c r="BC90" s="47" t="s">
        <v>278</v>
      </c>
      <c r="BD90" s="47" t="s">
        <v>107</v>
      </c>
      <c r="BE90" s="47" t="str">
        <f t="shared" si="36"/>
        <v>COM_BNDPRD</v>
      </c>
      <c r="BF90" s="47" t="s">
        <v>71</v>
      </c>
      <c r="BG90" s="34">
        <f t="shared" si="37"/>
        <v>4.3123500000000003</v>
      </c>
      <c r="BH90" s="34">
        <f t="shared" si="37"/>
        <v>8.2140000000000004</v>
      </c>
      <c r="BI90" s="48"/>
      <c r="BJ90" s="34">
        <v>10</v>
      </c>
      <c r="BK90" s="48"/>
      <c r="BL90" s="48"/>
      <c r="BM90" s="47" t="str">
        <f t="shared" si="45"/>
        <v>LV</v>
      </c>
      <c r="BN90" s="47" t="s">
        <v>278</v>
      </c>
      <c r="BO90" s="47" t="s">
        <v>283</v>
      </c>
      <c r="BP90" s="47" t="str">
        <f t="shared" si="54"/>
        <v>COM_BNDPRD</v>
      </c>
      <c r="BQ90" s="47" t="s">
        <v>153</v>
      </c>
      <c r="BR90" s="34">
        <f t="shared" si="38"/>
        <v>13.395950000000001</v>
      </c>
      <c r="BS90" s="34">
        <f t="shared" si="38"/>
        <v>7.0505000000000004</v>
      </c>
      <c r="BT90" s="34"/>
      <c r="BU90" s="34">
        <v>10</v>
      </c>
      <c r="BV90" s="48"/>
      <c r="BW90" s="47" t="str">
        <f t="shared" si="46"/>
        <v>LV</v>
      </c>
      <c r="BX90" s="47" t="s">
        <v>278</v>
      </c>
      <c r="BY90" s="47" t="s">
        <v>283</v>
      </c>
      <c r="BZ90" s="47" t="str">
        <f t="shared" si="39"/>
        <v>COM_BNDPRD</v>
      </c>
      <c r="CA90" s="47" t="s">
        <v>71</v>
      </c>
      <c r="CB90" s="34">
        <f t="shared" si="47"/>
        <v>14.806050000000001</v>
      </c>
      <c r="CC90" s="34">
        <f t="shared" si="47"/>
        <v>17.626250000000002</v>
      </c>
      <c r="CD90" s="48"/>
      <c r="CE90" s="34">
        <v>10</v>
      </c>
      <c r="CF90" s="48"/>
      <c r="CG90" s="47" t="str">
        <f t="shared" si="48"/>
        <v>LV</v>
      </c>
      <c r="CH90" s="47" t="s">
        <v>278</v>
      </c>
      <c r="CI90" s="47" t="s">
        <v>279</v>
      </c>
      <c r="CJ90" s="47" t="str">
        <f t="shared" si="55"/>
        <v>COM_BNDPRD</v>
      </c>
      <c r="CK90" s="47" t="s">
        <v>153</v>
      </c>
      <c r="CL90" s="34">
        <f t="shared" si="49"/>
        <v>17.216999999999999</v>
      </c>
      <c r="CM90" s="34">
        <f t="shared" si="49"/>
        <v>18.173499999999997</v>
      </c>
      <c r="CN90" s="34"/>
      <c r="CO90" s="34">
        <v>10</v>
      </c>
      <c r="CP90" s="48"/>
      <c r="CQ90" s="47" t="str">
        <f t="shared" si="50"/>
        <v>LV</v>
      </c>
      <c r="CR90" s="47" t="s">
        <v>278</v>
      </c>
      <c r="CS90" s="47" t="str">
        <f t="shared" si="51"/>
        <v>RSDBIO</v>
      </c>
      <c r="CT90" s="47" t="str">
        <f t="shared" si="40"/>
        <v>COM_BNDPRD</v>
      </c>
      <c r="CU90" s="47" t="s">
        <v>71</v>
      </c>
      <c r="CV90" s="34">
        <f t="shared" si="52"/>
        <v>20.086500000000001</v>
      </c>
      <c r="CW90" s="34">
        <f t="shared" si="52"/>
        <v>28.695</v>
      </c>
      <c r="CX90" s="48"/>
      <c r="CY90" s="34">
        <v>10</v>
      </c>
      <c r="CZ90" s="48"/>
      <c r="DA90" s="47" t="s">
        <v>53</v>
      </c>
      <c r="DB90" s="43" t="s">
        <v>95</v>
      </c>
      <c r="DC90" s="43" t="s">
        <v>223</v>
      </c>
      <c r="DD90" s="32">
        <v>0.502</v>
      </c>
      <c r="DE90" s="32">
        <v>2.056</v>
      </c>
      <c r="DF90" s="32">
        <v>4.1070000000000002</v>
      </c>
      <c r="DG90" s="32">
        <v>14.101000000000001</v>
      </c>
      <c r="DH90" s="32">
        <v>0</v>
      </c>
      <c r="DI90" s="32">
        <f t="shared" si="29"/>
        <v>19.13</v>
      </c>
      <c r="DJ90" s="32"/>
      <c r="DK90" s="32">
        <v>19.13</v>
      </c>
      <c r="DL90" s="32">
        <v>0</v>
      </c>
      <c r="DM90" s="32"/>
      <c r="DN90" s="32">
        <v>0</v>
      </c>
      <c r="DO90" s="32">
        <v>0</v>
      </c>
      <c r="DP90" s="32">
        <v>0</v>
      </c>
      <c r="DQ90" s="32">
        <v>0</v>
      </c>
      <c r="DR90" s="32">
        <v>0</v>
      </c>
      <c r="DS90" s="32">
        <v>0</v>
      </c>
      <c r="DT90" s="32">
        <v>0</v>
      </c>
    </row>
    <row r="91" spans="2:124">
      <c r="B91" s="47" t="s">
        <v>275</v>
      </c>
      <c r="G91" s="34"/>
      <c r="H91" s="34"/>
      <c r="I91" s="34"/>
      <c r="J91" s="34"/>
      <c r="K91" s="48"/>
      <c r="Q91" s="34"/>
      <c r="R91" s="34"/>
      <c r="S91" s="48"/>
      <c r="T91" s="34"/>
      <c r="U91" s="48"/>
      <c r="V91" s="48"/>
      <c r="W91" s="47" t="str">
        <f t="shared" si="27"/>
        <v>LT</v>
      </c>
      <c r="X91" s="47" t="s">
        <v>278</v>
      </c>
      <c r="Y91" s="47" t="s">
        <v>273</v>
      </c>
      <c r="Z91" s="47" t="str">
        <f t="shared" si="32"/>
        <v>COM_BNDPRD</v>
      </c>
      <c r="AA91" s="47" t="s">
        <v>153</v>
      </c>
      <c r="AB91" s="34">
        <f t="shared" si="41"/>
        <v>1.6263999999999998</v>
      </c>
      <c r="AC91" s="34">
        <f t="shared" si="41"/>
        <v>1.0271999999999999</v>
      </c>
      <c r="AD91" s="34"/>
      <c r="AE91" s="34">
        <v>10</v>
      </c>
      <c r="AF91" s="48"/>
      <c r="AG91" s="47" t="str">
        <f t="shared" si="28"/>
        <v>LT</v>
      </c>
      <c r="AH91" s="47" t="s">
        <v>278</v>
      </c>
      <c r="AI91" s="47" t="str">
        <f t="shared" si="33"/>
        <v>RSDFINOIL</v>
      </c>
      <c r="AJ91" s="47" t="str">
        <f t="shared" si="34"/>
        <v>COM_BNDPRD</v>
      </c>
      <c r="AK91" s="47" t="s">
        <v>71</v>
      </c>
      <c r="AL91" s="34">
        <f t="shared" si="42"/>
        <v>1.7976000000000001</v>
      </c>
      <c r="AM91" s="34">
        <f t="shared" si="42"/>
        <v>2.5680000000000001</v>
      </c>
      <c r="AN91" s="48"/>
      <c r="AO91" s="34">
        <v>10</v>
      </c>
      <c r="AP91" s="48"/>
      <c r="AQ91" s="48"/>
      <c r="AR91" s="47" t="str">
        <f t="shared" si="43"/>
        <v>LT</v>
      </c>
      <c r="AS91" s="47" t="s">
        <v>278</v>
      </c>
      <c r="AT91" s="47" t="s">
        <v>107</v>
      </c>
      <c r="AU91" s="47" t="str">
        <f t="shared" si="53"/>
        <v>COM_BNDPRD</v>
      </c>
      <c r="AV91" s="47" t="s">
        <v>153</v>
      </c>
      <c r="AW91" s="34">
        <f t="shared" si="35"/>
        <v>4.8792</v>
      </c>
      <c r="AX91" s="34">
        <f t="shared" si="35"/>
        <v>2.5680000000000001</v>
      </c>
      <c r="AY91" s="34"/>
      <c r="AZ91" s="34">
        <v>10</v>
      </c>
      <c r="BA91" s="48"/>
      <c r="BB91" s="47" t="str">
        <f t="shared" si="44"/>
        <v>LT</v>
      </c>
      <c r="BC91" s="47" t="s">
        <v>278</v>
      </c>
      <c r="BD91" s="47" t="s">
        <v>107</v>
      </c>
      <c r="BE91" s="47" t="str">
        <f t="shared" si="36"/>
        <v>COM_BNDPRD</v>
      </c>
      <c r="BF91" s="47" t="s">
        <v>71</v>
      </c>
      <c r="BG91" s="34">
        <f t="shared" si="37"/>
        <v>5.3928000000000003</v>
      </c>
      <c r="BH91" s="34">
        <f t="shared" si="37"/>
        <v>10.272</v>
      </c>
      <c r="BI91" s="48"/>
      <c r="BJ91" s="34">
        <v>10</v>
      </c>
      <c r="BK91" s="48"/>
      <c r="BL91" s="48"/>
      <c r="BM91" s="47" t="str">
        <f t="shared" si="45"/>
        <v>LT</v>
      </c>
      <c r="BN91" s="47" t="s">
        <v>278</v>
      </c>
      <c r="BO91" s="47" t="s">
        <v>283</v>
      </c>
      <c r="BP91" s="47" t="str">
        <f t="shared" si="54"/>
        <v>COM_BNDPRD</v>
      </c>
      <c r="BQ91" s="47" t="s">
        <v>153</v>
      </c>
      <c r="BR91" s="34">
        <f t="shared" si="38"/>
        <v>17.092400000000001</v>
      </c>
      <c r="BS91" s="34">
        <f t="shared" si="38"/>
        <v>8.9960000000000004</v>
      </c>
      <c r="BT91" s="34"/>
      <c r="BU91" s="34">
        <v>10</v>
      </c>
      <c r="BV91" s="48"/>
      <c r="BW91" s="47" t="str">
        <f t="shared" si="46"/>
        <v>LT</v>
      </c>
      <c r="BX91" s="47" t="s">
        <v>278</v>
      </c>
      <c r="BY91" s="47" t="s">
        <v>283</v>
      </c>
      <c r="BZ91" s="47" t="str">
        <f t="shared" si="39"/>
        <v>COM_BNDPRD</v>
      </c>
      <c r="CA91" s="47" t="s">
        <v>71</v>
      </c>
      <c r="CB91" s="34">
        <f t="shared" si="47"/>
        <v>18.8916</v>
      </c>
      <c r="CC91" s="34">
        <f t="shared" si="47"/>
        <v>22.490000000000002</v>
      </c>
      <c r="CD91" s="48"/>
      <c r="CE91" s="34">
        <v>10</v>
      </c>
      <c r="CF91" s="48"/>
      <c r="CG91" s="47" t="str">
        <f t="shared" si="48"/>
        <v>LT</v>
      </c>
      <c r="CH91" s="47" t="s">
        <v>278</v>
      </c>
      <c r="CI91" s="47" t="s">
        <v>279</v>
      </c>
      <c r="CJ91" s="47" t="str">
        <f t="shared" si="55"/>
        <v>COM_BNDPRD</v>
      </c>
      <c r="CK91" s="47" t="s">
        <v>153</v>
      </c>
      <c r="CL91" s="34">
        <f t="shared" si="49"/>
        <v>18.488700000000001</v>
      </c>
      <c r="CM91" s="34">
        <f t="shared" si="49"/>
        <v>19.515849999999997</v>
      </c>
      <c r="CN91" s="34"/>
      <c r="CO91" s="34">
        <v>10</v>
      </c>
      <c r="CP91" s="48"/>
      <c r="CQ91" s="47" t="str">
        <f t="shared" si="50"/>
        <v>LT</v>
      </c>
      <c r="CR91" s="47" t="s">
        <v>278</v>
      </c>
      <c r="CS91" s="47" t="str">
        <f t="shared" si="51"/>
        <v>RSDBIO</v>
      </c>
      <c r="CT91" s="47" t="str">
        <f t="shared" si="40"/>
        <v>COM_BNDPRD</v>
      </c>
      <c r="CU91" s="47" t="s">
        <v>71</v>
      </c>
      <c r="CV91" s="34">
        <f t="shared" si="52"/>
        <v>21.570150000000002</v>
      </c>
      <c r="CW91" s="34">
        <f t="shared" si="52"/>
        <v>30.814499999999999</v>
      </c>
      <c r="CX91" s="48"/>
      <c r="CY91" s="34">
        <v>10</v>
      </c>
      <c r="CZ91" s="48"/>
      <c r="DA91" s="47" t="s">
        <v>51</v>
      </c>
      <c r="DB91" s="43" t="s">
        <v>95</v>
      </c>
      <c r="DC91" s="43" t="s">
        <v>224</v>
      </c>
      <c r="DD91" s="32">
        <v>2.1720000000000002</v>
      </c>
      <c r="DE91" s="32">
        <v>1.712</v>
      </c>
      <c r="DF91" s="32">
        <v>5.1360000000000001</v>
      </c>
      <c r="DG91" s="32">
        <v>17.992000000000001</v>
      </c>
      <c r="DH91" s="32">
        <v>0</v>
      </c>
      <c r="DI91" s="32">
        <f t="shared" si="29"/>
        <v>20.542999999999999</v>
      </c>
      <c r="DJ91" s="32"/>
      <c r="DK91" s="32">
        <v>20.542999999999999</v>
      </c>
      <c r="DL91" s="32">
        <v>0</v>
      </c>
      <c r="DM91" s="32"/>
      <c r="DN91" s="32">
        <v>0</v>
      </c>
      <c r="DO91" s="32">
        <v>0</v>
      </c>
      <c r="DP91" s="32">
        <v>0</v>
      </c>
      <c r="DQ91" s="32">
        <v>0</v>
      </c>
      <c r="DR91" s="32">
        <v>0</v>
      </c>
      <c r="DS91" s="32">
        <v>0</v>
      </c>
      <c r="DT91" s="32">
        <v>0</v>
      </c>
    </row>
    <row r="92" spans="2:124">
      <c r="B92" s="47" t="s">
        <v>275</v>
      </c>
      <c r="G92" s="34"/>
      <c r="H92" s="34"/>
      <c r="I92" s="34"/>
      <c r="J92" s="34"/>
      <c r="K92" s="48"/>
      <c r="Q92" s="34"/>
      <c r="R92" s="34"/>
      <c r="S92" s="48"/>
      <c r="T92" s="34"/>
      <c r="U92" s="48"/>
      <c r="V92" s="48"/>
      <c r="W92" s="47" t="str">
        <f t="shared" si="27"/>
        <v>LU</v>
      </c>
      <c r="X92" s="47" t="s">
        <v>278</v>
      </c>
      <c r="Y92" s="47" t="s">
        <v>273</v>
      </c>
      <c r="Z92" s="47" t="str">
        <f t="shared" si="32"/>
        <v>COM_BNDPRD</v>
      </c>
      <c r="AA92" s="47" t="s">
        <v>153</v>
      </c>
      <c r="AB92" s="34">
        <f t="shared" si="41"/>
        <v>6.7012999999999998</v>
      </c>
      <c r="AC92" s="34">
        <f t="shared" si="41"/>
        <v>4.2324000000000002</v>
      </c>
      <c r="AD92" s="34"/>
      <c r="AE92" s="34">
        <v>10</v>
      </c>
      <c r="AF92" s="48"/>
      <c r="AG92" s="47" t="str">
        <f t="shared" si="28"/>
        <v>LU</v>
      </c>
      <c r="AH92" s="47" t="s">
        <v>278</v>
      </c>
      <c r="AI92" s="47" t="str">
        <f t="shared" si="33"/>
        <v>RSDFINOIL</v>
      </c>
      <c r="AJ92" s="47" t="str">
        <f t="shared" si="34"/>
        <v>COM_BNDPRD</v>
      </c>
      <c r="AK92" s="47" t="s">
        <v>71</v>
      </c>
      <c r="AL92" s="34">
        <f t="shared" si="42"/>
        <v>7.4067000000000007</v>
      </c>
      <c r="AM92" s="34">
        <f t="shared" si="42"/>
        <v>10.581</v>
      </c>
      <c r="AN92" s="48"/>
      <c r="AO92" s="34">
        <v>10</v>
      </c>
      <c r="AP92" s="48"/>
      <c r="AQ92" s="48"/>
      <c r="AR92" s="47" t="str">
        <f t="shared" si="43"/>
        <v>LU</v>
      </c>
      <c r="AS92" s="47" t="s">
        <v>278</v>
      </c>
      <c r="AT92" s="47" t="s">
        <v>107</v>
      </c>
      <c r="AU92" s="47" t="str">
        <f t="shared" si="53"/>
        <v>COM_BNDPRD</v>
      </c>
      <c r="AV92" s="47" t="s">
        <v>153</v>
      </c>
      <c r="AW92" s="34">
        <f t="shared" si="35"/>
        <v>8.9575499999999995</v>
      </c>
      <c r="AX92" s="34">
        <f t="shared" si="35"/>
        <v>4.7145000000000001</v>
      </c>
      <c r="AY92" s="34"/>
      <c r="AZ92" s="34">
        <v>10</v>
      </c>
      <c r="BA92" s="48"/>
      <c r="BB92" s="47" t="str">
        <f t="shared" si="44"/>
        <v>LU</v>
      </c>
      <c r="BC92" s="47" t="s">
        <v>278</v>
      </c>
      <c r="BD92" s="47" t="s">
        <v>107</v>
      </c>
      <c r="BE92" s="47" t="str">
        <f t="shared" si="36"/>
        <v>COM_BNDPRD</v>
      </c>
      <c r="BF92" s="47" t="s">
        <v>71</v>
      </c>
      <c r="BG92" s="34">
        <f t="shared" si="37"/>
        <v>9.9004500000000011</v>
      </c>
      <c r="BH92" s="34">
        <f t="shared" si="37"/>
        <v>18.858000000000001</v>
      </c>
      <c r="BI92" s="48"/>
      <c r="BJ92" s="34">
        <v>10</v>
      </c>
      <c r="BK92" s="48"/>
      <c r="BL92" s="48"/>
      <c r="BM92" s="47" t="str">
        <f t="shared" si="45"/>
        <v>LU</v>
      </c>
      <c r="BN92" s="47" t="s">
        <v>278</v>
      </c>
      <c r="BO92" s="47" t="s">
        <v>283</v>
      </c>
      <c r="BP92" s="47" t="str">
        <f t="shared" si="54"/>
        <v>COM_BNDPRD</v>
      </c>
      <c r="BQ92" s="47" t="s">
        <v>153</v>
      </c>
      <c r="BR92" s="34">
        <f t="shared" si="38"/>
        <v>0</v>
      </c>
      <c r="BS92" s="34">
        <f t="shared" si="38"/>
        <v>0</v>
      </c>
      <c r="BT92" s="34"/>
      <c r="BU92" s="34">
        <v>10</v>
      </c>
      <c r="BV92" s="48"/>
      <c r="BW92" s="47" t="str">
        <f t="shared" si="46"/>
        <v>LU</v>
      </c>
      <c r="BX92" s="47" t="s">
        <v>278</v>
      </c>
      <c r="BY92" s="47" t="s">
        <v>283</v>
      </c>
      <c r="BZ92" s="47" t="str">
        <f t="shared" si="39"/>
        <v>COM_BNDPRD</v>
      </c>
      <c r="CA92" s="47" t="s">
        <v>71</v>
      </c>
      <c r="CB92" s="34">
        <f t="shared" si="47"/>
        <v>0</v>
      </c>
      <c r="CC92" s="34">
        <f t="shared" si="47"/>
        <v>0</v>
      </c>
      <c r="CD92" s="48"/>
      <c r="CE92" s="34">
        <v>10</v>
      </c>
      <c r="CF92" s="48"/>
      <c r="CG92" s="47" t="str">
        <f t="shared" si="48"/>
        <v>LU</v>
      </c>
      <c r="CH92" s="47" t="s">
        <v>278</v>
      </c>
      <c r="CI92" s="47" t="s">
        <v>279</v>
      </c>
      <c r="CJ92" s="47" t="str">
        <f t="shared" si="55"/>
        <v>COM_BNDPRD</v>
      </c>
      <c r="CK92" s="47" t="s">
        <v>153</v>
      </c>
      <c r="CL92" s="34">
        <f t="shared" si="49"/>
        <v>0.77039999999999997</v>
      </c>
      <c r="CM92" s="34">
        <f t="shared" si="49"/>
        <v>0.81319999999999992</v>
      </c>
      <c r="CN92" s="34"/>
      <c r="CO92" s="34">
        <v>10</v>
      </c>
      <c r="CP92" s="48"/>
      <c r="CQ92" s="47" t="str">
        <f t="shared" si="50"/>
        <v>LU</v>
      </c>
      <c r="CR92" s="47" t="s">
        <v>278</v>
      </c>
      <c r="CS92" s="47" t="str">
        <f t="shared" si="51"/>
        <v>RSDBIO</v>
      </c>
      <c r="CT92" s="47" t="str">
        <f t="shared" si="40"/>
        <v>COM_BNDPRD</v>
      </c>
      <c r="CU92" s="47" t="s">
        <v>71</v>
      </c>
      <c r="CV92" s="34">
        <f t="shared" si="52"/>
        <v>0.89880000000000004</v>
      </c>
      <c r="CW92" s="34">
        <f t="shared" si="52"/>
        <v>1.284</v>
      </c>
      <c r="CX92" s="48"/>
      <c r="CY92" s="34">
        <v>10</v>
      </c>
      <c r="CZ92" s="48"/>
      <c r="DA92" s="47" t="s">
        <v>52</v>
      </c>
      <c r="DB92" s="43" t="s">
        <v>95</v>
      </c>
      <c r="DC92" s="43" t="s">
        <v>225</v>
      </c>
      <c r="DD92" s="32">
        <v>4.9000000000000002E-2</v>
      </c>
      <c r="DE92" s="32">
        <v>7.0540000000000003</v>
      </c>
      <c r="DF92" s="32">
        <v>9.4290000000000003</v>
      </c>
      <c r="DG92" s="32">
        <v>0</v>
      </c>
      <c r="DH92" s="32">
        <v>7.9000000000000001E-2</v>
      </c>
      <c r="DI92" s="32">
        <f t="shared" si="29"/>
        <v>0.85599999999999998</v>
      </c>
      <c r="DJ92" s="32"/>
      <c r="DK92" s="32">
        <v>0.85599999999999998</v>
      </c>
      <c r="DL92" s="32">
        <v>0</v>
      </c>
      <c r="DM92" s="32"/>
      <c r="DN92" s="32">
        <v>0</v>
      </c>
      <c r="DO92" s="32">
        <v>0</v>
      </c>
      <c r="DP92" s="32">
        <v>0</v>
      </c>
      <c r="DQ92" s="32">
        <v>0</v>
      </c>
      <c r="DR92" s="32">
        <v>0</v>
      </c>
      <c r="DS92" s="32">
        <v>0</v>
      </c>
      <c r="DT92" s="32">
        <v>0</v>
      </c>
    </row>
    <row r="93" spans="2:124">
      <c r="B93" s="47" t="s">
        <v>275</v>
      </c>
      <c r="G93" s="34"/>
      <c r="H93" s="34"/>
      <c r="I93" s="34"/>
      <c r="J93" s="34"/>
      <c r="K93" s="48"/>
      <c r="Q93" s="34"/>
      <c r="R93" s="34"/>
      <c r="S93" s="48"/>
      <c r="T93" s="34"/>
      <c r="U93" s="48"/>
      <c r="V93" s="48"/>
      <c r="W93" s="47" t="str">
        <f t="shared" si="27"/>
        <v>HU</v>
      </c>
      <c r="X93" s="47" t="s">
        <v>278</v>
      </c>
      <c r="Y93" s="47" t="s">
        <v>273</v>
      </c>
      <c r="Z93" s="47" t="str">
        <f t="shared" si="32"/>
        <v>COM_BNDPRD</v>
      </c>
      <c r="AA93" s="47" t="s">
        <v>153</v>
      </c>
      <c r="AB93" s="34">
        <f t="shared" si="41"/>
        <v>2.4044500000000002</v>
      </c>
      <c r="AC93" s="34">
        <f t="shared" si="41"/>
        <v>1.5185999999999999</v>
      </c>
      <c r="AD93" s="34"/>
      <c r="AE93" s="34">
        <v>10</v>
      </c>
      <c r="AF93" s="48"/>
      <c r="AG93" s="47" t="str">
        <f t="shared" si="28"/>
        <v>HU</v>
      </c>
      <c r="AH93" s="47" t="s">
        <v>278</v>
      </c>
      <c r="AI93" s="47" t="str">
        <f t="shared" si="33"/>
        <v>RSDFINOIL</v>
      </c>
      <c r="AJ93" s="47" t="str">
        <f t="shared" si="34"/>
        <v>COM_BNDPRD</v>
      </c>
      <c r="AK93" s="47" t="s">
        <v>71</v>
      </c>
      <c r="AL93" s="34">
        <f t="shared" si="42"/>
        <v>2.6575500000000001</v>
      </c>
      <c r="AM93" s="34">
        <f t="shared" si="42"/>
        <v>3.7965</v>
      </c>
      <c r="AN93" s="48"/>
      <c r="AO93" s="34">
        <v>10</v>
      </c>
      <c r="AP93" s="48"/>
      <c r="AQ93" s="48"/>
      <c r="AR93" s="47" t="str">
        <f t="shared" si="43"/>
        <v>HU</v>
      </c>
      <c r="AS93" s="47" t="s">
        <v>278</v>
      </c>
      <c r="AT93" s="47" t="s">
        <v>107</v>
      </c>
      <c r="AU93" s="47" t="str">
        <f t="shared" si="53"/>
        <v>COM_BNDPRD</v>
      </c>
      <c r="AV93" s="47" t="s">
        <v>153</v>
      </c>
      <c r="AW93" s="34">
        <f t="shared" si="35"/>
        <v>104.44204999999999</v>
      </c>
      <c r="AX93" s="34">
        <f t="shared" si="35"/>
        <v>54.969499999999996</v>
      </c>
      <c r="AY93" s="34"/>
      <c r="AZ93" s="34">
        <v>10</v>
      </c>
      <c r="BA93" s="48"/>
      <c r="BB93" s="47" t="str">
        <f t="shared" si="44"/>
        <v>HU</v>
      </c>
      <c r="BC93" s="47" t="s">
        <v>278</v>
      </c>
      <c r="BD93" s="47" t="s">
        <v>107</v>
      </c>
      <c r="BE93" s="47" t="str">
        <f t="shared" si="36"/>
        <v>COM_BNDPRD</v>
      </c>
      <c r="BF93" s="47" t="s">
        <v>71</v>
      </c>
      <c r="BG93" s="34">
        <f t="shared" si="37"/>
        <v>115.43594999999999</v>
      </c>
      <c r="BH93" s="34">
        <f t="shared" si="37"/>
        <v>219.87799999999999</v>
      </c>
      <c r="BI93" s="48"/>
      <c r="BJ93" s="34">
        <v>10</v>
      </c>
      <c r="BK93" s="48"/>
      <c r="BL93" s="48"/>
      <c r="BM93" s="47" t="str">
        <f t="shared" si="45"/>
        <v>HU</v>
      </c>
      <c r="BN93" s="47" t="s">
        <v>278</v>
      </c>
      <c r="BO93" s="47" t="s">
        <v>283</v>
      </c>
      <c r="BP93" s="47" t="str">
        <f t="shared" si="54"/>
        <v>COM_BNDPRD</v>
      </c>
      <c r="BQ93" s="47" t="s">
        <v>153</v>
      </c>
      <c r="BR93" s="34">
        <f t="shared" si="38"/>
        <v>18.620949999999997</v>
      </c>
      <c r="BS93" s="34">
        <f t="shared" si="38"/>
        <v>9.8004999999999995</v>
      </c>
      <c r="BT93" s="34"/>
      <c r="BU93" s="34">
        <v>10</v>
      </c>
      <c r="BV93" s="48"/>
      <c r="BW93" s="47" t="str">
        <f t="shared" si="46"/>
        <v>HU</v>
      </c>
      <c r="BX93" s="47" t="s">
        <v>278</v>
      </c>
      <c r="BY93" s="47" t="s">
        <v>283</v>
      </c>
      <c r="BZ93" s="47" t="str">
        <f t="shared" si="39"/>
        <v>COM_BNDPRD</v>
      </c>
      <c r="CA93" s="47" t="s">
        <v>71</v>
      </c>
      <c r="CB93" s="34">
        <f t="shared" si="47"/>
        <v>20.581050000000001</v>
      </c>
      <c r="CC93" s="34">
        <f t="shared" si="47"/>
        <v>24.501249999999999</v>
      </c>
      <c r="CD93" s="48"/>
      <c r="CE93" s="34">
        <v>10</v>
      </c>
      <c r="CF93" s="48"/>
      <c r="CG93" s="47" t="str">
        <f t="shared" si="48"/>
        <v>HU</v>
      </c>
      <c r="CH93" s="47" t="s">
        <v>278</v>
      </c>
      <c r="CI93" s="47" t="s">
        <v>279</v>
      </c>
      <c r="CJ93" s="47" t="str">
        <f t="shared" si="55"/>
        <v>COM_BNDPRD</v>
      </c>
      <c r="CK93" s="47" t="s">
        <v>153</v>
      </c>
      <c r="CL93" s="34">
        <f t="shared" si="49"/>
        <v>66.497399999999999</v>
      </c>
      <c r="CM93" s="34">
        <f t="shared" si="49"/>
        <v>70.191699999999997</v>
      </c>
      <c r="CN93" s="34"/>
      <c r="CO93" s="34">
        <v>10</v>
      </c>
      <c r="CP93" s="48"/>
      <c r="CQ93" s="47" t="str">
        <f t="shared" si="50"/>
        <v>HU</v>
      </c>
      <c r="CR93" s="47" t="s">
        <v>278</v>
      </c>
      <c r="CS93" s="47" t="str">
        <f t="shared" si="51"/>
        <v>RSDBIO</v>
      </c>
      <c r="CT93" s="47" t="str">
        <f t="shared" si="40"/>
        <v>COM_BNDPRD</v>
      </c>
      <c r="CU93" s="47" t="s">
        <v>71</v>
      </c>
      <c r="CV93" s="34">
        <f t="shared" si="52"/>
        <v>77.580299999999994</v>
      </c>
      <c r="CW93" s="34">
        <f t="shared" si="52"/>
        <v>110.82899999999999</v>
      </c>
      <c r="CX93" s="48"/>
      <c r="CY93" s="34">
        <v>10</v>
      </c>
      <c r="CZ93" s="48"/>
      <c r="DA93" s="47" t="s">
        <v>48</v>
      </c>
      <c r="DB93" s="43" t="s">
        <v>95</v>
      </c>
      <c r="DC93" s="43" t="s">
        <v>226</v>
      </c>
      <c r="DD93" s="32">
        <v>3.968</v>
      </c>
      <c r="DE93" s="32">
        <v>2.5310000000000001</v>
      </c>
      <c r="DF93" s="32">
        <v>109.93899999999999</v>
      </c>
      <c r="DG93" s="32">
        <v>19.600999999999999</v>
      </c>
      <c r="DH93" s="32">
        <v>0.439</v>
      </c>
      <c r="DI93" s="32">
        <f t="shared" si="29"/>
        <v>73.885999999999996</v>
      </c>
      <c r="DJ93" s="32"/>
      <c r="DK93" s="32">
        <v>73.885999999999996</v>
      </c>
      <c r="DL93" s="32">
        <v>0</v>
      </c>
      <c r="DM93" s="32"/>
      <c r="DN93" s="32">
        <v>0</v>
      </c>
      <c r="DO93" s="32">
        <v>0</v>
      </c>
      <c r="DP93" s="32">
        <v>0</v>
      </c>
      <c r="DQ93" s="32">
        <v>0</v>
      </c>
      <c r="DR93" s="32">
        <v>0</v>
      </c>
      <c r="DS93" s="32">
        <v>0</v>
      </c>
      <c r="DT93" s="32">
        <v>0</v>
      </c>
    </row>
    <row r="94" spans="2:124">
      <c r="B94" s="47" t="s">
        <v>275</v>
      </c>
      <c r="G94" s="34"/>
      <c r="H94" s="34"/>
      <c r="I94" s="34"/>
      <c r="J94" s="34"/>
      <c r="K94" s="48"/>
      <c r="Q94" s="34"/>
      <c r="R94" s="34"/>
      <c r="S94" s="48"/>
      <c r="T94" s="34"/>
      <c r="U94" s="48"/>
      <c r="V94" s="48"/>
      <c r="W94" s="47" t="str">
        <f t="shared" si="27"/>
        <v>MT</v>
      </c>
      <c r="X94" s="47" t="s">
        <v>278</v>
      </c>
      <c r="Y94" s="47" t="s">
        <v>273</v>
      </c>
      <c r="Z94" s="47" t="str">
        <f t="shared" si="32"/>
        <v>COM_BNDPRD</v>
      </c>
      <c r="AA94" s="47" t="s">
        <v>153</v>
      </c>
      <c r="AB94" s="34">
        <f t="shared" si="41"/>
        <v>0.64980000000000004</v>
      </c>
      <c r="AC94" s="34">
        <f t="shared" si="41"/>
        <v>0.41040000000000004</v>
      </c>
      <c r="AD94" s="34"/>
      <c r="AE94" s="34">
        <v>10</v>
      </c>
      <c r="AF94" s="48"/>
      <c r="AG94" s="47" t="str">
        <f t="shared" si="28"/>
        <v>MT</v>
      </c>
      <c r="AH94" s="47" t="s">
        <v>278</v>
      </c>
      <c r="AI94" s="47" t="str">
        <f t="shared" si="33"/>
        <v>RSDFINOIL</v>
      </c>
      <c r="AJ94" s="47" t="str">
        <f t="shared" si="34"/>
        <v>COM_BNDPRD</v>
      </c>
      <c r="AK94" s="47" t="s">
        <v>71</v>
      </c>
      <c r="AL94" s="34">
        <f t="shared" si="42"/>
        <v>0.71820000000000006</v>
      </c>
      <c r="AM94" s="34">
        <f t="shared" si="42"/>
        <v>1.026</v>
      </c>
      <c r="AN94" s="48"/>
      <c r="AO94" s="34">
        <v>10</v>
      </c>
      <c r="AP94" s="48"/>
      <c r="AQ94" s="48"/>
      <c r="AR94" s="47" t="str">
        <f t="shared" si="43"/>
        <v>MT</v>
      </c>
      <c r="AS94" s="47" t="s">
        <v>278</v>
      </c>
      <c r="AT94" s="47" t="s">
        <v>107</v>
      </c>
      <c r="AU94" s="47" t="str">
        <f t="shared" si="53"/>
        <v>COM_BNDPRD</v>
      </c>
      <c r="AV94" s="47" t="s">
        <v>153</v>
      </c>
      <c r="AW94" s="34">
        <f t="shared" si="35"/>
        <v>0</v>
      </c>
      <c r="AX94" s="34">
        <f t="shared" si="35"/>
        <v>0</v>
      </c>
      <c r="AY94" s="34"/>
      <c r="AZ94" s="34">
        <v>10</v>
      </c>
      <c r="BA94" s="48"/>
      <c r="BB94" s="47" t="str">
        <f t="shared" si="44"/>
        <v>MT</v>
      </c>
      <c r="BC94" s="47" t="s">
        <v>278</v>
      </c>
      <c r="BD94" s="47" t="s">
        <v>107</v>
      </c>
      <c r="BE94" s="47" t="str">
        <f t="shared" si="36"/>
        <v>COM_BNDPRD</v>
      </c>
      <c r="BF94" s="47" t="s">
        <v>71</v>
      </c>
      <c r="BG94" s="34">
        <f t="shared" si="37"/>
        <v>0</v>
      </c>
      <c r="BH94" s="34">
        <f t="shared" si="37"/>
        <v>0</v>
      </c>
      <c r="BI94" s="48"/>
      <c r="BJ94" s="34">
        <v>10</v>
      </c>
      <c r="BK94" s="48"/>
      <c r="BL94" s="48"/>
      <c r="BM94" s="47" t="str">
        <f t="shared" si="45"/>
        <v>MT</v>
      </c>
      <c r="BN94" s="47" t="s">
        <v>278</v>
      </c>
      <c r="BO94" s="47" t="s">
        <v>283</v>
      </c>
      <c r="BP94" s="47" t="str">
        <f t="shared" si="54"/>
        <v>COM_BNDPRD</v>
      </c>
      <c r="BQ94" s="47" t="s">
        <v>153</v>
      </c>
      <c r="BR94" s="34">
        <f t="shared" si="38"/>
        <v>0</v>
      </c>
      <c r="BS94" s="34">
        <f t="shared" si="38"/>
        <v>0</v>
      </c>
      <c r="BT94" s="34"/>
      <c r="BU94" s="34">
        <v>10</v>
      </c>
      <c r="BV94" s="48"/>
      <c r="BW94" s="47" t="str">
        <f t="shared" si="46"/>
        <v>MT</v>
      </c>
      <c r="BX94" s="47" t="s">
        <v>278</v>
      </c>
      <c r="BY94" s="47" t="s">
        <v>283</v>
      </c>
      <c r="BZ94" s="47" t="str">
        <f t="shared" si="39"/>
        <v>COM_BNDPRD</v>
      </c>
      <c r="CA94" s="47" t="s">
        <v>71</v>
      </c>
      <c r="CB94" s="34">
        <f t="shared" si="47"/>
        <v>0</v>
      </c>
      <c r="CC94" s="34">
        <f t="shared" si="47"/>
        <v>0</v>
      </c>
      <c r="CD94" s="48"/>
      <c r="CE94" s="34">
        <v>10</v>
      </c>
      <c r="CF94" s="48"/>
      <c r="CG94" s="47" t="str">
        <f t="shared" si="48"/>
        <v>MT</v>
      </c>
      <c r="CH94" s="47" t="s">
        <v>278</v>
      </c>
      <c r="CI94" s="47" t="s">
        <v>279</v>
      </c>
      <c r="CJ94" s="47" t="str">
        <f t="shared" si="55"/>
        <v>COM_BNDPRD</v>
      </c>
      <c r="CK94" s="47" t="s">
        <v>153</v>
      </c>
      <c r="CL94" s="34">
        <f t="shared" si="49"/>
        <v>4.3200000000000002E-2</v>
      </c>
      <c r="CM94" s="34">
        <f t="shared" si="49"/>
        <v>4.5600000000000002E-2</v>
      </c>
      <c r="CN94" s="34"/>
      <c r="CO94" s="34">
        <v>10</v>
      </c>
      <c r="CP94" s="48"/>
      <c r="CQ94" s="47" t="str">
        <f t="shared" si="50"/>
        <v>MT</v>
      </c>
      <c r="CR94" s="47" t="s">
        <v>278</v>
      </c>
      <c r="CS94" s="47" t="str">
        <f t="shared" si="51"/>
        <v>RSDBIO</v>
      </c>
      <c r="CT94" s="47" t="str">
        <f t="shared" si="40"/>
        <v>COM_BNDPRD</v>
      </c>
      <c r="CU94" s="47" t="s">
        <v>71</v>
      </c>
      <c r="CV94" s="34">
        <f t="shared" si="52"/>
        <v>5.04E-2</v>
      </c>
      <c r="CW94" s="34">
        <f t="shared" si="52"/>
        <v>7.2000000000000008E-2</v>
      </c>
      <c r="CX94" s="48"/>
      <c r="CY94" s="34">
        <v>10</v>
      </c>
      <c r="CZ94" s="48"/>
      <c r="DA94" s="47" t="s">
        <v>69</v>
      </c>
      <c r="DB94" s="43" t="s">
        <v>95</v>
      </c>
      <c r="DC94" s="43" t="s">
        <v>227</v>
      </c>
      <c r="DD94" s="32">
        <v>0</v>
      </c>
      <c r="DE94" s="32">
        <v>0.68400000000000005</v>
      </c>
      <c r="DF94" s="32">
        <v>0</v>
      </c>
      <c r="DG94" s="32">
        <v>0</v>
      </c>
      <c r="DH94" s="32">
        <v>0.18</v>
      </c>
      <c r="DI94" s="32">
        <f t="shared" si="29"/>
        <v>4.8000000000000001E-2</v>
      </c>
      <c r="DJ94" s="32"/>
      <c r="DK94" s="32">
        <v>4.8000000000000001E-2</v>
      </c>
      <c r="DL94" s="32">
        <v>0</v>
      </c>
      <c r="DM94" s="32"/>
      <c r="DN94" s="32">
        <v>0</v>
      </c>
      <c r="DO94" s="32">
        <v>0</v>
      </c>
      <c r="DP94" s="32">
        <v>0</v>
      </c>
      <c r="DQ94" s="32">
        <v>0</v>
      </c>
      <c r="DR94" s="32">
        <v>0</v>
      </c>
      <c r="DS94" s="32">
        <v>0</v>
      </c>
      <c r="DT94" s="32">
        <v>0</v>
      </c>
    </row>
    <row r="95" spans="2:124">
      <c r="B95" s="47" t="s">
        <v>275</v>
      </c>
      <c r="G95" s="34"/>
      <c r="H95" s="34"/>
      <c r="I95" s="34"/>
      <c r="J95" s="34"/>
      <c r="K95" s="48"/>
      <c r="Q95" s="34"/>
      <c r="R95" s="34"/>
      <c r="S95" s="48"/>
      <c r="T95" s="34"/>
      <c r="U95" s="48"/>
      <c r="V95" s="48"/>
      <c r="W95" s="47" t="str">
        <f t="shared" si="27"/>
        <v>NL</v>
      </c>
      <c r="X95" s="47" t="s">
        <v>278</v>
      </c>
      <c r="Y95" s="47" t="s">
        <v>273</v>
      </c>
      <c r="Z95" s="47" t="str">
        <f t="shared" si="32"/>
        <v>COM_BNDPRD</v>
      </c>
      <c r="AA95" s="47" t="s">
        <v>153</v>
      </c>
      <c r="AB95" s="34">
        <f t="shared" si="41"/>
        <v>1.4743999999999999</v>
      </c>
      <c r="AC95" s="34">
        <f t="shared" si="41"/>
        <v>0.93120000000000003</v>
      </c>
      <c r="AD95" s="34"/>
      <c r="AE95" s="34">
        <v>10</v>
      </c>
      <c r="AF95" s="48"/>
      <c r="AG95" s="47" t="str">
        <f t="shared" si="28"/>
        <v>NL</v>
      </c>
      <c r="AH95" s="47" t="s">
        <v>278</v>
      </c>
      <c r="AI95" s="47" t="str">
        <f t="shared" si="33"/>
        <v>RSDFINOIL</v>
      </c>
      <c r="AJ95" s="47" t="str">
        <f t="shared" si="34"/>
        <v>COM_BNDPRD</v>
      </c>
      <c r="AK95" s="47" t="s">
        <v>71</v>
      </c>
      <c r="AL95" s="34">
        <f t="shared" si="42"/>
        <v>1.6296000000000002</v>
      </c>
      <c r="AM95" s="34">
        <f t="shared" si="42"/>
        <v>2.3280000000000003</v>
      </c>
      <c r="AN95" s="48"/>
      <c r="AO95" s="34">
        <v>10</v>
      </c>
      <c r="AP95" s="48"/>
      <c r="AQ95" s="48"/>
      <c r="AR95" s="47" t="str">
        <f t="shared" si="43"/>
        <v>NL</v>
      </c>
      <c r="AS95" s="47" t="s">
        <v>278</v>
      </c>
      <c r="AT95" s="47" t="s">
        <v>107</v>
      </c>
      <c r="AU95" s="47" t="str">
        <f t="shared" si="53"/>
        <v>COM_BNDPRD</v>
      </c>
      <c r="AV95" s="47" t="s">
        <v>153</v>
      </c>
      <c r="AW95" s="34">
        <f t="shared" si="35"/>
        <v>271.02264999999994</v>
      </c>
      <c r="AX95" s="34">
        <f t="shared" si="35"/>
        <v>142.64349999999999</v>
      </c>
      <c r="AY95" s="34"/>
      <c r="AZ95" s="34">
        <v>10</v>
      </c>
      <c r="BA95" s="48"/>
      <c r="BB95" s="47" t="str">
        <f t="shared" si="44"/>
        <v>NL</v>
      </c>
      <c r="BC95" s="47" t="s">
        <v>278</v>
      </c>
      <c r="BD95" s="47" t="s">
        <v>107</v>
      </c>
      <c r="BE95" s="47" t="str">
        <f t="shared" si="36"/>
        <v>COM_BNDPRD</v>
      </c>
      <c r="BF95" s="47" t="s">
        <v>71</v>
      </c>
      <c r="BG95" s="34">
        <f t="shared" si="37"/>
        <v>299.55135000000001</v>
      </c>
      <c r="BH95" s="34">
        <f t="shared" si="37"/>
        <v>570.57399999999996</v>
      </c>
      <c r="BI95" s="48"/>
      <c r="BJ95" s="34">
        <v>10</v>
      </c>
      <c r="BK95" s="48"/>
      <c r="BL95" s="48"/>
      <c r="BM95" s="47" t="str">
        <f t="shared" si="45"/>
        <v>NL</v>
      </c>
      <c r="BN95" s="47" t="s">
        <v>278</v>
      </c>
      <c r="BO95" s="47" t="s">
        <v>283</v>
      </c>
      <c r="BP95" s="47" t="str">
        <f t="shared" si="54"/>
        <v>COM_BNDPRD</v>
      </c>
      <c r="BQ95" s="47" t="s">
        <v>153</v>
      </c>
      <c r="BR95" s="34">
        <f t="shared" si="38"/>
        <v>11.474099999999998</v>
      </c>
      <c r="BS95" s="34">
        <f t="shared" si="38"/>
        <v>6.0389999999999997</v>
      </c>
      <c r="BT95" s="34"/>
      <c r="BU95" s="34">
        <v>10</v>
      </c>
      <c r="BV95" s="48"/>
      <c r="BW95" s="47" t="str">
        <f t="shared" si="46"/>
        <v>NL</v>
      </c>
      <c r="BX95" s="47" t="s">
        <v>278</v>
      </c>
      <c r="BY95" s="47" t="s">
        <v>283</v>
      </c>
      <c r="BZ95" s="47" t="str">
        <f t="shared" si="39"/>
        <v>COM_BNDPRD</v>
      </c>
      <c r="CA95" s="47" t="s">
        <v>71</v>
      </c>
      <c r="CB95" s="34">
        <f t="shared" si="47"/>
        <v>12.681900000000001</v>
      </c>
      <c r="CC95" s="34">
        <f t="shared" si="47"/>
        <v>15.0975</v>
      </c>
      <c r="CD95" s="48"/>
      <c r="CE95" s="34">
        <v>10</v>
      </c>
      <c r="CF95" s="48"/>
      <c r="CG95" s="47" t="str">
        <f t="shared" si="48"/>
        <v>NL</v>
      </c>
      <c r="CH95" s="47" t="s">
        <v>278</v>
      </c>
      <c r="CI95" s="47" t="s">
        <v>279</v>
      </c>
      <c r="CJ95" s="47" t="str">
        <f t="shared" si="55"/>
        <v>COM_BNDPRD</v>
      </c>
      <c r="CK95" s="47" t="s">
        <v>153</v>
      </c>
      <c r="CL95" s="34">
        <f t="shared" si="49"/>
        <v>16.531199999999998</v>
      </c>
      <c r="CM95" s="34">
        <f t="shared" si="49"/>
        <v>17.449599999999997</v>
      </c>
      <c r="CN95" s="34"/>
      <c r="CO95" s="34">
        <v>10</v>
      </c>
      <c r="CP95" s="48"/>
      <c r="CQ95" s="47" t="str">
        <f t="shared" si="50"/>
        <v>NL</v>
      </c>
      <c r="CR95" s="47" t="s">
        <v>278</v>
      </c>
      <c r="CS95" s="47" t="str">
        <f t="shared" si="51"/>
        <v>RSDBIO</v>
      </c>
      <c r="CT95" s="47" t="str">
        <f t="shared" si="40"/>
        <v>COM_BNDPRD</v>
      </c>
      <c r="CU95" s="47" t="s">
        <v>71</v>
      </c>
      <c r="CV95" s="34">
        <f t="shared" si="52"/>
        <v>19.2864</v>
      </c>
      <c r="CW95" s="34">
        <f t="shared" si="52"/>
        <v>27.552</v>
      </c>
      <c r="CX95" s="48"/>
      <c r="CY95" s="34">
        <v>10</v>
      </c>
      <c r="CZ95" s="48"/>
      <c r="DA95" s="47" t="s">
        <v>54</v>
      </c>
      <c r="DB95" s="43" t="s">
        <v>95</v>
      </c>
      <c r="DC95" s="43" t="s">
        <v>228</v>
      </c>
      <c r="DD95" s="32">
        <v>0.02</v>
      </c>
      <c r="DE95" s="32">
        <v>1.552</v>
      </c>
      <c r="DF95" s="32">
        <v>285.28699999999998</v>
      </c>
      <c r="DG95" s="32">
        <v>12.077999999999999</v>
      </c>
      <c r="DH95" s="32">
        <v>0.91</v>
      </c>
      <c r="DI95" s="32">
        <f t="shared" si="29"/>
        <v>18.367999999999999</v>
      </c>
      <c r="DJ95" s="32"/>
      <c r="DK95" s="32">
        <v>18.367999999999999</v>
      </c>
      <c r="DL95" s="32">
        <v>0</v>
      </c>
      <c r="DM95" s="32"/>
      <c r="DN95" s="32">
        <v>0</v>
      </c>
      <c r="DO95" s="32">
        <v>0</v>
      </c>
      <c r="DP95" s="32">
        <v>0</v>
      </c>
      <c r="DQ95" s="32">
        <v>0</v>
      </c>
      <c r="DR95" s="32">
        <v>0</v>
      </c>
      <c r="DS95" s="32">
        <v>0</v>
      </c>
      <c r="DT95" s="32">
        <v>0</v>
      </c>
    </row>
    <row r="96" spans="2:124">
      <c r="B96" s="47" t="s">
        <v>275</v>
      </c>
      <c r="G96" s="34"/>
      <c r="H96" s="34"/>
      <c r="I96" s="34"/>
      <c r="J96" s="34"/>
      <c r="K96" s="48"/>
      <c r="Q96" s="34"/>
      <c r="R96" s="34"/>
      <c r="S96" s="48"/>
      <c r="T96" s="34"/>
      <c r="U96" s="48"/>
      <c r="V96" s="48"/>
      <c r="W96" s="47" t="str">
        <f t="shared" si="27"/>
        <v>AT</v>
      </c>
      <c r="X96" s="47" t="s">
        <v>278</v>
      </c>
      <c r="Y96" s="47" t="s">
        <v>273</v>
      </c>
      <c r="Z96" s="47" t="str">
        <f t="shared" si="32"/>
        <v>COM_BNDPRD</v>
      </c>
      <c r="AA96" s="47" t="s">
        <v>153</v>
      </c>
      <c r="AB96" s="34">
        <f t="shared" si="41"/>
        <v>38.133949999999999</v>
      </c>
      <c r="AC96" s="34">
        <f t="shared" si="41"/>
        <v>24.084599999999998</v>
      </c>
      <c r="AD96" s="34"/>
      <c r="AE96" s="34">
        <v>10</v>
      </c>
      <c r="AF96" s="48"/>
      <c r="AG96" s="47" t="str">
        <f t="shared" si="28"/>
        <v>AT</v>
      </c>
      <c r="AH96" s="47" t="s">
        <v>278</v>
      </c>
      <c r="AI96" s="47" t="str">
        <f t="shared" si="33"/>
        <v>RSDFINOIL</v>
      </c>
      <c r="AJ96" s="47" t="str">
        <f t="shared" si="34"/>
        <v>COM_BNDPRD</v>
      </c>
      <c r="AK96" s="47" t="s">
        <v>71</v>
      </c>
      <c r="AL96" s="34">
        <f t="shared" si="42"/>
        <v>42.148049999999998</v>
      </c>
      <c r="AM96" s="34">
        <f t="shared" si="42"/>
        <v>60.211500000000001</v>
      </c>
      <c r="AN96" s="48"/>
      <c r="AO96" s="34">
        <v>10</v>
      </c>
      <c r="AP96" s="48"/>
      <c r="AQ96" s="48"/>
      <c r="AR96" s="47" t="str">
        <f t="shared" si="43"/>
        <v>AT</v>
      </c>
      <c r="AS96" s="47" t="s">
        <v>278</v>
      </c>
      <c r="AT96" s="47" t="s">
        <v>107</v>
      </c>
      <c r="AU96" s="47" t="str">
        <f t="shared" si="53"/>
        <v>COM_BNDPRD</v>
      </c>
      <c r="AV96" s="47" t="s">
        <v>153</v>
      </c>
      <c r="AW96" s="34">
        <f t="shared" si="35"/>
        <v>43.672449999999998</v>
      </c>
      <c r="AX96" s="34">
        <f t="shared" si="35"/>
        <v>22.985499999999998</v>
      </c>
      <c r="AY96" s="34"/>
      <c r="AZ96" s="34">
        <v>10</v>
      </c>
      <c r="BA96" s="48"/>
      <c r="BB96" s="47" t="str">
        <f t="shared" si="44"/>
        <v>AT</v>
      </c>
      <c r="BC96" s="47" t="s">
        <v>278</v>
      </c>
      <c r="BD96" s="47" t="s">
        <v>107</v>
      </c>
      <c r="BE96" s="47" t="str">
        <f t="shared" si="36"/>
        <v>COM_BNDPRD</v>
      </c>
      <c r="BF96" s="47" t="s">
        <v>71</v>
      </c>
      <c r="BG96" s="34">
        <f t="shared" si="37"/>
        <v>48.269549999999995</v>
      </c>
      <c r="BH96" s="34">
        <f t="shared" si="37"/>
        <v>91.941999999999993</v>
      </c>
      <c r="BI96" s="48"/>
      <c r="BJ96" s="34">
        <v>10</v>
      </c>
      <c r="BK96" s="48"/>
      <c r="BL96" s="48"/>
      <c r="BM96" s="47" t="str">
        <f t="shared" si="45"/>
        <v>AT</v>
      </c>
      <c r="BN96" s="47" t="s">
        <v>278</v>
      </c>
      <c r="BO96" s="47" t="s">
        <v>283</v>
      </c>
      <c r="BP96" s="47" t="str">
        <f t="shared" si="54"/>
        <v>COM_BNDPRD</v>
      </c>
      <c r="BQ96" s="47" t="s">
        <v>153</v>
      </c>
      <c r="BR96" s="34">
        <f t="shared" si="38"/>
        <v>28.548449999999995</v>
      </c>
      <c r="BS96" s="34">
        <f t="shared" si="38"/>
        <v>15.025499999999999</v>
      </c>
      <c r="BT96" s="34"/>
      <c r="BU96" s="34">
        <v>10</v>
      </c>
      <c r="BV96" s="48"/>
      <c r="BW96" s="47" t="str">
        <f t="shared" si="46"/>
        <v>AT</v>
      </c>
      <c r="BX96" s="47" t="s">
        <v>278</v>
      </c>
      <c r="BY96" s="47" t="s">
        <v>283</v>
      </c>
      <c r="BZ96" s="47" t="str">
        <f t="shared" si="39"/>
        <v>COM_BNDPRD</v>
      </c>
      <c r="CA96" s="47" t="s">
        <v>71</v>
      </c>
      <c r="CB96" s="34">
        <f t="shared" si="47"/>
        <v>31.553550000000001</v>
      </c>
      <c r="CC96" s="34">
        <f t="shared" si="47"/>
        <v>37.563749999999999</v>
      </c>
      <c r="CD96" s="48"/>
      <c r="CE96" s="34">
        <v>10</v>
      </c>
      <c r="CF96" s="48"/>
      <c r="CG96" s="47" t="str">
        <f t="shared" si="48"/>
        <v>AT</v>
      </c>
      <c r="CH96" s="47" t="s">
        <v>278</v>
      </c>
      <c r="CI96" s="47" t="s">
        <v>279</v>
      </c>
      <c r="CJ96" s="47" t="str">
        <f t="shared" si="55"/>
        <v>COM_BNDPRD</v>
      </c>
      <c r="CK96" s="47" t="s">
        <v>153</v>
      </c>
      <c r="CL96" s="34">
        <f t="shared" si="49"/>
        <v>59.342400000000005</v>
      </c>
      <c r="CM96" s="34">
        <f t="shared" si="49"/>
        <v>62.639200000000002</v>
      </c>
      <c r="CN96" s="34"/>
      <c r="CO96" s="34">
        <v>10</v>
      </c>
      <c r="CP96" s="48"/>
      <c r="CQ96" s="47" t="str">
        <f t="shared" si="50"/>
        <v>AT</v>
      </c>
      <c r="CR96" s="47" t="s">
        <v>278</v>
      </c>
      <c r="CS96" s="47" t="str">
        <f t="shared" si="51"/>
        <v>RSDBIO</v>
      </c>
      <c r="CT96" s="47" t="str">
        <f t="shared" si="40"/>
        <v>COM_BNDPRD</v>
      </c>
      <c r="CU96" s="47" t="s">
        <v>71</v>
      </c>
      <c r="CV96" s="34">
        <f t="shared" si="52"/>
        <v>69.232800000000012</v>
      </c>
      <c r="CW96" s="34">
        <f t="shared" si="52"/>
        <v>98.904000000000011</v>
      </c>
      <c r="CX96" s="48"/>
      <c r="CY96" s="34">
        <v>10</v>
      </c>
      <c r="CZ96" s="48"/>
      <c r="DA96" s="47" t="s">
        <v>35</v>
      </c>
      <c r="DB96" s="43" t="s">
        <v>95</v>
      </c>
      <c r="DC96" s="43" t="s">
        <v>229</v>
      </c>
      <c r="DD96" s="32">
        <v>1.042</v>
      </c>
      <c r="DE96" s="32">
        <v>40.140999999999998</v>
      </c>
      <c r="DF96" s="32">
        <v>45.970999999999997</v>
      </c>
      <c r="DG96" s="32">
        <v>30.050999999999998</v>
      </c>
      <c r="DH96" s="32">
        <v>5.7720000000000002</v>
      </c>
      <c r="DI96" s="32">
        <f t="shared" si="29"/>
        <v>65.936000000000007</v>
      </c>
      <c r="DJ96" s="32"/>
      <c r="DK96" s="32">
        <v>65.855000000000004</v>
      </c>
      <c r="DL96" s="32">
        <v>8.1000000000000003E-2</v>
      </c>
      <c r="DM96" s="32"/>
      <c r="DN96" s="32">
        <v>0</v>
      </c>
      <c r="DO96" s="32">
        <v>0</v>
      </c>
      <c r="DP96" s="32">
        <v>0</v>
      </c>
      <c r="DQ96" s="32">
        <v>0</v>
      </c>
      <c r="DR96" s="32">
        <v>0</v>
      </c>
      <c r="DS96" s="32">
        <v>0</v>
      </c>
      <c r="DT96" s="32">
        <v>0</v>
      </c>
    </row>
    <row r="97" spans="2:124">
      <c r="B97" s="47" t="str">
        <f>$DA97</f>
        <v>PL</v>
      </c>
      <c r="C97" s="47" t="s">
        <v>278</v>
      </c>
      <c r="D97" s="47" t="s">
        <v>280</v>
      </c>
      <c r="E97" s="47" t="str">
        <f>IF(OR(D97="xx",D97="yy"),"\I:","COM_BNDPRD")</f>
        <v>COM_BNDPRD</v>
      </c>
      <c r="F97" s="47" t="s">
        <v>153</v>
      </c>
      <c r="G97" s="34">
        <f>$DD97*G$1</f>
        <v>247.20614999999998</v>
      </c>
      <c r="H97" s="34">
        <f>$DD97*H$1</f>
        <v>130.10849999999999</v>
      </c>
      <c r="I97" s="34"/>
      <c r="J97" s="34">
        <v>10</v>
      </c>
      <c r="K97" s="48"/>
      <c r="L97" s="47" t="str">
        <f>$DA97</f>
        <v>PL</v>
      </c>
      <c r="M97" s="47" t="s">
        <v>278</v>
      </c>
      <c r="N97" s="47" t="s">
        <v>269</v>
      </c>
      <c r="O97" s="47" t="str">
        <f>IF(OR(N97="xx",N97="yy"),"\I:","COM_BNDPRD")</f>
        <v>COM_BNDPRD</v>
      </c>
      <c r="P97" s="47" t="s">
        <v>71</v>
      </c>
      <c r="Q97" s="34">
        <f>$DD97*Q$1</f>
        <v>273.22784999999999</v>
      </c>
      <c r="R97" s="34">
        <f>$DD97*R$1</f>
        <v>390.32549999999998</v>
      </c>
      <c r="S97" s="48"/>
      <c r="T97" s="34">
        <v>10</v>
      </c>
      <c r="U97" s="48"/>
      <c r="V97" s="48"/>
      <c r="W97" s="47" t="str">
        <f t="shared" si="27"/>
        <v>PL</v>
      </c>
      <c r="X97" s="47" t="s">
        <v>278</v>
      </c>
      <c r="Y97" s="47" t="s">
        <v>273</v>
      </c>
      <c r="Z97" s="47" t="str">
        <f t="shared" si="32"/>
        <v>COM_BNDPRD</v>
      </c>
      <c r="AA97" s="47" t="s">
        <v>153</v>
      </c>
      <c r="AB97" s="34">
        <f t="shared" si="41"/>
        <v>23.179999999999996</v>
      </c>
      <c r="AC97" s="34">
        <f t="shared" si="41"/>
        <v>14.639999999999999</v>
      </c>
      <c r="AD97" s="34"/>
      <c r="AE97" s="34">
        <v>10</v>
      </c>
      <c r="AF97" s="48"/>
      <c r="AG97" s="47" t="str">
        <f t="shared" si="28"/>
        <v>PL</v>
      </c>
      <c r="AH97" s="47" t="s">
        <v>278</v>
      </c>
      <c r="AI97" s="47" t="str">
        <f t="shared" si="33"/>
        <v>RSDFINOIL</v>
      </c>
      <c r="AJ97" s="47" t="str">
        <f t="shared" si="34"/>
        <v>COM_BNDPRD</v>
      </c>
      <c r="AK97" s="47" t="s">
        <v>71</v>
      </c>
      <c r="AL97" s="34">
        <f t="shared" si="42"/>
        <v>25.62</v>
      </c>
      <c r="AM97" s="34">
        <f t="shared" si="42"/>
        <v>36.599999999999994</v>
      </c>
      <c r="AN97" s="48"/>
      <c r="AO97" s="34">
        <v>10</v>
      </c>
      <c r="AP97" s="48"/>
      <c r="AQ97" s="48"/>
      <c r="AR97" s="47" t="str">
        <f t="shared" si="43"/>
        <v>PL</v>
      </c>
      <c r="AS97" s="47" t="s">
        <v>278</v>
      </c>
      <c r="AT97" s="47" t="s">
        <v>107</v>
      </c>
      <c r="AU97" s="47" t="str">
        <f t="shared" si="53"/>
        <v>COM_BNDPRD</v>
      </c>
      <c r="AV97" s="47" t="s">
        <v>153</v>
      </c>
      <c r="AW97" s="34">
        <f t="shared" ref="AW97:AX116" si="56">$DF97*AW$1</f>
        <v>125.59475</v>
      </c>
      <c r="AX97" s="34">
        <f t="shared" si="56"/>
        <v>66.102500000000006</v>
      </c>
      <c r="AY97" s="34"/>
      <c r="AZ97" s="34">
        <v>10</v>
      </c>
      <c r="BA97" s="48"/>
      <c r="BB97" s="47" t="str">
        <f t="shared" si="44"/>
        <v>PL</v>
      </c>
      <c r="BC97" s="47" t="s">
        <v>278</v>
      </c>
      <c r="BD97" s="47" t="s">
        <v>107</v>
      </c>
      <c r="BE97" s="47" t="str">
        <f t="shared" si="36"/>
        <v>COM_BNDPRD</v>
      </c>
      <c r="BF97" s="47" t="s">
        <v>71</v>
      </c>
      <c r="BG97" s="34">
        <f t="shared" ref="BG97:BH116" si="57">$DF97*BG$1</f>
        <v>138.81525000000002</v>
      </c>
      <c r="BH97" s="34">
        <f t="shared" si="57"/>
        <v>264.41000000000003</v>
      </c>
      <c r="BI97" s="48"/>
      <c r="BJ97" s="34">
        <v>10</v>
      </c>
      <c r="BK97" s="48"/>
      <c r="BL97" s="48"/>
      <c r="BM97" s="47" t="str">
        <f t="shared" si="45"/>
        <v>PL</v>
      </c>
      <c r="BN97" s="47" t="s">
        <v>278</v>
      </c>
      <c r="BO97" s="47" t="s">
        <v>283</v>
      </c>
      <c r="BP97" s="47" t="str">
        <f t="shared" si="54"/>
        <v>COM_BNDPRD</v>
      </c>
      <c r="BQ97" s="47" t="s">
        <v>153</v>
      </c>
      <c r="BR97" s="34">
        <f t="shared" si="38"/>
        <v>154.375</v>
      </c>
      <c r="BS97" s="34">
        <f t="shared" si="38"/>
        <v>81.25</v>
      </c>
      <c r="BT97" s="34"/>
      <c r="BU97" s="34">
        <v>10</v>
      </c>
      <c r="BV97" s="48"/>
      <c r="BW97" s="47" t="str">
        <f t="shared" si="46"/>
        <v>PL</v>
      </c>
      <c r="BX97" s="47" t="s">
        <v>278</v>
      </c>
      <c r="BY97" s="47" t="s">
        <v>283</v>
      </c>
      <c r="BZ97" s="47" t="str">
        <f t="shared" si="39"/>
        <v>COM_BNDPRD</v>
      </c>
      <c r="CA97" s="47" t="s">
        <v>71</v>
      </c>
      <c r="CB97" s="34">
        <f t="shared" si="47"/>
        <v>170.625</v>
      </c>
      <c r="CC97" s="34">
        <f t="shared" si="47"/>
        <v>203.125</v>
      </c>
      <c r="CD97" s="48"/>
      <c r="CE97" s="34">
        <v>10</v>
      </c>
      <c r="CF97" s="48"/>
      <c r="CG97" s="47" t="str">
        <f t="shared" si="48"/>
        <v>PL</v>
      </c>
      <c r="CH97" s="47" t="s">
        <v>278</v>
      </c>
      <c r="CI97" s="47" t="s">
        <v>279</v>
      </c>
      <c r="CJ97" s="47" t="str">
        <f t="shared" si="55"/>
        <v>COM_BNDPRD</v>
      </c>
      <c r="CK97" s="47" t="s">
        <v>153</v>
      </c>
      <c r="CL97" s="34">
        <f t="shared" si="49"/>
        <v>94.905000000000001</v>
      </c>
      <c r="CM97" s="34">
        <f t="shared" si="49"/>
        <v>100.17749999999999</v>
      </c>
      <c r="CN97" s="34"/>
      <c r="CO97" s="34">
        <v>10</v>
      </c>
      <c r="CP97" s="48"/>
      <c r="CQ97" s="47" t="str">
        <f t="shared" si="50"/>
        <v>PL</v>
      </c>
      <c r="CR97" s="47" t="s">
        <v>278</v>
      </c>
      <c r="CS97" s="47" t="str">
        <f t="shared" si="51"/>
        <v>RSDBIO</v>
      </c>
      <c r="CT97" s="47" t="str">
        <f t="shared" si="40"/>
        <v>COM_BNDPRD</v>
      </c>
      <c r="CU97" s="47" t="s">
        <v>71</v>
      </c>
      <c r="CV97" s="34">
        <f t="shared" si="52"/>
        <v>110.72250000000001</v>
      </c>
      <c r="CW97" s="34">
        <f t="shared" si="52"/>
        <v>158.17500000000001</v>
      </c>
      <c r="CX97" s="48"/>
      <c r="CY97" s="34">
        <v>10</v>
      </c>
      <c r="CZ97" s="48"/>
      <c r="DA97" s="47" t="s">
        <v>55</v>
      </c>
      <c r="DB97" s="43" t="s">
        <v>95</v>
      </c>
      <c r="DC97" s="43" t="s">
        <v>230</v>
      </c>
      <c r="DD97" s="32">
        <v>260.21699999999998</v>
      </c>
      <c r="DE97" s="32">
        <v>24.4</v>
      </c>
      <c r="DF97" s="32">
        <v>132.20500000000001</v>
      </c>
      <c r="DG97" s="32">
        <v>162.5</v>
      </c>
      <c r="DH97" s="32">
        <v>1.655</v>
      </c>
      <c r="DI97" s="32">
        <f t="shared" si="29"/>
        <v>105.45</v>
      </c>
      <c r="DJ97" s="32"/>
      <c r="DK97" s="32">
        <v>105.45</v>
      </c>
      <c r="DL97" s="32">
        <v>0</v>
      </c>
      <c r="DM97" s="32"/>
      <c r="DN97" s="32">
        <v>0</v>
      </c>
      <c r="DO97" s="32">
        <v>0</v>
      </c>
      <c r="DP97" s="32">
        <v>0</v>
      </c>
      <c r="DQ97" s="32">
        <v>0</v>
      </c>
      <c r="DR97" s="32">
        <v>0</v>
      </c>
      <c r="DS97" s="32">
        <v>0</v>
      </c>
      <c r="DT97" s="32">
        <v>0</v>
      </c>
    </row>
    <row r="98" spans="2:124">
      <c r="B98" s="47" t="s">
        <v>275</v>
      </c>
      <c r="G98" s="34"/>
      <c r="H98" s="34"/>
      <c r="I98" s="34"/>
      <c r="J98" s="34"/>
      <c r="K98" s="48"/>
      <c r="Q98" s="34"/>
      <c r="R98" s="34"/>
      <c r="S98" s="48"/>
      <c r="T98" s="34"/>
      <c r="U98" s="48"/>
      <c r="V98" s="48"/>
      <c r="W98" s="47" t="str">
        <f t="shared" si="27"/>
        <v>PT</v>
      </c>
      <c r="X98" s="47" t="s">
        <v>278</v>
      </c>
      <c r="Y98" s="47" t="s">
        <v>273</v>
      </c>
      <c r="Z98" s="47" t="str">
        <f t="shared" si="32"/>
        <v>COM_BNDPRD</v>
      </c>
      <c r="AA98" s="47" t="s">
        <v>153</v>
      </c>
      <c r="AB98" s="34">
        <f t="shared" si="41"/>
        <v>17.247250000000001</v>
      </c>
      <c r="AC98" s="34">
        <f t="shared" si="41"/>
        <v>10.893000000000001</v>
      </c>
      <c r="AD98" s="34"/>
      <c r="AE98" s="34">
        <v>10</v>
      </c>
      <c r="AF98" s="48"/>
      <c r="AG98" s="47" t="str">
        <f t="shared" si="28"/>
        <v>PT</v>
      </c>
      <c r="AH98" s="47" t="s">
        <v>278</v>
      </c>
      <c r="AI98" s="47" t="str">
        <f t="shared" si="33"/>
        <v>RSDFINOIL</v>
      </c>
      <c r="AJ98" s="47" t="str">
        <f t="shared" si="34"/>
        <v>COM_BNDPRD</v>
      </c>
      <c r="AK98" s="47" t="s">
        <v>71</v>
      </c>
      <c r="AL98" s="34">
        <f t="shared" si="42"/>
        <v>19.062750000000001</v>
      </c>
      <c r="AM98" s="34">
        <f t="shared" si="42"/>
        <v>27.232500000000002</v>
      </c>
      <c r="AN98" s="48"/>
      <c r="AO98" s="34">
        <v>10</v>
      </c>
      <c r="AP98" s="48"/>
      <c r="AQ98" s="48"/>
      <c r="AR98" s="47" t="str">
        <f t="shared" si="43"/>
        <v>PT</v>
      </c>
      <c r="AS98" s="47" t="s">
        <v>278</v>
      </c>
      <c r="AT98" s="47" t="s">
        <v>107</v>
      </c>
      <c r="AU98" s="47" t="str">
        <f t="shared" si="53"/>
        <v>COM_BNDPRD</v>
      </c>
      <c r="AV98" s="47" t="s">
        <v>153</v>
      </c>
      <c r="AW98" s="34">
        <f t="shared" si="56"/>
        <v>10.45665</v>
      </c>
      <c r="AX98" s="34">
        <f t="shared" si="56"/>
        <v>5.5034999999999998</v>
      </c>
      <c r="AY98" s="34"/>
      <c r="AZ98" s="34">
        <v>10</v>
      </c>
      <c r="BA98" s="48"/>
      <c r="BB98" s="47" t="str">
        <f t="shared" si="44"/>
        <v>PT</v>
      </c>
      <c r="BC98" s="47" t="s">
        <v>278</v>
      </c>
      <c r="BD98" s="47" t="s">
        <v>107</v>
      </c>
      <c r="BE98" s="47" t="str">
        <f t="shared" si="36"/>
        <v>COM_BNDPRD</v>
      </c>
      <c r="BF98" s="47" t="s">
        <v>71</v>
      </c>
      <c r="BG98" s="34">
        <f t="shared" si="57"/>
        <v>11.55735</v>
      </c>
      <c r="BH98" s="34">
        <f t="shared" si="57"/>
        <v>22.013999999999999</v>
      </c>
      <c r="BI98" s="48"/>
      <c r="BJ98" s="34">
        <v>10</v>
      </c>
      <c r="BK98" s="48"/>
      <c r="BL98" s="48"/>
      <c r="BM98" s="47" t="str">
        <f t="shared" si="45"/>
        <v>PT</v>
      </c>
      <c r="BN98" s="47" t="s">
        <v>278</v>
      </c>
      <c r="BO98" s="47" t="s">
        <v>283</v>
      </c>
      <c r="BP98" s="47" t="str">
        <f t="shared" si="54"/>
        <v>COM_BNDPRD</v>
      </c>
      <c r="BQ98" s="47" t="s">
        <v>153</v>
      </c>
      <c r="BR98" s="34">
        <f t="shared" si="38"/>
        <v>3.4199999999999994E-2</v>
      </c>
      <c r="BS98" s="34">
        <f t="shared" si="38"/>
        <v>1.7999999999999999E-2</v>
      </c>
      <c r="BT98" s="34"/>
      <c r="BU98" s="34">
        <v>10</v>
      </c>
      <c r="BV98" s="48"/>
      <c r="BW98" s="47" t="str">
        <f t="shared" si="46"/>
        <v>PT</v>
      </c>
      <c r="BX98" s="47" t="s">
        <v>278</v>
      </c>
      <c r="BY98" s="47" t="s">
        <v>283</v>
      </c>
      <c r="BZ98" s="47" t="str">
        <f t="shared" si="39"/>
        <v>COM_BNDPRD</v>
      </c>
      <c r="CA98" s="47" t="s">
        <v>71</v>
      </c>
      <c r="CB98" s="34">
        <f t="shared" si="47"/>
        <v>3.78E-2</v>
      </c>
      <c r="CC98" s="34">
        <f t="shared" si="47"/>
        <v>4.4999999999999998E-2</v>
      </c>
      <c r="CD98" s="48"/>
      <c r="CE98" s="34">
        <v>10</v>
      </c>
      <c r="CF98" s="48"/>
      <c r="CG98" s="47" t="str">
        <f t="shared" si="48"/>
        <v>PT</v>
      </c>
      <c r="CH98" s="47" t="s">
        <v>278</v>
      </c>
      <c r="CI98" s="47" t="s">
        <v>279</v>
      </c>
      <c r="CJ98" s="47" t="str">
        <f t="shared" si="55"/>
        <v>COM_BNDPRD</v>
      </c>
      <c r="CK98" s="47" t="s">
        <v>153</v>
      </c>
      <c r="CL98" s="34">
        <f t="shared" si="49"/>
        <v>28.476000000000003</v>
      </c>
      <c r="CM98" s="34">
        <f t="shared" si="49"/>
        <v>30.058</v>
      </c>
      <c r="CN98" s="34"/>
      <c r="CO98" s="34">
        <v>10</v>
      </c>
      <c r="CP98" s="48"/>
      <c r="CQ98" s="47" t="str">
        <f t="shared" si="50"/>
        <v>PT</v>
      </c>
      <c r="CR98" s="47" t="s">
        <v>278</v>
      </c>
      <c r="CS98" s="47" t="str">
        <f t="shared" si="51"/>
        <v>RSDBIO</v>
      </c>
      <c r="CT98" s="47" t="str">
        <f t="shared" si="40"/>
        <v>COM_BNDPRD</v>
      </c>
      <c r="CU98" s="47" t="s">
        <v>71</v>
      </c>
      <c r="CV98" s="34">
        <f t="shared" si="52"/>
        <v>33.222000000000001</v>
      </c>
      <c r="CW98" s="34">
        <f t="shared" si="52"/>
        <v>47.46</v>
      </c>
      <c r="CX98" s="48"/>
      <c r="CY98" s="34">
        <v>10</v>
      </c>
      <c r="CZ98" s="48"/>
      <c r="DA98" s="47" t="s">
        <v>56</v>
      </c>
      <c r="DB98" s="43" t="s">
        <v>95</v>
      </c>
      <c r="DC98" s="43" t="s">
        <v>231</v>
      </c>
      <c r="DD98" s="32">
        <v>0</v>
      </c>
      <c r="DE98" s="32">
        <v>18.155000000000001</v>
      </c>
      <c r="DF98" s="32">
        <v>11.007</v>
      </c>
      <c r="DG98" s="32">
        <v>3.5999999999999997E-2</v>
      </c>
      <c r="DH98" s="32">
        <v>2.016</v>
      </c>
      <c r="DI98" s="32">
        <f t="shared" si="29"/>
        <v>31.64</v>
      </c>
      <c r="DJ98" s="32"/>
      <c r="DK98" s="32">
        <v>31.64</v>
      </c>
      <c r="DL98" s="32">
        <v>0</v>
      </c>
      <c r="DM98" s="32"/>
      <c r="DN98" s="32">
        <v>0</v>
      </c>
      <c r="DO98" s="32">
        <v>0</v>
      </c>
      <c r="DP98" s="32">
        <v>0</v>
      </c>
      <c r="DQ98" s="32">
        <v>0</v>
      </c>
      <c r="DR98" s="32">
        <v>0</v>
      </c>
      <c r="DS98" s="32">
        <v>0</v>
      </c>
      <c r="DT98" s="32">
        <v>0</v>
      </c>
    </row>
    <row r="99" spans="2:124">
      <c r="B99" s="47" t="s">
        <v>275</v>
      </c>
      <c r="G99" s="34"/>
      <c r="H99" s="34"/>
      <c r="I99" s="34"/>
      <c r="J99" s="34"/>
      <c r="K99" s="48"/>
      <c r="Q99" s="34"/>
      <c r="R99" s="34"/>
      <c r="S99" s="48"/>
      <c r="T99" s="34"/>
      <c r="U99" s="48"/>
      <c r="V99" s="48"/>
      <c r="W99" s="47" t="str">
        <f t="shared" si="27"/>
        <v>RO</v>
      </c>
      <c r="X99" s="47" t="s">
        <v>278</v>
      </c>
      <c r="Y99" s="47" t="s">
        <v>273</v>
      </c>
      <c r="Z99" s="47" t="str">
        <f t="shared" si="32"/>
        <v>COM_BNDPRD</v>
      </c>
      <c r="AA99" s="47" t="s">
        <v>153</v>
      </c>
      <c r="AB99" s="34">
        <f t="shared" si="41"/>
        <v>10.17165</v>
      </c>
      <c r="AC99" s="34">
        <f t="shared" si="41"/>
        <v>6.4241999999999999</v>
      </c>
      <c r="AD99" s="34"/>
      <c r="AE99" s="34">
        <v>10</v>
      </c>
      <c r="AF99" s="48"/>
      <c r="AG99" s="47" t="str">
        <f t="shared" si="28"/>
        <v>RO</v>
      </c>
      <c r="AH99" s="47" t="s">
        <v>278</v>
      </c>
      <c r="AI99" s="47" t="str">
        <f t="shared" si="33"/>
        <v>RSDFINOIL</v>
      </c>
      <c r="AJ99" s="47" t="str">
        <f t="shared" si="34"/>
        <v>COM_BNDPRD</v>
      </c>
      <c r="AK99" s="47" t="s">
        <v>71</v>
      </c>
      <c r="AL99" s="34">
        <f t="shared" si="42"/>
        <v>11.242350000000002</v>
      </c>
      <c r="AM99" s="34">
        <f t="shared" si="42"/>
        <v>16.060500000000001</v>
      </c>
      <c r="AN99" s="48"/>
      <c r="AO99" s="34">
        <v>10</v>
      </c>
      <c r="AP99" s="48"/>
      <c r="AQ99" s="48"/>
      <c r="AR99" s="47" t="str">
        <f t="shared" si="43"/>
        <v>RO</v>
      </c>
      <c r="AS99" s="47" t="s">
        <v>278</v>
      </c>
      <c r="AT99" s="47" t="s">
        <v>107</v>
      </c>
      <c r="AU99" s="47" t="str">
        <f t="shared" si="53"/>
        <v>COM_BNDPRD</v>
      </c>
      <c r="AV99" s="47" t="s">
        <v>153</v>
      </c>
      <c r="AW99" s="34">
        <f t="shared" si="56"/>
        <v>89.20689999999999</v>
      </c>
      <c r="AX99" s="34">
        <f t="shared" si="56"/>
        <v>46.951000000000001</v>
      </c>
      <c r="AY99" s="34"/>
      <c r="AZ99" s="34">
        <v>10</v>
      </c>
      <c r="BA99" s="48"/>
      <c r="BB99" s="47" t="str">
        <f t="shared" si="44"/>
        <v>RO</v>
      </c>
      <c r="BC99" s="47" t="s">
        <v>278</v>
      </c>
      <c r="BD99" s="47" t="s">
        <v>107</v>
      </c>
      <c r="BE99" s="47" t="str">
        <f t="shared" si="36"/>
        <v>COM_BNDPRD</v>
      </c>
      <c r="BF99" s="47" t="s">
        <v>71</v>
      </c>
      <c r="BG99" s="34">
        <f t="shared" si="57"/>
        <v>98.597100000000012</v>
      </c>
      <c r="BH99" s="34">
        <f t="shared" si="57"/>
        <v>187.804</v>
      </c>
      <c r="BI99" s="48"/>
      <c r="BJ99" s="34">
        <v>10</v>
      </c>
      <c r="BK99" s="48"/>
      <c r="BL99" s="48"/>
      <c r="BM99" s="47" t="str">
        <f t="shared" si="45"/>
        <v>RO</v>
      </c>
      <c r="BN99" s="47" t="s">
        <v>278</v>
      </c>
      <c r="BO99" s="47" t="s">
        <v>283</v>
      </c>
      <c r="BP99" s="47" t="str">
        <f t="shared" si="54"/>
        <v>COM_BNDPRD</v>
      </c>
      <c r="BQ99" s="47" t="s">
        <v>153</v>
      </c>
      <c r="BR99" s="34">
        <f t="shared" si="38"/>
        <v>31.881049999999995</v>
      </c>
      <c r="BS99" s="34">
        <f t="shared" si="38"/>
        <v>16.779499999999999</v>
      </c>
      <c r="BT99" s="34"/>
      <c r="BU99" s="34">
        <v>10</v>
      </c>
      <c r="BV99" s="48"/>
      <c r="BW99" s="47" t="str">
        <f t="shared" si="46"/>
        <v>RO</v>
      </c>
      <c r="BX99" s="47" t="s">
        <v>278</v>
      </c>
      <c r="BY99" s="47" t="s">
        <v>283</v>
      </c>
      <c r="BZ99" s="47" t="str">
        <f t="shared" si="39"/>
        <v>COM_BNDPRD</v>
      </c>
      <c r="CA99" s="47" t="s">
        <v>71</v>
      </c>
      <c r="CB99" s="34">
        <f t="shared" si="47"/>
        <v>35.23695</v>
      </c>
      <c r="CC99" s="34">
        <f t="shared" si="47"/>
        <v>41.948749999999997</v>
      </c>
      <c r="CD99" s="48"/>
      <c r="CE99" s="34">
        <v>10</v>
      </c>
      <c r="CF99" s="48"/>
      <c r="CG99" s="47" t="str">
        <f t="shared" si="48"/>
        <v>RO</v>
      </c>
      <c r="CH99" s="47" t="s">
        <v>278</v>
      </c>
      <c r="CI99" s="47" t="s">
        <v>279</v>
      </c>
      <c r="CJ99" s="47" t="str">
        <f t="shared" si="55"/>
        <v>COM_BNDPRD</v>
      </c>
      <c r="CK99" s="47" t="s">
        <v>153</v>
      </c>
      <c r="CL99" s="34">
        <f t="shared" si="49"/>
        <v>111.19499999999999</v>
      </c>
      <c r="CM99" s="34">
        <f t="shared" si="49"/>
        <v>117.37249999999999</v>
      </c>
      <c r="CN99" s="34"/>
      <c r="CO99" s="34">
        <v>10</v>
      </c>
      <c r="CP99" s="48"/>
      <c r="CQ99" s="47" t="str">
        <f t="shared" si="50"/>
        <v>RO</v>
      </c>
      <c r="CR99" s="47" t="s">
        <v>278</v>
      </c>
      <c r="CS99" s="47" t="str">
        <f t="shared" si="51"/>
        <v>RSDBIO</v>
      </c>
      <c r="CT99" s="47" t="str">
        <f t="shared" si="40"/>
        <v>COM_BNDPRD</v>
      </c>
      <c r="CU99" s="47" t="s">
        <v>71</v>
      </c>
      <c r="CV99" s="34">
        <f t="shared" si="52"/>
        <v>129.72749999999999</v>
      </c>
      <c r="CW99" s="34">
        <f t="shared" si="52"/>
        <v>185.32499999999999</v>
      </c>
      <c r="CX99" s="48"/>
      <c r="CY99" s="34">
        <v>10</v>
      </c>
      <c r="CZ99" s="48"/>
      <c r="DA99" s="47" t="s">
        <v>57</v>
      </c>
      <c r="DB99" s="43" t="s">
        <v>95</v>
      </c>
      <c r="DC99" s="43" t="s">
        <v>232</v>
      </c>
      <c r="DD99" s="32">
        <v>3.355</v>
      </c>
      <c r="DE99" s="32">
        <v>10.707000000000001</v>
      </c>
      <c r="DF99" s="32">
        <v>93.902000000000001</v>
      </c>
      <c r="DG99" s="32">
        <v>33.558999999999997</v>
      </c>
      <c r="DH99" s="32">
        <v>0</v>
      </c>
      <c r="DI99" s="32">
        <f t="shared" si="29"/>
        <v>123.55</v>
      </c>
      <c r="DJ99" s="32"/>
      <c r="DK99" s="32">
        <v>123.55</v>
      </c>
      <c r="DL99" s="32">
        <v>0</v>
      </c>
      <c r="DM99" s="32"/>
      <c r="DN99" s="32">
        <v>0</v>
      </c>
      <c r="DO99" s="32">
        <v>0</v>
      </c>
      <c r="DP99" s="32">
        <v>0</v>
      </c>
      <c r="DQ99" s="32">
        <v>0</v>
      </c>
      <c r="DR99" s="32">
        <v>0</v>
      </c>
      <c r="DS99" s="32">
        <v>0</v>
      </c>
      <c r="DT99" s="32">
        <v>0</v>
      </c>
    </row>
    <row r="100" spans="2:124">
      <c r="B100" s="47" t="s">
        <v>275</v>
      </c>
      <c r="G100" s="34"/>
      <c r="H100" s="34"/>
      <c r="I100" s="34"/>
      <c r="J100" s="34"/>
      <c r="K100" s="48"/>
      <c r="Q100" s="34"/>
      <c r="R100" s="34"/>
      <c r="S100" s="48"/>
      <c r="T100" s="34"/>
      <c r="U100" s="48"/>
      <c r="V100" s="48"/>
      <c r="W100" s="47" t="str">
        <f t="shared" si="27"/>
        <v>SI</v>
      </c>
      <c r="X100" s="47" t="s">
        <v>278</v>
      </c>
      <c r="Y100" s="47" t="s">
        <v>273</v>
      </c>
      <c r="Z100" s="47" t="str">
        <f t="shared" si="32"/>
        <v>COM_BNDPRD</v>
      </c>
      <c r="AA100" s="47" t="s">
        <v>153</v>
      </c>
      <c r="AB100" s="34">
        <f t="shared" si="41"/>
        <v>6.1284499999999991</v>
      </c>
      <c r="AC100" s="34">
        <f t="shared" si="41"/>
        <v>3.8705999999999996</v>
      </c>
      <c r="AD100" s="34"/>
      <c r="AE100" s="34">
        <v>10</v>
      </c>
      <c r="AF100" s="48"/>
      <c r="AG100" s="47" t="str">
        <f t="shared" si="28"/>
        <v>SI</v>
      </c>
      <c r="AH100" s="47" t="s">
        <v>278</v>
      </c>
      <c r="AI100" s="47" t="str">
        <f t="shared" si="33"/>
        <v>RSDFINOIL</v>
      </c>
      <c r="AJ100" s="47" t="str">
        <f t="shared" si="34"/>
        <v>COM_BNDPRD</v>
      </c>
      <c r="AK100" s="47" t="s">
        <v>71</v>
      </c>
      <c r="AL100" s="34">
        <f t="shared" si="42"/>
        <v>6.7735500000000002</v>
      </c>
      <c r="AM100" s="34">
        <f t="shared" si="42"/>
        <v>9.676499999999999</v>
      </c>
      <c r="AN100" s="48"/>
      <c r="AO100" s="34">
        <v>10</v>
      </c>
      <c r="AP100" s="48"/>
      <c r="AQ100" s="48"/>
      <c r="AR100" s="47" t="str">
        <f t="shared" si="43"/>
        <v>SI</v>
      </c>
      <c r="AS100" s="47" t="s">
        <v>278</v>
      </c>
      <c r="AT100" s="47" t="s">
        <v>107</v>
      </c>
      <c r="AU100" s="47" t="str">
        <f t="shared" si="53"/>
        <v>COM_BNDPRD</v>
      </c>
      <c r="AV100" s="47" t="s">
        <v>153</v>
      </c>
      <c r="AW100" s="34">
        <f t="shared" si="56"/>
        <v>4.1163499999999997</v>
      </c>
      <c r="AX100" s="34">
        <f t="shared" si="56"/>
        <v>2.1665000000000001</v>
      </c>
      <c r="AY100" s="34"/>
      <c r="AZ100" s="34">
        <v>10</v>
      </c>
      <c r="BA100" s="48"/>
      <c r="BB100" s="47" t="str">
        <f t="shared" si="44"/>
        <v>SI</v>
      </c>
      <c r="BC100" s="47" t="s">
        <v>278</v>
      </c>
      <c r="BD100" s="47" t="s">
        <v>107</v>
      </c>
      <c r="BE100" s="47" t="str">
        <f t="shared" si="36"/>
        <v>COM_BNDPRD</v>
      </c>
      <c r="BF100" s="47" t="s">
        <v>71</v>
      </c>
      <c r="BG100" s="34">
        <f t="shared" si="57"/>
        <v>4.5496500000000006</v>
      </c>
      <c r="BH100" s="34">
        <f t="shared" si="57"/>
        <v>8.6660000000000004</v>
      </c>
      <c r="BI100" s="48"/>
      <c r="BJ100" s="34">
        <v>10</v>
      </c>
      <c r="BK100" s="48"/>
      <c r="BL100" s="48"/>
      <c r="BM100" s="47" t="str">
        <f t="shared" si="45"/>
        <v>SI</v>
      </c>
      <c r="BN100" s="47" t="s">
        <v>278</v>
      </c>
      <c r="BO100" s="47" t="s">
        <v>283</v>
      </c>
      <c r="BP100" s="47" t="str">
        <f t="shared" si="54"/>
        <v>COM_BNDPRD</v>
      </c>
      <c r="BQ100" s="47" t="s">
        <v>153</v>
      </c>
      <c r="BR100" s="34">
        <f t="shared" si="38"/>
        <v>3.0504499999999997</v>
      </c>
      <c r="BS100" s="34">
        <f t="shared" si="38"/>
        <v>1.6054999999999999</v>
      </c>
      <c r="BT100" s="34"/>
      <c r="BU100" s="34">
        <v>10</v>
      </c>
      <c r="BV100" s="48"/>
      <c r="BW100" s="47" t="str">
        <f t="shared" si="46"/>
        <v>SI</v>
      </c>
      <c r="BX100" s="47" t="s">
        <v>278</v>
      </c>
      <c r="BY100" s="47" t="s">
        <v>283</v>
      </c>
      <c r="BZ100" s="47" t="str">
        <f t="shared" si="39"/>
        <v>COM_BNDPRD</v>
      </c>
      <c r="CA100" s="47" t="s">
        <v>71</v>
      </c>
      <c r="CB100" s="34">
        <f t="shared" si="47"/>
        <v>3.37155</v>
      </c>
      <c r="CC100" s="34">
        <f t="shared" si="47"/>
        <v>4.0137499999999999</v>
      </c>
      <c r="CD100" s="48"/>
      <c r="CE100" s="34">
        <v>10</v>
      </c>
      <c r="CF100" s="48"/>
      <c r="CG100" s="47" t="str">
        <f t="shared" si="48"/>
        <v>SI</v>
      </c>
      <c r="CH100" s="47" t="s">
        <v>278</v>
      </c>
      <c r="CI100" s="47" t="s">
        <v>279</v>
      </c>
      <c r="CJ100" s="47" t="str">
        <f t="shared" si="55"/>
        <v>COM_BNDPRD</v>
      </c>
      <c r="CK100" s="47" t="s">
        <v>153</v>
      </c>
      <c r="CL100" s="34">
        <f t="shared" si="49"/>
        <v>17.456400000000002</v>
      </c>
      <c r="CM100" s="34">
        <f t="shared" si="49"/>
        <v>18.426200000000001</v>
      </c>
      <c r="CN100" s="34"/>
      <c r="CO100" s="34">
        <v>10</v>
      </c>
      <c r="CP100" s="48"/>
      <c r="CQ100" s="47" t="str">
        <f t="shared" si="50"/>
        <v>SI</v>
      </c>
      <c r="CR100" s="47" t="s">
        <v>278</v>
      </c>
      <c r="CS100" s="47" t="str">
        <f t="shared" si="51"/>
        <v>RSDBIO</v>
      </c>
      <c r="CT100" s="47" t="str">
        <f t="shared" si="40"/>
        <v>COM_BNDPRD</v>
      </c>
      <c r="CU100" s="47" t="s">
        <v>71</v>
      </c>
      <c r="CV100" s="34">
        <f t="shared" si="52"/>
        <v>20.3658</v>
      </c>
      <c r="CW100" s="34">
        <f t="shared" si="52"/>
        <v>29.094000000000001</v>
      </c>
      <c r="CX100" s="48"/>
      <c r="CY100" s="34">
        <v>10</v>
      </c>
      <c r="CZ100" s="48"/>
      <c r="DA100" s="47" t="s">
        <v>59</v>
      </c>
      <c r="DB100" s="43" t="s">
        <v>95</v>
      </c>
      <c r="DC100" s="43" t="s">
        <v>233</v>
      </c>
      <c r="DD100" s="32">
        <v>0</v>
      </c>
      <c r="DE100" s="32">
        <v>6.4509999999999996</v>
      </c>
      <c r="DF100" s="32">
        <v>4.3330000000000002</v>
      </c>
      <c r="DG100" s="32">
        <v>3.2109999999999999</v>
      </c>
      <c r="DH100" s="32">
        <v>0.45700000000000002</v>
      </c>
      <c r="DI100" s="32">
        <f t="shared" si="29"/>
        <v>19.396000000000001</v>
      </c>
      <c r="DJ100" s="32"/>
      <c r="DK100" s="32">
        <v>19.396000000000001</v>
      </c>
      <c r="DL100" s="32">
        <v>0</v>
      </c>
      <c r="DM100" s="32"/>
      <c r="DN100" s="32">
        <v>0</v>
      </c>
      <c r="DO100" s="32">
        <v>0</v>
      </c>
      <c r="DP100" s="32">
        <v>0</v>
      </c>
      <c r="DQ100" s="32">
        <v>0</v>
      </c>
      <c r="DR100" s="32">
        <v>0</v>
      </c>
      <c r="DS100" s="32">
        <v>0</v>
      </c>
      <c r="DT100" s="32">
        <v>0</v>
      </c>
    </row>
    <row r="101" spans="2:124">
      <c r="B101" s="47" t="s">
        <v>275</v>
      </c>
      <c r="G101" s="34"/>
      <c r="H101" s="34"/>
      <c r="I101" s="34"/>
      <c r="J101" s="34"/>
      <c r="K101" s="48"/>
      <c r="Q101" s="34"/>
      <c r="R101" s="34"/>
      <c r="S101" s="48"/>
      <c r="T101" s="34"/>
      <c r="U101" s="48"/>
      <c r="V101" s="48"/>
      <c r="W101" s="47" t="str">
        <f t="shared" si="27"/>
        <v>SK</v>
      </c>
      <c r="X101" s="47" t="s">
        <v>278</v>
      </c>
      <c r="Y101" s="47" t="s">
        <v>273</v>
      </c>
      <c r="Z101" s="47" t="str">
        <f t="shared" si="32"/>
        <v>COM_BNDPRD</v>
      </c>
      <c r="AA101" s="47" t="s">
        <v>153</v>
      </c>
      <c r="AB101" s="34">
        <f t="shared" si="41"/>
        <v>0.17479999999999998</v>
      </c>
      <c r="AC101" s="34">
        <f t="shared" si="41"/>
        <v>0.1104</v>
      </c>
      <c r="AD101" s="34"/>
      <c r="AE101" s="34">
        <v>10</v>
      </c>
      <c r="AF101" s="48"/>
      <c r="AG101" s="47" t="str">
        <f t="shared" si="28"/>
        <v>SK</v>
      </c>
      <c r="AH101" s="47" t="s">
        <v>278</v>
      </c>
      <c r="AI101" s="47" t="str">
        <f t="shared" si="33"/>
        <v>RSDFINOIL</v>
      </c>
      <c r="AJ101" s="47" t="str">
        <f t="shared" si="34"/>
        <v>COM_BNDPRD</v>
      </c>
      <c r="AK101" s="47" t="s">
        <v>71</v>
      </c>
      <c r="AL101" s="34">
        <f t="shared" si="42"/>
        <v>0.19320000000000001</v>
      </c>
      <c r="AM101" s="34">
        <f t="shared" si="42"/>
        <v>0.27600000000000002</v>
      </c>
      <c r="AN101" s="48"/>
      <c r="AO101" s="34">
        <v>10</v>
      </c>
      <c r="AP101" s="48"/>
      <c r="AQ101" s="48"/>
      <c r="AR101" s="47" t="str">
        <f t="shared" si="43"/>
        <v>SK</v>
      </c>
      <c r="AS101" s="47" t="s">
        <v>278</v>
      </c>
      <c r="AT101" s="47" t="s">
        <v>107</v>
      </c>
      <c r="AU101" s="47" t="str">
        <f t="shared" si="53"/>
        <v>COM_BNDPRD</v>
      </c>
      <c r="AV101" s="47" t="s">
        <v>153</v>
      </c>
      <c r="AW101" s="34">
        <f t="shared" si="56"/>
        <v>41.784799999999997</v>
      </c>
      <c r="AX101" s="34">
        <f t="shared" si="56"/>
        <v>21.992000000000001</v>
      </c>
      <c r="AY101" s="34"/>
      <c r="AZ101" s="34">
        <v>10</v>
      </c>
      <c r="BA101" s="48"/>
      <c r="BB101" s="47" t="str">
        <f t="shared" si="44"/>
        <v>SK</v>
      </c>
      <c r="BC101" s="47" t="s">
        <v>278</v>
      </c>
      <c r="BD101" s="47" t="s">
        <v>107</v>
      </c>
      <c r="BE101" s="47" t="str">
        <f t="shared" si="36"/>
        <v>COM_BNDPRD</v>
      </c>
      <c r="BF101" s="47" t="s">
        <v>71</v>
      </c>
      <c r="BG101" s="34">
        <f t="shared" si="57"/>
        <v>46.183200000000006</v>
      </c>
      <c r="BH101" s="34">
        <f t="shared" si="57"/>
        <v>87.968000000000004</v>
      </c>
      <c r="BI101" s="48"/>
      <c r="BJ101" s="34">
        <v>10</v>
      </c>
      <c r="BK101" s="48"/>
      <c r="BL101" s="48"/>
      <c r="BM101" s="47" t="str">
        <f t="shared" si="45"/>
        <v>SK</v>
      </c>
      <c r="BN101" s="47" t="s">
        <v>278</v>
      </c>
      <c r="BO101" s="47" t="s">
        <v>283</v>
      </c>
      <c r="BP101" s="47" t="str">
        <f t="shared" si="54"/>
        <v>COM_BNDPRD</v>
      </c>
      <c r="BQ101" s="47" t="s">
        <v>153</v>
      </c>
      <c r="BR101" s="34">
        <f t="shared" si="38"/>
        <v>18.012949999999996</v>
      </c>
      <c r="BS101" s="34">
        <f t="shared" si="38"/>
        <v>9.4804999999999993</v>
      </c>
      <c r="BT101" s="34"/>
      <c r="BU101" s="34">
        <v>10</v>
      </c>
      <c r="BV101" s="48"/>
      <c r="BW101" s="47" t="str">
        <f t="shared" si="46"/>
        <v>SK</v>
      </c>
      <c r="BX101" s="47" t="s">
        <v>278</v>
      </c>
      <c r="BY101" s="47" t="s">
        <v>283</v>
      </c>
      <c r="BZ101" s="47" t="str">
        <f t="shared" si="39"/>
        <v>COM_BNDPRD</v>
      </c>
      <c r="CA101" s="47" t="s">
        <v>71</v>
      </c>
      <c r="CB101" s="34">
        <f t="shared" si="47"/>
        <v>19.909050000000001</v>
      </c>
      <c r="CC101" s="34">
        <f t="shared" si="47"/>
        <v>23.701249999999998</v>
      </c>
      <c r="CD101" s="48"/>
      <c r="CE101" s="34">
        <v>10</v>
      </c>
      <c r="CF101" s="48"/>
      <c r="CG101" s="47" t="str">
        <f t="shared" si="48"/>
        <v>SK</v>
      </c>
      <c r="CH101" s="47" t="s">
        <v>278</v>
      </c>
      <c r="CI101" s="47" t="s">
        <v>279</v>
      </c>
      <c r="CJ101" s="47" t="str">
        <f t="shared" si="55"/>
        <v>COM_BNDPRD</v>
      </c>
      <c r="CK101" s="47" t="s">
        <v>153</v>
      </c>
      <c r="CL101" s="34">
        <f t="shared" si="49"/>
        <v>0.91889999999999994</v>
      </c>
      <c r="CM101" s="34">
        <f t="shared" si="49"/>
        <v>0.96994999999999987</v>
      </c>
      <c r="CN101" s="34"/>
      <c r="CO101" s="34">
        <v>10</v>
      </c>
      <c r="CP101" s="48"/>
      <c r="CQ101" s="47" t="str">
        <f t="shared" si="50"/>
        <v>SK</v>
      </c>
      <c r="CR101" s="47" t="s">
        <v>278</v>
      </c>
      <c r="CS101" s="47" t="str">
        <f t="shared" si="51"/>
        <v>RSDBIO</v>
      </c>
      <c r="CT101" s="47" t="str">
        <f t="shared" si="40"/>
        <v>COM_BNDPRD</v>
      </c>
      <c r="CU101" s="47" t="s">
        <v>71</v>
      </c>
      <c r="CV101" s="34">
        <f t="shared" si="52"/>
        <v>1.0720499999999999</v>
      </c>
      <c r="CW101" s="34">
        <f t="shared" si="52"/>
        <v>1.5314999999999999</v>
      </c>
      <c r="CX101" s="48"/>
      <c r="CY101" s="34">
        <v>10</v>
      </c>
      <c r="CZ101" s="48"/>
      <c r="DA101" s="47" t="s">
        <v>60</v>
      </c>
      <c r="DB101" s="43" t="s">
        <v>95</v>
      </c>
      <c r="DC101" s="43" t="s">
        <v>234</v>
      </c>
      <c r="DD101" s="32">
        <v>0.75700000000000001</v>
      </c>
      <c r="DE101" s="32">
        <v>0.184</v>
      </c>
      <c r="DF101" s="32">
        <v>43.984000000000002</v>
      </c>
      <c r="DG101" s="32">
        <v>18.960999999999999</v>
      </c>
      <c r="DH101" s="32">
        <v>0.19500000000000001</v>
      </c>
      <c r="DI101" s="32">
        <f t="shared" si="29"/>
        <v>1.0209999999999999</v>
      </c>
      <c r="DJ101" s="32"/>
      <c r="DK101" s="32">
        <v>1.0209999999999999</v>
      </c>
      <c r="DL101" s="32">
        <v>0</v>
      </c>
      <c r="DM101" s="32"/>
      <c r="DN101" s="32">
        <v>0</v>
      </c>
      <c r="DO101" s="32">
        <v>0</v>
      </c>
      <c r="DP101" s="32">
        <v>0</v>
      </c>
      <c r="DQ101" s="32">
        <v>0</v>
      </c>
      <c r="DR101" s="32">
        <v>0</v>
      </c>
      <c r="DS101" s="32">
        <v>0</v>
      </c>
      <c r="DT101" s="32">
        <v>0</v>
      </c>
    </row>
    <row r="102" spans="2:124">
      <c r="B102" s="47" t="s">
        <v>275</v>
      </c>
      <c r="G102" s="34"/>
      <c r="H102" s="34"/>
      <c r="I102" s="34"/>
      <c r="J102" s="34"/>
      <c r="K102" s="48"/>
      <c r="Q102" s="34"/>
      <c r="R102" s="34"/>
      <c r="S102" s="48"/>
      <c r="T102" s="34"/>
      <c r="U102" s="48"/>
      <c r="V102" s="48"/>
      <c r="W102" s="47" t="str">
        <f t="shared" si="27"/>
        <v>FI</v>
      </c>
      <c r="X102" s="47" t="s">
        <v>278</v>
      </c>
      <c r="Y102" s="47" t="s">
        <v>273</v>
      </c>
      <c r="Z102" s="47" t="str">
        <f t="shared" si="32"/>
        <v>COM_BNDPRD</v>
      </c>
      <c r="AA102" s="47" t="s">
        <v>153</v>
      </c>
      <c r="AB102" s="34">
        <f t="shared" si="41"/>
        <v>13.0321</v>
      </c>
      <c r="AC102" s="34">
        <f t="shared" si="41"/>
        <v>8.2308000000000003</v>
      </c>
      <c r="AD102" s="34"/>
      <c r="AE102" s="34">
        <v>10</v>
      </c>
      <c r="AF102" s="48"/>
      <c r="AG102" s="47" t="str">
        <f t="shared" si="28"/>
        <v>FI</v>
      </c>
      <c r="AH102" s="47" t="s">
        <v>278</v>
      </c>
      <c r="AI102" s="47" t="str">
        <f t="shared" si="33"/>
        <v>RSDFINOIL</v>
      </c>
      <c r="AJ102" s="47" t="str">
        <f t="shared" si="34"/>
        <v>COM_BNDPRD</v>
      </c>
      <c r="AK102" s="47" t="s">
        <v>71</v>
      </c>
      <c r="AL102" s="34">
        <f t="shared" si="42"/>
        <v>14.4039</v>
      </c>
      <c r="AM102" s="34">
        <f t="shared" si="42"/>
        <v>20.576999999999998</v>
      </c>
      <c r="AN102" s="48"/>
      <c r="AO102" s="34">
        <v>10</v>
      </c>
      <c r="AP102" s="48"/>
      <c r="AQ102" s="48"/>
      <c r="AR102" s="47" t="str">
        <f t="shared" si="43"/>
        <v>FI</v>
      </c>
      <c r="AS102" s="47" t="s">
        <v>278</v>
      </c>
      <c r="AT102" s="47" t="s">
        <v>107</v>
      </c>
      <c r="AU102" s="47" t="str">
        <f t="shared" si="53"/>
        <v>COM_BNDPRD</v>
      </c>
      <c r="AV102" s="47" t="s">
        <v>153</v>
      </c>
      <c r="AW102" s="34">
        <f t="shared" si="56"/>
        <v>1.0459499999999999</v>
      </c>
      <c r="AX102" s="34">
        <f t="shared" si="56"/>
        <v>0.55049999999999999</v>
      </c>
      <c r="AY102" s="34"/>
      <c r="AZ102" s="34">
        <v>10</v>
      </c>
      <c r="BA102" s="48"/>
      <c r="BB102" s="47" t="str">
        <f t="shared" si="44"/>
        <v>FI</v>
      </c>
      <c r="BC102" s="47" t="s">
        <v>278</v>
      </c>
      <c r="BD102" s="47" t="s">
        <v>107</v>
      </c>
      <c r="BE102" s="47" t="str">
        <f t="shared" si="36"/>
        <v>COM_BNDPRD</v>
      </c>
      <c r="BF102" s="47" t="s">
        <v>71</v>
      </c>
      <c r="BG102" s="34">
        <f t="shared" si="57"/>
        <v>1.15605</v>
      </c>
      <c r="BH102" s="34">
        <f t="shared" si="57"/>
        <v>2.202</v>
      </c>
      <c r="BI102" s="48"/>
      <c r="BJ102" s="34">
        <v>10</v>
      </c>
      <c r="BK102" s="48"/>
      <c r="BL102" s="48"/>
      <c r="BM102" s="47" t="str">
        <f t="shared" si="45"/>
        <v>FI</v>
      </c>
      <c r="BN102" s="47" t="s">
        <v>278</v>
      </c>
      <c r="BO102" s="47" t="s">
        <v>283</v>
      </c>
      <c r="BP102" s="47" t="str">
        <f t="shared" si="54"/>
        <v>COM_BNDPRD</v>
      </c>
      <c r="BQ102" s="47" t="s">
        <v>153</v>
      </c>
      <c r="BR102" s="34">
        <f t="shared" si="38"/>
        <v>61.47925</v>
      </c>
      <c r="BS102" s="34">
        <f t="shared" si="38"/>
        <v>32.357500000000002</v>
      </c>
      <c r="BT102" s="34"/>
      <c r="BU102" s="34">
        <v>10</v>
      </c>
      <c r="BV102" s="48"/>
      <c r="BW102" s="47" t="str">
        <f t="shared" si="46"/>
        <v>FI</v>
      </c>
      <c r="BX102" s="47" t="s">
        <v>278</v>
      </c>
      <c r="BY102" s="47" t="s">
        <v>283</v>
      </c>
      <c r="BZ102" s="47" t="str">
        <f t="shared" si="39"/>
        <v>COM_BNDPRD</v>
      </c>
      <c r="CA102" s="47" t="s">
        <v>71</v>
      </c>
      <c r="CB102" s="34">
        <f t="shared" si="47"/>
        <v>67.950750000000014</v>
      </c>
      <c r="CC102" s="34">
        <f t="shared" si="47"/>
        <v>80.893750000000011</v>
      </c>
      <c r="CD102" s="48"/>
      <c r="CE102" s="34">
        <v>10</v>
      </c>
      <c r="CF102" s="48"/>
      <c r="CG102" s="47" t="str">
        <f t="shared" si="48"/>
        <v>FI</v>
      </c>
      <c r="CH102" s="47" t="s">
        <v>278</v>
      </c>
      <c r="CI102" s="47" t="s">
        <v>279</v>
      </c>
      <c r="CJ102" s="47" t="str">
        <f t="shared" si="55"/>
        <v>COM_BNDPRD</v>
      </c>
      <c r="CK102" s="47" t="s">
        <v>153</v>
      </c>
      <c r="CL102" s="34">
        <f t="shared" si="49"/>
        <v>45.033299999999997</v>
      </c>
      <c r="CM102" s="34">
        <f t="shared" si="49"/>
        <v>47.535149999999994</v>
      </c>
      <c r="CN102" s="34"/>
      <c r="CO102" s="34">
        <v>10</v>
      </c>
      <c r="CP102" s="48"/>
      <c r="CQ102" s="47" t="str">
        <f t="shared" si="50"/>
        <v>FI</v>
      </c>
      <c r="CR102" s="47" t="s">
        <v>278</v>
      </c>
      <c r="CS102" s="47" t="str">
        <f t="shared" si="51"/>
        <v>RSDBIO</v>
      </c>
      <c r="CT102" s="47" t="str">
        <f t="shared" si="40"/>
        <v>COM_BNDPRD</v>
      </c>
      <c r="CU102" s="47" t="s">
        <v>71</v>
      </c>
      <c r="CV102" s="34">
        <f t="shared" si="52"/>
        <v>52.538850000000004</v>
      </c>
      <c r="CW102" s="34">
        <f t="shared" si="52"/>
        <v>75.055499999999995</v>
      </c>
      <c r="CX102" s="48"/>
      <c r="CY102" s="34">
        <v>10</v>
      </c>
      <c r="CZ102" s="48"/>
      <c r="DA102" s="47" t="s">
        <v>45</v>
      </c>
      <c r="DB102" s="43" t="s">
        <v>95</v>
      </c>
      <c r="DC102" s="43" t="s">
        <v>235</v>
      </c>
      <c r="DD102" s="32">
        <v>0.151</v>
      </c>
      <c r="DE102" s="32">
        <v>13.718</v>
      </c>
      <c r="DF102" s="32">
        <v>1.101</v>
      </c>
      <c r="DG102" s="32">
        <v>64.715000000000003</v>
      </c>
      <c r="DH102" s="32">
        <v>6.2E-2</v>
      </c>
      <c r="DI102" s="32">
        <f t="shared" si="29"/>
        <v>50.036999999999999</v>
      </c>
      <c r="DJ102" s="32"/>
      <c r="DK102" s="32">
        <v>50.036999999999999</v>
      </c>
      <c r="DL102" s="32">
        <v>0</v>
      </c>
      <c r="DM102" s="32"/>
      <c r="DN102" s="32">
        <v>0</v>
      </c>
      <c r="DO102" s="32">
        <v>0</v>
      </c>
      <c r="DP102" s="32">
        <v>0</v>
      </c>
      <c r="DQ102" s="32">
        <v>0</v>
      </c>
      <c r="DR102" s="32">
        <v>0</v>
      </c>
      <c r="DS102" s="32">
        <v>0</v>
      </c>
      <c r="DT102" s="32">
        <v>0</v>
      </c>
    </row>
    <row r="103" spans="2:124">
      <c r="B103" s="47" t="s">
        <v>275</v>
      </c>
      <c r="G103" s="34"/>
      <c r="H103" s="34"/>
      <c r="I103" s="34"/>
      <c r="J103" s="34"/>
      <c r="K103" s="48"/>
      <c r="Q103" s="34"/>
      <c r="R103" s="34"/>
      <c r="S103" s="48"/>
      <c r="T103" s="34"/>
      <c r="U103" s="48"/>
      <c r="V103" s="48"/>
      <c r="W103" s="47" t="str">
        <f t="shared" si="27"/>
        <v>SE</v>
      </c>
      <c r="X103" s="47" t="s">
        <v>278</v>
      </c>
      <c r="Y103" s="47" t="s">
        <v>273</v>
      </c>
      <c r="Z103" s="47" t="str">
        <f t="shared" si="32"/>
        <v>COM_BNDPRD</v>
      </c>
      <c r="AA103" s="47" t="s">
        <v>153</v>
      </c>
      <c r="AB103" s="34">
        <f t="shared" si="41"/>
        <v>1.1818</v>
      </c>
      <c r="AC103" s="34">
        <f t="shared" si="41"/>
        <v>0.74639999999999995</v>
      </c>
      <c r="AD103" s="34"/>
      <c r="AE103" s="34">
        <v>10</v>
      </c>
      <c r="AF103" s="48"/>
      <c r="AG103" s="47" t="str">
        <f t="shared" si="28"/>
        <v>SE</v>
      </c>
      <c r="AH103" s="47" t="s">
        <v>278</v>
      </c>
      <c r="AI103" s="47" t="str">
        <f t="shared" si="33"/>
        <v>RSDFINOIL</v>
      </c>
      <c r="AJ103" s="47" t="str">
        <f t="shared" si="34"/>
        <v>COM_BNDPRD</v>
      </c>
      <c r="AK103" s="47" t="s">
        <v>71</v>
      </c>
      <c r="AL103" s="34">
        <f t="shared" si="42"/>
        <v>1.3062</v>
      </c>
      <c r="AM103" s="34">
        <f t="shared" si="42"/>
        <v>1.8660000000000001</v>
      </c>
      <c r="AN103" s="48"/>
      <c r="AO103" s="34">
        <v>10</v>
      </c>
      <c r="AP103" s="48"/>
      <c r="AQ103" s="48"/>
      <c r="AR103" s="47" t="str">
        <f t="shared" si="43"/>
        <v>SE</v>
      </c>
      <c r="AS103" s="47" t="s">
        <v>278</v>
      </c>
      <c r="AT103" s="47" t="s">
        <v>107</v>
      </c>
      <c r="AU103" s="47" t="str">
        <f t="shared" si="53"/>
        <v>COM_BNDPRD</v>
      </c>
      <c r="AV103" s="47" t="s">
        <v>153</v>
      </c>
      <c r="AW103" s="34">
        <f t="shared" si="56"/>
        <v>1.1894</v>
      </c>
      <c r="AX103" s="34">
        <f t="shared" si="56"/>
        <v>0.626</v>
      </c>
      <c r="AY103" s="34"/>
      <c r="AZ103" s="34">
        <v>10</v>
      </c>
      <c r="BA103" s="48"/>
      <c r="BB103" s="47" t="str">
        <f t="shared" si="44"/>
        <v>SE</v>
      </c>
      <c r="BC103" s="47" t="s">
        <v>278</v>
      </c>
      <c r="BD103" s="47" t="s">
        <v>107</v>
      </c>
      <c r="BE103" s="47" t="str">
        <f t="shared" si="36"/>
        <v>COM_BNDPRD</v>
      </c>
      <c r="BF103" s="47" t="s">
        <v>71</v>
      </c>
      <c r="BG103" s="34">
        <f t="shared" si="57"/>
        <v>1.3146</v>
      </c>
      <c r="BH103" s="34">
        <f t="shared" si="57"/>
        <v>2.504</v>
      </c>
      <c r="BI103" s="48"/>
      <c r="BJ103" s="34">
        <v>10</v>
      </c>
      <c r="BK103" s="48"/>
      <c r="BL103" s="48"/>
      <c r="BM103" s="47" t="str">
        <f t="shared" si="45"/>
        <v>SE</v>
      </c>
      <c r="BN103" s="47" t="s">
        <v>278</v>
      </c>
      <c r="BO103" s="47" t="s">
        <v>283</v>
      </c>
      <c r="BP103" s="47" t="str">
        <f t="shared" si="54"/>
        <v>COM_BNDPRD</v>
      </c>
      <c r="BQ103" s="47" t="s">
        <v>153</v>
      </c>
      <c r="BR103" s="34">
        <f t="shared" si="38"/>
        <v>98.331649999999996</v>
      </c>
      <c r="BS103" s="34">
        <f t="shared" si="38"/>
        <v>51.753500000000003</v>
      </c>
      <c r="BT103" s="34"/>
      <c r="BU103" s="34">
        <v>10</v>
      </c>
      <c r="BV103" s="48"/>
      <c r="BW103" s="47" t="str">
        <f t="shared" si="46"/>
        <v>SE</v>
      </c>
      <c r="BX103" s="47" t="s">
        <v>278</v>
      </c>
      <c r="BY103" s="47" t="s">
        <v>283</v>
      </c>
      <c r="BZ103" s="47" t="str">
        <f t="shared" si="39"/>
        <v>COM_BNDPRD</v>
      </c>
      <c r="CA103" s="47" t="s">
        <v>71</v>
      </c>
      <c r="CB103" s="34">
        <f t="shared" si="47"/>
        <v>108.68235000000001</v>
      </c>
      <c r="CC103" s="34">
        <f t="shared" si="47"/>
        <v>129.38375000000002</v>
      </c>
      <c r="CD103" s="48"/>
      <c r="CE103" s="34">
        <v>10</v>
      </c>
      <c r="CF103" s="48"/>
      <c r="CG103" s="47" t="str">
        <f t="shared" si="48"/>
        <v>SE</v>
      </c>
      <c r="CH103" s="47" t="s">
        <v>278</v>
      </c>
      <c r="CI103" s="47" t="s">
        <v>279</v>
      </c>
      <c r="CJ103" s="47" t="str">
        <f t="shared" si="55"/>
        <v>COM_BNDPRD</v>
      </c>
      <c r="CK103" s="47" t="s">
        <v>153</v>
      </c>
      <c r="CL103" s="34">
        <f t="shared" si="49"/>
        <v>36.093600000000002</v>
      </c>
      <c r="CM103" s="34">
        <f t="shared" si="49"/>
        <v>38.098799999999997</v>
      </c>
      <c r="CN103" s="34"/>
      <c r="CO103" s="34">
        <v>10</v>
      </c>
      <c r="CP103" s="48"/>
      <c r="CQ103" s="47" t="str">
        <f t="shared" si="50"/>
        <v>SE</v>
      </c>
      <c r="CR103" s="47" t="s">
        <v>278</v>
      </c>
      <c r="CS103" s="47" t="str">
        <f t="shared" si="51"/>
        <v>RSDBIO</v>
      </c>
      <c r="CT103" s="47" t="str">
        <f t="shared" si="40"/>
        <v>COM_BNDPRD</v>
      </c>
      <c r="CU103" s="47" t="s">
        <v>71</v>
      </c>
      <c r="CV103" s="34">
        <f t="shared" si="52"/>
        <v>42.109200000000001</v>
      </c>
      <c r="CW103" s="34">
        <f t="shared" si="52"/>
        <v>60.155999999999999</v>
      </c>
      <c r="CX103" s="48"/>
      <c r="CY103" s="34">
        <v>10</v>
      </c>
      <c r="CZ103" s="48"/>
      <c r="DA103" s="47" t="s">
        <v>58</v>
      </c>
      <c r="DB103" s="43" t="s">
        <v>95</v>
      </c>
      <c r="DC103" s="43" t="s">
        <v>236</v>
      </c>
      <c r="DD103" s="32">
        <v>0</v>
      </c>
      <c r="DE103" s="32">
        <v>1.244</v>
      </c>
      <c r="DF103" s="32">
        <v>1.252</v>
      </c>
      <c r="DG103" s="32">
        <v>103.50700000000001</v>
      </c>
      <c r="DH103" s="32">
        <v>0.47199999999999998</v>
      </c>
      <c r="DI103" s="32">
        <f t="shared" si="29"/>
        <v>40.103999999999999</v>
      </c>
      <c r="DJ103" s="32"/>
      <c r="DK103" s="32">
        <v>38.228000000000002</v>
      </c>
      <c r="DL103" s="32">
        <v>1.8759999999999999</v>
      </c>
      <c r="DM103" s="32"/>
      <c r="DN103" s="32">
        <v>0</v>
      </c>
      <c r="DO103" s="32">
        <v>0</v>
      </c>
      <c r="DP103" s="32">
        <v>0</v>
      </c>
      <c r="DQ103" s="32">
        <v>0</v>
      </c>
      <c r="DR103" s="32">
        <v>0</v>
      </c>
      <c r="DS103" s="32">
        <v>0</v>
      </c>
      <c r="DT103" s="32">
        <v>0</v>
      </c>
    </row>
    <row r="104" spans="2:124">
      <c r="B104" s="47" t="str">
        <f>$DA104</f>
        <v>UK</v>
      </c>
      <c r="C104" s="47" t="s">
        <v>278</v>
      </c>
      <c r="D104" s="47" t="s">
        <v>280</v>
      </c>
      <c r="E104" s="47" t="str">
        <f>IF(OR(D104="xx",D104="yy"),"\I:","COM_BNDPRD")</f>
        <v>COM_BNDPRD</v>
      </c>
      <c r="F104" s="47" t="s">
        <v>153</v>
      </c>
      <c r="G104" s="34">
        <f>$DD104*G$1</f>
        <v>22.254699999999996</v>
      </c>
      <c r="H104" s="34">
        <f>$DD104*H$1</f>
        <v>11.712999999999999</v>
      </c>
      <c r="I104" s="34"/>
      <c r="J104" s="34">
        <v>10</v>
      </c>
      <c r="K104" s="48"/>
      <c r="L104" s="47" t="str">
        <f>$DA104</f>
        <v>UK</v>
      </c>
      <c r="M104" s="47" t="s">
        <v>278</v>
      </c>
      <c r="N104" s="47" t="s">
        <v>269</v>
      </c>
      <c r="O104" s="47" t="str">
        <f>IF(OR(N104="xx",N104="yy"),"\I:","COM_BNDPRD")</f>
        <v>COM_BNDPRD</v>
      </c>
      <c r="P104" s="47" t="s">
        <v>71</v>
      </c>
      <c r="Q104" s="34">
        <f>$DD104*Q$1</f>
        <v>24.597300000000001</v>
      </c>
      <c r="R104" s="34">
        <f>$DD104*R$1</f>
        <v>35.138999999999996</v>
      </c>
      <c r="S104" s="48"/>
      <c r="T104" s="34">
        <v>10</v>
      </c>
      <c r="U104" s="48"/>
      <c r="V104" s="48"/>
      <c r="W104" s="47" t="str">
        <f t="shared" si="27"/>
        <v>UK</v>
      </c>
      <c r="X104" s="47" t="s">
        <v>278</v>
      </c>
      <c r="Y104" s="47" t="s">
        <v>273</v>
      </c>
      <c r="Z104" s="47" t="str">
        <f t="shared" si="32"/>
        <v>COM_BNDPRD</v>
      </c>
      <c r="AA104" s="47" t="s">
        <v>153</v>
      </c>
      <c r="AB104" s="34">
        <f t="shared" si="41"/>
        <v>92.527150000000006</v>
      </c>
      <c r="AC104" s="34">
        <f t="shared" si="41"/>
        <v>58.438200000000002</v>
      </c>
      <c r="AD104" s="34"/>
      <c r="AE104" s="34">
        <v>10</v>
      </c>
      <c r="AF104" s="48"/>
      <c r="AG104" s="47" t="str">
        <f t="shared" si="28"/>
        <v>UK</v>
      </c>
      <c r="AH104" s="47" t="s">
        <v>278</v>
      </c>
      <c r="AI104" s="47" t="str">
        <f t="shared" si="33"/>
        <v>RSDFINOIL</v>
      </c>
      <c r="AJ104" s="47" t="str">
        <f t="shared" si="34"/>
        <v>COM_BNDPRD</v>
      </c>
      <c r="AK104" s="47" t="s">
        <v>71</v>
      </c>
      <c r="AL104" s="34">
        <f t="shared" si="42"/>
        <v>102.26685000000001</v>
      </c>
      <c r="AM104" s="34">
        <f t="shared" si="42"/>
        <v>146.09550000000002</v>
      </c>
      <c r="AN104" s="48"/>
      <c r="AO104" s="34">
        <v>10</v>
      </c>
      <c r="AP104" s="48"/>
      <c r="AQ104" s="48"/>
      <c r="AR104" s="47" t="str">
        <f t="shared" si="43"/>
        <v>UK</v>
      </c>
      <c r="AS104" s="47" t="s">
        <v>278</v>
      </c>
      <c r="AT104" s="47" t="s">
        <v>107</v>
      </c>
      <c r="AU104" s="47" t="str">
        <f t="shared" si="53"/>
        <v>COM_BNDPRD</v>
      </c>
      <c r="AV104" s="47" t="s">
        <v>153</v>
      </c>
      <c r="AW104" s="34">
        <f t="shared" si="56"/>
        <v>900.05849999999987</v>
      </c>
      <c r="AX104" s="34">
        <f t="shared" si="56"/>
        <v>473.71499999999997</v>
      </c>
      <c r="AY104" s="34"/>
      <c r="AZ104" s="34">
        <v>10</v>
      </c>
      <c r="BA104" s="48"/>
      <c r="BB104" s="47" t="str">
        <f t="shared" si="44"/>
        <v>UK</v>
      </c>
      <c r="BC104" s="47" t="s">
        <v>278</v>
      </c>
      <c r="BD104" s="47" t="s">
        <v>107</v>
      </c>
      <c r="BE104" s="47" t="str">
        <f t="shared" si="36"/>
        <v>COM_BNDPRD</v>
      </c>
      <c r="BF104" s="47" t="s">
        <v>71</v>
      </c>
      <c r="BG104" s="34">
        <f t="shared" si="57"/>
        <v>994.80150000000003</v>
      </c>
      <c r="BH104" s="34">
        <f t="shared" si="57"/>
        <v>1894.86</v>
      </c>
      <c r="BI104" s="48"/>
      <c r="BJ104" s="34">
        <v>10</v>
      </c>
      <c r="BK104" s="48"/>
      <c r="BL104" s="48"/>
      <c r="BM104" s="47" t="str">
        <f t="shared" si="45"/>
        <v>UK</v>
      </c>
      <c r="BN104" s="47" t="s">
        <v>278</v>
      </c>
      <c r="BO104" s="47" t="s">
        <v>283</v>
      </c>
      <c r="BP104" s="47" t="str">
        <f t="shared" si="54"/>
        <v>COM_BNDPRD</v>
      </c>
      <c r="BQ104" s="47" t="s">
        <v>153</v>
      </c>
      <c r="BR104" s="34">
        <f t="shared" si="38"/>
        <v>2.0652999999999997</v>
      </c>
      <c r="BS104" s="34">
        <f t="shared" si="38"/>
        <v>1.087</v>
      </c>
      <c r="BT104" s="34"/>
      <c r="BU104" s="34">
        <v>10</v>
      </c>
      <c r="BV104" s="48"/>
      <c r="BW104" s="47" t="str">
        <f t="shared" si="46"/>
        <v>UK</v>
      </c>
      <c r="BX104" s="47" t="s">
        <v>278</v>
      </c>
      <c r="BY104" s="47" t="s">
        <v>283</v>
      </c>
      <c r="BZ104" s="47" t="str">
        <f t="shared" si="39"/>
        <v>COM_BNDPRD</v>
      </c>
      <c r="CA104" s="47" t="s">
        <v>71</v>
      </c>
      <c r="CB104" s="34">
        <f t="shared" si="47"/>
        <v>2.2827000000000002</v>
      </c>
      <c r="CC104" s="34">
        <f t="shared" si="47"/>
        <v>2.7174999999999998</v>
      </c>
      <c r="CD104" s="48"/>
      <c r="CE104" s="34">
        <v>10</v>
      </c>
      <c r="CF104" s="48"/>
      <c r="CG104" s="47" t="str">
        <f t="shared" si="48"/>
        <v>UK</v>
      </c>
      <c r="CH104" s="47" t="s">
        <v>278</v>
      </c>
      <c r="CI104" s="47" t="s">
        <v>279</v>
      </c>
      <c r="CJ104" s="47" t="str">
        <f t="shared" si="55"/>
        <v>COM_BNDPRD</v>
      </c>
      <c r="CK104" s="47" t="s">
        <v>153</v>
      </c>
      <c r="CL104" s="34">
        <f t="shared" si="49"/>
        <v>60.335100000000004</v>
      </c>
      <c r="CM104" s="34">
        <f t="shared" si="49"/>
        <v>63.687049999999999</v>
      </c>
      <c r="CN104" s="34"/>
      <c r="CO104" s="34">
        <v>10</v>
      </c>
      <c r="CP104" s="48"/>
      <c r="CQ104" s="47" t="str">
        <f t="shared" si="50"/>
        <v>UK</v>
      </c>
      <c r="CR104" s="47" t="s">
        <v>278</v>
      </c>
      <c r="CS104" s="47" t="str">
        <f t="shared" si="51"/>
        <v>RSDBIO</v>
      </c>
      <c r="CT104" s="47" t="str">
        <f t="shared" si="40"/>
        <v>COM_BNDPRD</v>
      </c>
      <c r="CU104" s="47" t="s">
        <v>71</v>
      </c>
      <c r="CV104" s="34">
        <f t="shared" si="52"/>
        <v>70.390950000000004</v>
      </c>
      <c r="CW104" s="34">
        <f t="shared" si="52"/>
        <v>100.55850000000001</v>
      </c>
      <c r="CX104" s="48"/>
      <c r="CY104" s="34">
        <v>10</v>
      </c>
      <c r="CZ104" s="48"/>
      <c r="DA104" s="47" t="s">
        <v>61</v>
      </c>
      <c r="DB104" s="43" t="s">
        <v>95</v>
      </c>
      <c r="DC104" s="43" t="s">
        <v>237</v>
      </c>
      <c r="DD104" s="32">
        <v>23.425999999999998</v>
      </c>
      <c r="DE104" s="32">
        <v>97.397000000000006</v>
      </c>
      <c r="DF104" s="32">
        <v>947.43</v>
      </c>
      <c r="DG104" s="32">
        <v>2.1739999999999999</v>
      </c>
      <c r="DH104" s="32">
        <v>0</v>
      </c>
      <c r="DI104" s="32">
        <f t="shared" si="29"/>
        <v>67.039000000000001</v>
      </c>
      <c r="DJ104" s="32"/>
      <c r="DK104" s="32">
        <v>67.039000000000001</v>
      </c>
      <c r="DL104" s="32">
        <v>0</v>
      </c>
      <c r="DM104" s="32"/>
      <c r="DN104" s="32">
        <v>0.54200000000000004</v>
      </c>
      <c r="DO104" s="32">
        <v>0.27100000000000002</v>
      </c>
      <c r="DP104" s="32">
        <v>0.27100000000000002</v>
      </c>
      <c r="DQ104" s="32">
        <v>0</v>
      </c>
      <c r="DR104" s="32">
        <v>0</v>
      </c>
      <c r="DS104" s="32">
        <v>0</v>
      </c>
      <c r="DT104" s="32">
        <v>0.27100000000000002</v>
      </c>
    </row>
    <row r="105" spans="2:124">
      <c r="B105" s="47" t="s">
        <v>275</v>
      </c>
      <c r="G105" s="34"/>
      <c r="H105" s="34"/>
      <c r="I105" s="34"/>
      <c r="J105" s="34"/>
      <c r="K105" s="48"/>
      <c r="Q105" s="34"/>
      <c r="R105" s="34"/>
      <c r="S105" s="48"/>
      <c r="T105" s="34"/>
      <c r="U105" s="48"/>
      <c r="V105" s="48"/>
      <c r="W105" s="47" t="str">
        <f t="shared" si="27"/>
        <v>IS</v>
      </c>
      <c r="X105" s="47" t="s">
        <v>278</v>
      </c>
      <c r="Y105" s="47" t="s">
        <v>273</v>
      </c>
      <c r="Z105" s="47" t="str">
        <f t="shared" si="32"/>
        <v>COM_BNDPRD</v>
      </c>
      <c r="AA105" s="47" t="s">
        <v>153</v>
      </c>
      <c r="AB105" s="34">
        <f t="shared" si="41"/>
        <v>0.12825</v>
      </c>
      <c r="AC105" s="34">
        <f t="shared" si="41"/>
        <v>8.1000000000000003E-2</v>
      </c>
      <c r="AD105" s="34"/>
      <c r="AE105" s="34">
        <v>10</v>
      </c>
      <c r="AF105" s="48"/>
      <c r="AG105" s="47" t="str">
        <f t="shared" si="28"/>
        <v>IS</v>
      </c>
      <c r="AH105" s="47" t="s">
        <v>278</v>
      </c>
      <c r="AI105" s="47" t="str">
        <f t="shared" si="33"/>
        <v>RSDFINOIL</v>
      </c>
      <c r="AJ105" s="47" t="str">
        <f t="shared" si="34"/>
        <v>COM_BNDPRD</v>
      </c>
      <c r="AK105" s="47" t="s">
        <v>71</v>
      </c>
      <c r="AL105" s="34">
        <f t="shared" si="42"/>
        <v>0.14175000000000001</v>
      </c>
      <c r="AM105" s="34">
        <f t="shared" si="42"/>
        <v>0.20250000000000001</v>
      </c>
      <c r="AN105" s="48"/>
      <c r="AO105" s="34">
        <v>10</v>
      </c>
      <c r="AP105" s="48"/>
      <c r="AQ105" s="48"/>
      <c r="AR105" s="47" t="str">
        <f t="shared" si="43"/>
        <v>IS</v>
      </c>
      <c r="AS105" s="47" t="s">
        <v>278</v>
      </c>
      <c r="AT105" s="47" t="s">
        <v>107</v>
      </c>
      <c r="AU105" s="47" t="str">
        <f t="shared" si="53"/>
        <v>COM_BNDPRD</v>
      </c>
      <c r="AV105" s="47" t="s">
        <v>153</v>
      </c>
      <c r="AW105" s="34">
        <f t="shared" si="56"/>
        <v>0</v>
      </c>
      <c r="AX105" s="34">
        <f t="shared" si="56"/>
        <v>0</v>
      </c>
      <c r="AY105" s="34"/>
      <c r="AZ105" s="34">
        <v>10</v>
      </c>
      <c r="BA105" s="48"/>
      <c r="BB105" s="47" t="str">
        <f t="shared" si="44"/>
        <v>IS</v>
      </c>
      <c r="BC105" s="47" t="s">
        <v>278</v>
      </c>
      <c r="BD105" s="47" t="s">
        <v>107</v>
      </c>
      <c r="BE105" s="47" t="str">
        <f t="shared" si="36"/>
        <v>COM_BNDPRD</v>
      </c>
      <c r="BF105" s="47" t="s">
        <v>71</v>
      </c>
      <c r="BG105" s="34">
        <f t="shared" si="57"/>
        <v>0</v>
      </c>
      <c r="BH105" s="34">
        <f t="shared" si="57"/>
        <v>0</v>
      </c>
      <c r="BI105" s="48"/>
      <c r="BJ105" s="34">
        <v>10</v>
      </c>
      <c r="BK105" s="48"/>
      <c r="BL105" s="48"/>
      <c r="BM105" s="47" t="str">
        <f t="shared" si="45"/>
        <v>IS</v>
      </c>
      <c r="BN105" s="47" t="s">
        <v>278</v>
      </c>
      <c r="BO105" s="47" t="s">
        <v>283</v>
      </c>
      <c r="BP105" s="47" t="str">
        <f t="shared" si="54"/>
        <v>COM_BNDPRD</v>
      </c>
      <c r="BQ105" s="47" t="s">
        <v>153</v>
      </c>
      <c r="BR105" s="34">
        <f t="shared" si="38"/>
        <v>12.158099999999999</v>
      </c>
      <c r="BS105" s="34">
        <f t="shared" si="38"/>
        <v>6.399</v>
      </c>
      <c r="BT105" s="34"/>
      <c r="BU105" s="34">
        <v>10</v>
      </c>
      <c r="BV105" s="48"/>
      <c r="BW105" s="47" t="str">
        <f t="shared" si="46"/>
        <v>IS</v>
      </c>
      <c r="BX105" s="47" t="s">
        <v>278</v>
      </c>
      <c r="BY105" s="47" t="s">
        <v>283</v>
      </c>
      <c r="BZ105" s="47" t="str">
        <f t="shared" si="39"/>
        <v>COM_BNDPRD</v>
      </c>
      <c r="CA105" s="47" t="s">
        <v>71</v>
      </c>
      <c r="CB105" s="34">
        <f t="shared" si="47"/>
        <v>13.437900000000001</v>
      </c>
      <c r="CC105" s="34">
        <f t="shared" si="47"/>
        <v>15.9975</v>
      </c>
      <c r="CD105" s="48"/>
      <c r="CE105" s="34">
        <v>10</v>
      </c>
      <c r="CF105" s="48"/>
      <c r="CG105" s="47" t="str">
        <f t="shared" si="48"/>
        <v>IS</v>
      </c>
      <c r="CH105" s="47" t="s">
        <v>278</v>
      </c>
      <c r="CI105" s="47" t="s">
        <v>279</v>
      </c>
      <c r="CJ105" s="47" t="str">
        <f t="shared" si="55"/>
        <v>COM_BNDPRD</v>
      </c>
      <c r="CK105" s="47" t="s">
        <v>153</v>
      </c>
      <c r="CL105" s="34">
        <f t="shared" si="49"/>
        <v>0</v>
      </c>
      <c r="CM105" s="34">
        <f t="shared" si="49"/>
        <v>0</v>
      </c>
      <c r="CN105" s="34"/>
      <c r="CO105" s="34">
        <v>10</v>
      </c>
      <c r="CP105" s="48"/>
      <c r="CQ105" s="47" t="str">
        <f t="shared" si="50"/>
        <v>IS</v>
      </c>
      <c r="CR105" s="47" t="s">
        <v>278</v>
      </c>
      <c r="CS105" s="47" t="str">
        <f t="shared" si="51"/>
        <v>RSDBIO</v>
      </c>
      <c r="CT105" s="47" t="str">
        <f t="shared" si="40"/>
        <v>COM_BNDPRD</v>
      </c>
      <c r="CU105" s="47" t="s">
        <v>71</v>
      </c>
      <c r="CV105" s="34">
        <f t="shared" si="52"/>
        <v>0</v>
      </c>
      <c r="CW105" s="34">
        <f t="shared" si="52"/>
        <v>0</v>
      </c>
      <c r="CX105" s="48"/>
      <c r="CY105" s="34">
        <v>10</v>
      </c>
      <c r="CZ105" s="48"/>
      <c r="DA105" s="47" t="s">
        <v>75</v>
      </c>
      <c r="DB105" s="43" t="s">
        <v>95</v>
      </c>
      <c r="DC105" s="43" t="s">
        <v>238</v>
      </c>
      <c r="DD105" s="32">
        <v>0</v>
      </c>
      <c r="DE105" s="32">
        <v>0.13500000000000001</v>
      </c>
      <c r="DF105" s="32">
        <v>0</v>
      </c>
      <c r="DG105" s="32">
        <v>12.798</v>
      </c>
      <c r="DH105" s="32">
        <v>0</v>
      </c>
      <c r="DI105" s="32">
        <f t="shared" si="29"/>
        <v>0</v>
      </c>
      <c r="DJ105" s="32"/>
      <c r="DK105" s="32">
        <v>0</v>
      </c>
      <c r="DL105" s="32">
        <v>0</v>
      </c>
      <c r="DM105" s="32"/>
      <c r="DN105" s="32">
        <v>0</v>
      </c>
      <c r="DO105" s="32">
        <v>0</v>
      </c>
      <c r="DP105" s="32">
        <v>0</v>
      </c>
      <c r="DQ105" s="32">
        <v>0</v>
      </c>
      <c r="DR105" s="32">
        <v>0</v>
      </c>
      <c r="DS105" s="32">
        <v>0</v>
      </c>
      <c r="DT105" s="32">
        <v>0</v>
      </c>
    </row>
    <row r="106" spans="2:124">
      <c r="B106" s="47" t="s">
        <v>275</v>
      </c>
      <c r="G106" s="34"/>
      <c r="H106" s="34"/>
      <c r="I106" s="34"/>
      <c r="J106" s="34"/>
      <c r="K106" s="48"/>
      <c r="Q106" s="34"/>
      <c r="R106" s="34"/>
      <c r="S106" s="48"/>
      <c r="T106" s="34"/>
      <c r="U106" s="48"/>
      <c r="V106" s="48"/>
      <c r="W106" s="47" t="str">
        <f t="shared" si="27"/>
        <v>NO</v>
      </c>
      <c r="X106" s="47" t="s">
        <v>278</v>
      </c>
      <c r="Y106" s="47" t="s">
        <v>273</v>
      </c>
      <c r="Z106" s="47" t="str">
        <f t="shared" si="32"/>
        <v>COM_BNDPRD</v>
      </c>
      <c r="AA106" s="47" t="s">
        <v>153</v>
      </c>
      <c r="AB106" s="34">
        <f t="shared" si="41"/>
        <v>3.8835999999999999</v>
      </c>
      <c r="AC106" s="34">
        <f t="shared" si="41"/>
        <v>2.4527999999999999</v>
      </c>
      <c r="AD106" s="34"/>
      <c r="AE106" s="34">
        <v>10</v>
      </c>
      <c r="AF106" s="48"/>
      <c r="AG106" s="47" t="str">
        <f t="shared" si="28"/>
        <v>NO</v>
      </c>
      <c r="AH106" s="47" t="s">
        <v>278</v>
      </c>
      <c r="AI106" s="47" t="str">
        <f t="shared" si="33"/>
        <v>RSDFINOIL</v>
      </c>
      <c r="AJ106" s="47" t="str">
        <f t="shared" si="34"/>
        <v>COM_BNDPRD</v>
      </c>
      <c r="AK106" s="47" t="s">
        <v>71</v>
      </c>
      <c r="AL106" s="34">
        <f t="shared" si="42"/>
        <v>4.2924000000000007</v>
      </c>
      <c r="AM106" s="34">
        <f t="shared" si="42"/>
        <v>6.1319999999999997</v>
      </c>
      <c r="AN106" s="48"/>
      <c r="AO106" s="34">
        <v>10</v>
      </c>
      <c r="AP106" s="48"/>
      <c r="AQ106" s="48"/>
      <c r="AR106" s="47" t="str">
        <f t="shared" si="43"/>
        <v>NO</v>
      </c>
      <c r="AS106" s="47" t="s">
        <v>278</v>
      </c>
      <c r="AT106" s="47" t="s">
        <v>107</v>
      </c>
      <c r="AU106" s="47" t="str">
        <f t="shared" si="53"/>
        <v>COM_BNDPRD</v>
      </c>
      <c r="AV106" s="47" t="s">
        <v>153</v>
      </c>
      <c r="AW106" s="34">
        <f t="shared" si="56"/>
        <v>0.13300000000000001</v>
      </c>
      <c r="AX106" s="34">
        <f t="shared" si="56"/>
        <v>7.0000000000000007E-2</v>
      </c>
      <c r="AY106" s="34"/>
      <c r="AZ106" s="34">
        <v>10</v>
      </c>
      <c r="BA106" s="48"/>
      <c r="BB106" s="47" t="str">
        <f t="shared" si="44"/>
        <v>NO</v>
      </c>
      <c r="BC106" s="47" t="s">
        <v>278</v>
      </c>
      <c r="BD106" s="47" t="s">
        <v>107</v>
      </c>
      <c r="BE106" s="47" t="str">
        <f t="shared" si="36"/>
        <v>COM_BNDPRD</v>
      </c>
      <c r="BF106" s="47" t="s">
        <v>71</v>
      </c>
      <c r="BG106" s="34">
        <f t="shared" si="57"/>
        <v>0.14700000000000002</v>
      </c>
      <c r="BH106" s="34">
        <f t="shared" si="57"/>
        <v>0.28000000000000003</v>
      </c>
      <c r="BI106" s="48"/>
      <c r="BJ106" s="34">
        <v>10</v>
      </c>
      <c r="BK106" s="48"/>
      <c r="BL106" s="48"/>
      <c r="BM106" s="47" t="str">
        <f t="shared" si="45"/>
        <v>NO</v>
      </c>
      <c r="BN106" s="47" t="s">
        <v>278</v>
      </c>
      <c r="BO106" s="47" t="s">
        <v>283</v>
      </c>
      <c r="BP106" s="47" t="str">
        <f t="shared" si="54"/>
        <v>COM_BNDPRD</v>
      </c>
      <c r="BQ106" s="47" t="s">
        <v>153</v>
      </c>
      <c r="BR106" s="34">
        <f t="shared" ref="BR106:BS148" si="58">$DG106*BR$1</f>
        <v>3.5472999999999999</v>
      </c>
      <c r="BS106" s="34">
        <f t="shared" si="58"/>
        <v>1.867</v>
      </c>
      <c r="BT106" s="34"/>
      <c r="BU106" s="34">
        <v>10</v>
      </c>
      <c r="BV106" s="48"/>
      <c r="BW106" s="47" t="str">
        <f t="shared" si="46"/>
        <v>NO</v>
      </c>
      <c r="BX106" s="47" t="s">
        <v>278</v>
      </c>
      <c r="BY106" s="47" t="s">
        <v>283</v>
      </c>
      <c r="BZ106" s="47" t="str">
        <f t="shared" si="39"/>
        <v>COM_BNDPRD</v>
      </c>
      <c r="CA106" s="47" t="s">
        <v>71</v>
      </c>
      <c r="CB106" s="34">
        <f t="shared" si="47"/>
        <v>3.9207000000000001</v>
      </c>
      <c r="CC106" s="34">
        <f t="shared" si="47"/>
        <v>4.6675000000000004</v>
      </c>
      <c r="CD106" s="48"/>
      <c r="CE106" s="34">
        <v>10</v>
      </c>
      <c r="CF106" s="48"/>
      <c r="CG106" s="47" t="str">
        <f t="shared" si="48"/>
        <v>NO</v>
      </c>
      <c r="CH106" s="47" t="s">
        <v>278</v>
      </c>
      <c r="CI106" s="47" t="s">
        <v>279</v>
      </c>
      <c r="CJ106" s="47" t="str">
        <f t="shared" si="55"/>
        <v>COM_BNDPRD</v>
      </c>
      <c r="CK106" s="47" t="s">
        <v>153</v>
      </c>
      <c r="CL106" s="34">
        <f t="shared" si="49"/>
        <v>18.245699999999999</v>
      </c>
      <c r="CM106" s="34">
        <f t="shared" si="49"/>
        <v>19.259349999999998</v>
      </c>
      <c r="CN106" s="34"/>
      <c r="CO106" s="34">
        <v>10</v>
      </c>
      <c r="CP106" s="48"/>
      <c r="CQ106" s="47" t="str">
        <f t="shared" si="50"/>
        <v>NO</v>
      </c>
      <c r="CR106" s="47" t="s">
        <v>278</v>
      </c>
      <c r="CS106" s="47" t="str">
        <f t="shared" si="51"/>
        <v>RSDBIO</v>
      </c>
      <c r="CT106" s="47" t="str">
        <f t="shared" si="40"/>
        <v>COM_BNDPRD</v>
      </c>
      <c r="CU106" s="47" t="s">
        <v>71</v>
      </c>
      <c r="CV106" s="34">
        <f t="shared" si="52"/>
        <v>21.286650000000002</v>
      </c>
      <c r="CW106" s="34">
        <f t="shared" si="52"/>
        <v>30.409500000000001</v>
      </c>
      <c r="CX106" s="48"/>
      <c r="CY106" s="34">
        <v>10</v>
      </c>
      <c r="CZ106" s="48"/>
      <c r="DA106" s="47" t="s">
        <v>79</v>
      </c>
      <c r="DB106" s="43" t="s">
        <v>95</v>
      </c>
      <c r="DC106" s="43" t="s">
        <v>239</v>
      </c>
      <c r="DD106" s="32">
        <v>0</v>
      </c>
      <c r="DE106" s="32">
        <v>4.0880000000000001</v>
      </c>
      <c r="DF106" s="32">
        <v>0.14000000000000001</v>
      </c>
      <c r="DG106" s="32">
        <v>3.734</v>
      </c>
      <c r="DH106" s="32">
        <v>0</v>
      </c>
      <c r="DI106" s="32">
        <f t="shared" si="29"/>
        <v>20.273</v>
      </c>
      <c r="DJ106" s="32"/>
      <c r="DK106" s="32">
        <v>20.273</v>
      </c>
      <c r="DL106" s="32">
        <v>0</v>
      </c>
      <c r="DM106" s="32"/>
      <c r="DN106" s="32">
        <v>0</v>
      </c>
      <c r="DO106" s="32">
        <v>0</v>
      </c>
      <c r="DP106" s="32">
        <v>0</v>
      </c>
      <c r="DQ106" s="32">
        <v>0</v>
      </c>
      <c r="DR106" s="32">
        <v>0</v>
      </c>
      <c r="DS106" s="32">
        <v>0</v>
      </c>
      <c r="DT106" s="32">
        <v>0</v>
      </c>
    </row>
    <row r="107" spans="2:124">
      <c r="B107" s="47" t="s">
        <v>275</v>
      </c>
      <c r="G107" s="34"/>
      <c r="H107" s="34"/>
      <c r="I107" s="34"/>
      <c r="J107" s="34"/>
      <c r="K107" s="48"/>
      <c r="Q107" s="34"/>
      <c r="R107" s="34"/>
      <c r="S107" s="48"/>
      <c r="T107" s="34"/>
      <c r="U107" s="48"/>
      <c r="V107" s="48"/>
      <c r="W107" s="47" t="str">
        <f t="shared" si="27"/>
        <v>ME</v>
      </c>
      <c r="X107" s="47" t="s">
        <v>278</v>
      </c>
      <c r="Y107" s="47" t="s">
        <v>273</v>
      </c>
      <c r="Z107" s="47" t="str">
        <f t="shared" si="32"/>
        <v>COM_BNDPRD</v>
      </c>
      <c r="AA107" s="47" t="s">
        <v>153</v>
      </c>
      <c r="AB107" s="34">
        <f t="shared" si="41"/>
        <v>4.4649999999999995E-2</v>
      </c>
      <c r="AC107" s="34">
        <f t="shared" si="41"/>
        <v>2.8199999999999999E-2</v>
      </c>
      <c r="AD107" s="34"/>
      <c r="AE107" s="34">
        <v>10</v>
      </c>
      <c r="AF107" s="48"/>
      <c r="AG107" s="47" t="str">
        <f t="shared" si="28"/>
        <v>ME</v>
      </c>
      <c r="AH107" s="47" t="s">
        <v>278</v>
      </c>
      <c r="AI107" s="47" t="str">
        <f t="shared" si="33"/>
        <v>RSDFINOIL</v>
      </c>
      <c r="AJ107" s="47" t="str">
        <f t="shared" si="34"/>
        <v>COM_BNDPRD</v>
      </c>
      <c r="AK107" s="47" t="s">
        <v>71</v>
      </c>
      <c r="AL107" s="34">
        <f t="shared" si="42"/>
        <v>4.9350000000000005E-2</v>
      </c>
      <c r="AM107" s="34">
        <f t="shared" si="42"/>
        <v>7.0500000000000007E-2</v>
      </c>
      <c r="AN107" s="48"/>
      <c r="AO107" s="34">
        <v>10</v>
      </c>
      <c r="AP107" s="48"/>
      <c r="AQ107" s="48"/>
      <c r="AR107" s="47" t="str">
        <f t="shared" si="43"/>
        <v>ME</v>
      </c>
      <c r="AS107" s="47" t="s">
        <v>278</v>
      </c>
      <c r="AT107" s="47" t="s">
        <v>107</v>
      </c>
      <c r="AU107" s="47" t="str">
        <f t="shared" si="53"/>
        <v>COM_BNDPRD</v>
      </c>
      <c r="AV107" s="47" t="s">
        <v>153</v>
      </c>
      <c r="AW107" s="34">
        <f t="shared" si="56"/>
        <v>0</v>
      </c>
      <c r="AX107" s="34">
        <f t="shared" si="56"/>
        <v>0</v>
      </c>
      <c r="AY107" s="34"/>
      <c r="AZ107" s="34">
        <v>10</v>
      </c>
      <c r="BA107" s="48"/>
      <c r="BB107" s="47" t="str">
        <f t="shared" si="44"/>
        <v>ME</v>
      </c>
      <c r="BC107" s="47" t="s">
        <v>278</v>
      </c>
      <c r="BD107" s="47" t="s">
        <v>107</v>
      </c>
      <c r="BE107" s="47" t="str">
        <f t="shared" si="36"/>
        <v>COM_BNDPRD</v>
      </c>
      <c r="BF107" s="47" t="s">
        <v>71</v>
      </c>
      <c r="BG107" s="34">
        <f t="shared" si="57"/>
        <v>0</v>
      </c>
      <c r="BH107" s="34">
        <f t="shared" si="57"/>
        <v>0</v>
      </c>
      <c r="BI107" s="48"/>
      <c r="BJ107" s="34">
        <v>10</v>
      </c>
      <c r="BK107" s="48"/>
      <c r="BL107" s="48"/>
      <c r="BM107" s="47" t="str">
        <f t="shared" si="45"/>
        <v>ME</v>
      </c>
      <c r="BN107" s="47" t="s">
        <v>278</v>
      </c>
      <c r="BO107" s="47" t="s">
        <v>283</v>
      </c>
      <c r="BP107" s="47" t="str">
        <f t="shared" si="54"/>
        <v>COM_BNDPRD</v>
      </c>
      <c r="BQ107" s="47" t="s">
        <v>153</v>
      </c>
      <c r="BR107" s="34">
        <f t="shared" si="58"/>
        <v>0</v>
      </c>
      <c r="BS107" s="34">
        <f t="shared" si="58"/>
        <v>0</v>
      </c>
      <c r="BT107" s="34"/>
      <c r="BU107" s="34">
        <v>10</v>
      </c>
      <c r="BV107" s="48"/>
      <c r="BW107" s="47" t="str">
        <f t="shared" si="46"/>
        <v>ME</v>
      </c>
      <c r="BX107" s="47" t="s">
        <v>278</v>
      </c>
      <c r="BY107" s="47" t="s">
        <v>283</v>
      </c>
      <c r="BZ107" s="47" t="str">
        <f t="shared" si="39"/>
        <v>COM_BNDPRD</v>
      </c>
      <c r="CA107" s="47" t="s">
        <v>71</v>
      </c>
      <c r="CB107" s="34">
        <f t="shared" si="47"/>
        <v>0</v>
      </c>
      <c r="CC107" s="34">
        <f t="shared" si="47"/>
        <v>0</v>
      </c>
      <c r="CD107" s="48"/>
      <c r="CE107" s="34">
        <v>10</v>
      </c>
      <c r="CF107" s="48"/>
      <c r="CG107" s="47" t="str">
        <f t="shared" si="48"/>
        <v>ME</v>
      </c>
      <c r="CH107" s="47" t="s">
        <v>278</v>
      </c>
      <c r="CI107" s="47" t="s">
        <v>279</v>
      </c>
      <c r="CJ107" s="47" t="str">
        <f t="shared" si="55"/>
        <v>COM_BNDPRD</v>
      </c>
      <c r="CK107" s="47" t="s">
        <v>153</v>
      </c>
      <c r="CL107" s="34">
        <f t="shared" si="49"/>
        <v>5.7942</v>
      </c>
      <c r="CM107" s="34">
        <f t="shared" si="49"/>
        <v>6.1160999999999994</v>
      </c>
      <c r="CN107" s="34"/>
      <c r="CO107" s="34">
        <v>10</v>
      </c>
      <c r="CP107" s="48"/>
      <c r="CQ107" s="47" t="str">
        <f t="shared" si="50"/>
        <v>ME</v>
      </c>
      <c r="CR107" s="47" t="s">
        <v>278</v>
      </c>
      <c r="CS107" s="47" t="str">
        <f t="shared" si="51"/>
        <v>RSDBIO</v>
      </c>
      <c r="CT107" s="47" t="str">
        <f t="shared" si="40"/>
        <v>COM_BNDPRD</v>
      </c>
      <c r="CU107" s="47" t="s">
        <v>71</v>
      </c>
      <c r="CV107" s="34">
        <f t="shared" si="52"/>
        <v>6.7599</v>
      </c>
      <c r="CW107" s="34">
        <f t="shared" si="52"/>
        <v>9.657</v>
      </c>
      <c r="CX107" s="48"/>
      <c r="CY107" s="34">
        <v>10</v>
      </c>
      <c r="CZ107" s="48"/>
      <c r="DA107" s="47" t="s">
        <v>77</v>
      </c>
      <c r="DB107" s="43" t="s">
        <v>95</v>
      </c>
      <c r="DC107" s="43" t="s">
        <v>240</v>
      </c>
      <c r="DD107" s="32">
        <v>0.13800000000000001</v>
      </c>
      <c r="DE107" s="32">
        <v>4.7E-2</v>
      </c>
      <c r="DF107" s="32">
        <v>0</v>
      </c>
      <c r="DG107" s="32">
        <v>0</v>
      </c>
      <c r="DH107" s="32">
        <v>0</v>
      </c>
      <c r="DI107" s="32">
        <f t="shared" si="29"/>
        <v>6.4379999999999997</v>
      </c>
      <c r="DJ107" s="32"/>
      <c r="DK107" s="32">
        <v>6.4379999999999997</v>
      </c>
      <c r="DL107" s="32">
        <v>0</v>
      </c>
      <c r="DM107" s="32"/>
      <c r="DN107" s="32">
        <v>0</v>
      </c>
      <c r="DO107" s="32">
        <v>0</v>
      </c>
      <c r="DP107" s="32">
        <v>0</v>
      </c>
      <c r="DQ107" s="32">
        <v>0</v>
      </c>
      <c r="DR107" s="32">
        <v>0</v>
      </c>
      <c r="DS107" s="32">
        <v>0</v>
      </c>
      <c r="DT107" s="32">
        <v>0</v>
      </c>
    </row>
    <row r="108" spans="2:124">
      <c r="B108" s="47" t="s">
        <v>275</v>
      </c>
      <c r="G108" s="34"/>
      <c r="H108" s="34"/>
      <c r="I108" s="34"/>
      <c r="J108" s="34"/>
      <c r="K108" s="48"/>
      <c r="Q108" s="34"/>
      <c r="R108" s="34"/>
      <c r="S108" s="48"/>
      <c r="T108" s="34"/>
      <c r="U108" s="48"/>
      <c r="V108" s="48"/>
      <c r="W108" s="47" t="str">
        <f t="shared" si="27"/>
        <v>MK</v>
      </c>
      <c r="X108" s="47" t="s">
        <v>278</v>
      </c>
      <c r="Y108" s="47" t="s">
        <v>273</v>
      </c>
      <c r="Z108" s="47" t="str">
        <f t="shared" si="32"/>
        <v>COM_BNDPRD</v>
      </c>
      <c r="AA108" s="47" t="s">
        <v>153</v>
      </c>
      <c r="AB108" s="34">
        <f t="shared" si="41"/>
        <v>0.47119999999999995</v>
      </c>
      <c r="AC108" s="34">
        <f t="shared" si="41"/>
        <v>0.29759999999999998</v>
      </c>
      <c r="AD108" s="34"/>
      <c r="AE108" s="34">
        <v>10</v>
      </c>
      <c r="AF108" s="48"/>
      <c r="AG108" s="47" t="str">
        <f t="shared" si="28"/>
        <v>MK</v>
      </c>
      <c r="AH108" s="47" t="s">
        <v>278</v>
      </c>
      <c r="AI108" s="47" t="str">
        <f t="shared" si="33"/>
        <v>RSDFINOIL</v>
      </c>
      <c r="AJ108" s="47" t="str">
        <f t="shared" si="34"/>
        <v>COM_BNDPRD</v>
      </c>
      <c r="AK108" s="47" t="s">
        <v>71</v>
      </c>
      <c r="AL108" s="34">
        <f t="shared" si="42"/>
        <v>0.52080000000000004</v>
      </c>
      <c r="AM108" s="34">
        <f t="shared" si="42"/>
        <v>0.74399999999999999</v>
      </c>
      <c r="AN108" s="48"/>
      <c r="AO108" s="34">
        <v>10</v>
      </c>
      <c r="AP108" s="48"/>
      <c r="AQ108" s="48"/>
      <c r="AR108" s="47" t="str">
        <f t="shared" si="43"/>
        <v>MK</v>
      </c>
      <c r="AS108" s="47" t="s">
        <v>278</v>
      </c>
      <c r="AT108" s="47" t="s">
        <v>107</v>
      </c>
      <c r="AU108" s="47" t="str">
        <f t="shared" si="53"/>
        <v>COM_BNDPRD</v>
      </c>
      <c r="AV108" s="47" t="s">
        <v>153</v>
      </c>
      <c r="AW108" s="34">
        <f t="shared" si="56"/>
        <v>2.8500000000000001E-3</v>
      </c>
      <c r="AX108" s="34">
        <f t="shared" si="56"/>
        <v>1.5E-3</v>
      </c>
      <c r="AY108" s="34"/>
      <c r="AZ108" s="34">
        <v>10</v>
      </c>
      <c r="BA108" s="48"/>
      <c r="BB108" s="47" t="str">
        <f t="shared" si="44"/>
        <v>MK</v>
      </c>
      <c r="BC108" s="47" t="s">
        <v>278</v>
      </c>
      <c r="BD108" s="47" t="s">
        <v>107</v>
      </c>
      <c r="BE108" s="47" t="str">
        <f t="shared" si="36"/>
        <v>COM_BNDPRD</v>
      </c>
      <c r="BF108" s="47" t="s">
        <v>71</v>
      </c>
      <c r="BG108" s="34">
        <f t="shared" si="57"/>
        <v>3.15E-3</v>
      </c>
      <c r="BH108" s="34">
        <f t="shared" si="57"/>
        <v>6.0000000000000001E-3</v>
      </c>
      <c r="BI108" s="48"/>
      <c r="BJ108" s="34">
        <v>10</v>
      </c>
      <c r="BK108" s="48"/>
      <c r="BL108" s="48"/>
      <c r="BM108" s="47" t="str">
        <f t="shared" si="45"/>
        <v>MK</v>
      </c>
      <c r="BN108" s="47" t="s">
        <v>278</v>
      </c>
      <c r="BO108" s="47" t="s">
        <v>283</v>
      </c>
      <c r="BP108" s="47" t="str">
        <f t="shared" si="54"/>
        <v>COM_BNDPRD</v>
      </c>
      <c r="BQ108" s="47" t="s">
        <v>153</v>
      </c>
      <c r="BR108" s="34">
        <f t="shared" si="58"/>
        <v>1.2720499999999999</v>
      </c>
      <c r="BS108" s="34">
        <f t="shared" si="58"/>
        <v>0.66949999999999998</v>
      </c>
      <c r="BT108" s="34"/>
      <c r="BU108" s="34">
        <v>10</v>
      </c>
      <c r="BV108" s="48"/>
      <c r="BW108" s="47" t="str">
        <f t="shared" si="46"/>
        <v>MK</v>
      </c>
      <c r="BX108" s="47" t="s">
        <v>278</v>
      </c>
      <c r="BY108" s="47" t="s">
        <v>283</v>
      </c>
      <c r="BZ108" s="47" t="str">
        <f t="shared" si="39"/>
        <v>COM_BNDPRD</v>
      </c>
      <c r="CA108" s="47" t="s">
        <v>71</v>
      </c>
      <c r="CB108" s="34">
        <f t="shared" si="47"/>
        <v>1.40595</v>
      </c>
      <c r="CC108" s="34">
        <f t="shared" si="47"/>
        <v>1.6737500000000001</v>
      </c>
      <c r="CD108" s="48"/>
      <c r="CE108" s="34">
        <v>10</v>
      </c>
      <c r="CF108" s="48"/>
      <c r="CG108" s="47" t="str">
        <f t="shared" si="48"/>
        <v>MK</v>
      </c>
      <c r="CH108" s="47" t="s">
        <v>278</v>
      </c>
      <c r="CI108" s="47" t="s">
        <v>279</v>
      </c>
      <c r="CJ108" s="47" t="str">
        <f t="shared" si="55"/>
        <v>COM_BNDPRD</v>
      </c>
      <c r="CK108" s="47" t="s">
        <v>153</v>
      </c>
      <c r="CL108" s="34">
        <f t="shared" si="49"/>
        <v>8.5931999999999995</v>
      </c>
      <c r="CM108" s="34">
        <f t="shared" si="49"/>
        <v>9.0705999999999989</v>
      </c>
      <c r="CN108" s="34"/>
      <c r="CO108" s="34">
        <v>10</v>
      </c>
      <c r="CP108" s="48"/>
      <c r="CQ108" s="47" t="str">
        <f t="shared" si="50"/>
        <v>MK</v>
      </c>
      <c r="CR108" s="47" t="s">
        <v>278</v>
      </c>
      <c r="CS108" s="47" t="str">
        <f t="shared" si="51"/>
        <v>RSDBIO</v>
      </c>
      <c r="CT108" s="47" t="str">
        <f t="shared" si="40"/>
        <v>COM_BNDPRD</v>
      </c>
      <c r="CU108" s="47" t="s">
        <v>71</v>
      </c>
      <c r="CV108" s="34">
        <f t="shared" si="52"/>
        <v>10.025400000000001</v>
      </c>
      <c r="CW108" s="34">
        <f t="shared" si="52"/>
        <v>14.321999999999999</v>
      </c>
      <c r="CX108" s="48"/>
      <c r="CY108" s="34">
        <v>10</v>
      </c>
      <c r="CZ108" s="48"/>
      <c r="DA108" s="47" t="s">
        <v>78</v>
      </c>
      <c r="DB108" s="43" t="s">
        <v>95</v>
      </c>
      <c r="DC108" s="43" t="s">
        <v>241</v>
      </c>
      <c r="DD108" s="32">
        <v>3.6999999999999998E-2</v>
      </c>
      <c r="DE108" s="32">
        <v>0.496</v>
      </c>
      <c r="DF108" s="32">
        <v>3.0000000000000001E-3</v>
      </c>
      <c r="DG108" s="32">
        <v>1.339</v>
      </c>
      <c r="DH108" s="32">
        <v>0</v>
      </c>
      <c r="DI108" s="32">
        <f t="shared" si="29"/>
        <v>9.548</v>
      </c>
      <c r="DJ108" s="32"/>
      <c r="DK108" s="32">
        <v>9.548</v>
      </c>
      <c r="DL108" s="32">
        <v>0</v>
      </c>
      <c r="DM108" s="32"/>
      <c r="DN108" s="32">
        <v>0</v>
      </c>
      <c r="DO108" s="32">
        <v>0</v>
      </c>
      <c r="DP108" s="32">
        <v>0</v>
      </c>
      <c r="DQ108" s="32">
        <v>0</v>
      </c>
      <c r="DR108" s="32">
        <v>0</v>
      </c>
      <c r="DS108" s="32">
        <v>0</v>
      </c>
      <c r="DT108" s="32">
        <v>0</v>
      </c>
    </row>
    <row r="109" spans="2:124">
      <c r="B109" s="47" t="s">
        <v>275</v>
      </c>
      <c r="G109" s="34"/>
      <c r="H109" s="34"/>
      <c r="I109" s="34"/>
      <c r="J109" s="34"/>
      <c r="K109" s="48"/>
      <c r="Q109" s="34"/>
      <c r="R109" s="34"/>
      <c r="S109" s="48"/>
      <c r="T109" s="34"/>
      <c r="U109" s="48"/>
      <c r="V109" s="48"/>
      <c r="W109" s="47" t="str">
        <f t="shared" si="27"/>
        <v>AL</v>
      </c>
      <c r="X109" s="47" t="s">
        <v>278</v>
      </c>
      <c r="Y109" s="47" t="s">
        <v>273</v>
      </c>
      <c r="Z109" s="47" t="str">
        <f t="shared" si="32"/>
        <v>COM_BNDPRD</v>
      </c>
      <c r="AA109" s="47" t="s">
        <v>153</v>
      </c>
      <c r="AB109" s="34">
        <f t="shared" si="41"/>
        <v>3.6403999999999996</v>
      </c>
      <c r="AC109" s="34">
        <f t="shared" si="41"/>
        <v>2.2991999999999999</v>
      </c>
      <c r="AD109" s="34"/>
      <c r="AE109" s="34">
        <v>10</v>
      </c>
      <c r="AF109" s="48"/>
      <c r="AG109" s="47" t="str">
        <f t="shared" si="28"/>
        <v>AL</v>
      </c>
      <c r="AH109" s="47" t="s">
        <v>278</v>
      </c>
      <c r="AI109" s="47" t="str">
        <f t="shared" si="33"/>
        <v>RSDFINOIL</v>
      </c>
      <c r="AJ109" s="47" t="str">
        <f t="shared" si="34"/>
        <v>COM_BNDPRD</v>
      </c>
      <c r="AK109" s="47" t="s">
        <v>71</v>
      </c>
      <c r="AL109" s="34">
        <f t="shared" si="42"/>
        <v>4.0236000000000001</v>
      </c>
      <c r="AM109" s="34">
        <f t="shared" si="42"/>
        <v>5.7479999999999993</v>
      </c>
      <c r="AN109" s="48"/>
      <c r="AO109" s="34">
        <v>10</v>
      </c>
      <c r="AP109" s="48"/>
      <c r="AQ109" s="48"/>
      <c r="AR109" s="47" t="str">
        <f t="shared" si="43"/>
        <v>AL</v>
      </c>
      <c r="AS109" s="47" t="s">
        <v>278</v>
      </c>
      <c r="AT109" s="47" t="s">
        <v>107</v>
      </c>
      <c r="AU109" s="47" t="str">
        <f t="shared" si="53"/>
        <v>COM_BNDPRD</v>
      </c>
      <c r="AV109" s="47" t="s">
        <v>153</v>
      </c>
      <c r="AW109" s="34">
        <f t="shared" si="56"/>
        <v>0</v>
      </c>
      <c r="AX109" s="34">
        <f t="shared" si="56"/>
        <v>0</v>
      </c>
      <c r="AY109" s="34"/>
      <c r="AZ109" s="34">
        <v>10</v>
      </c>
      <c r="BA109" s="48"/>
      <c r="BB109" s="47" t="str">
        <f t="shared" si="44"/>
        <v>AL</v>
      </c>
      <c r="BC109" s="47" t="s">
        <v>278</v>
      </c>
      <c r="BD109" s="47" t="s">
        <v>107</v>
      </c>
      <c r="BE109" s="47" t="str">
        <f t="shared" si="36"/>
        <v>COM_BNDPRD</v>
      </c>
      <c r="BF109" s="47" t="s">
        <v>71</v>
      </c>
      <c r="BG109" s="34">
        <f t="shared" si="57"/>
        <v>0</v>
      </c>
      <c r="BH109" s="34">
        <f t="shared" si="57"/>
        <v>0</v>
      </c>
      <c r="BI109" s="48"/>
      <c r="BJ109" s="34">
        <v>10</v>
      </c>
      <c r="BK109" s="48"/>
      <c r="BL109" s="48"/>
      <c r="BM109" s="47" t="str">
        <f t="shared" si="45"/>
        <v>AL</v>
      </c>
      <c r="BN109" s="47" t="s">
        <v>278</v>
      </c>
      <c r="BO109" s="47" t="s">
        <v>283</v>
      </c>
      <c r="BP109" s="47" t="str">
        <f t="shared" si="54"/>
        <v>COM_BNDPRD</v>
      </c>
      <c r="BQ109" s="47" t="s">
        <v>153</v>
      </c>
      <c r="BR109" s="34">
        <f t="shared" si="58"/>
        <v>0</v>
      </c>
      <c r="BS109" s="34">
        <f t="shared" si="58"/>
        <v>0</v>
      </c>
      <c r="BT109" s="34"/>
      <c r="BU109" s="34">
        <v>10</v>
      </c>
      <c r="BV109" s="48"/>
      <c r="BW109" s="47" t="str">
        <f t="shared" si="46"/>
        <v>AL</v>
      </c>
      <c r="BX109" s="47" t="s">
        <v>278</v>
      </c>
      <c r="BY109" s="47" t="s">
        <v>283</v>
      </c>
      <c r="BZ109" s="47" t="str">
        <f t="shared" si="39"/>
        <v>COM_BNDPRD</v>
      </c>
      <c r="CA109" s="47" t="s">
        <v>71</v>
      </c>
      <c r="CB109" s="34">
        <f t="shared" si="47"/>
        <v>0</v>
      </c>
      <c r="CC109" s="34">
        <f t="shared" si="47"/>
        <v>0</v>
      </c>
      <c r="CD109" s="48"/>
      <c r="CE109" s="34">
        <v>10</v>
      </c>
      <c r="CF109" s="48"/>
      <c r="CG109" s="47" t="str">
        <f t="shared" si="48"/>
        <v>AL</v>
      </c>
      <c r="CH109" s="47" t="s">
        <v>278</v>
      </c>
      <c r="CI109" s="47" t="s">
        <v>279</v>
      </c>
      <c r="CJ109" s="47" t="str">
        <f t="shared" si="55"/>
        <v>COM_BNDPRD</v>
      </c>
      <c r="CK109" s="47" t="s">
        <v>153</v>
      </c>
      <c r="CL109" s="34">
        <f t="shared" si="49"/>
        <v>6.0290999999999997</v>
      </c>
      <c r="CM109" s="34">
        <f t="shared" si="49"/>
        <v>6.3640499999999998</v>
      </c>
      <c r="CN109" s="34"/>
      <c r="CO109" s="34">
        <v>10</v>
      </c>
      <c r="CP109" s="48"/>
      <c r="CQ109" s="47" t="str">
        <f t="shared" si="50"/>
        <v>AL</v>
      </c>
      <c r="CR109" s="47" t="s">
        <v>278</v>
      </c>
      <c r="CS109" s="47" t="str">
        <f t="shared" si="51"/>
        <v>RSDBIO</v>
      </c>
      <c r="CT109" s="47" t="str">
        <f t="shared" si="40"/>
        <v>COM_BNDPRD</v>
      </c>
      <c r="CU109" s="47" t="s">
        <v>71</v>
      </c>
      <c r="CV109" s="34">
        <f t="shared" si="52"/>
        <v>7.0339499999999999</v>
      </c>
      <c r="CW109" s="34">
        <f t="shared" si="52"/>
        <v>10.048500000000001</v>
      </c>
      <c r="CX109" s="48"/>
      <c r="CY109" s="34">
        <v>10</v>
      </c>
      <c r="CZ109" s="48"/>
      <c r="DA109" s="47" t="s">
        <v>74</v>
      </c>
      <c r="DB109" s="43" t="s">
        <v>95</v>
      </c>
      <c r="DC109" s="43" t="s">
        <v>242</v>
      </c>
      <c r="DD109" s="32">
        <v>0</v>
      </c>
      <c r="DE109" s="32">
        <v>3.8319999999999999</v>
      </c>
      <c r="DF109" s="32">
        <v>0</v>
      </c>
      <c r="DG109" s="32">
        <v>0</v>
      </c>
      <c r="DH109" s="32">
        <v>0.26700000000000002</v>
      </c>
      <c r="DI109" s="32">
        <f t="shared" si="29"/>
        <v>6.6989999999999998</v>
      </c>
      <c r="DJ109" s="32"/>
      <c r="DK109" s="32">
        <v>6.6989999999999998</v>
      </c>
      <c r="DL109" s="32">
        <v>0</v>
      </c>
      <c r="DM109" s="32"/>
      <c r="DN109" s="32">
        <v>0</v>
      </c>
      <c r="DO109" s="32">
        <v>0</v>
      </c>
      <c r="DP109" s="32">
        <v>0</v>
      </c>
      <c r="DQ109" s="32">
        <v>0</v>
      </c>
      <c r="DR109" s="32">
        <v>0</v>
      </c>
      <c r="DS109" s="32">
        <v>0</v>
      </c>
      <c r="DT109" s="32">
        <v>0</v>
      </c>
    </row>
    <row r="110" spans="2:124">
      <c r="B110" s="47" t="str">
        <f>$DA110</f>
        <v>RS</v>
      </c>
      <c r="C110" s="47" t="s">
        <v>278</v>
      </c>
      <c r="D110" s="47" t="s">
        <v>280</v>
      </c>
      <c r="E110" s="47" t="str">
        <f>IF(OR(D110="xx",D110="yy"),"\I:","COM_BNDPRD")</f>
        <v>COM_BNDPRD</v>
      </c>
      <c r="F110" s="47" t="s">
        <v>153</v>
      </c>
      <c r="G110" s="34">
        <f>$DD110*G$1</f>
        <v>6.4447999999999999</v>
      </c>
      <c r="H110" s="34">
        <f>$DD110*H$1</f>
        <v>3.3919999999999999</v>
      </c>
      <c r="I110" s="34"/>
      <c r="J110" s="34">
        <v>10</v>
      </c>
      <c r="K110" s="48"/>
      <c r="L110" s="47" t="str">
        <f>$DA110</f>
        <v>RS</v>
      </c>
      <c r="M110" s="47" t="s">
        <v>278</v>
      </c>
      <c r="N110" s="47" t="s">
        <v>269</v>
      </c>
      <c r="O110" s="47" t="str">
        <f>IF(OR(N110="xx",N110="yy"),"\I:","COM_BNDPRD")</f>
        <v>COM_BNDPRD</v>
      </c>
      <c r="P110" s="47" t="s">
        <v>71</v>
      </c>
      <c r="Q110" s="34">
        <f>$DD110*Q$1</f>
        <v>7.1231999999999998</v>
      </c>
      <c r="R110" s="34">
        <f>$DD110*R$1</f>
        <v>10.176</v>
      </c>
      <c r="S110" s="48"/>
      <c r="T110" s="34">
        <v>10</v>
      </c>
      <c r="U110" s="48"/>
      <c r="V110" s="48"/>
      <c r="W110" s="47" t="str">
        <f t="shared" si="27"/>
        <v>RS</v>
      </c>
      <c r="X110" s="47" t="s">
        <v>278</v>
      </c>
      <c r="Y110" s="47" t="s">
        <v>273</v>
      </c>
      <c r="Z110" s="47" t="str">
        <f t="shared" si="32"/>
        <v>COM_BNDPRD</v>
      </c>
      <c r="AA110" s="47" t="s">
        <v>153</v>
      </c>
      <c r="AB110" s="34">
        <f t="shared" si="41"/>
        <v>2.4272499999999999</v>
      </c>
      <c r="AC110" s="34">
        <f t="shared" si="41"/>
        <v>1.5330000000000001</v>
      </c>
      <c r="AD110" s="34"/>
      <c r="AE110" s="34">
        <v>10</v>
      </c>
      <c r="AF110" s="48"/>
      <c r="AG110" s="47" t="str">
        <f t="shared" si="28"/>
        <v>RS</v>
      </c>
      <c r="AH110" s="47" t="s">
        <v>278</v>
      </c>
      <c r="AI110" s="47" t="str">
        <f t="shared" si="33"/>
        <v>RSDFINOIL</v>
      </c>
      <c r="AJ110" s="47" t="str">
        <f t="shared" si="34"/>
        <v>COM_BNDPRD</v>
      </c>
      <c r="AK110" s="47" t="s">
        <v>71</v>
      </c>
      <c r="AL110" s="34">
        <f t="shared" si="42"/>
        <v>2.6827500000000004</v>
      </c>
      <c r="AM110" s="34">
        <f t="shared" si="42"/>
        <v>3.8325000000000005</v>
      </c>
      <c r="AN110" s="48"/>
      <c r="AO110" s="34">
        <v>10</v>
      </c>
      <c r="AP110" s="48"/>
      <c r="AQ110" s="48"/>
      <c r="AR110" s="47" t="str">
        <f t="shared" si="43"/>
        <v>RS</v>
      </c>
      <c r="AS110" s="47" t="s">
        <v>278</v>
      </c>
      <c r="AT110" s="47" t="s">
        <v>107</v>
      </c>
      <c r="AU110" s="47" t="str">
        <f t="shared" si="53"/>
        <v>COM_BNDPRD</v>
      </c>
      <c r="AV110" s="47" t="s">
        <v>153</v>
      </c>
      <c r="AW110" s="34">
        <f t="shared" si="56"/>
        <v>6.0115999999999996</v>
      </c>
      <c r="AX110" s="34">
        <f t="shared" si="56"/>
        <v>3.1640000000000001</v>
      </c>
      <c r="AY110" s="34"/>
      <c r="AZ110" s="34">
        <v>10</v>
      </c>
      <c r="BA110" s="48"/>
      <c r="BB110" s="47" t="str">
        <f t="shared" si="44"/>
        <v>RS</v>
      </c>
      <c r="BC110" s="47" t="s">
        <v>278</v>
      </c>
      <c r="BD110" s="47" t="s">
        <v>107</v>
      </c>
      <c r="BE110" s="47" t="str">
        <f t="shared" si="36"/>
        <v>COM_BNDPRD</v>
      </c>
      <c r="BF110" s="47" t="s">
        <v>71</v>
      </c>
      <c r="BG110" s="34">
        <f t="shared" si="57"/>
        <v>6.644400000000001</v>
      </c>
      <c r="BH110" s="34">
        <f t="shared" si="57"/>
        <v>12.656000000000001</v>
      </c>
      <c r="BI110" s="48"/>
      <c r="BJ110" s="34">
        <v>10</v>
      </c>
      <c r="BK110" s="48"/>
      <c r="BL110" s="48"/>
      <c r="BM110" s="47" t="str">
        <f t="shared" si="45"/>
        <v>RS</v>
      </c>
      <c r="BN110" s="47" t="s">
        <v>278</v>
      </c>
      <c r="BO110" s="47" t="s">
        <v>283</v>
      </c>
      <c r="BP110" s="47" t="str">
        <f t="shared" si="54"/>
        <v>COM_BNDPRD</v>
      </c>
      <c r="BQ110" s="47" t="s">
        <v>153</v>
      </c>
      <c r="BR110" s="34">
        <f t="shared" si="58"/>
        <v>15.972349999999999</v>
      </c>
      <c r="BS110" s="34">
        <f t="shared" si="58"/>
        <v>8.4064999999999994</v>
      </c>
      <c r="BT110" s="34"/>
      <c r="BU110" s="34">
        <v>10</v>
      </c>
      <c r="BV110" s="48"/>
      <c r="BW110" s="47" t="str">
        <f t="shared" si="46"/>
        <v>RS</v>
      </c>
      <c r="BX110" s="47" t="s">
        <v>278</v>
      </c>
      <c r="BY110" s="47" t="s">
        <v>283</v>
      </c>
      <c r="BZ110" s="47" t="str">
        <f t="shared" si="39"/>
        <v>COM_BNDPRD</v>
      </c>
      <c r="CA110" s="47" t="s">
        <v>71</v>
      </c>
      <c r="CB110" s="34">
        <f t="shared" ref="CB110:CC148" si="59">$DG110*CB$1</f>
        <v>17.653649999999999</v>
      </c>
      <c r="CC110" s="34">
        <f t="shared" si="59"/>
        <v>21.016249999999999</v>
      </c>
      <c r="CD110" s="48"/>
      <c r="CE110" s="34">
        <v>10</v>
      </c>
      <c r="CF110" s="48"/>
      <c r="CG110" s="47" t="str">
        <f t="shared" si="48"/>
        <v>RS</v>
      </c>
      <c r="CH110" s="47" t="s">
        <v>278</v>
      </c>
      <c r="CI110" s="47" t="s">
        <v>279</v>
      </c>
      <c r="CJ110" s="47" t="str">
        <f t="shared" si="55"/>
        <v>COM_BNDPRD</v>
      </c>
      <c r="CK110" s="47" t="s">
        <v>153</v>
      </c>
      <c r="CL110" s="34">
        <f t="shared" si="49"/>
        <v>31.922999999999998</v>
      </c>
      <c r="CM110" s="34">
        <f t="shared" si="49"/>
        <v>33.6965</v>
      </c>
      <c r="CN110" s="34"/>
      <c r="CO110" s="34">
        <v>10</v>
      </c>
      <c r="CP110" s="48"/>
      <c r="CQ110" s="47" t="str">
        <f t="shared" si="50"/>
        <v>RS</v>
      </c>
      <c r="CR110" s="47" t="s">
        <v>278</v>
      </c>
      <c r="CS110" s="47" t="str">
        <f t="shared" si="51"/>
        <v>RSDBIO</v>
      </c>
      <c r="CT110" s="47" t="str">
        <f t="shared" si="40"/>
        <v>COM_BNDPRD</v>
      </c>
      <c r="CU110" s="47" t="s">
        <v>71</v>
      </c>
      <c r="CV110" s="34">
        <f t="shared" ref="CV110:CW148" si="60">$DI110*CV$1</f>
        <v>37.243499999999997</v>
      </c>
      <c r="CW110" s="34">
        <f t="shared" si="60"/>
        <v>53.204999999999998</v>
      </c>
      <c r="CX110" s="48"/>
      <c r="CY110" s="34">
        <v>10</v>
      </c>
      <c r="CZ110" s="48"/>
      <c r="DA110" s="47" t="s">
        <v>80</v>
      </c>
      <c r="DB110" s="43" t="s">
        <v>95</v>
      </c>
      <c r="DC110" s="43" t="s">
        <v>243</v>
      </c>
      <c r="DD110" s="32">
        <v>6.7839999999999998</v>
      </c>
      <c r="DE110" s="32">
        <v>2.5550000000000002</v>
      </c>
      <c r="DF110" s="32">
        <v>6.3280000000000003</v>
      </c>
      <c r="DG110" s="32">
        <v>16.812999999999999</v>
      </c>
      <c r="DH110" s="32">
        <v>0</v>
      </c>
      <c r="DI110" s="32">
        <f t="shared" si="29"/>
        <v>35.47</v>
      </c>
      <c r="DJ110" s="32"/>
      <c r="DK110" s="32">
        <v>35.47</v>
      </c>
      <c r="DL110" s="32">
        <v>0</v>
      </c>
      <c r="DM110" s="32"/>
      <c r="DN110" s="32">
        <v>0</v>
      </c>
      <c r="DO110" s="32">
        <v>0</v>
      </c>
      <c r="DP110" s="32">
        <v>0</v>
      </c>
      <c r="DQ110" s="32">
        <v>0</v>
      </c>
      <c r="DR110" s="32">
        <v>0</v>
      </c>
      <c r="DS110" s="32">
        <v>0</v>
      </c>
      <c r="DT110" s="32">
        <v>0</v>
      </c>
    </row>
    <row r="111" spans="2:124">
      <c r="B111" s="47" t="s">
        <v>275</v>
      </c>
      <c r="G111" s="34"/>
      <c r="H111" s="34"/>
      <c r="I111" s="34"/>
      <c r="J111" s="34"/>
      <c r="K111" s="48"/>
      <c r="Q111" s="34"/>
      <c r="R111" s="34"/>
      <c r="S111" s="48"/>
      <c r="T111" s="34"/>
      <c r="U111" s="48"/>
      <c r="V111" s="48"/>
      <c r="W111" s="47" t="str">
        <f t="shared" si="27"/>
        <v>BA</v>
      </c>
      <c r="X111" s="47" t="s">
        <v>278</v>
      </c>
      <c r="Y111" s="47" t="s">
        <v>273</v>
      </c>
      <c r="Z111" s="47" t="str">
        <f t="shared" si="32"/>
        <v>COM_BNDPRD</v>
      </c>
      <c r="AA111" s="47" t="s">
        <v>153</v>
      </c>
      <c r="AB111" s="34">
        <f t="shared" si="41"/>
        <v>3.1112499999999996</v>
      </c>
      <c r="AC111" s="34">
        <f t="shared" si="41"/>
        <v>1.9649999999999999</v>
      </c>
      <c r="AD111" s="34"/>
      <c r="AE111" s="34">
        <v>10</v>
      </c>
      <c r="AF111" s="48"/>
      <c r="AG111" s="47" t="str">
        <f t="shared" si="28"/>
        <v>BA</v>
      </c>
      <c r="AH111" s="47" t="s">
        <v>278</v>
      </c>
      <c r="AI111" s="47" t="str">
        <f t="shared" si="33"/>
        <v>RSDFINOIL</v>
      </c>
      <c r="AJ111" s="47" t="str">
        <f t="shared" si="34"/>
        <v>COM_BNDPRD</v>
      </c>
      <c r="AK111" s="47" t="s">
        <v>71</v>
      </c>
      <c r="AL111" s="34">
        <f t="shared" si="42"/>
        <v>3.4387500000000002</v>
      </c>
      <c r="AM111" s="34">
        <f t="shared" si="42"/>
        <v>4.9124999999999996</v>
      </c>
      <c r="AN111" s="48"/>
      <c r="AO111" s="34">
        <v>10</v>
      </c>
      <c r="AP111" s="48"/>
      <c r="AQ111" s="48"/>
      <c r="AR111" s="47" t="str">
        <f t="shared" si="43"/>
        <v>BA</v>
      </c>
      <c r="AS111" s="47" t="s">
        <v>278</v>
      </c>
      <c r="AT111" s="47" t="s">
        <v>107</v>
      </c>
      <c r="AU111" s="47" t="str">
        <f t="shared" si="53"/>
        <v>COM_BNDPRD</v>
      </c>
      <c r="AV111" s="47" t="s">
        <v>153</v>
      </c>
      <c r="AW111" s="34">
        <f t="shared" si="56"/>
        <v>0</v>
      </c>
      <c r="AX111" s="34">
        <f t="shared" si="56"/>
        <v>0</v>
      </c>
      <c r="AY111" s="34"/>
      <c r="AZ111" s="34">
        <v>10</v>
      </c>
      <c r="BA111" s="48"/>
      <c r="BB111" s="47" t="str">
        <f t="shared" si="44"/>
        <v>BA</v>
      </c>
      <c r="BC111" s="47" t="s">
        <v>278</v>
      </c>
      <c r="BD111" s="47" t="s">
        <v>107</v>
      </c>
      <c r="BE111" s="47" t="str">
        <f t="shared" si="36"/>
        <v>COM_BNDPRD</v>
      </c>
      <c r="BF111" s="47" t="s">
        <v>71</v>
      </c>
      <c r="BG111" s="34">
        <f t="shared" si="57"/>
        <v>0</v>
      </c>
      <c r="BH111" s="34">
        <f t="shared" si="57"/>
        <v>0</v>
      </c>
      <c r="BI111" s="48"/>
      <c r="BJ111" s="34">
        <v>10</v>
      </c>
      <c r="BK111" s="48"/>
      <c r="BL111" s="48"/>
      <c r="BM111" s="47" t="str">
        <f t="shared" si="45"/>
        <v>BA</v>
      </c>
      <c r="BN111" s="47" t="s">
        <v>278</v>
      </c>
      <c r="BO111" s="47" t="s">
        <v>283</v>
      </c>
      <c r="BP111" s="47" t="str">
        <f t="shared" si="54"/>
        <v>COM_BNDPRD</v>
      </c>
      <c r="BQ111" s="47" t="s">
        <v>153</v>
      </c>
      <c r="BR111" s="34">
        <f t="shared" si="58"/>
        <v>3.82375</v>
      </c>
      <c r="BS111" s="34">
        <f t="shared" si="58"/>
        <v>2.0125000000000002</v>
      </c>
      <c r="BT111" s="34"/>
      <c r="BU111" s="34">
        <v>10</v>
      </c>
      <c r="BV111" s="48"/>
      <c r="BW111" s="47" t="str">
        <f t="shared" si="46"/>
        <v>BA</v>
      </c>
      <c r="BX111" s="47" t="s">
        <v>278</v>
      </c>
      <c r="BY111" s="47" t="s">
        <v>283</v>
      </c>
      <c r="BZ111" s="47" t="str">
        <f t="shared" si="39"/>
        <v>COM_BNDPRD</v>
      </c>
      <c r="CA111" s="47" t="s">
        <v>71</v>
      </c>
      <c r="CB111" s="34">
        <f t="shared" si="59"/>
        <v>4.2262500000000003</v>
      </c>
      <c r="CC111" s="34">
        <f t="shared" si="59"/>
        <v>5.03125</v>
      </c>
      <c r="CD111" s="48"/>
      <c r="CE111" s="34">
        <v>10</v>
      </c>
      <c r="CF111" s="48"/>
      <c r="CG111" s="47" t="str">
        <f t="shared" si="48"/>
        <v>BA</v>
      </c>
      <c r="CH111" s="47" t="s">
        <v>278</v>
      </c>
      <c r="CI111" s="47" t="s">
        <v>279</v>
      </c>
      <c r="CJ111" s="47" t="str">
        <f t="shared" si="55"/>
        <v>COM_BNDPRD</v>
      </c>
      <c r="CK111" s="47" t="s">
        <v>153</v>
      </c>
      <c r="CL111" s="34">
        <f t="shared" si="49"/>
        <v>0</v>
      </c>
      <c r="CM111" s="34">
        <f t="shared" si="49"/>
        <v>0</v>
      </c>
      <c r="CN111" s="34"/>
      <c r="CO111" s="34">
        <v>10</v>
      </c>
      <c r="CP111" s="48"/>
      <c r="CQ111" s="47" t="str">
        <f t="shared" si="50"/>
        <v>BA</v>
      </c>
      <c r="CR111" s="47" t="s">
        <v>278</v>
      </c>
      <c r="CS111" s="47" t="str">
        <f t="shared" si="51"/>
        <v>RSDBIO</v>
      </c>
      <c r="CT111" s="47" t="str">
        <f t="shared" si="40"/>
        <v>COM_BNDPRD</v>
      </c>
      <c r="CU111" s="47" t="s">
        <v>71</v>
      </c>
      <c r="CV111" s="34">
        <f t="shared" si="60"/>
        <v>0</v>
      </c>
      <c r="CW111" s="34">
        <f t="shared" si="60"/>
        <v>0</v>
      </c>
      <c r="CX111" s="48"/>
      <c r="CY111" s="34">
        <v>10</v>
      </c>
      <c r="CZ111" s="48"/>
      <c r="DA111" s="47" t="s">
        <v>251</v>
      </c>
      <c r="DB111" s="43" t="s">
        <v>95</v>
      </c>
      <c r="DC111" s="43" t="s">
        <v>245</v>
      </c>
      <c r="DD111" s="32">
        <v>0</v>
      </c>
      <c r="DE111" s="32">
        <v>3.2749999999999999</v>
      </c>
      <c r="DF111" s="32">
        <v>0</v>
      </c>
      <c r="DG111" s="32">
        <v>4.0250000000000004</v>
      </c>
      <c r="DH111" s="32">
        <v>0</v>
      </c>
      <c r="DI111" s="32">
        <f t="shared" si="29"/>
        <v>0</v>
      </c>
      <c r="DJ111" s="32"/>
      <c r="DK111" s="32">
        <v>0</v>
      </c>
      <c r="DL111" s="32">
        <v>0</v>
      </c>
      <c r="DM111" s="32"/>
      <c r="DN111" s="32">
        <v>0</v>
      </c>
      <c r="DO111" s="32">
        <v>0</v>
      </c>
      <c r="DP111" s="32">
        <v>0</v>
      </c>
      <c r="DQ111" s="32">
        <v>0</v>
      </c>
      <c r="DR111" s="32">
        <v>0</v>
      </c>
      <c r="DS111" s="32">
        <v>0</v>
      </c>
      <c r="DT111" s="32">
        <v>0</v>
      </c>
    </row>
    <row r="112" spans="2:124">
      <c r="B112" s="47" t="s">
        <v>275</v>
      </c>
      <c r="G112" s="34"/>
      <c r="H112" s="34"/>
      <c r="I112" s="34"/>
      <c r="J112" s="34"/>
      <c r="K112" s="48"/>
      <c r="Q112" s="34"/>
      <c r="R112" s="34"/>
      <c r="S112" s="48"/>
      <c r="T112" s="34"/>
      <c r="U112" s="48"/>
      <c r="V112" s="48"/>
      <c r="W112" s="47" t="str">
        <f t="shared" si="27"/>
        <v>KS</v>
      </c>
      <c r="X112" s="47" t="s">
        <v>278</v>
      </c>
      <c r="Y112" s="47" t="s">
        <v>273</v>
      </c>
      <c r="Z112" s="47" t="str">
        <f t="shared" si="32"/>
        <v>COM_BNDPRD</v>
      </c>
      <c r="AA112" s="47" t="s">
        <v>153</v>
      </c>
      <c r="AB112" s="34">
        <f t="shared" si="41"/>
        <v>0.59470000000000001</v>
      </c>
      <c r="AC112" s="34">
        <f t="shared" si="41"/>
        <v>0.37559999999999999</v>
      </c>
      <c r="AD112" s="34"/>
      <c r="AE112" s="34">
        <v>10</v>
      </c>
      <c r="AF112" s="48"/>
      <c r="AG112" s="47" t="str">
        <f t="shared" si="28"/>
        <v>KS</v>
      </c>
      <c r="AH112" s="47" t="s">
        <v>278</v>
      </c>
      <c r="AI112" s="47" t="str">
        <f t="shared" si="33"/>
        <v>RSDFINOIL</v>
      </c>
      <c r="AJ112" s="47" t="str">
        <f t="shared" si="34"/>
        <v>COM_BNDPRD</v>
      </c>
      <c r="AK112" s="47" t="s">
        <v>71</v>
      </c>
      <c r="AL112" s="34">
        <f t="shared" si="42"/>
        <v>0.6573</v>
      </c>
      <c r="AM112" s="34">
        <f t="shared" si="42"/>
        <v>0.93900000000000006</v>
      </c>
      <c r="AN112" s="48"/>
      <c r="AO112" s="34">
        <v>10</v>
      </c>
      <c r="AP112" s="48"/>
      <c r="AQ112" s="48"/>
      <c r="AR112" s="47" t="str">
        <f t="shared" si="43"/>
        <v>KS</v>
      </c>
      <c r="AS112" s="47" t="s">
        <v>278</v>
      </c>
      <c r="AT112" s="47" t="s">
        <v>107</v>
      </c>
      <c r="AU112" s="47" t="str">
        <f t="shared" si="53"/>
        <v>COM_BNDPRD</v>
      </c>
      <c r="AV112" s="47" t="s">
        <v>153</v>
      </c>
      <c r="AW112" s="34">
        <f t="shared" si="56"/>
        <v>0</v>
      </c>
      <c r="AX112" s="34">
        <f t="shared" si="56"/>
        <v>0</v>
      </c>
      <c r="AY112" s="34"/>
      <c r="AZ112" s="34">
        <v>10</v>
      </c>
      <c r="BA112" s="48"/>
      <c r="BB112" s="47" t="str">
        <f t="shared" si="44"/>
        <v>KS</v>
      </c>
      <c r="BC112" s="47" t="s">
        <v>278</v>
      </c>
      <c r="BD112" s="47" t="s">
        <v>107</v>
      </c>
      <c r="BE112" s="47" t="str">
        <f t="shared" si="36"/>
        <v>COM_BNDPRD</v>
      </c>
      <c r="BF112" s="47" t="s">
        <v>71</v>
      </c>
      <c r="BG112" s="34">
        <f t="shared" si="57"/>
        <v>0</v>
      </c>
      <c r="BH112" s="34">
        <f t="shared" si="57"/>
        <v>0</v>
      </c>
      <c r="BI112" s="48"/>
      <c r="BJ112" s="34">
        <v>10</v>
      </c>
      <c r="BK112" s="48"/>
      <c r="BL112" s="48"/>
      <c r="BM112" s="47" t="str">
        <f t="shared" si="45"/>
        <v>KS</v>
      </c>
      <c r="BN112" s="47" t="s">
        <v>278</v>
      </c>
      <c r="BO112" s="47" t="s">
        <v>283</v>
      </c>
      <c r="BP112" s="47" t="str">
        <f t="shared" si="54"/>
        <v>COM_BNDPRD</v>
      </c>
      <c r="BQ112" s="47" t="s">
        <v>153</v>
      </c>
      <c r="BR112" s="34">
        <f t="shared" si="58"/>
        <v>0.24509999999999998</v>
      </c>
      <c r="BS112" s="34">
        <f t="shared" si="58"/>
        <v>0.129</v>
      </c>
      <c r="BT112" s="34"/>
      <c r="BU112" s="34">
        <v>10</v>
      </c>
      <c r="BV112" s="48"/>
      <c r="BW112" s="47" t="str">
        <f t="shared" si="46"/>
        <v>KS</v>
      </c>
      <c r="BX112" s="47" t="s">
        <v>278</v>
      </c>
      <c r="BY112" s="47" t="s">
        <v>283</v>
      </c>
      <c r="BZ112" s="47" t="str">
        <f t="shared" si="39"/>
        <v>COM_BNDPRD</v>
      </c>
      <c r="CA112" s="47" t="s">
        <v>71</v>
      </c>
      <c r="CB112" s="34">
        <f t="shared" si="59"/>
        <v>0.27090000000000003</v>
      </c>
      <c r="CC112" s="34">
        <f t="shared" si="59"/>
        <v>0.32250000000000001</v>
      </c>
      <c r="CD112" s="48"/>
      <c r="CE112" s="34">
        <v>10</v>
      </c>
      <c r="CF112" s="48"/>
      <c r="CG112" s="47" t="str">
        <f t="shared" si="48"/>
        <v>KS</v>
      </c>
      <c r="CH112" s="47" t="s">
        <v>278</v>
      </c>
      <c r="CI112" s="47" t="s">
        <v>279</v>
      </c>
      <c r="CJ112" s="47" t="str">
        <f t="shared" si="55"/>
        <v>COM_BNDPRD</v>
      </c>
      <c r="CK112" s="47" t="s">
        <v>153</v>
      </c>
      <c r="CL112" s="34">
        <f t="shared" si="49"/>
        <v>9.1035000000000004</v>
      </c>
      <c r="CM112" s="34">
        <f t="shared" si="49"/>
        <v>9.6092499999999994</v>
      </c>
      <c r="CN112" s="34"/>
      <c r="CO112" s="34">
        <v>10</v>
      </c>
      <c r="CP112" s="48"/>
      <c r="CQ112" s="47" t="str">
        <f t="shared" si="50"/>
        <v>KS</v>
      </c>
      <c r="CR112" s="47" t="s">
        <v>278</v>
      </c>
      <c r="CS112" s="47" t="str">
        <f t="shared" si="51"/>
        <v>RSDBIO</v>
      </c>
      <c r="CT112" s="47" t="str">
        <f t="shared" si="40"/>
        <v>COM_BNDPRD</v>
      </c>
      <c r="CU112" s="47" t="s">
        <v>71</v>
      </c>
      <c r="CV112" s="34">
        <f t="shared" si="60"/>
        <v>10.620750000000001</v>
      </c>
      <c r="CW112" s="34">
        <f t="shared" si="60"/>
        <v>15.172499999999999</v>
      </c>
      <c r="CX112" s="48"/>
      <c r="CY112" s="34">
        <v>10</v>
      </c>
      <c r="CZ112" s="48"/>
      <c r="DA112" s="47" t="s">
        <v>116</v>
      </c>
      <c r="DB112" s="43" t="s">
        <v>95</v>
      </c>
      <c r="DC112" s="43" t="s">
        <v>246</v>
      </c>
      <c r="DD112" s="32">
        <v>0.42099999999999999</v>
      </c>
      <c r="DE112" s="32">
        <v>0.626</v>
      </c>
      <c r="DF112" s="32">
        <v>0</v>
      </c>
      <c r="DG112" s="32">
        <v>0.25800000000000001</v>
      </c>
      <c r="DH112" s="32">
        <v>4.0000000000000001E-3</v>
      </c>
      <c r="DI112" s="32">
        <f t="shared" si="29"/>
        <v>10.115</v>
      </c>
      <c r="DJ112" s="32"/>
      <c r="DK112" s="32">
        <v>10.115</v>
      </c>
      <c r="DL112" s="32">
        <v>0</v>
      </c>
      <c r="DM112" s="32"/>
      <c r="DN112" s="32">
        <v>0</v>
      </c>
      <c r="DO112" s="32">
        <v>0</v>
      </c>
      <c r="DP112" s="32">
        <v>0</v>
      </c>
      <c r="DQ112" s="32">
        <v>0</v>
      </c>
      <c r="DR112" s="32">
        <v>0</v>
      </c>
      <c r="DS112" s="32">
        <v>0</v>
      </c>
      <c r="DT112" s="32">
        <v>0</v>
      </c>
    </row>
    <row r="113" spans="2:124">
      <c r="B113" s="47" t="s">
        <v>275</v>
      </c>
      <c r="G113" s="34"/>
      <c r="H113" s="34"/>
      <c r="I113" s="34"/>
      <c r="J113" s="34"/>
      <c r="K113" s="48"/>
      <c r="Q113" s="34"/>
      <c r="R113" s="34"/>
      <c r="S113" s="48"/>
      <c r="T113" s="34"/>
      <c r="U113" s="48"/>
      <c r="V113" s="48"/>
      <c r="W113" s="47" t="str">
        <f t="shared" si="27"/>
        <v>BE</v>
      </c>
      <c r="X113" s="47" t="s">
        <v>278</v>
      </c>
      <c r="Y113" s="47" t="s">
        <v>274</v>
      </c>
      <c r="Z113" s="47" t="str">
        <f t="shared" si="32"/>
        <v>COM_BNDPRD</v>
      </c>
      <c r="AA113" s="47" t="s">
        <v>153</v>
      </c>
      <c r="AB113" s="34">
        <f t="shared" si="41"/>
        <v>35.1937</v>
      </c>
      <c r="AC113" s="34">
        <f t="shared" si="41"/>
        <v>22.227599999999999</v>
      </c>
      <c r="AD113" s="34"/>
      <c r="AE113" s="34">
        <v>10</v>
      </c>
      <c r="AF113" s="48"/>
      <c r="AG113" s="47" t="str">
        <f t="shared" si="28"/>
        <v>BE</v>
      </c>
      <c r="AH113" s="47" t="s">
        <v>278</v>
      </c>
      <c r="AI113" s="47" t="str">
        <f t="shared" si="33"/>
        <v>COMFINOIL</v>
      </c>
      <c r="AJ113" s="47" t="str">
        <f t="shared" si="34"/>
        <v>COM_BNDPRD</v>
      </c>
      <c r="AK113" s="47" t="s">
        <v>71</v>
      </c>
      <c r="AL113" s="34">
        <f t="shared" si="42"/>
        <v>38.898299999999999</v>
      </c>
      <c r="AM113" s="34">
        <f t="shared" si="42"/>
        <v>55.569000000000003</v>
      </c>
      <c r="AN113" s="48"/>
      <c r="AO113" s="34">
        <v>10</v>
      </c>
      <c r="AP113" s="48"/>
      <c r="AQ113" s="48"/>
      <c r="AR113" s="47" t="str">
        <f t="shared" si="43"/>
        <v>BE</v>
      </c>
      <c r="AS113" s="47" t="s">
        <v>278</v>
      </c>
      <c r="AT113" s="47" t="s">
        <v>108</v>
      </c>
      <c r="AU113" s="47" t="str">
        <f t="shared" si="53"/>
        <v>COM_BNDPRD</v>
      </c>
      <c r="AV113" s="47" t="s">
        <v>153</v>
      </c>
      <c r="AW113" s="34">
        <f t="shared" si="56"/>
        <v>67.116550000000004</v>
      </c>
      <c r="AX113" s="34">
        <f t="shared" si="56"/>
        <v>35.3245</v>
      </c>
      <c r="AY113" s="34"/>
      <c r="AZ113" s="34">
        <v>10</v>
      </c>
      <c r="BA113" s="48"/>
      <c r="BB113" s="47" t="str">
        <f t="shared" si="44"/>
        <v>BE</v>
      </c>
      <c r="BC113" s="47" t="s">
        <v>278</v>
      </c>
      <c r="BD113" s="47" t="s">
        <v>108</v>
      </c>
      <c r="BE113" s="47" t="str">
        <f t="shared" si="36"/>
        <v>COM_BNDPRD</v>
      </c>
      <c r="BF113" s="47" t="s">
        <v>71</v>
      </c>
      <c r="BG113" s="34">
        <f t="shared" si="57"/>
        <v>74.181449999999998</v>
      </c>
      <c r="BH113" s="34">
        <f t="shared" si="57"/>
        <v>141.298</v>
      </c>
      <c r="BI113" s="48"/>
      <c r="BJ113" s="34">
        <v>10</v>
      </c>
      <c r="BK113" s="48"/>
      <c r="BL113" s="48"/>
      <c r="BM113" s="47" t="str">
        <f t="shared" si="45"/>
        <v>BE</v>
      </c>
      <c r="BN113" s="47" t="s">
        <v>278</v>
      </c>
      <c r="BO113" s="47" t="s">
        <v>284</v>
      </c>
      <c r="BP113" s="47" t="str">
        <f t="shared" si="54"/>
        <v>COM_BNDPRD</v>
      </c>
      <c r="BQ113" s="47" t="s">
        <v>153</v>
      </c>
      <c r="BR113" s="34">
        <f t="shared" si="58"/>
        <v>2.6353</v>
      </c>
      <c r="BS113" s="34">
        <f t="shared" si="58"/>
        <v>1.387</v>
      </c>
      <c r="BT113" s="34"/>
      <c r="BU113" s="34">
        <v>10</v>
      </c>
      <c r="BV113" s="48"/>
      <c r="BW113" s="47" t="str">
        <f t="shared" si="46"/>
        <v>BE</v>
      </c>
      <c r="BX113" s="47" t="s">
        <v>278</v>
      </c>
      <c r="BY113" s="47" t="s">
        <v>284</v>
      </c>
      <c r="BZ113" s="47" t="str">
        <f t="shared" si="39"/>
        <v>COM_BNDPRD</v>
      </c>
      <c r="CA113" s="47" t="s">
        <v>71</v>
      </c>
      <c r="CB113" s="34">
        <f t="shared" si="59"/>
        <v>2.9127000000000001</v>
      </c>
      <c r="CC113" s="34">
        <f t="shared" si="59"/>
        <v>3.4675000000000002</v>
      </c>
      <c r="CD113" s="48"/>
      <c r="CE113" s="34">
        <v>10</v>
      </c>
      <c r="CF113" s="48"/>
      <c r="CG113" s="47" t="str">
        <f t="shared" si="48"/>
        <v>BE</v>
      </c>
      <c r="CH113" s="47" t="s">
        <v>278</v>
      </c>
      <c r="CI113" s="47" t="s">
        <v>23</v>
      </c>
      <c r="CJ113" s="47" t="str">
        <f t="shared" si="55"/>
        <v>COM_BNDPRD</v>
      </c>
      <c r="CK113" s="47" t="s">
        <v>153</v>
      </c>
      <c r="CL113" s="34">
        <f t="shared" si="49"/>
        <v>1.7324999999999999</v>
      </c>
      <c r="CM113" s="34">
        <f t="shared" si="49"/>
        <v>1.8287499999999997</v>
      </c>
      <c r="CN113" s="34"/>
      <c r="CO113" s="34">
        <v>10</v>
      </c>
      <c r="CP113" s="48"/>
      <c r="CQ113" s="47" t="str">
        <f t="shared" si="50"/>
        <v>BE</v>
      </c>
      <c r="CR113" s="47" t="s">
        <v>278</v>
      </c>
      <c r="CS113" s="47" t="str">
        <f t="shared" si="51"/>
        <v>COMBIO</v>
      </c>
      <c r="CT113" s="47" t="str">
        <f t="shared" si="40"/>
        <v>COM_BNDPRD</v>
      </c>
      <c r="CU113" s="47" t="s">
        <v>71</v>
      </c>
      <c r="CV113" s="34">
        <f t="shared" si="60"/>
        <v>2.0212499999999998</v>
      </c>
      <c r="CW113" s="34">
        <f t="shared" si="60"/>
        <v>2.8874999999999997</v>
      </c>
      <c r="CX113" s="48"/>
      <c r="CY113" s="34">
        <v>10</v>
      </c>
      <c r="CZ113" s="48"/>
      <c r="DA113" s="47" t="s">
        <v>36</v>
      </c>
      <c r="DB113" s="43" t="s">
        <v>96</v>
      </c>
      <c r="DC113" s="43" t="s">
        <v>207</v>
      </c>
      <c r="DD113" s="32">
        <v>0</v>
      </c>
      <c r="DE113" s="32">
        <v>37.045999999999999</v>
      </c>
      <c r="DF113" s="32">
        <v>70.649000000000001</v>
      </c>
      <c r="DG113" s="32">
        <v>2.774</v>
      </c>
      <c r="DH113" s="32">
        <v>3.5999999999999997E-2</v>
      </c>
      <c r="DI113" s="32">
        <f t="shared" si="29"/>
        <v>1.9249999999999998</v>
      </c>
      <c r="DJ113" s="32"/>
      <c r="DK113" s="32">
        <v>0.71499999999999997</v>
      </c>
      <c r="DL113" s="32">
        <v>1.21</v>
      </c>
      <c r="DM113" s="32"/>
      <c r="DN113" s="32">
        <v>0</v>
      </c>
      <c r="DO113" s="32">
        <v>0</v>
      </c>
      <c r="DP113" s="32">
        <v>0</v>
      </c>
      <c r="DQ113" s="32">
        <v>0</v>
      </c>
      <c r="DR113" s="32">
        <v>1.4E-2</v>
      </c>
      <c r="DS113" s="32">
        <v>0</v>
      </c>
      <c r="DT113" s="32">
        <v>0</v>
      </c>
    </row>
    <row r="114" spans="2:124">
      <c r="B114" s="47" t="s">
        <v>275</v>
      </c>
      <c r="G114" s="34"/>
      <c r="H114" s="34"/>
      <c r="I114" s="34"/>
      <c r="J114" s="34"/>
      <c r="K114" s="48"/>
      <c r="Q114" s="34"/>
      <c r="R114" s="34"/>
      <c r="S114" s="48"/>
      <c r="T114" s="34"/>
      <c r="U114" s="48"/>
      <c r="V114" s="48"/>
      <c r="W114" s="47" t="str">
        <f t="shared" si="27"/>
        <v>BG</v>
      </c>
      <c r="X114" s="47" t="s">
        <v>278</v>
      </c>
      <c r="Y114" s="47" t="s">
        <v>274</v>
      </c>
      <c r="Z114" s="47" t="str">
        <f t="shared" si="32"/>
        <v>COM_BNDPRD</v>
      </c>
      <c r="AA114" s="47" t="s">
        <v>153</v>
      </c>
      <c r="AB114" s="34">
        <f t="shared" si="41"/>
        <v>0.78089999999999993</v>
      </c>
      <c r="AC114" s="34">
        <f t="shared" si="41"/>
        <v>0.49319999999999997</v>
      </c>
      <c r="AD114" s="34"/>
      <c r="AE114" s="34">
        <v>10</v>
      </c>
      <c r="AF114" s="48"/>
      <c r="AG114" s="47" t="str">
        <f t="shared" si="28"/>
        <v>BG</v>
      </c>
      <c r="AH114" s="47" t="s">
        <v>278</v>
      </c>
      <c r="AI114" s="47" t="str">
        <f t="shared" si="33"/>
        <v>COMFINOIL</v>
      </c>
      <c r="AJ114" s="47" t="str">
        <f t="shared" si="34"/>
        <v>COM_BNDPRD</v>
      </c>
      <c r="AK114" s="47" t="s">
        <v>71</v>
      </c>
      <c r="AL114" s="34">
        <f t="shared" si="42"/>
        <v>0.86309999999999998</v>
      </c>
      <c r="AM114" s="34">
        <f t="shared" si="42"/>
        <v>1.2329999999999999</v>
      </c>
      <c r="AN114" s="48"/>
      <c r="AO114" s="34">
        <v>10</v>
      </c>
      <c r="AP114" s="48"/>
      <c r="AQ114" s="48"/>
      <c r="AR114" s="47" t="str">
        <f t="shared" si="43"/>
        <v>BG</v>
      </c>
      <c r="AS114" s="47" t="s">
        <v>278</v>
      </c>
      <c r="AT114" s="47" t="s">
        <v>108</v>
      </c>
      <c r="AU114" s="47" t="str">
        <f t="shared" si="53"/>
        <v>COM_BNDPRD</v>
      </c>
      <c r="AV114" s="47" t="s">
        <v>153</v>
      </c>
      <c r="AW114" s="34">
        <f t="shared" si="56"/>
        <v>3.5425499999999999</v>
      </c>
      <c r="AX114" s="34">
        <f t="shared" si="56"/>
        <v>1.8645</v>
      </c>
      <c r="AY114" s="34"/>
      <c r="AZ114" s="34">
        <v>10</v>
      </c>
      <c r="BA114" s="48"/>
      <c r="BB114" s="47" t="str">
        <f t="shared" si="44"/>
        <v>BG</v>
      </c>
      <c r="BC114" s="47" t="s">
        <v>278</v>
      </c>
      <c r="BD114" s="47" t="s">
        <v>108</v>
      </c>
      <c r="BE114" s="47" t="str">
        <f t="shared" si="36"/>
        <v>COM_BNDPRD</v>
      </c>
      <c r="BF114" s="47" t="s">
        <v>71</v>
      </c>
      <c r="BG114" s="34">
        <f t="shared" si="57"/>
        <v>3.9154500000000003</v>
      </c>
      <c r="BH114" s="34">
        <f t="shared" si="57"/>
        <v>7.4580000000000002</v>
      </c>
      <c r="BI114" s="48"/>
      <c r="BJ114" s="34">
        <v>10</v>
      </c>
      <c r="BK114" s="48"/>
      <c r="BL114" s="48"/>
      <c r="BM114" s="47" t="str">
        <f t="shared" si="45"/>
        <v>BG</v>
      </c>
      <c r="BN114" s="47" t="s">
        <v>278</v>
      </c>
      <c r="BO114" s="47" t="s">
        <v>284</v>
      </c>
      <c r="BP114" s="47" t="str">
        <f t="shared" si="54"/>
        <v>COM_BNDPRD</v>
      </c>
      <c r="BQ114" s="47" t="s">
        <v>153</v>
      </c>
      <c r="BR114" s="34">
        <f t="shared" si="58"/>
        <v>4.4754500000000004</v>
      </c>
      <c r="BS114" s="34">
        <f t="shared" si="58"/>
        <v>2.3555000000000001</v>
      </c>
      <c r="BT114" s="34"/>
      <c r="BU114" s="34">
        <v>10</v>
      </c>
      <c r="BV114" s="48"/>
      <c r="BW114" s="47" t="str">
        <f t="shared" si="46"/>
        <v>BG</v>
      </c>
      <c r="BX114" s="47" t="s">
        <v>278</v>
      </c>
      <c r="BY114" s="47" t="s">
        <v>284</v>
      </c>
      <c r="BZ114" s="47" t="str">
        <f t="shared" si="39"/>
        <v>COM_BNDPRD</v>
      </c>
      <c r="CA114" s="47" t="s">
        <v>71</v>
      </c>
      <c r="CB114" s="34">
        <f t="shared" si="59"/>
        <v>4.9465500000000002</v>
      </c>
      <c r="CC114" s="34">
        <f t="shared" si="59"/>
        <v>5.8887499999999999</v>
      </c>
      <c r="CD114" s="48"/>
      <c r="CE114" s="34">
        <v>10</v>
      </c>
      <c r="CF114" s="48"/>
      <c r="CG114" s="47" t="str">
        <f t="shared" si="48"/>
        <v>BG</v>
      </c>
      <c r="CH114" s="47" t="s">
        <v>278</v>
      </c>
      <c r="CI114" s="47" t="s">
        <v>23</v>
      </c>
      <c r="CJ114" s="47" t="str">
        <f t="shared" si="55"/>
        <v>COM_BNDPRD</v>
      </c>
      <c r="CK114" s="47" t="s">
        <v>153</v>
      </c>
      <c r="CL114" s="34">
        <f t="shared" si="49"/>
        <v>0.60030000000000006</v>
      </c>
      <c r="CM114" s="34">
        <f t="shared" si="49"/>
        <v>0.63365000000000005</v>
      </c>
      <c r="CN114" s="34"/>
      <c r="CO114" s="34">
        <v>10</v>
      </c>
      <c r="CP114" s="48"/>
      <c r="CQ114" s="47" t="str">
        <f t="shared" si="50"/>
        <v>BG</v>
      </c>
      <c r="CR114" s="47" t="s">
        <v>278</v>
      </c>
      <c r="CS114" s="47" t="str">
        <f t="shared" si="51"/>
        <v>COMBIO</v>
      </c>
      <c r="CT114" s="47" t="str">
        <f t="shared" si="40"/>
        <v>COM_BNDPRD</v>
      </c>
      <c r="CU114" s="47" t="s">
        <v>71</v>
      </c>
      <c r="CV114" s="34">
        <f t="shared" si="60"/>
        <v>0.70035000000000003</v>
      </c>
      <c r="CW114" s="34">
        <f t="shared" si="60"/>
        <v>1.0005000000000002</v>
      </c>
      <c r="CX114" s="48"/>
      <c r="CY114" s="34">
        <v>10</v>
      </c>
      <c r="CZ114" s="48"/>
      <c r="DA114" s="47" t="s">
        <v>37</v>
      </c>
      <c r="DB114" s="43" t="s">
        <v>96</v>
      </c>
      <c r="DC114" s="43" t="s">
        <v>211</v>
      </c>
      <c r="DD114" s="32">
        <v>0.23400000000000001</v>
      </c>
      <c r="DE114" s="32">
        <v>0.82199999999999995</v>
      </c>
      <c r="DF114" s="32">
        <v>3.7290000000000001</v>
      </c>
      <c r="DG114" s="32">
        <v>4.7110000000000003</v>
      </c>
      <c r="DH114" s="32">
        <v>0.50800000000000001</v>
      </c>
      <c r="DI114" s="32">
        <f t="shared" si="29"/>
        <v>0.66700000000000004</v>
      </c>
      <c r="DJ114" s="32"/>
      <c r="DK114" s="32">
        <v>0.50900000000000001</v>
      </c>
      <c r="DL114" s="32">
        <v>0.158</v>
      </c>
      <c r="DM114" s="32"/>
      <c r="DN114" s="32">
        <v>0</v>
      </c>
      <c r="DO114" s="32">
        <v>0</v>
      </c>
      <c r="DP114" s="32">
        <v>0</v>
      </c>
      <c r="DQ114" s="32">
        <v>0</v>
      </c>
      <c r="DR114" s="32">
        <v>0</v>
      </c>
      <c r="DS114" s="32">
        <v>0</v>
      </c>
      <c r="DT114" s="32">
        <v>0</v>
      </c>
    </row>
    <row r="115" spans="2:124">
      <c r="B115" s="47" t="s">
        <v>275</v>
      </c>
      <c r="G115" s="34"/>
      <c r="H115" s="34"/>
      <c r="I115" s="34"/>
      <c r="J115" s="34"/>
      <c r="K115" s="48"/>
      <c r="Q115" s="34"/>
      <c r="R115" s="34"/>
      <c r="S115" s="48"/>
      <c r="T115" s="34"/>
      <c r="U115" s="48"/>
      <c r="V115" s="48"/>
      <c r="W115" s="47" t="str">
        <f t="shared" si="27"/>
        <v>CZ</v>
      </c>
      <c r="X115" s="47" t="s">
        <v>278</v>
      </c>
      <c r="Y115" s="47" t="s">
        <v>274</v>
      </c>
      <c r="Z115" s="47" t="str">
        <f t="shared" si="32"/>
        <v>COM_BNDPRD</v>
      </c>
      <c r="AA115" s="47" t="s">
        <v>153</v>
      </c>
      <c r="AB115" s="34">
        <f t="shared" si="41"/>
        <v>1.0810999999999999</v>
      </c>
      <c r="AC115" s="34">
        <f t="shared" si="41"/>
        <v>0.68279999999999996</v>
      </c>
      <c r="AD115" s="34"/>
      <c r="AE115" s="34">
        <v>10</v>
      </c>
      <c r="AF115" s="48"/>
      <c r="AG115" s="47" t="str">
        <f t="shared" si="28"/>
        <v>CZ</v>
      </c>
      <c r="AH115" s="47" t="s">
        <v>278</v>
      </c>
      <c r="AI115" s="47" t="str">
        <f t="shared" si="33"/>
        <v>COMFINOIL</v>
      </c>
      <c r="AJ115" s="47" t="str">
        <f t="shared" si="34"/>
        <v>COM_BNDPRD</v>
      </c>
      <c r="AK115" s="47" t="s">
        <v>71</v>
      </c>
      <c r="AL115" s="34">
        <f t="shared" si="42"/>
        <v>1.1948999999999999</v>
      </c>
      <c r="AM115" s="34">
        <f t="shared" si="42"/>
        <v>1.7069999999999999</v>
      </c>
      <c r="AN115" s="48"/>
      <c r="AO115" s="34">
        <v>10</v>
      </c>
      <c r="AP115" s="48"/>
      <c r="AQ115" s="48"/>
      <c r="AR115" s="47" t="str">
        <f t="shared" si="43"/>
        <v>CZ</v>
      </c>
      <c r="AS115" s="47" t="s">
        <v>278</v>
      </c>
      <c r="AT115" s="47" t="s">
        <v>108</v>
      </c>
      <c r="AU115" s="47" t="str">
        <f t="shared" si="53"/>
        <v>COM_BNDPRD</v>
      </c>
      <c r="AV115" s="47" t="s">
        <v>153</v>
      </c>
      <c r="AW115" s="34">
        <f t="shared" si="56"/>
        <v>39.062100000000001</v>
      </c>
      <c r="AX115" s="34">
        <f t="shared" si="56"/>
        <v>20.559000000000001</v>
      </c>
      <c r="AY115" s="34"/>
      <c r="AZ115" s="34">
        <v>10</v>
      </c>
      <c r="BA115" s="48"/>
      <c r="BB115" s="47" t="str">
        <f t="shared" si="44"/>
        <v>CZ</v>
      </c>
      <c r="BC115" s="47" t="s">
        <v>278</v>
      </c>
      <c r="BD115" s="47" t="s">
        <v>108</v>
      </c>
      <c r="BE115" s="47" t="str">
        <f t="shared" si="36"/>
        <v>COM_BNDPRD</v>
      </c>
      <c r="BF115" s="47" t="s">
        <v>71</v>
      </c>
      <c r="BG115" s="34">
        <f t="shared" si="57"/>
        <v>43.173900000000003</v>
      </c>
      <c r="BH115" s="34">
        <f t="shared" si="57"/>
        <v>82.236000000000004</v>
      </c>
      <c r="BI115" s="48"/>
      <c r="BJ115" s="34">
        <v>10</v>
      </c>
      <c r="BK115" s="48"/>
      <c r="BL115" s="48"/>
      <c r="BM115" s="47" t="str">
        <f t="shared" si="45"/>
        <v>CZ</v>
      </c>
      <c r="BN115" s="47" t="s">
        <v>278</v>
      </c>
      <c r="BO115" s="47" t="s">
        <v>284</v>
      </c>
      <c r="BP115" s="47" t="str">
        <f t="shared" si="54"/>
        <v>COM_BNDPRD</v>
      </c>
      <c r="BQ115" s="47" t="s">
        <v>153</v>
      </c>
      <c r="BR115" s="34">
        <f t="shared" si="58"/>
        <v>17.610149999999997</v>
      </c>
      <c r="BS115" s="34">
        <f t="shared" si="58"/>
        <v>9.2684999999999995</v>
      </c>
      <c r="BT115" s="34"/>
      <c r="BU115" s="34">
        <v>10</v>
      </c>
      <c r="BV115" s="48"/>
      <c r="BW115" s="47" t="str">
        <f t="shared" si="46"/>
        <v>CZ</v>
      </c>
      <c r="BX115" s="47" t="s">
        <v>278</v>
      </c>
      <c r="BY115" s="47" t="s">
        <v>284</v>
      </c>
      <c r="BZ115" s="47" t="str">
        <f t="shared" si="39"/>
        <v>COM_BNDPRD</v>
      </c>
      <c r="CA115" s="47" t="s">
        <v>71</v>
      </c>
      <c r="CB115" s="34">
        <f t="shared" si="59"/>
        <v>19.463850000000001</v>
      </c>
      <c r="CC115" s="34">
        <f t="shared" si="59"/>
        <v>23.171250000000001</v>
      </c>
      <c r="CD115" s="48"/>
      <c r="CE115" s="34">
        <v>10</v>
      </c>
      <c r="CF115" s="48"/>
      <c r="CG115" s="47" t="str">
        <f t="shared" si="48"/>
        <v>CZ</v>
      </c>
      <c r="CH115" s="47" t="s">
        <v>278</v>
      </c>
      <c r="CI115" s="47" t="s">
        <v>23</v>
      </c>
      <c r="CJ115" s="47" t="str">
        <f t="shared" si="55"/>
        <v>COM_BNDPRD</v>
      </c>
      <c r="CK115" s="47" t="s">
        <v>153</v>
      </c>
      <c r="CL115" s="34">
        <f t="shared" si="49"/>
        <v>1.3553999999999999</v>
      </c>
      <c r="CM115" s="34">
        <f t="shared" si="49"/>
        <v>1.4306999999999999</v>
      </c>
      <c r="CN115" s="34"/>
      <c r="CO115" s="34">
        <v>10</v>
      </c>
      <c r="CP115" s="48"/>
      <c r="CQ115" s="47" t="str">
        <f t="shared" si="50"/>
        <v>CZ</v>
      </c>
      <c r="CR115" s="47" t="s">
        <v>278</v>
      </c>
      <c r="CS115" s="47" t="str">
        <f t="shared" si="51"/>
        <v>COMBIO</v>
      </c>
      <c r="CT115" s="47" t="str">
        <f t="shared" si="40"/>
        <v>COM_BNDPRD</v>
      </c>
      <c r="CU115" s="47" t="s">
        <v>71</v>
      </c>
      <c r="CV115" s="34">
        <f t="shared" si="60"/>
        <v>1.5813000000000001</v>
      </c>
      <c r="CW115" s="34">
        <f t="shared" si="60"/>
        <v>2.2589999999999999</v>
      </c>
      <c r="CX115" s="48"/>
      <c r="CY115" s="34">
        <v>10</v>
      </c>
      <c r="CZ115" s="48"/>
      <c r="DA115" s="47" t="s">
        <v>39</v>
      </c>
      <c r="DB115" s="43" t="s">
        <v>96</v>
      </c>
      <c r="DC115" s="43" t="s">
        <v>212</v>
      </c>
      <c r="DD115" s="32">
        <v>1.0549999999999999</v>
      </c>
      <c r="DE115" s="32">
        <v>1.1379999999999999</v>
      </c>
      <c r="DF115" s="32">
        <v>41.118000000000002</v>
      </c>
      <c r="DG115" s="32">
        <v>18.536999999999999</v>
      </c>
      <c r="DH115" s="32">
        <v>0.16300000000000001</v>
      </c>
      <c r="DI115" s="32">
        <f t="shared" si="29"/>
        <v>1.506</v>
      </c>
      <c r="DJ115" s="32"/>
      <c r="DK115" s="32">
        <v>0.65900000000000003</v>
      </c>
      <c r="DL115" s="32">
        <v>0.84699999999999998</v>
      </c>
      <c r="DM115" s="32"/>
      <c r="DN115" s="32">
        <v>1.617</v>
      </c>
      <c r="DO115" s="32">
        <v>0.97</v>
      </c>
      <c r="DP115" s="32">
        <v>0.64700000000000002</v>
      </c>
      <c r="DQ115" s="32">
        <v>0</v>
      </c>
      <c r="DR115" s="32">
        <v>0</v>
      </c>
      <c r="DS115" s="32">
        <v>0.71099999999999997</v>
      </c>
      <c r="DT115" s="32">
        <v>1.3580000000000001</v>
      </c>
    </row>
    <row r="116" spans="2:124">
      <c r="B116" s="47" t="s">
        <v>275</v>
      </c>
      <c r="G116" s="34"/>
      <c r="H116" s="34"/>
      <c r="I116" s="34"/>
      <c r="J116" s="34"/>
      <c r="K116" s="48"/>
      <c r="Q116" s="34"/>
      <c r="R116" s="34"/>
      <c r="S116" s="48"/>
      <c r="T116" s="34"/>
      <c r="U116" s="48"/>
      <c r="V116" s="48"/>
      <c r="W116" s="47" t="str">
        <f t="shared" si="27"/>
        <v>DK</v>
      </c>
      <c r="X116" s="47" t="s">
        <v>278</v>
      </c>
      <c r="Y116" s="47" t="s">
        <v>274</v>
      </c>
      <c r="Z116" s="47" t="str">
        <f t="shared" si="32"/>
        <v>COM_BNDPRD</v>
      </c>
      <c r="AA116" s="47" t="s">
        <v>153</v>
      </c>
      <c r="AB116" s="34">
        <f t="shared" si="41"/>
        <v>2.4965999999999999</v>
      </c>
      <c r="AC116" s="34">
        <f t="shared" si="41"/>
        <v>1.5768</v>
      </c>
      <c r="AD116" s="34"/>
      <c r="AE116" s="34">
        <v>10</v>
      </c>
      <c r="AF116" s="48"/>
      <c r="AG116" s="47" t="str">
        <f t="shared" si="28"/>
        <v>DK</v>
      </c>
      <c r="AH116" s="47" t="s">
        <v>278</v>
      </c>
      <c r="AI116" s="47" t="str">
        <f t="shared" si="33"/>
        <v>COMFINOIL</v>
      </c>
      <c r="AJ116" s="47" t="str">
        <f t="shared" si="34"/>
        <v>COM_BNDPRD</v>
      </c>
      <c r="AK116" s="47" t="s">
        <v>71</v>
      </c>
      <c r="AL116" s="34">
        <f t="shared" si="42"/>
        <v>2.7594000000000003</v>
      </c>
      <c r="AM116" s="34">
        <f t="shared" si="42"/>
        <v>3.9420000000000002</v>
      </c>
      <c r="AN116" s="48"/>
      <c r="AO116" s="34">
        <v>10</v>
      </c>
      <c r="AP116" s="48"/>
      <c r="AQ116" s="48"/>
      <c r="AR116" s="47" t="str">
        <f t="shared" si="43"/>
        <v>DK</v>
      </c>
      <c r="AS116" s="47" t="s">
        <v>278</v>
      </c>
      <c r="AT116" s="47" t="s">
        <v>108</v>
      </c>
      <c r="AU116" s="47" t="str">
        <f t="shared" si="53"/>
        <v>COM_BNDPRD</v>
      </c>
      <c r="AV116" s="47" t="s">
        <v>153</v>
      </c>
      <c r="AW116" s="34">
        <f t="shared" si="56"/>
        <v>6.974899999999999</v>
      </c>
      <c r="AX116" s="34">
        <f t="shared" si="56"/>
        <v>3.6709999999999998</v>
      </c>
      <c r="AY116" s="34"/>
      <c r="AZ116" s="34">
        <v>10</v>
      </c>
      <c r="BA116" s="48"/>
      <c r="BB116" s="47" t="str">
        <f t="shared" si="44"/>
        <v>DK</v>
      </c>
      <c r="BC116" s="47" t="s">
        <v>278</v>
      </c>
      <c r="BD116" s="47" t="s">
        <v>108</v>
      </c>
      <c r="BE116" s="47" t="str">
        <f t="shared" si="36"/>
        <v>COM_BNDPRD</v>
      </c>
      <c r="BF116" s="47" t="s">
        <v>71</v>
      </c>
      <c r="BG116" s="34">
        <f t="shared" si="57"/>
        <v>7.7091000000000003</v>
      </c>
      <c r="BH116" s="34">
        <f t="shared" si="57"/>
        <v>14.683999999999999</v>
      </c>
      <c r="BI116" s="48"/>
      <c r="BJ116" s="34">
        <v>10</v>
      </c>
      <c r="BK116" s="48"/>
      <c r="BL116" s="48"/>
      <c r="BM116" s="47" t="str">
        <f t="shared" si="45"/>
        <v>DK</v>
      </c>
      <c r="BN116" s="47" t="s">
        <v>278</v>
      </c>
      <c r="BO116" s="47" t="s">
        <v>284</v>
      </c>
      <c r="BP116" s="47" t="str">
        <f t="shared" si="54"/>
        <v>COM_BNDPRD</v>
      </c>
      <c r="BQ116" s="47" t="s">
        <v>153</v>
      </c>
      <c r="BR116" s="34">
        <f t="shared" si="58"/>
        <v>28.960749999999997</v>
      </c>
      <c r="BS116" s="34">
        <f t="shared" si="58"/>
        <v>15.2425</v>
      </c>
      <c r="BT116" s="34"/>
      <c r="BU116" s="34">
        <v>10</v>
      </c>
      <c r="BV116" s="48"/>
      <c r="BW116" s="47" t="str">
        <f t="shared" si="46"/>
        <v>DK</v>
      </c>
      <c r="BX116" s="47" t="s">
        <v>278</v>
      </c>
      <c r="BY116" s="47" t="s">
        <v>284</v>
      </c>
      <c r="BZ116" s="47" t="str">
        <f t="shared" si="39"/>
        <v>COM_BNDPRD</v>
      </c>
      <c r="CA116" s="47" t="s">
        <v>71</v>
      </c>
      <c r="CB116" s="34">
        <f t="shared" si="59"/>
        <v>32.009250000000002</v>
      </c>
      <c r="CC116" s="34">
        <f t="shared" si="59"/>
        <v>38.106250000000003</v>
      </c>
      <c r="CD116" s="48"/>
      <c r="CE116" s="34">
        <v>10</v>
      </c>
      <c r="CF116" s="48"/>
      <c r="CG116" s="47" t="str">
        <f t="shared" si="48"/>
        <v>DK</v>
      </c>
      <c r="CH116" s="47" t="s">
        <v>278</v>
      </c>
      <c r="CI116" s="47" t="s">
        <v>23</v>
      </c>
      <c r="CJ116" s="47" t="str">
        <f t="shared" si="55"/>
        <v>COM_BNDPRD</v>
      </c>
      <c r="CK116" s="47" t="s">
        <v>153</v>
      </c>
      <c r="CL116" s="34">
        <f t="shared" si="49"/>
        <v>1.2564</v>
      </c>
      <c r="CM116" s="34">
        <f t="shared" si="49"/>
        <v>1.3261999999999998</v>
      </c>
      <c r="CN116" s="34"/>
      <c r="CO116" s="34">
        <v>10</v>
      </c>
      <c r="CP116" s="48"/>
      <c r="CQ116" s="47" t="str">
        <f t="shared" si="50"/>
        <v>DK</v>
      </c>
      <c r="CR116" s="47" t="s">
        <v>278</v>
      </c>
      <c r="CS116" s="47" t="str">
        <f t="shared" si="51"/>
        <v>COMBIO</v>
      </c>
      <c r="CT116" s="47" t="str">
        <f t="shared" si="40"/>
        <v>COM_BNDPRD</v>
      </c>
      <c r="CU116" s="47" t="s">
        <v>71</v>
      </c>
      <c r="CV116" s="34">
        <f t="shared" si="60"/>
        <v>1.4658</v>
      </c>
      <c r="CW116" s="34">
        <f t="shared" si="60"/>
        <v>2.0939999999999999</v>
      </c>
      <c r="CX116" s="48"/>
      <c r="CY116" s="34">
        <v>10</v>
      </c>
      <c r="CZ116" s="48"/>
      <c r="DA116" s="47" t="s">
        <v>41</v>
      </c>
      <c r="DB116" s="43" t="s">
        <v>96</v>
      </c>
      <c r="DC116" s="43" t="s">
        <v>213</v>
      </c>
      <c r="DD116" s="32">
        <v>0</v>
      </c>
      <c r="DE116" s="32">
        <v>2.6280000000000001</v>
      </c>
      <c r="DF116" s="32">
        <v>7.3419999999999996</v>
      </c>
      <c r="DG116" s="32">
        <v>30.484999999999999</v>
      </c>
      <c r="DH116" s="32">
        <v>8.6999999999999994E-2</v>
      </c>
      <c r="DI116" s="32">
        <f t="shared" si="29"/>
        <v>1.3959999999999999</v>
      </c>
      <c r="DJ116" s="32"/>
      <c r="DK116" s="32">
        <v>1.1519999999999999</v>
      </c>
      <c r="DL116" s="32">
        <v>0.24399999999999999</v>
      </c>
      <c r="DM116" s="32"/>
      <c r="DN116" s="32">
        <v>0.41399999999999998</v>
      </c>
      <c r="DO116" s="32">
        <v>0.22800000000000001</v>
      </c>
      <c r="DP116" s="32">
        <v>0.186</v>
      </c>
      <c r="DQ116" s="32">
        <v>0</v>
      </c>
      <c r="DR116" s="32">
        <v>0</v>
      </c>
      <c r="DS116" s="32">
        <v>0</v>
      </c>
      <c r="DT116" s="32">
        <v>0.186</v>
      </c>
    </row>
    <row r="117" spans="2:124">
      <c r="B117" s="47" t="str">
        <f>$DA117</f>
        <v>DE</v>
      </c>
      <c r="C117" s="47" t="s">
        <v>278</v>
      </c>
      <c r="D117" s="47" t="s">
        <v>281</v>
      </c>
      <c r="E117" s="47" t="str">
        <f>IF(OR(D117="xx",D117="yy"),"\I:","COM_BNDPRD")</f>
        <v>COM_BNDPRD</v>
      </c>
      <c r="F117" s="47" t="s">
        <v>153</v>
      </c>
      <c r="G117" s="34">
        <f>$DD117*G$1</f>
        <v>7.3159499999999991</v>
      </c>
      <c r="H117" s="34">
        <f>$DD117*H$1</f>
        <v>3.8504999999999998</v>
      </c>
      <c r="I117" s="34"/>
      <c r="J117" s="34">
        <v>10</v>
      </c>
      <c r="K117" s="48"/>
      <c r="L117" s="47" t="str">
        <f>$DA117</f>
        <v>DE</v>
      </c>
      <c r="M117" s="47" t="s">
        <v>278</v>
      </c>
      <c r="N117" s="47" t="s">
        <v>269</v>
      </c>
      <c r="O117" s="47" t="str">
        <f>IF(OR(N117="xx",N117="yy"),"\I:","COM_BNDPRD")</f>
        <v>COM_BNDPRD</v>
      </c>
      <c r="P117" s="47" t="s">
        <v>71</v>
      </c>
      <c r="Q117" s="34">
        <f>$DD117*Q$1</f>
        <v>8.0860500000000002</v>
      </c>
      <c r="R117" s="34">
        <f>$DD117*R$1</f>
        <v>11.551499999999999</v>
      </c>
      <c r="S117" s="48"/>
      <c r="T117" s="34">
        <v>10</v>
      </c>
      <c r="U117" s="48"/>
      <c r="V117" s="48"/>
      <c r="W117" s="47" t="str">
        <f t="shared" si="27"/>
        <v>DE</v>
      </c>
      <c r="X117" s="47" t="s">
        <v>278</v>
      </c>
      <c r="Y117" s="47" t="s">
        <v>274</v>
      </c>
      <c r="Z117" s="47" t="str">
        <f t="shared" si="32"/>
        <v>COM_BNDPRD</v>
      </c>
      <c r="AA117" s="47" t="s">
        <v>153</v>
      </c>
      <c r="AB117" s="34">
        <f t="shared" si="41"/>
        <v>279.34369999999996</v>
      </c>
      <c r="AC117" s="34">
        <f t="shared" si="41"/>
        <v>176.42759999999998</v>
      </c>
      <c r="AD117" s="34"/>
      <c r="AE117" s="34">
        <v>10</v>
      </c>
      <c r="AF117" s="48"/>
      <c r="AG117" s="47" t="str">
        <f t="shared" si="28"/>
        <v>DE</v>
      </c>
      <c r="AH117" s="47" t="s">
        <v>278</v>
      </c>
      <c r="AI117" s="47" t="str">
        <f t="shared" si="33"/>
        <v>COMFINOIL</v>
      </c>
      <c r="AJ117" s="47" t="str">
        <f t="shared" si="34"/>
        <v>COM_BNDPRD</v>
      </c>
      <c r="AK117" s="47" t="s">
        <v>71</v>
      </c>
      <c r="AL117" s="34">
        <f t="shared" si="42"/>
        <v>308.74830000000003</v>
      </c>
      <c r="AM117" s="34">
        <f t="shared" si="42"/>
        <v>441.06899999999996</v>
      </c>
      <c r="AN117" s="48"/>
      <c r="AO117" s="34">
        <v>10</v>
      </c>
      <c r="AP117" s="48"/>
      <c r="AQ117" s="48"/>
      <c r="AR117" s="47" t="str">
        <f t="shared" si="43"/>
        <v>DE</v>
      </c>
      <c r="AS117" s="47" t="s">
        <v>278</v>
      </c>
      <c r="AT117" s="47" t="s">
        <v>108</v>
      </c>
      <c r="AU117" s="47" t="str">
        <f t="shared" si="53"/>
        <v>COM_BNDPRD</v>
      </c>
      <c r="AV117" s="47" t="s">
        <v>153</v>
      </c>
      <c r="AW117" s="34">
        <f t="shared" ref="AW117:AX136" si="61">$DF117*AW$1</f>
        <v>415.10629999999998</v>
      </c>
      <c r="AX117" s="34">
        <f t="shared" si="61"/>
        <v>218.477</v>
      </c>
      <c r="AY117" s="34"/>
      <c r="AZ117" s="34">
        <v>10</v>
      </c>
      <c r="BA117" s="48"/>
      <c r="BB117" s="47" t="str">
        <f t="shared" si="44"/>
        <v>DE</v>
      </c>
      <c r="BC117" s="47" t="s">
        <v>278</v>
      </c>
      <c r="BD117" s="47" t="s">
        <v>108</v>
      </c>
      <c r="BE117" s="47" t="str">
        <f t="shared" si="36"/>
        <v>COM_BNDPRD</v>
      </c>
      <c r="BF117" s="47" t="s">
        <v>71</v>
      </c>
      <c r="BG117" s="34">
        <f t="shared" ref="BG117:BH136" si="62">$DF117*BG$1</f>
        <v>458.80170000000004</v>
      </c>
      <c r="BH117" s="34">
        <f t="shared" si="62"/>
        <v>873.90800000000002</v>
      </c>
      <c r="BI117" s="48"/>
      <c r="BJ117" s="34">
        <v>10</v>
      </c>
      <c r="BK117" s="48"/>
      <c r="BL117" s="48"/>
      <c r="BM117" s="47" t="str">
        <f t="shared" si="45"/>
        <v>DE</v>
      </c>
      <c r="BN117" s="47" t="s">
        <v>278</v>
      </c>
      <c r="BO117" s="47" t="s">
        <v>284</v>
      </c>
      <c r="BP117" s="47" t="str">
        <f t="shared" si="54"/>
        <v>COM_BNDPRD</v>
      </c>
      <c r="BQ117" s="47" t="s">
        <v>153</v>
      </c>
      <c r="BR117" s="34">
        <f t="shared" si="58"/>
        <v>54.97175</v>
      </c>
      <c r="BS117" s="34">
        <f t="shared" si="58"/>
        <v>28.932500000000001</v>
      </c>
      <c r="BT117" s="34"/>
      <c r="BU117" s="34">
        <v>10</v>
      </c>
      <c r="BV117" s="48"/>
      <c r="BW117" s="47" t="str">
        <f t="shared" si="46"/>
        <v>DE</v>
      </c>
      <c r="BX117" s="47" t="s">
        <v>278</v>
      </c>
      <c r="BY117" s="47" t="s">
        <v>284</v>
      </c>
      <c r="BZ117" s="47" t="str">
        <f t="shared" si="39"/>
        <v>COM_BNDPRD</v>
      </c>
      <c r="CA117" s="47" t="s">
        <v>71</v>
      </c>
      <c r="CB117" s="34">
        <f t="shared" si="59"/>
        <v>60.758250000000004</v>
      </c>
      <c r="CC117" s="34">
        <f t="shared" si="59"/>
        <v>72.331249999999997</v>
      </c>
      <c r="CD117" s="48"/>
      <c r="CE117" s="34">
        <v>10</v>
      </c>
      <c r="CF117" s="48"/>
      <c r="CG117" s="47" t="str">
        <f t="shared" si="48"/>
        <v>DE</v>
      </c>
      <c r="CH117" s="47" t="s">
        <v>278</v>
      </c>
      <c r="CI117" s="47" t="s">
        <v>23</v>
      </c>
      <c r="CJ117" s="47" t="str">
        <f t="shared" si="55"/>
        <v>COM_BNDPRD</v>
      </c>
      <c r="CK117" s="47" t="s">
        <v>153</v>
      </c>
      <c r="CL117" s="34">
        <f t="shared" si="49"/>
        <v>96.576300000000003</v>
      </c>
      <c r="CM117" s="34">
        <f t="shared" si="49"/>
        <v>101.94165</v>
      </c>
      <c r="CN117" s="34"/>
      <c r="CO117" s="34">
        <v>10</v>
      </c>
      <c r="CP117" s="48"/>
      <c r="CQ117" s="47" t="str">
        <f t="shared" si="50"/>
        <v>DE</v>
      </c>
      <c r="CR117" s="47" t="s">
        <v>278</v>
      </c>
      <c r="CS117" s="47" t="str">
        <f t="shared" si="51"/>
        <v>COMBIO</v>
      </c>
      <c r="CT117" s="47" t="str">
        <f t="shared" si="40"/>
        <v>COM_BNDPRD</v>
      </c>
      <c r="CU117" s="47" t="s">
        <v>71</v>
      </c>
      <c r="CV117" s="34">
        <f t="shared" si="60"/>
        <v>112.67235000000001</v>
      </c>
      <c r="CW117" s="34">
        <f t="shared" si="60"/>
        <v>160.9605</v>
      </c>
      <c r="CX117" s="48"/>
      <c r="CY117" s="34">
        <v>10</v>
      </c>
      <c r="CZ117" s="48"/>
      <c r="DA117" s="47" t="s">
        <v>40</v>
      </c>
      <c r="DB117" s="43" t="s">
        <v>96</v>
      </c>
      <c r="DC117" s="43" t="s">
        <v>214</v>
      </c>
      <c r="DD117" s="32">
        <v>7.7009999999999996</v>
      </c>
      <c r="DE117" s="32">
        <v>294.04599999999999</v>
      </c>
      <c r="DF117" s="32">
        <v>436.95400000000001</v>
      </c>
      <c r="DG117" s="32">
        <v>57.865000000000002</v>
      </c>
      <c r="DH117" s="32">
        <v>1.601</v>
      </c>
      <c r="DI117" s="32">
        <f t="shared" si="29"/>
        <v>107.307</v>
      </c>
      <c r="DJ117" s="32"/>
      <c r="DK117" s="32">
        <v>50.066000000000003</v>
      </c>
      <c r="DL117" s="32">
        <v>57.241</v>
      </c>
      <c r="DM117" s="32"/>
      <c r="DN117" s="32">
        <v>0</v>
      </c>
      <c r="DO117" s="32">
        <v>0</v>
      </c>
      <c r="DP117" s="32">
        <v>0</v>
      </c>
      <c r="DQ117" s="32">
        <v>0</v>
      </c>
      <c r="DR117" s="32">
        <v>5.5919999999999996</v>
      </c>
      <c r="DS117" s="32">
        <v>0</v>
      </c>
      <c r="DT117" s="32">
        <v>0</v>
      </c>
    </row>
    <row r="118" spans="2:124">
      <c r="B118" s="47" t="s">
        <v>275</v>
      </c>
      <c r="G118" s="34"/>
      <c r="H118" s="34"/>
      <c r="I118" s="34"/>
      <c r="J118" s="34"/>
      <c r="K118" s="48"/>
      <c r="Q118" s="34"/>
      <c r="R118" s="34"/>
      <c r="S118" s="48"/>
      <c r="T118" s="34"/>
      <c r="U118" s="48"/>
      <c r="V118" s="48"/>
      <c r="W118" s="47" t="str">
        <f t="shared" si="27"/>
        <v>EE</v>
      </c>
      <c r="X118" s="47" t="s">
        <v>278</v>
      </c>
      <c r="Y118" s="47" t="s">
        <v>274</v>
      </c>
      <c r="Z118" s="47" t="str">
        <f t="shared" si="32"/>
        <v>COM_BNDPRD</v>
      </c>
      <c r="AA118" s="47" t="s">
        <v>153</v>
      </c>
      <c r="AB118" s="34">
        <f t="shared" si="41"/>
        <v>1.3242999999999998</v>
      </c>
      <c r="AC118" s="34">
        <f t="shared" si="41"/>
        <v>0.83639999999999992</v>
      </c>
      <c r="AD118" s="34"/>
      <c r="AE118" s="34">
        <v>10</v>
      </c>
      <c r="AF118" s="48"/>
      <c r="AG118" s="47" t="str">
        <f t="shared" si="28"/>
        <v>EE</v>
      </c>
      <c r="AH118" s="47" t="s">
        <v>278</v>
      </c>
      <c r="AI118" s="47" t="str">
        <f t="shared" si="33"/>
        <v>COMFINOIL</v>
      </c>
      <c r="AJ118" s="47" t="str">
        <f t="shared" si="34"/>
        <v>COM_BNDPRD</v>
      </c>
      <c r="AK118" s="47" t="s">
        <v>71</v>
      </c>
      <c r="AL118" s="34">
        <f t="shared" si="42"/>
        <v>1.4637</v>
      </c>
      <c r="AM118" s="34">
        <f t="shared" si="42"/>
        <v>2.0909999999999997</v>
      </c>
      <c r="AN118" s="48"/>
      <c r="AO118" s="34">
        <v>10</v>
      </c>
      <c r="AP118" s="48"/>
      <c r="AQ118" s="48"/>
      <c r="AR118" s="47" t="str">
        <f t="shared" si="43"/>
        <v>EE</v>
      </c>
      <c r="AS118" s="47" t="s">
        <v>278</v>
      </c>
      <c r="AT118" s="47" t="s">
        <v>108</v>
      </c>
      <c r="AU118" s="47" t="str">
        <f t="shared" si="53"/>
        <v>COM_BNDPRD</v>
      </c>
      <c r="AV118" s="47" t="s">
        <v>153</v>
      </c>
      <c r="AW118" s="34">
        <f t="shared" si="61"/>
        <v>2.7835000000000001</v>
      </c>
      <c r="AX118" s="34">
        <f t="shared" si="61"/>
        <v>1.4650000000000001</v>
      </c>
      <c r="AY118" s="34"/>
      <c r="AZ118" s="34">
        <v>10</v>
      </c>
      <c r="BA118" s="48"/>
      <c r="BB118" s="47" t="str">
        <f t="shared" si="44"/>
        <v>EE</v>
      </c>
      <c r="BC118" s="47" t="s">
        <v>278</v>
      </c>
      <c r="BD118" s="47" t="s">
        <v>108</v>
      </c>
      <c r="BE118" s="47" t="str">
        <f t="shared" si="36"/>
        <v>COM_BNDPRD</v>
      </c>
      <c r="BF118" s="47" t="s">
        <v>71</v>
      </c>
      <c r="BG118" s="34">
        <f t="shared" si="62"/>
        <v>3.0765000000000002</v>
      </c>
      <c r="BH118" s="34">
        <f t="shared" si="62"/>
        <v>5.86</v>
      </c>
      <c r="BI118" s="48"/>
      <c r="BJ118" s="34">
        <v>10</v>
      </c>
      <c r="BK118" s="48"/>
      <c r="BL118" s="48"/>
      <c r="BM118" s="47" t="str">
        <f t="shared" si="45"/>
        <v>EE</v>
      </c>
      <c r="BN118" s="47" t="s">
        <v>278</v>
      </c>
      <c r="BO118" s="47" t="s">
        <v>284</v>
      </c>
      <c r="BP118" s="47" t="str">
        <f t="shared" si="54"/>
        <v>COM_BNDPRD</v>
      </c>
      <c r="BQ118" s="47" t="s">
        <v>153</v>
      </c>
      <c r="BR118" s="34">
        <f t="shared" si="58"/>
        <v>4.2958999999999996</v>
      </c>
      <c r="BS118" s="34">
        <f t="shared" si="58"/>
        <v>2.2610000000000001</v>
      </c>
      <c r="BT118" s="34"/>
      <c r="BU118" s="34">
        <v>10</v>
      </c>
      <c r="BV118" s="48"/>
      <c r="BW118" s="47" t="str">
        <f t="shared" si="46"/>
        <v>EE</v>
      </c>
      <c r="BX118" s="47" t="s">
        <v>278</v>
      </c>
      <c r="BY118" s="47" t="s">
        <v>284</v>
      </c>
      <c r="BZ118" s="47" t="str">
        <f t="shared" si="39"/>
        <v>COM_BNDPRD</v>
      </c>
      <c r="CA118" s="47" t="s">
        <v>71</v>
      </c>
      <c r="CB118" s="34">
        <f t="shared" si="59"/>
        <v>4.7481000000000009</v>
      </c>
      <c r="CC118" s="34">
        <f t="shared" si="59"/>
        <v>5.6524999999999999</v>
      </c>
      <c r="CD118" s="48"/>
      <c r="CE118" s="34">
        <v>10</v>
      </c>
      <c r="CF118" s="48"/>
      <c r="CG118" s="47" t="str">
        <f t="shared" si="48"/>
        <v>EE</v>
      </c>
      <c r="CH118" s="47" t="s">
        <v>278</v>
      </c>
      <c r="CI118" s="47" t="s">
        <v>23</v>
      </c>
      <c r="CJ118" s="47" t="str">
        <f t="shared" si="55"/>
        <v>COM_BNDPRD</v>
      </c>
      <c r="CK118" s="47" t="s">
        <v>153</v>
      </c>
      <c r="CL118" s="34">
        <f t="shared" si="49"/>
        <v>0.43560000000000004</v>
      </c>
      <c r="CM118" s="34">
        <f t="shared" si="49"/>
        <v>0.45980000000000004</v>
      </c>
      <c r="CN118" s="34"/>
      <c r="CO118" s="34">
        <v>10</v>
      </c>
      <c r="CP118" s="48"/>
      <c r="CQ118" s="47" t="str">
        <f t="shared" si="50"/>
        <v>EE</v>
      </c>
      <c r="CR118" s="47" t="s">
        <v>278</v>
      </c>
      <c r="CS118" s="47" t="str">
        <f t="shared" si="51"/>
        <v>COMBIO</v>
      </c>
      <c r="CT118" s="47" t="str">
        <f t="shared" si="40"/>
        <v>COM_BNDPRD</v>
      </c>
      <c r="CU118" s="47" t="s">
        <v>71</v>
      </c>
      <c r="CV118" s="34">
        <f t="shared" si="60"/>
        <v>0.5082000000000001</v>
      </c>
      <c r="CW118" s="34">
        <f t="shared" si="60"/>
        <v>0.72600000000000009</v>
      </c>
      <c r="CX118" s="48"/>
      <c r="CY118" s="34">
        <v>10</v>
      </c>
      <c r="CZ118" s="48"/>
      <c r="DA118" s="47" t="s">
        <v>42</v>
      </c>
      <c r="DB118" s="43" t="s">
        <v>96</v>
      </c>
      <c r="DC118" s="43" t="s">
        <v>215</v>
      </c>
      <c r="DD118" s="32">
        <v>0.04</v>
      </c>
      <c r="DE118" s="32">
        <v>1.3939999999999999</v>
      </c>
      <c r="DF118" s="32">
        <v>2.93</v>
      </c>
      <c r="DG118" s="32">
        <v>4.5220000000000002</v>
      </c>
      <c r="DH118" s="32">
        <v>0</v>
      </c>
      <c r="DI118" s="32">
        <f t="shared" si="29"/>
        <v>0.48400000000000004</v>
      </c>
      <c r="DJ118" s="32"/>
      <c r="DK118" s="32">
        <v>0.4</v>
      </c>
      <c r="DL118" s="32">
        <v>8.4000000000000005E-2</v>
      </c>
      <c r="DM118" s="32"/>
      <c r="DN118" s="32">
        <v>0</v>
      </c>
      <c r="DO118" s="32">
        <v>0</v>
      </c>
      <c r="DP118" s="32">
        <v>0</v>
      </c>
      <c r="DQ118" s="32">
        <v>0</v>
      </c>
      <c r="DR118" s="32">
        <v>0</v>
      </c>
      <c r="DS118" s="32">
        <v>0</v>
      </c>
      <c r="DT118" s="32">
        <v>0</v>
      </c>
    </row>
    <row r="119" spans="2:124">
      <c r="B119" s="47" t="s">
        <v>275</v>
      </c>
      <c r="G119" s="34"/>
      <c r="H119" s="34"/>
      <c r="I119" s="34"/>
      <c r="J119" s="34"/>
      <c r="K119" s="48"/>
      <c r="Q119" s="34"/>
      <c r="R119" s="34"/>
      <c r="S119" s="48"/>
      <c r="T119" s="34"/>
      <c r="U119" s="48"/>
      <c r="V119" s="48"/>
      <c r="W119" s="47" t="str">
        <f t="shared" si="27"/>
        <v>IE</v>
      </c>
      <c r="X119" s="47" t="s">
        <v>278</v>
      </c>
      <c r="Y119" s="47" t="s">
        <v>274</v>
      </c>
      <c r="Z119" s="47" t="str">
        <f t="shared" si="32"/>
        <v>COM_BNDPRD</v>
      </c>
      <c r="AA119" s="47" t="s">
        <v>153</v>
      </c>
      <c r="AB119" s="34">
        <f t="shared" si="41"/>
        <v>9.7051999999999996</v>
      </c>
      <c r="AC119" s="34">
        <f t="shared" si="41"/>
        <v>6.129599999999999</v>
      </c>
      <c r="AD119" s="34"/>
      <c r="AE119" s="34">
        <v>10</v>
      </c>
      <c r="AF119" s="48"/>
      <c r="AG119" s="47" t="str">
        <f t="shared" si="28"/>
        <v>IE</v>
      </c>
      <c r="AH119" s="47" t="s">
        <v>278</v>
      </c>
      <c r="AI119" s="47" t="str">
        <f t="shared" si="33"/>
        <v>COMFINOIL</v>
      </c>
      <c r="AJ119" s="47" t="str">
        <f t="shared" si="34"/>
        <v>COM_BNDPRD</v>
      </c>
      <c r="AK119" s="47" t="s">
        <v>71</v>
      </c>
      <c r="AL119" s="34">
        <f t="shared" si="42"/>
        <v>10.726799999999999</v>
      </c>
      <c r="AM119" s="34">
        <f t="shared" si="42"/>
        <v>15.323999999999998</v>
      </c>
      <c r="AN119" s="48"/>
      <c r="AO119" s="34">
        <v>10</v>
      </c>
      <c r="AP119" s="48"/>
      <c r="AQ119" s="48"/>
      <c r="AR119" s="47" t="str">
        <f t="shared" si="43"/>
        <v>IE</v>
      </c>
      <c r="AS119" s="47" t="s">
        <v>278</v>
      </c>
      <c r="AT119" s="47" t="s">
        <v>108</v>
      </c>
      <c r="AU119" s="47" t="str">
        <f t="shared" si="53"/>
        <v>COM_BNDPRD</v>
      </c>
      <c r="AV119" s="47" t="s">
        <v>153</v>
      </c>
      <c r="AW119" s="34">
        <f t="shared" si="61"/>
        <v>15.845049999999997</v>
      </c>
      <c r="AX119" s="34">
        <f t="shared" si="61"/>
        <v>8.3394999999999992</v>
      </c>
      <c r="AY119" s="34"/>
      <c r="AZ119" s="34">
        <v>10</v>
      </c>
      <c r="BA119" s="48"/>
      <c r="BB119" s="47" t="str">
        <f t="shared" si="44"/>
        <v>IE</v>
      </c>
      <c r="BC119" s="47" t="s">
        <v>278</v>
      </c>
      <c r="BD119" s="47" t="s">
        <v>108</v>
      </c>
      <c r="BE119" s="47" t="str">
        <f t="shared" si="36"/>
        <v>COM_BNDPRD</v>
      </c>
      <c r="BF119" s="47" t="s">
        <v>71</v>
      </c>
      <c r="BG119" s="34">
        <f t="shared" si="62"/>
        <v>17.51295</v>
      </c>
      <c r="BH119" s="34">
        <f t="shared" si="62"/>
        <v>33.357999999999997</v>
      </c>
      <c r="BI119" s="48"/>
      <c r="BJ119" s="34">
        <v>10</v>
      </c>
      <c r="BK119" s="48"/>
      <c r="BL119" s="48"/>
      <c r="BM119" s="47" t="str">
        <f t="shared" si="45"/>
        <v>IE</v>
      </c>
      <c r="BN119" s="47" t="s">
        <v>278</v>
      </c>
      <c r="BO119" s="47" t="s">
        <v>284</v>
      </c>
      <c r="BP119" s="47" t="str">
        <f t="shared" si="54"/>
        <v>COM_BNDPRD</v>
      </c>
      <c r="BQ119" s="47" t="s">
        <v>153</v>
      </c>
      <c r="BR119" s="34">
        <f t="shared" si="58"/>
        <v>0</v>
      </c>
      <c r="BS119" s="34">
        <f t="shared" si="58"/>
        <v>0</v>
      </c>
      <c r="BT119" s="34"/>
      <c r="BU119" s="34">
        <v>10</v>
      </c>
      <c r="BV119" s="48"/>
      <c r="BW119" s="47" t="str">
        <f t="shared" si="46"/>
        <v>IE</v>
      </c>
      <c r="BX119" s="47" t="s">
        <v>278</v>
      </c>
      <c r="BY119" s="47" t="s">
        <v>284</v>
      </c>
      <c r="BZ119" s="47" t="str">
        <f t="shared" si="39"/>
        <v>COM_BNDPRD</v>
      </c>
      <c r="CA119" s="47" t="s">
        <v>71</v>
      </c>
      <c r="CB119" s="34">
        <f t="shared" si="59"/>
        <v>0</v>
      </c>
      <c r="CC119" s="34">
        <f t="shared" si="59"/>
        <v>0</v>
      </c>
      <c r="CD119" s="48"/>
      <c r="CE119" s="34">
        <v>10</v>
      </c>
      <c r="CF119" s="48"/>
      <c r="CG119" s="47" t="str">
        <f t="shared" si="48"/>
        <v>IE</v>
      </c>
      <c r="CH119" s="47" t="s">
        <v>278</v>
      </c>
      <c r="CI119" s="47" t="s">
        <v>23</v>
      </c>
      <c r="CJ119" s="47" t="str">
        <f t="shared" si="55"/>
        <v>COM_BNDPRD</v>
      </c>
      <c r="CK119" s="47" t="s">
        <v>153</v>
      </c>
      <c r="CL119" s="34">
        <f t="shared" si="49"/>
        <v>0.83519999999999994</v>
      </c>
      <c r="CM119" s="34">
        <f t="shared" si="49"/>
        <v>0.88159999999999994</v>
      </c>
      <c r="CN119" s="34"/>
      <c r="CO119" s="34">
        <v>10</v>
      </c>
      <c r="CP119" s="48"/>
      <c r="CQ119" s="47" t="str">
        <f t="shared" si="50"/>
        <v>IE</v>
      </c>
      <c r="CR119" s="47" t="s">
        <v>278</v>
      </c>
      <c r="CS119" s="47" t="str">
        <f t="shared" si="51"/>
        <v>COMBIO</v>
      </c>
      <c r="CT119" s="47" t="str">
        <f t="shared" si="40"/>
        <v>COM_BNDPRD</v>
      </c>
      <c r="CU119" s="47" t="s">
        <v>71</v>
      </c>
      <c r="CV119" s="34">
        <f t="shared" si="60"/>
        <v>0.97439999999999993</v>
      </c>
      <c r="CW119" s="34">
        <f t="shared" si="60"/>
        <v>1.3919999999999999</v>
      </c>
      <c r="CX119" s="48"/>
      <c r="CY119" s="34">
        <v>10</v>
      </c>
      <c r="CZ119" s="48"/>
      <c r="DA119" s="47" t="s">
        <v>49</v>
      </c>
      <c r="DB119" s="43" t="s">
        <v>96</v>
      </c>
      <c r="DC119" s="43" t="s">
        <v>216</v>
      </c>
      <c r="DD119" s="32">
        <v>0</v>
      </c>
      <c r="DE119" s="32">
        <v>10.215999999999999</v>
      </c>
      <c r="DF119" s="32">
        <v>16.678999999999998</v>
      </c>
      <c r="DG119" s="32">
        <v>0</v>
      </c>
      <c r="DH119" s="32">
        <v>7.0000000000000001E-3</v>
      </c>
      <c r="DI119" s="32">
        <f t="shared" si="29"/>
        <v>0.92799999999999994</v>
      </c>
      <c r="DJ119" s="32"/>
      <c r="DK119" s="32">
        <v>0.69899999999999995</v>
      </c>
      <c r="DL119" s="32">
        <v>0.22900000000000001</v>
      </c>
      <c r="DM119" s="32"/>
      <c r="DN119" s="32">
        <v>0</v>
      </c>
      <c r="DO119" s="32">
        <v>0</v>
      </c>
      <c r="DP119" s="32">
        <v>0</v>
      </c>
      <c r="DQ119" s="32">
        <v>0</v>
      </c>
      <c r="DR119" s="32">
        <v>0</v>
      </c>
      <c r="DS119" s="32">
        <v>0</v>
      </c>
      <c r="DT119" s="32">
        <v>0</v>
      </c>
    </row>
    <row r="120" spans="2:124">
      <c r="B120" s="47" t="s">
        <v>275</v>
      </c>
      <c r="G120" s="34"/>
      <c r="H120" s="34"/>
      <c r="I120" s="34"/>
      <c r="J120" s="34"/>
      <c r="K120" s="48"/>
      <c r="Q120" s="34"/>
      <c r="R120" s="34"/>
      <c r="S120" s="48"/>
      <c r="T120" s="34"/>
      <c r="U120" s="48"/>
      <c r="V120" s="48"/>
      <c r="W120" s="47" t="str">
        <f t="shared" si="27"/>
        <v>EL</v>
      </c>
      <c r="X120" s="47" t="s">
        <v>278</v>
      </c>
      <c r="Y120" s="47" t="s">
        <v>274</v>
      </c>
      <c r="Z120" s="47" t="str">
        <f t="shared" si="32"/>
        <v>COM_BNDPRD</v>
      </c>
      <c r="AA120" s="47" t="s">
        <v>153</v>
      </c>
      <c r="AB120" s="34">
        <f t="shared" si="41"/>
        <v>4.6673499999999999</v>
      </c>
      <c r="AC120" s="34">
        <f t="shared" si="41"/>
        <v>2.9478</v>
      </c>
      <c r="AD120" s="34"/>
      <c r="AE120" s="34">
        <v>10</v>
      </c>
      <c r="AF120" s="48"/>
      <c r="AG120" s="47" t="str">
        <f t="shared" si="28"/>
        <v>EL</v>
      </c>
      <c r="AH120" s="47" t="s">
        <v>278</v>
      </c>
      <c r="AI120" s="47" t="str">
        <f t="shared" si="33"/>
        <v>COMFINOIL</v>
      </c>
      <c r="AJ120" s="47" t="str">
        <f t="shared" si="34"/>
        <v>COM_BNDPRD</v>
      </c>
      <c r="AK120" s="47" t="s">
        <v>71</v>
      </c>
      <c r="AL120" s="34">
        <f t="shared" si="42"/>
        <v>5.1586500000000006</v>
      </c>
      <c r="AM120" s="34">
        <f t="shared" si="42"/>
        <v>7.3695000000000004</v>
      </c>
      <c r="AN120" s="48"/>
      <c r="AO120" s="34">
        <v>10</v>
      </c>
      <c r="AP120" s="48"/>
      <c r="AQ120" s="48"/>
      <c r="AR120" s="47" t="str">
        <f t="shared" si="43"/>
        <v>EL</v>
      </c>
      <c r="AS120" s="47" t="s">
        <v>278</v>
      </c>
      <c r="AT120" s="47" t="s">
        <v>108</v>
      </c>
      <c r="AU120" s="47" t="str">
        <f t="shared" si="53"/>
        <v>COM_BNDPRD</v>
      </c>
      <c r="AV120" s="47" t="s">
        <v>153</v>
      </c>
      <c r="AW120" s="34">
        <f t="shared" si="61"/>
        <v>6.5920499999999995</v>
      </c>
      <c r="AX120" s="34">
        <f t="shared" si="61"/>
        <v>3.4695</v>
      </c>
      <c r="AY120" s="34"/>
      <c r="AZ120" s="34">
        <v>10</v>
      </c>
      <c r="BA120" s="48"/>
      <c r="BB120" s="47" t="str">
        <f t="shared" si="44"/>
        <v>EL</v>
      </c>
      <c r="BC120" s="47" t="s">
        <v>278</v>
      </c>
      <c r="BD120" s="47" t="s">
        <v>108</v>
      </c>
      <c r="BE120" s="47" t="str">
        <f t="shared" si="36"/>
        <v>COM_BNDPRD</v>
      </c>
      <c r="BF120" s="47" t="s">
        <v>71</v>
      </c>
      <c r="BG120" s="34">
        <f t="shared" si="62"/>
        <v>7.2859500000000006</v>
      </c>
      <c r="BH120" s="34">
        <f t="shared" si="62"/>
        <v>13.878</v>
      </c>
      <c r="BI120" s="48"/>
      <c r="BJ120" s="34">
        <v>10</v>
      </c>
      <c r="BK120" s="48"/>
      <c r="BL120" s="48"/>
      <c r="BM120" s="47" t="str">
        <f t="shared" si="45"/>
        <v>EL</v>
      </c>
      <c r="BN120" s="47" t="s">
        <v>278</v>
      </c>
      <c r="BO120" s="47" t="s">
        <v>284</v>
      </c>
      <c r="BP120" s="47" t="str">
        <f t="shared" si="54"/>
        <v>COM_BNDPRD</v>
      </c>
      <c r="BQ120" s="47" t="s">
        <v>153</v>
      </c>
      <c r="BR120" s="34">
        <f t="shared" si="58"/>
        <v>0</v>
      </c>
      <c r="BS120" s="34">
        <f t="shared" si="58"/>
        <v>0</v>
      </c>
      <c r="BT120" s="34"/>
      <c r="BU120" s="34">
        <v>10</v>
      </c>
      <c r="BV120" s="48"/>
      <c r="BW120" s="47" t="str">
        <f t="shared" si="46"/>
        <v>EL</v>
      </c>
      <c r="BX120" s="47" t="s">
        <v>278</v>
      </c>
      <c r="BY120" s="47" t="s">
        <v>284</v>
      </c>
      <c r="BZ120" s="47" t="str">
        <f t="shared" si="39"/>
        <v>COM_BNDPRD</v>
      </c>
      <c r="CA120" s="47" t="s">
        <v>71</v>
      </c>
      <c r="CB120" s="34">
        <f t="shared" si="59"/>
        <v>0</v>
      </c>
      <c r="CC120" s="34">
        <f t="shared" si="59"/>
        <v>0</v>
      </c>
      <c r="CD120" s="48"/>
      <c r="CE120" s="34">
        <v>10</v>
      </c>
      <c r="CF120" s="48"/>
      <c r="CG120" s="47" t="str">
        <f t="shared" si="48"/>
        <v>EL</v>
      </c>
      <c r="CH120" s="47" t="s">
        <v>278</v>
      </c>
      <c r="CI120" s="47" t="s">
        <v>23</v>
      </c>
      <c r="CJ120" s="47" t="str">
        <f t="shared" si="55"/>
        <v>COM_BNDPRD</v>
      </c>
      <c r="CK120" s="47" t="s">
        <v>153</v>
      </c>
      <c r="CL120" s="34">
        <f t="shared" si="49"/>
        <v>1.2167999999999999</v>
      </c>
      <c r="CM120" s="34">
        <f t="shared" si="49"/>
        <v>1.2843999999999998</v>
      </c>
      <c r="CN120" s="34"/>
      <c r="CO120" s="34">
        <v>10</v>
      </c>
      <c r="CP120" s="48"/>
      <c r="CQ120" s="47" t="str">
        <f t="shared" si="50"/>
        <v>EL</v>
      </c>
      <c r="CR120" s="47" t="s">
        <v>278</v>
      </c>
      <c r="CS120" s="47" t="str">
        <f t="shared" si="51"/>
        <v>COMBIO</v>
      </c>
      <c r="CT120" s="47" t="str">
        <f t="shared" si="40"/>
        <v>COM_BNDPRD</v>
      </c>
      <c r="CU120" s="47" t="s">
        <v>71</v>
      </c>
      <c r="CV120" s="34">
        <f t="shared" si="60"/>
        <v>1.4196</v>
      </c>
      <c r="CW120" s="34">
        <f t="shared" si="60"/>
        <v>2.0279999999999996</v>
      </c>
      <c r="CX120" s="48"/>
      <c r="CY120" s="34">
        <v>10</v>
      </c>
      <c r="CZ120" s="48"/>
      <c r="DA120" s="47" t="s">
        <v>43</v>
      </c>
      <c r="DB120" s="43" t="s">
        <v>96</v>
      </c>
      <c r="DC120" s="43" t="s">
        <v>217</v>
      </c>
      <c r="DD120" s="32">
        <v>0</v>
      </c>
      <c r="DE120" s="32">
        <v>4.9130000000000003</v>
      </c>
      <c r="DF120" s="32">
        <v>6.9390000000000001</v>
      </c>
      <c r="DG120" s="32">
        <v>0</v>
      </c>
      <c r="DH120" s="32">
        <v>0.30399999999999999</v>
      </c>
      <c r="DI120" s="32">
        <f t="shared" si="29"/>
        <v>1.3519999999999999</v>
      </c>
      <c r="DJ120" s="32"/>
      <c r="DK120" s="32">
        <v>0.76400000000000001</v>
      </c>
      <c r="DL120" s="32">
        <v>0.58799999999999997</v>
      </c>
      <c r="DM120" s="32"/>
      <c r="DN120" s="32">
        <v>0</v>
      </c>
      <c r="DO120" s="32">
        <v>0</v>
      </c>
      <c r="DP120" s="32">
        <v>0</v>
      </c>
      <c r="DQ120" s="32">
        <v>0</v>
      </c>
      <c r="DR120" s="32">
        <v>0.11</v>
      </c>
      <c r="DS120" s="32">
        <v>0</v>
      </c>
      <c r="DT120" s="32">
        <v>0</v>
      </c>
    </row>
    <row r="121" spans="2:124">
      <c r="B121" s="47" t="s">
        <v>275</v>
      </c>
      <c r="G121" s="34"/>
      <c r="H121" s="34"/>
      <c r="I121" s="34"/>
      <c r="J121" s="34"/>
      <c r="K121" s="48"/>
      <c r="Q121" s="34"/>
      <c r="R121" s="34"/>
      <c r="S121" s="48"/>
      <c r="T121" s="34"/>
      <c r="U121" s="48"/>
      <c r="V121" s="48"/>
      <c r="W121" s="47" t="str">
        <f t="shared" si="27"/>
        <v>ES</v>
      </c>
      <c r="X121" s="47" t="s">
        <v>278</v>
      </c>
      <c r="Y121" s="47" t="s">
        <v>274</v>
      </c>
      <c r="Z121" s="47" t="str">
        <f t="shared" si="32"/>
        <v>COM_BNDPRD</v>
      </c>
      <c r="AA121" s="47" t="s">
        <v>153</v>
      </c>
      <c r="AB121" s="34">
        <f t="shared" si="41"/>
        <v>41.782899999999998</v>
      </c>
      <c r="AC121" s="34">
        <f t="shared" si="41"/>
        <v>26.389199999999999</v>
      </c>
      <c r="AD121" s="34"/>
      <c r="AE121" s="34">
        <v>10</v>
      </c>
      <c r="AF121" s="48"/>
      <c r="AG121" s="47" t="str">
        <f t="shared" si="28"/>
        <v>ES</v>
      </c>
      <c r="AH121" s="47" t="s">
        <v>278</v>
      </c>
      <c r="AI121" s="47" t="str">
        <f t="shared" si="33"/>
        <v>COMFINOIL</v>
      </c>
      <c r="AJ121" s="47" t="str">
        <f t="shared" si="34"/>
        <v>COM_BNDPRD</v>
      </c>
      <c r="AK121" s="47" t="s">
        <v>71</v>
      </c>
      <c r="AL121" s="34">
        <f t="shared" si="42"/>
        <v>46.181100000000001</v>
      </c>
      <c r="AM121" s="34">
        <f t="shared" si="42"/>
        <v>65.972999999999999</v>
      </c>
      <c r="AN121" s="48"/>
      <c r="AO121" s="34">
        <v>10</v>
      </c>
      <c r="AP121" s="48"/>
      <c r="AQ121" s="48"/>
      <c r="AR121" s="47" t="str">
        <f t="shared" si="43"/>
        <v>ES</v>
      </c>
      <c r="AS121" s="47" t="s">
        <v>278</v>
      </c>
      <c r="AT121" s="47" t="s">
        <v>108</v>
      </c>
      <c r="AU121" s="47" t="str">
        <f t="shared" si="53"/>
        <v>COM_BNDPRD</v>
      </c>
      <c r="AV121" s="47" t="s">
        <v>153</v>
      </c>
      <c r="AW121" s="34">
        <f t="shared" si="61"/>
        <v>105.00919999999999</v>
      </c>
      <c r="AX121" s="34">
        <f t="shared" si="61"/>
        <v>55.268000000000001</v>
      </c>
      <c r="AY121" s="34"/>
      <c r="AZ121" s="34">
        <v>10</v>
      </c>
      <c r="BA121" s="48"/>
      <c r="BB121" s="47" t="str">
        <f t="shared" si="44"/>
        <v>ES</v>
      </c>
      <c r="BC121" s="47" t="s">
        <v>278</v>
      </c>
      <c r="BD121" s="47" t="s">
        <v>108</v>
      </c>
      <c r="BE121" s="47" t="str">
        <f t="shared" si="36"/>
        <v>COM_BNDPRD</v>
      </c>
      <c r="BF121" s="47" t="s">
        <v>71</v>
      </c>
      <c r="BG121" s="34">
        <f t="shared" si="62"/>
        <v>116.06280000000001</v>
      </c>
      <c r="BH121" s="34">
        <f t="shared" si="62"/>
        <v>221.072</v>
      </c>
      <c r="BI121" s="48"/>
      <c r="BJ121" s="34">
        <v>10</v>
      </c>
      <c r="BK121" s="48"/>
      <c r="BL121" s="48"/>
      <c r="BM121" s="47" t="str">
        <f t="shared" si="45"/>
        <v>ES</v>
      </c>
      <c r="BN121" s="47" t="s">
        <v>278</v>
      </c>
      <c r="BO121" s="47" t="s">
        <v>284</v>
      </c>
      <c r="BP121" s="47" t="str">
        <f t="shared" si="54"/>
        <v>COM_BNDPRD</v>
      </c>
      <c r="BQ121" s="47" t="s">
        <v>153</v>
      </c>
      <c r="BR121" s="34">
        <f t="shared" si="58"/>
        <v>0</v>
      </c>
      <c r="BS121" s="34">
        <f t="shared" si="58"/>
        <v>0</v>
      </c>
      <c r="BT121" s="34"/>
      <c r="BU121" s="34">
        <v>10</v>
      </c>
      <c r="BV121" s="48"/>
      <c r="BW121" s="47" t="str">
        <f t="shared" si="46"/>
        <v>ES</v>
      </c>
      <c r="BX121" s="47" t="s">
        <v>278</v>
      </c>
      <c r="BY121" s="47" t="s">
        <v>284</v>
      </c>
      <c r="BZ121" s="47" t="str">
        <f t="shared" si="39"/>
        <v>COM_BNDPRD</v>
      </c>
      <c r="CA121" s="47" t="s">
        <v>71</v>
      </c>
      <c r="CB121" s="34">
        <f t="shared" si="59"/>
        <v>0</v>
      </c>
      <c r="CC121" s="34">
        <f t="shared" si="59"/>
        <v>0</v>
      </c>
      <c r="CD121" s="48"/>
      <c r="CE121" s="34">
        <v>10</v>
      </c>
      <c r="CF121" s="48"/>
      <c r="CG121" s="47" t="str">
        <f t="shared" si="48"/>
        <v>ES</v>
      </c>
      <c r="CH121" s="47" t="s">
        <v>278</v>
      </c>
      <c r="CI121" s="47" t="s">
        <v>23</v>
      </c>
      <c r="CJ121" s="47" t="str">
        <f t="shared" si="55"/>
        <v>COM_BNDPRD</v>
      </c>
      <c r="CK121" s="47" t="s">
        <v>153</v>
      </c>
      <c r="CL121" s="34">
        <f t="shared" si="49"/>
        <v>3.4371</v>
      </c>
      <c r="CM121" s="34">
        <f t="shared" si="49"/>
        <v>3.62805</v>
      </c>
      <c r="CN121" s="34"/>
      <c r="CO121" s="34">
        <v>10</v>
      </c>
      <c r="CP121" s="48"/>
      <c r="CQ121" s="47" t="str">
        <f t="shared" si="50"/>
        <v>ES</v>
      </c>
      <c r="CR121" s="47" t="s">
        <v>278</v>
      </c>
      <c r="CS121" s="47" t="str">
        <f t="shared" si="51"/>
        <v>COMBIO</v>
      </c>
      <c r="CT121" s="47" t="str">
        <f t="shared" si="40"/>
        <v>COM_BNDPRD</v>
      </c>
      <c r="CU121" s="47" t="s">
        <v>71</v>
      </c>
      <c r="CV121" s="34">
        <f t="shared" si="60"/>
        <v>4.0099499999999999</v>
      </c>
      <c r="CW121" s="34">
        <f t="shared" si="60"/>
        <v>5.7285000000000004</v>
      </c>
      <c r="CX121" s="48"/>
      <c r="CY121" s="34">
        <v>10</v>
      </c>
      <c r="CZ121" s="48"/>
      <c r="DA121" s="47" t="s">
        <v>44</v>
      </c>
      <c r="DB121" s="43" t="s">
        <v>96</v>
      </c>
      <c r="DC121" s="43" t="s">
        <v>218</v>
      </c>
      <c r="DD121" s="32">
        <v>0</v>
      </c>
      <c r="DE121" s="32">
        <v>43.981999999999999</v>
      </c>
      <c r="DF121" s="32">
        <v>110.536</v>
      </c>
      <c r="DG121" s="32">
        <v>0</v>
      </c>
      <c r="DH121" s="32">
        <v>2.1869999999999998</v>
      </c>
      <c r="DI121" s="32">
        <f t="shared" si="29"/>
        <v>3.819</v>
      </c>
      <c r="DJ121" s="32"/>
      <c r="DK121" s="32">
        <v>3.355</v>
      </c>
      <c r="DL121" s="32">
        <v>0.46400000000000002</v>
      </c>
      <c r="DM121" s="32"/>
      <c r="DN121" s="32">
        <v>0.20200000000000001</v>
      </c>
      <c r="DO121" s="32">
        <v>0.10100000000000001</v>
      </c>
      <c r="DP121" s="32">
        <v>0.10100000000000001</v>
      </c>
      <c r="DQ121" s="32">
        <v>2.7E-2</v>
      </c>
      <c r="DR121" s="32">
        <v>0.11</v>
      </c>
      <c r="DS121" s="32">
        <v>0</v>
      </c>
      <c r="DT121" s="32">
        <v>0.10100000000000001</v>
      </c>
    </row>
    <row r="122" spans="2:124">
      <c r="B122" s="47" t="s">
        <v>275</v>
      </c>
      <c r="G122" s="34"/>
      <c r="H122" s="34"/>
      <c r="I122" s="34"/>
      <c r="J122" s="34"/>
      <c r="K122" s="48"/>
      <c r="Q122" s="34"/>
      <c r="R122" s="34"/>
      <c r="S122" s="48"/>
      <c r="T122" s="34"/>
      <c r="U122" s="48"/>
      <c r="V122" s="48"/>
      <c r="W122" s="47" t="str">
        <f t="shared" si="27"/>
        <v>FR</v>
      </c>
      <c r="X122" s="47" t="s">
        <v>278</v>
      </c>
      <c r="Y122" s="47" t="s">
        <v>274</v>
      </c>
      <c r="Z122" s="47" t="str">
        <f t="shared" si="32"/>
        <v>COM_BNDPRD</v>
      </c>
      <c r="AA122" s="47" t="s">
        <v>153</v>
      </c>
      <c r="AB122" s="34">
        <f t="shared" si="41"/>
        <v>92.991699999999994</v>
      </c>
      <c r="AC122" s="34">
        <f t="shared" si="41"/>
        <v>58.731599999999993</v>
      </c>
      <c r="AD122" s="34"/>
      <c r="AE122" s="34">
        <v>10</v>
      </c>
      <c r="AF122" s="48"/>
      <c r="AG122" s="47" t="str">
        <f t="shared" si="28"/>
        <v>FR</v>
      </c>
      <c r="AH122" s="47" t="s">
        <v>278</v>
      </c>
      <c r="AI122" s="47" t="str">
        <f t="shared" si="33"/>
        <v>COMFINOIL</v>
      </c>
      <c r="AJ122" s="47" t="str">
        <f t="shared" si="34"/>
        <v>COM_BNDPRD</v>
      </c>
      <c r="AK122" s="47" t="s">
        <v>71</v>
      </c>
      <c r="AL122" s="34">
        <f t="shared" si="42"/>
        <v>102.7803</v>
      </c>
      <c r="AM122" s="34">
        <f t="shared" si="42"/>
        <v>146.82900000000001</v>
      </c>
      <c r="AN122" s="48"/>
      <c r="AO122" s="34">
        <v>10</v>
      </c>
      <c r="AP122" s="48"/>
      <c r="AQ122" s="48"/>
      <c r="AR122" s="47" t="str">
        <f t="shared" si="43"/>
        <v>FR</v>
      </c>
      <c r="AS122" s="47" t="s">
        <v>278</v>
      </c>
      <c r="AT122" s="47" t="s">
        <v>108</v>
      </c>
      <c r="AU122" s="47" t="str">
        <f t="shared" si="53"/>
        <v>COM_BNDPRD</v>
      </c>
      <c r="AV122" s="47" t="s">
        <v>153</v>
      </c>
      <c r="AW122" s="34">
        <f t="shared" si="61"/>
        <v>243.26364999999998</v>
      </c>
      <c r="AX122" s="34">
        <f t="shared" si="61"/>
        <v>128.0335</v>
      </c>
      <c r="AY122" s="34"/>
      <c r="AZ122" s="34">
        <v>10</v>
      </c>
      <c r="BA122" s="48"/>
      <c r="BB122" s="47" t="str">
        <f t="shared" si="44"/>
        <v>FR</v>
      </c>
      <c r="BC122" s="47" t="s">
        <v>278</v>
      </c>
      <c r="BD122" s="47" t="s">
        <v>108</v>
      </c>
      <c r="BE122" s="47" t="str">
        <f t="shared" si="36"/>
        <v>COM_BNDPRD</v>
      </c>
      <c r="BF122" s="47" t="s">
        <v>71</v>
      </c>
      <c r="BG122" s="34">
        <f t="shared" si="62"/>
        <v>268.87035000000003</v>
      </c>
      <c r="BH122" s="34">
        <f t="shared" si="62"/>
        <v>512.13400000000001</v>
      </c>
      <c r="BI122" s="48"/>
      <c r="BJ122" s="34">
        <v>10</v>
      </c>
      <c r="BK122" s="48"/>
      <c r="BL122" s="48"/>
      <c r="BM122" s="47" t="str">
        <f t="shared" si="45"/>
        <v>FR</v>
      </c>
      <c r="BN122" s="47" t="s">
        <v>278</v>
      </c>
      <c r="BO122" s="47" t="s">
        <v>284</v>
      </c>
      <c r="BP122" s="47" t="str">
        <f t="shared" si="54"/>
        <v>COM_BNDPRD</v>
      </c>
      <c r="BQ122" s="47" t="s">
        <v>153</v>
      </c>
      <c r="BR122" s="34">
        <f t="shared" si="58"/>
        <v>32.508049999999997</v>
      </c>
      <c r="BS122" s="34">
        <f t="shared" si="58"/>
        <v>17.109500000000001</v>
      </c>
      <c r="BT122" s="34"/>
      <c r="BU122" s="34">
        <v>10</v>
      </c>
      <c r="BV122" s="48"/>
      <c r="BW122" s="47" t="str">
        <f t="shared" si="46"/>
        <v>FR</v>
      </c>
      <c r="BX122" s="47" t="s">
        <v>278</v>
      </c>
      <c r="BY122" s="47" t="s">
        <v>284</v>
      </c>
      <c r="BZ122" s="47" t="str">
        <f t="shared" si="39"/>
        <v>COM_BNDPRD</v>
      </c>
      <c r="CA122" s="47" t="s">
        <v>71</v>
      </c>
      <c r="CB122" s="34">
        <f t="shared" si="59"/>
        <v>35.929950000000005</v>
      </c>
      <c r="CC122" s="34">
        <f t="shared" si="59"/>
        <v>42.77375</v>
      </c>
      <c r="CD122" s="48"/>
      <c r="CE122" s="34">
        <v>10</v>
      </c>
      <c r="CF122" s="48"/>
      <c r="CG122" s="47" t="str">
        <f t="shared" si="48"/>
        <v>FR</v>
      </c>
      <c r="CH122" s="47" t="s">
        <v>278</v>
      </c>
      <c r="CI122" s="47" t="s">
        <v>23</v>
      </c>
      <c r="CJ122" s="47" t="str">
        <f t="shared" si="55"/>
        <v>COM_BNDPRD</v>
      </c>
      <c r="CK122" s="47" t="s">
        <v>153</v>
      </c>
      <c r="CL122" s="34">
        <f t="shared" si="49"/>
        <v>13.966200000000001</v>
      </c>
      <c r="CM122" s="34">
        <f t="shared" si="49"/>
        <v>14.742100000000001</v>
      </c>
      <c r="CN122" s="34"/>
      <c r="CO122" s="34">
        <v>10</v>
      </c>
      <c r="CP122" s="48"/>
      <c r="CQ122" s="47" t="str">
        <f t="shared" si="50"/>
        <v>FR</v>
      </c>
      <c r="CR122" s="47" t="s">
        <v>278</v>
      </c>
      <c r="CS122" s="47" t="str">
        <f t="shared" si="51"/>
        <v>COMBIO</v>
      </c>
      <c r="CT122" s="47" t="str">
        <f t="shared" si="40"/>
        <v>COM_BNDPRD</v>
      </c>
      <c r="CU122" s="47" t="s">
        <v>71</v>
      </c>
      <c r="CV122" s="34">
        <f t="shared" si="60"/>
        <v>16.293900000000001</v>
      </c>
      <c r="CW122" s="34">
        <f t="shared" si="60"/>
        <v>23.277000000000001</v>
      </c>
      <c r="CX122" s="48"/>
      <c r="CY122" s="34">
        <v>10</v>
      </c>
      <c r="CZ122" s="48"/>
      <c r="DA122" s="47" t="s">
        <v>46</v>
      </c>
      <c r="DB122" s="43" t="s">
        <v>96</v>
      </c>
      <c r="DC122" s="43" t="s">
        <v>219</v>
      </c>
      <c r="DD122" s="32">
        <v>1.702</v>
      </c>
      <c r="DE122" s="32">
        <v>97.885999999999996</v>
      </c>
      <c r="DF122" s="32">
        <v>256.06700000000001</v>
      </c>
      <c r="DG122" s="32">
        <v>34.219000000000001</v>
      </c>
      <c r="DH122" s="32">
        <v>0.48199999999999998</v>
      </c>
      <c r="DI122" s="32">
        <f t="shared" si="29"/>
        <v>15.518000000000001</v>
      </c>
      <c r="DJ122" s="32"/>
      <c r="DK122" s="32">
        <v>13.039</v>
      </c>
      <c r="DL122" s="32">
        <v>2.4790000000000001</v>
      </c>
      <c r="DM122" s="32"/>
      <c r="DN122" s="32">
        <v>10.506</v>
      </c>
      <c r="DO122" s="32">
        <v>5.2530000000000001</v>
      </c>
      <c r="DP122" s="32">
        <v>5.2530000000000001</v>
      </c>
      <c r="DQ122" s="32">
        <v>0</v>
      </c>
      <c r="DR122" s="32">
        <v>0</v>
      </c>
      <c r="DS122" s="32">
        <v>0.13100000000000001</v>
      </c>
      <c r="DT122" s="32">
        <v>5.3840000000000003</v>
      </c>
    </row>
    <row r="123" spans="2:124">
      <c r="B123" s="47" t="s">
        <v>275</v>
      </c>
      <c r="G123" s="34"/>
      <c r="H123" s="34"/>
      <c r="I123" s="34"/>
      <c r="J123" s="34"/>
      <c r="K123" s="48"/>
      <c r="Q123" s="34"/>
      <c r="R123" s="34"/>
      <c r="S123" s="48"/>
      <c r="T123" s="34"/>
      <c r="U123" s="48"/>
      <c r="V123" s="48"/>
      <c r="W123" s="47" t="str">
        <f t="shared" si="27"/>
        <v>HR</v>
      </c>
      <c r="X123" s="47" t="s">
        <v>278</v>
      </c>
      <c r="Y123" s="47" t="s">
        <v>274</v>
      </c>
      <c r="Z123" s="47" t="str">
        <f t="shared" si="32"/>
        <v>COM_BNDPRD</v>
      </c>
      <c r="AA123" s="47" t="s">
        <v>153</v>
      </c>
      <c r="AB123" s="34">
        <f t="shared" si="41"/>
        <v>2.4747499999999998</v>
      </c>
      <c r="AC123" s="34">
        <f t="shared" si="41"/>
        <v>1.5629999999999999</v>
      </c>
      <c r="AD123" s="34"/>
      <c r="AE123" s="34">
        <v>10</v>
      </c>
      <c r="AF123" s="48"/>
      <c r="AG123" s="47" t="str">
        <f t="shared" si="28"/>
        <v>HR</v>
      </c>
      <c r="AH123" s="47" t="s">
        <v>278</v>
      </c>
      <c r="AI123" s="47" t="str">
        <f t="shared" si="33"/>
        <v>COMFINOIL</v>
      </c>
      <c r="AJ123" s="47" t="str">
        <f t="shared" si="34"/>
        <v>COM_BNDPRD</v>
      </c>
      <c r="AK123" s="47" t="s">
        <v>71</v>
      </c>
      <c r="AL123" s="34">
        <f t="shared" si="42"/>
        <v>2.7352500000000002</v>
      </c>
      <c r="AM123" s="34">
        <f t="shared" si="42"/>
        <v>3.9074999999999998</v>
      </c>
      <c r="AN123" s="48"/>
      <c r="AO123" s="34">
        <v>10</v>
      </c>
      <c r="AP123" s="48"/>
      <c r="AQ123" s="48"/>
      <c r="AR123" s="47" t="str">
        <f t="shared" si="43"/>
        <v>HR</v>
      </c>
      <c r="AS123" s="47" t="s">
        <v>278</v>
      </c>
      <c r="AT123" s="47" t="s">
        <v>108</v>
      </c>
      <c r="AU123" s="47" t="str">
        <f t="shared" si="53"/>
        <v>COM_BNDPRD</v>
      </c>
      <c r="AV123" s="47" t="s">
        <v>153</v>
      </c>
      <c r="AW123" s="34">
        <f t="shared" si="61"/>
        <v>6.7373999999999992</v>
      </c>
      <c r="AX123" s="34">
        <f t="shared" si="61"/>
        <v>3.5459999999999998</v>
      </c>
      <c r="AY123" s="34"/>
      <c r="AZ123" s="34">
        <v>10</v>
      </c>
      <c r="BA123" s="48"/>
      <c r="BB123" s="47" t="str">
        <f t="shared" si="44"/>
        <v>HR</v>
      </c>
      <c r="BC123" s="47" t="s">
        <v>278</v>
      </c>
      <c r="BD123" s="47" t="s">
        <v>108</v>
      </c>
      <c r="BE123" s="47" t="str">
        <f t="shared" si="36"/>
        <v>COM_BNDPRD</v>
      </c>
      <c r="BF123" s="47" t="s">
        <v>71</v>
      </c>
      <c r="BG123" s="34">
        <f t="shared" si="62"/>
        <v>7.4466000000000001</v>
      </c>
      <c r="BH123" s="34">
        <f t="shared" si="62"/>
        <v>14.183999999999999</v>
      </c>
      <c r="BI123" s="48"/>
      <c r="BJ123" s="34">
        <v>10</v>
      </c>
      <c r="BK123" s="48"/>
      <c r="BL123" s="48"/>
      <c r="BM123" s="47" t="str">
        <f t="shared" si="45"/>
        <v>HR</v>
      </c>
      <c r="BN123" s="47" t="s">
        <v>278</v>
      </c>
      <c r="BO123" s="47" t="s">
        <v>284</v>
      </c>
      <c r="BP123" s="47" t="str">
        <f t="shared" si="54"/>
        <v>COM_BNDPRD</v>
      </c>
      <c r="BQ123" s="47" t="s">
        <v>153</v>
      </c>
      <c r="BR123" s="34">
        <f t="shared" si="58"/>
        <v>1.3204999999999998</v>
      </c>
      <c r="BS123" s="34">
        <f t="shared" si="58"/>
        <v>0.69499999999999995</v>
      </c>
      <c r="BT123" s="34"/>
      <c r="BU123" s="34">
        <v>10</v>
      </c>
      <c r="BV123" s="48"/>
      <c r="BW123" s="47" t="str">
        <f t="shared" si="46"/>
        <v>HR</v>
      </c>
      <c r="BX123" s="47" t="s">
        <v>278</v>
      </c>
      <c r="BY123" s="47" t="s">
        <v>284</v>
      </c>
      <c r="BZ123" s="47" t="str">
        <f t="shared" si="39"/>
        <v>COM_BNDPRD</v>
      </c>
      <c r="CA123" s="47" t="s">
        <v>71</v>
      </c>
      <c r="CB123" s="34">
        <f t="shared" si="59"/>
        <v>1.4595</v>
      </c>
      <c r="CC123" s="34">
        <f t="shared" si="59"/>
        <v>1.7374999999999998</v>
      </c>
      <c r="CD123" s="48"/>
      <c r="CE123" s="34">
        <v>10</v>
      </c>
      <c r="CF123" s="48"/>
      <c r="CG123" s="47" t="str">
        <f t="shared" si="48"/>
        <v>HR</v>
      </c>
      <c r="CH123" s="47" t="s">
        <v>278</v>
      </c>
      <c r="CI123" s="47" t="s">
        <v>23</v>
      </c>
      <c r="CJ123" s="47" t="str">
        <f t="shared" si="55"/>
        <v>COM_BNDPRD</v>
      </c>
      <c r="CK123" s="47" t="s">
        <v>153</v>
      </c>
      <c r="CL123" s="34">
        <f t="shared" si="49"/>
        <v>0.17820000000000003</v>
      </c>
      <c r="CM123" s="34">
        <f t="shared" si="49"/>
        <v>0.18809999999999999</v>
      </c>
      <c r="CN123" s="34"/>
      <c r="CO123" s="34">
        <v>10</v>
      </c>
      <c r="CP123" s="48"/>
      <c r="CQ123" s="47" t="str">
        <f t="shared" si="50"/>
        <v>HR</v>
      </c>
      <c r="CR123" s="47" t="s">
        <v>278</v>
      </c>
      <c r="CS123" s="47" t="str">
        <f t="shared" si="51"/>
        <v>COMBIO</v>
      </c>
      <c r="CT123" s="47" t="str">
        <f t="shared" si="40"/>
        <v>COM_BNDPRD</v>
      </c>
      <c r="CU123" s="47" t="s">
        <v>71</v>
      </c>
      <c r="CV123" s="34">
        <f t="shared" si="60"/>
        <v>0.20790000000000003</v>
      </c>
      <c r="CW123" s="34">
        <f t="shared" si="60"/>
        <v>0.29700000000000004</v>
      </c>
      <c r="CX123" s="48"/>
      <c r="CY123" s="34">
        <v>10</v>
      </c>
      <c r="CZ123" s="48"/>
      <c r="DA123" s="47" t="s">
        <v>47</v>
      </c>
      <c r="DB123" s="43" t="s">
        <v>96</v>
      </c>
      <c r="DC123" s="43" t="s">
        <v>220</v>
      </c>
      <c r="DD123" s="32">
        <v>0</v>
      </c>
      <c r="DE123" s="32">
        <v>2.605</v>
      </c>
      <c r="DF123" s="32">
        <v>7.0919999999999996</v>
      </c>
      <c r="DG123" s="32">
        <v>1.39</v>
      </c>
      <c r="DH123" s="32">
        <v>0</v>
      </c>
      <c r="DI123" s="32">
        <f t="shared" si="29"/>
        <v>0.19800000000000001</v>
      </c>
      <c r="DJ123" s="32"/>
      <c r="DK123" s="32">
        <v>0.19800000000000001</v>
      </c>
      <c r="DL123" s="32">
        <v>0</v>
      </c>
      <c r="DM123" s="32"/>
      <c r="DN123" s="32">
        <v>0</v>
      </c>
      <c r="DO123" s="32">
        <v>0</v>
      </c>
      <c r="DP123" s="32">
        <v>0</v>
      </c>
      <c r="DQ123" s="32">
        <v>0</v>
      </c>
      <c r="DR123" s="32">
        <v>0</v>
      </c>
      <c r="DS123" s="32">
        <v>0</v>
      </c>
      <c r="DT123" s="32">
        <v>0</v>
      </c>
    </row>
    <row r="124" spans="2:124">
      <c r="B124" s="47" t="s">
        <v>275</v>
      </c>
      <c r="G124" s="34"/>
      <c r="H124" s="34"/>
      <c r="I124" s="34"/>
      <c r="J124" s="34"/>
      <c r="K124" s="48"/>
      <c r="Q124" s="34"/>
      <c r="R124" s="34"/>
      <c r="S124" s="48"/>
      <c r="T124" s="34"/>
      <c r="U124" s="48"/>
      <c r="V124" s="48"/>
      <c r="W124" s="47" t="str">
        <f t="shared" si="27"/>
        <v>IT</v>
      </c>
      <c r="X124" s="47" t="s">
        <v>278</v>
      </c>
      <c r="Y124" s="47" t="s">
        <v>274</v>
      </c>
      <c r="Z124" s="47" t="str">
        <f t="shared" si="32"/>
        <v>COM_BNDPRD</v>
      </c>
      <c r="AA124" s="47" t="s">
        <v>153</v>
      </c>
      <c r="AB124" s="34">
        <f t="shared" si="41"/>
        <v>22.414300000000001</v>
      </c>
      <c r="AC124" s="34">
        <f t="shared" si="41"/>
        <v>14.1564</v>
      </c>
      <c r="AD124" s="34"/>
      <c r="AE124" s="34">
        <v>10</v>
      </c>
      <c r="AF124" s="48"/>
      <c r="AG124" s="47" t="str">
        <f t="shared" si="28"/>
        <v>IT</v>
      </c>
      <c r="AH124" s="47" t="s">
        <v>278</v>
      </c>
      <c r="AI124" s="47" t="str">
        <f t="shared" si="33"/>
        <v>COMFINOIL</v>
      </c>
      <c r="AJ124" s="47" t="str">
        <f t="shared" si="34"/>
        <v>COM_BNDPRD</v>
      </c>
      <c r="AK124" s="47" t="s">
        <v>71</v>
      </c>
      <c r="AL124" s="34">
        <f t="shared" si="42"/>
        <v>24.773700000000002</v>
      </c>
      <c r="AM124" s="34">
        <f t="shared" si="42"/>
        <v>35.391000000000005</v>
      </c>
      <c r="AN124" s="48"/>
      <c r="AO124" s="34">
        <v>10</v>
      </c>
      <c r="AP124" s="48"/>
      <c r="AQ124" s="48"/>
      <c r="AR124" s="47" t="str">
        <f t="shared" si="43"/>
        <v>IT</v>
      </c>
      <c r="AS124" s="47" t="s">
        <v>278</v>
      </c>
      <c r="AT124" s="47" t="s">
        <v>108</v>
      </c>
      <c r="AU124" s="47" t="str">
        <f t="shared" si="53"/>
        <v>COM_BNDPRD</v>
      </c>
      <c r="AV124" s="47" t="s">
        <v>153</v>
      </c>
      <c r="AW124" s="34">
        <f t="shared" si="61"/>
        <v>258.50165000000004</v>
      </c>
      <c r="AX124" s="34">
        <f t="shared" si="61"/>
        <v>136.05350000000001</v>
      </c>
      <c r="AY124" s="34"/>
      <c r="AZ124" s="34">
        <v>10</v>
      </c>
      <c r="BA124" s="48"/>
      <c r="BB124" s="47" t="str">
        <f t="shared" si="44"/>
        <v>IT</v>
      </c>
      <c r="BC124" s="47" t="s">
        <v>278</v>
      </c>
      <c r="BD124" s="47" t="s">
        <v>108</v>
      </c>
      <c r="BE124" s="47" t="str">
        <f t="shared" si="36"/>
        <v>COM_BNDPRD</v>
      </c>
      <c r="BF124" s="47" t="s">
        <v>71</v>
      </c>
      <c r="BG124" s="34">
        <f t="shared" si="62"/>
        <v>285.71235000000001</v>
      </c>
      <c r="BH124" s="34">
        <f t="shared" si="62"/>
        <v>544.21400000000006</v>
      </c>
      <c r="BI124" s="48"/>
      <c r="BJ124" s="34">
        <v>10</v>
      </c>
      <c r="BK124" s="48"/>
      <c r="BL124" s="48"/>
      <c r="BM124" s="47" t="str">
        <f t="shared" si="45"/>
        <v>IT</v>
      </c>
      <c r="BN124" s="47" t="s">
        <v>278</v>
      </c>
      <c r="BO124" s="47" t="s">
        <v>284</v>
      </c>
      <c r="BP124" s="47" t="str">
        <f t="shared" si="54"/>
        <v>COM_BNDPRD</v>
      </c>
      <c r="BQ124" s="47" t="s">
        <v>153</v>
      </c>
      <c r="BR124" s="34">
        <f t="shared" si="58"/>
        <v>8.7960499999999993</v>
      </c>
      <c r="BS124" s="34">
        <f t="shared" si="58"/>
        <v>4.6295000000000002</v>
      </c>
      <c r="BT124" s="34"/>
      <c r="BU124" s="34">
        <v>10</v>
      </c>
      <c r="BV124" s="48"/>
      <c r="BW124" s="47" t="str">
        <f t="shared" si="46"/>
        <v>IT</v>
      </c>
      <c r="BX124" s="47" t="s">
        <v>278</v>
      </c>
      <c r="BY124" s="47" t="s">
        <v>284</v>
      </c>
      <c r="BZ124" s="47" t="str">
        <f t="shared" si="39"/>
        <v>COM_BNDPRD</v>
      </c>
      <c r="CA124" s="47" t="s">
        <v>71</v>
      </c>
      <c r="CB124" s="34">
        <f t="shared" si="59"/>
        <v>9.7219500000000014</v>
      </c>
      <c r="CC124" s="34">
        <f t="shared" si="59"/>
        <v>11.57375</v>
      </c>
      <c r="CD124" s="48"/>
      <c r="CE124" s="34">
        <v>10</v>
      </c>
      <c r="CF124" s="48"/>
      <c r="CG124" s="47" t="str">
        <f t="shared" si="48"/>
        <v>IT</v>
      </c>
      <c r="CH124" s="47" t="s">
        <v>278</v>
      </c>
      <c r="CI124" s="47" t="s">
        <v>23</v>
      </c>
      <c r="CJ124" s="47" t="str">
        <f t="shared" si="55"/>
        <v>COM_BNDPRD</v>
      </c>
      <c r="CK124" s="47" t="s">
        <v>153</v>
      </c>
      <c r="CL124" s="34">
        <f t="shared" si="49"/>
        <v>2.8404000000000003</v>
      </c>
      <c r="CM124" s="34">
        <f t="shared" si="49"/>
        <v>2.9982000000000002</v>
      </c>
      <c r="CN124" s="34"/>
      <c r="CO124" s="34">
        <v>10</v>
      </c>
      <c r="CP124" s="48"/>
      <c r="CQ124" s="47" t="str">
        <f t="shared" si="50"/>
        <v>IT</v>
      </c>
      <c r="CR124" s="47" t="s">
        <v>278</v>
      </c>
      <c r="CS124" s="47" t="str">
        <f t="shared" si="51"/>
        <v>COMBIO</v>
      </c>
      <c r="CT124" s="47" t="str">
        <f t="shared" si="40"/>
        <v>COM_BNDPRD</v>
      </c>
      <c r="CU124" s="47" t="s">
        <v>71</v>
      </c>
      <c r="CV124" s="34">
        <f t="shared" si="60"/>
        <v>3.3138000000000001</v>
      </c>
      <c r="CW124" s="34">
        <f t="shared" si="60"/>
        <v>4.734</v>
      </c>
      <c r="CX124" s="48"/>
      <c r="CY124" s="34">
        <v>10</v>
      </c>
      <c r="CZ124" s="48"/>
      <c r="DA124" s="47" t="s">
        <v>50</v>
      </c>
      <c r="DB124" s="43" t="s">
        <v>96</v>
      </c>
      <c r="DC124" s="43" t="s">
        <v>221</v>
      </c>
      <c r="DD124" s="32">
        <v>0</v>
      </c>
      <c r="DE124" s="32">
        <v>23.594000000000001</v>
      </c>
      <c r="DF124" s="32">
        <v>272.10700000000003</v>
      </c>
      <c r="DG124" s="32">
        <v>9.2590000000000003</v>
      </c>
      <c r="DH124" s="32">
        <v>1.591</v>
      </c>
      <c r="DI124" s="32">
        <f t="shared" si="29"/>
        <v>3.1560000000000001</v>
      </c>
      <c r="DJ124" s="32"/>
      <c r="DK124" s="32">
        <v>2.1190000000000002</v>
      </c>
      <c r="DL124" s="32">
        <v>1.0369999999999999</v>
      </c>
      <c r="DM124" s="32"/>
      <c r="DN124" s="32">
        <v>0</v>
      </c>
      <c r="DO124" s="32">
        <v>0</v>
      </c>
      <c r="DP124" s="32">
        <v>0</v>
      </c>
      <c r="DQ124" s="32">
        <v>0</v>
      </c>
      <c r="DR124" s="32">
        <v>0</v>
      </c>
      <c r="DS124" s="32">
        <v>0</v>
      </c>
      <c r="DT124" s="32">
        <v>0</v>
      </c>
    </row>
    <row r="125" spans="2:124">
      <c r="B125" s="47" t="s">
        <v>275</v>
      </c>
      <c r="G125" s="34"/>
      <c r="H125" s="34"/>
      <c r="I125" s="34"/>
      <c r="J125" s="34"/>
      <c r="K125" s="48"/>
      <c r="Q125" s="34"/>
      <c r="R125" s="34"/>
      <c r="S125" s="48"/>
      <c r="T125" s="34"/>
      <c r="U125" s="48"/>
      <c r="V125" s="48"/>
      <c r="W125" s="47" t="str">
        <f t="shared" si="27"/>
        <v>CY</v>
      </c>
      <c r="X125" s="47" t="s">
        <v>278</v>
      </c>
      <c r="Y125" s="47" t="s">
        <v>274</v>
      </c>
      <c r="Z125" s="47" t="str">
        <f t="shared" si="32"/>
        <v>COM_BNDPRD</v>
      </c>
      <c r="AA125" s="47" t="s">
        <v>153</v>
      </c>
      <c r="AB125" s="34">
        <f t="shared" si="41"/>
        <v>1.4287999999999998</v>
      </c>
      <c r="AC125" s="34">
        <f t="shared" si="41"/>
        <v>0.90239999999999998</v>
      </c>
      <c r="AD125" s="34"/>
      <c r="AE125" s="34">
        <v>10</v>
      </c>
      <c r="AF125" s="48"/>
      <c r="AG125" s="47" t="str">
        <f t="shared" si="28"/>
        <v>CY</v>
      </c>
      <c r="AH125" s="47" t="s">
        <v>278</v>
      </c>
      <c r="AI125" s="47" t="str">
        <f t="shared" si="33"/>
        <v>COMFINOIL</v>
      </c>
      <c r="AJ125" s="47" t="str">
        <f t="shared" si="34"/>
        <v>COM_BNDPRD</v>
      </c>
      <c r="AK125" s="47" t="s">
        <v>71</v>
      </c>
      <c r="AL125" s="34">
        <f t="shared" si="42"/>
        <v>1.5792000000000002</v>
      </c>
      <c r="AM125" s="34">
        <f t="shared" si="42"/>
        <v>2.2560000000000002</v>
      </c>
      <c r="AN125" s="48"/>
      <c r="AO125" s="34">
        <v>10</v>
      </c>
      <c r="AP125" s="48"/>
      <c r="AQ125" s="48"/>
      <c r="AR125" s="47" t="str">
        <f t="shared" si="43"/>
        <v>CY</v>
      </c>
      <c r="AS125" s="47" t="s">
        <v>278</v>
      </c>
      <c r="AT125" s="47" t="s">
        <v>108</v>
      </c>
      <c r="AU125" s="47" t="str">
        <f t="shared" si="53"/>
        <v>COM_BNDPRD</v>
      </c>
      <c r="AV125" s="47" t="s">
        <v>153</v>
      </c>
      <c r="AW125" s="34">
        <f t="shared" si="61"/>
        <v>0</v>
      </c>
      <c r="AX125" s="34">
        <f t="shared" si="61"/>
        <v>0</v>
      </c>
      <c r="AY125" s="34"/>
      <c r="AZ125" s="34">
        <v>10</v>
      </c>
      <c r="BA125" s="48"/>
      <c r="BB125" s="47" t="str">
        <f t="shared" si="44"/>
        <v>CY</v>
      </c>
      <c r="BC125" s="47" t="s">
        <v>278</v>
      </c>
      <c r="BD125" s="47" t="s">
        <v>108</v>
      </c>
      <c r="BE125" s="47" t="str">
        <f t="shared" si="36"/>
        <v>COM_BNDPRD</v>
      </c>
      <c r="BF125" s="47" t="s">
        <v>71</v>
      </c>
      <c r="BG125" s="34">
        <f t="shared" si="62"/>
        <v>0</v>
      </c>
      <c r="BH125" s="34">
        <f t="shared" si="62"/>
        <v>0</v>
      </c>
      <c r="BI125" s="48"/>
      <c r="BJ125" s="34">
        <v>10</v>
      </c>
      <c r="BK125" s="48"/>
      <c r="BL125" s="48"/>
      <c r="BM125" s="47" t="str">
        <f t="shared" si="45"/>
        <v>CY</v>
      </c>
      <c r="BN125" s="47" t="s">
        <v>278</v>
      </c>
      <c r="BO125" s="47" t="s">
        <v>284</v>
      </c>
      <c r="BP125" s="47" t="str">
        <f t="shared" si="54"/>
        <v>COM_BNDPRD</v>
      </c>
      <c r="BQ125" s="47" t="s">
        <v>153</v>
      </c>
      <c r="BR125" s="34">
        <f t="shared" si="58"/>
        <v>0</v>
      </c>
      <c r="BS125" s="34">
        <f t="shared" si="58"/>
        <v>0</v>
      </c>
      <c r="BT125" s="34"/>
      <c r="BU125" s="34">
        <v>10</v>
      </c>
      <c r="BV125" s="48"/>
      <c r="BW125" s="47" t="str">
        <f t="shared" si="46"/>
        <v>CY</v>
      </c>
      <c r="BX125" s="47" t="s">
        <v>278</v>
      </c>
      <c r="BY125" s="47" t="s">
        <v>284</v>
      </c>
      <c r="BZ125" s="47" t="str">
        <f t="shared" si="39"/>
        <v>COM_BNDPRD</v>
      </c>
      <c r="CA125" s="47" t="s">
        <v>71</v>
      </c>
      <c r="CB125" s="34">
        <f t="shared" si="59"/>
        <v>0</v>
      </c>
      <c r="CC125" s="34">
        <f t="shared" si="59"/>
        <v>0</v>
      </c>
      <c r="CD125" s="48"/>
      <c r="CE125" s="34">
        <v>10</v>
      </c>
      <c r="CF125" s="48"/>
      <c r="CG125" s="47" t="str">
        <f t="shared" si="48"/>
        <v>CY</v>
      </c>
      <c r="CH125" s="47" t="s">
        <v>278</v>
      </c>
      <c r="CI125" s="47" t="s">
        <v>23</v>
      </c>
      <c r="CJ125" s="47" t="str">
        <f t="shared" si="55"/>
        <v>COM_BNDPRD</v>
      </c>
      <c r="CK125" s="47" t="s">
        <v>153</v>
      </c>
      <c r="CL125" s="34">
        <f t="shared" si="49"/>
        <v>2.4299999999999999E-2</v>
      </c>
      <c r="CM125" s="34">
        <f t="shared" si="49"/>
        <v>2.5649999999999999E-2</v>
      </c>
      <c r="CN125" s="34"/>
      <c r="CO125" s="34">
        <v>10</v>
      </c>
      <c r="CP125" s="48"/>
      <c r="CQ125" s="47" t="str">
        <f t="shared" si="50"/>
        <v>CY</v>
      </c>
      <c r="CR125" s="47" t="s">
        <v>278</v>
      </c>
      <c r="CS125" s="47" t="str">
        <f t="shared" si="51"/>
        <v>COMBIO</v>
      </c>
      <c r="CT125" s="47" t="str">
        <f t="shared" si="40"/>
        <v>COM_BNDPRD</v>
      </c>
      <c r="CU125" s="47" t="s">
        <v>71</v>
      </c>
      <c r="CV125" s="34">
        <f t="shared" si="60"/>
        <v>2.835E-2</v>
      </c>
      <c r="CW125" s="34">
        <f t="shared" si="60"/>
        <v>4.0500000000000001E-2</v>
      </c>
      <c r="CX125" s="48"/>
      <c r="CY125" s="34">
        <v>10</v>
      </c>
      <c r="CZ125" s="48"/>
      <c r="DA125" s="47" t="s">
        <v>38</v>
      </c>
      <c r="DB125" s="43" t="s">
        <v>96</v>
      </c>
      <c r="DC125" s="43" t="s">
        <v>222</v>
      </c>
      <c r="DD125" s="32">
        <v>0</v>
      </c>
      <c r="DE125" s="32">
        <v>1.504</v>
      </c>
      <c r="DF125" s="32">
        <v>0</v>
      </c>
      <c r="DG125" s="32">
        <v>0</v>
      </c>
      <c r="DH125" s="32">
        <v>0.42599999999999999</v>
      </c>
      <c r="DI125" s="32">
        <f t="shared" si="29"/>
        <v>2.7E-2</v>
      </c>
      <c r="DJ125" s="32"/>
      <c r="DK125" s="32">
        <v>1.4999999999999999E-2</v>
      </c>
      <c r="DL125" s="32">
        <v>1.2E-2</v>
      </c>
      <c r="DM125" s="32"/>
      <c r="DN125" s="32">
        <v>0</v>
      </c>
      <c r="DO125" s="32">
        <v>0</v>
      </c>
      <c r="DP125" s="32">
        <v>0</v>
      </c>
      <c r="DQ125" s="32">
        <v>0</v>
      </c>
      <c r="DR125" s="32">
        <v>0</v>
      </c>
      <c r="DS125" s="32">
        <v>0</v>
      </c>
      <c r="DT125" s="32">
        <v>0</v>
      </c>
    </row>
    <row r="126" spans="2:124">
      <c r="B126" s="47" t="s">
        <v>275</v>
      </c>
      <c r="G126" s="34"/>
      <c r="H126" s="34"/>
      <c r="I126" s="34"/>
      <c r="J126" s="34"/>
      <c r="K126" s="48"/>
      <c r="Q126" s="34"/>
      <c r="R126" s="34"/>
      <c r="S126" s="48"/>
      <c r="T126" s="34"/>
      <c r="U126" s="48"/>
      <c r="V126" s="48"/>
      <c r="W126" s="47" t="str">
        <f t="shared" si="27"/>
        <v>LV</v>
      </c>
      <c r="X126" s="47" t="s">
        <v>278</v>
      </c>
      <c r="Y126" s="47" t="s">
        <v>274</v>
      </c>
      <c r="Z126" s="47" t="str">
        <f t="shared" si="32"/>
        <v>COM_BNDPRD</v>
      </c>
      <c r="AA126" s="47" t="s">
        <v>153</v>
      </c>
      <c r="AB126" s="34">
        <f t="shared" si="41"/>
        <v>2.0690999999999997</v>
      </c>
      <c r="AC126" s="34">
        <f t="shared" si="41"/>
        <v>1.3068</v>
      </c>
      <c r="AD126" s="34"/>
      <c r="AE126" s="34">
        <v>10</v>
      </c>
      <c r="AF126" s="48"/>
      <c r="AG126" s="47" t="str">
        <f t="shared" si="28"/>
        <v>LV</v>
      </c>
      <c r="AH126" s="47" t="s">
        <v>278</v>
      </c>
      <c r="AI126" s="47" t="str">
        <f t="shared" si="33"/>
        <v>COMFINOIL</v>
      </c>
      <c r="AJ126" s="47" t="str">
        <f t="shared" si="34"/>
        <v>COM_BNDPRD</v>
      </c>
      <c r="AK126" s="47" t="s">
        <v>71</v>
      </c>
      <c r="AL126" s="34">
        <f t="shared" si="42"/>
        <v>2.2869000000000002</v>
      </c>
      <c r="AM126" s="34">
        <f t="shared" si="42"/>
        <v>3.2669999999999999</v>
      </c>
      <c r="AN126" s="48"/>
      <c r="AO126" s="34">
        <v>10</v>
      </c>
      <c r="AP126" s="48"/>
      <c r="AQ126" s="48"/>
      <c r="AR126" s="47" t="str">
        <f t="shared" si="43"/>
        <v>LV</v>
      </c>
      <c r="AS126" s="47" t="s">
        <v>278</v>
      </c>
      <c r="AT126" s="47" t="s">
        <v>108</v>
      </c>
      <c r="AU126" s="47" t="str">
        <f t="shared" si="53"/>
        <v>COM_BNDPRD</v>
      </c>
      <c r="AV126" s="47" t="s">
        <v>153</v>
      </c>
      <c r="AW126" s="34">
        <f t="shared" si="61"/>
        <v>3.4038499999999998</v>
      </c>
      <c r="AX126" s="34">
        <f t="shared" si="61"/>
        <v>1.7915000000000001</v>
      </c>
      <c r="AY126" s="34"/>
      <c r="AZ126" s="34">
        <v>10</v>
      </c>
      <c r="BA126" s="48"/>
      <c r="BB126" s="47" t="str">
        <f t="shared" si="44"/>
        <v>LV</v>
      </c>
      <c r="BC126" s="47" t="s">
        <v>278</v>
      </c>
      <c r="BD126" s="47" t="s">
        <v>108</v>
      </c>
      <c r="BE126" s="47" t="str">
        <f t="shared" si="36"/>
        <v>COM_BNDPRD</v>
      </c>
      <c r="BF126" s="47" t="s">
        <v>71</v>
      </c>
      <c r="BG126" s="34">
        <f t="shared" si="62"/>
        <v>3.7621500000000005</v>
      </c>
      <c r="BH126" s="34">
        <f t="shared" si="62"/>
        <v>7.1660000000000004</v>
      </c>
      <c r="BI126" s="48"/>
      <c r="BJ126" s="34">
        <v>10</v>
      </c>
      <c r="BK126" s="48"/>
      <c r="BL126" s="48"/>
      <c r="BM126" s="47" t="str">
        <f t="shared" si="45"/>
        <v>LV</v>
      </c>
      <c r="BN126" s="47" t="s">
        <v>278</v>
      </c>
      <c r="BO126" s="47" t="s">
        <v>284</v>
      </c>
      <c r="BP126" s="47" t="str">
        <f t="shared" si="54"/>
        <v>COM_BNDPRD</v>
      </c>
      <c r="BQ126" s="47" t="s">
        <v>153</v>
      </c>
      <c r="BR126" s="34">
        <f t="shared" si="58"/>
        <v>4.9646999999999997</v>
      </c>
      <c r="BS126" s="34">
        <f t="shared" si="58"/>
        <v>2.613</v>
      </c>
      <c r="BT126" s="34"/>
      <c r="BU126" s="34">
        <v>10</v>
      </c>
      <c r="BV126" s="48"/>
      <c r="BW126" s="47" t="str">
        <f t="shared" si="46"/>
        <v>LV</v>
      </c>
      <c r="BX126" s="47" t="s">
        <v>278</v>
      </c>
      <c r="BY126" s="47" t="s">
        <v>284</v>
      </c>
      <c r="BZ126" s="47" t="str">
        <f t="shared" si="39"/>
        <v>COM_BNDPRD</v>
      </c>
      <c r="CA126" s="47" t="s">
        <v>71</v>
      </c>
      <c r="CB126" s="34">
        <f t="shared" si="59"/>
        <v>5.4873000000000003</v>
      </c>
      <c r="CC126" s="34">
        <f t="shared" si="59"/>
        <v>6.5324999999999998</v>
      </c>
      <c r="CD126" s="48"/>
      <c r="CE126" s="34">
        <v>10</v>
      </c>
      <c r="CF126" s="48"/>
      <c r="CG126" s="47" t="str">
        <f t="shared" si="48"/>
        <v>LV</v>
      </c>
      <c r="CH126" s="47" t="s">
        <v>278</v>
      </c>
      <c r="CI126" s="47" t="s">
        <v>23</v>
      </c>
      <c r="CJ126" s="47" t="str">
        <f t="shared" si="55"/>
        <v>COM_BNDPRD</v>
      </c>
      <c r="CK126" s="47" t="s">
        <v>153</v>
      </c>
      <c r="CL126" s="34">
        <f t="shared" si="49"/>
        <v>3.1392000000000002</v>
      </c>
      <c r="CM126" s="34">
        <f t="shared" si="49"/>
        <v>3.3135999999999997</v>
      </c>
      <c r="CN126" s="34"/>
      <c r="CO126" s="34">
        <v>10</v>
      </c>
      <c r="CP126" s="48"/>
      <c r="CQ126" s="47" t="str">
        <f t="shared" si="50"/>
        <v>LV</v>
      </c>
      <c r="CR126" s="47" t="s">
        <v>278</v>
      </c>
      <c r="CS126" s="47" t="str">
        <f t="shared" si="51"/>
        <v>COMBIO</v>
      </c>
      <c r="CT126" s="47" t="str">
        <f t="shared" si="40"/>
        <v>COM_BNDPRD</v>
      </c>
      <c r="CU126" s="47" t="s">
        <v>71</v>
      </c>
      <c r="CV126" s="34">
        <f t="shared" si="60"/>
        <v>3.6624000000000003</v>
      </c>
      <c r="CW126" s="34">
        <f t="shared" si="60"/>
        <v>5.2320000000000002</v>
      </c>
      <c r="CX126" s="48"/>
      <c r="CY126" s="34">
        <v>10</v>
      </c>
      <c r="CZ126" s="48"/>
      <c r="DA126" s="47" t="s">
        <v>53</v>
      </c>
      <c r="DB126" s="43" t="s">
        <v>96</v>
      </c>
      <c r="DC126" s="43" t="s">
        <v>223</v>
      </c>
      <c r="DD126" s="32">
        <v>0.26300000000000001</v>
      </c>
      <c r="DE126" s="32">
        <v>2.1779999999999999</v>
      </c>
      <c r="DF126" s="32">
        <v>3.5830000000000002</v>
      </c>
      <c r="DG126" s="32">
        <v>5.226</v>
      </c>
      <c r="DH126" s="32">
        <v>0</v>
      </c>
      <c r="DI126" s="32">
        <f t="shared" si="29"/>
        <v>3.488</v>
      </c>
      <c r="DJ126" s="32"/>
      <c r="DK126" s="32">
        <v>3.355</v>
      </c>
      <c r="DL126" s="32">
        <v>0.13300000000000001</v>
      </c>
      <c r="DM126" s="32"/>
      <c r="DN126" s="32">
        <v>0</v>
      </c>
      <c r="DO126" s="32">
        <v>0</v>
      </c>
      <c r="DP126" s="32">
        <v>0</v>
      </c>
      <c r="DQ126" s="32">
        <v>0</v>
      </c>
      <c r="DR126" s="32">
        <v>0</v>
      </c>
      <c r="DS126" s="32">
        <v>0</v>
      </c>
      <c r="DT126" s="32">
        <v>0</v>
      </c>
    </row>
    <row r="127" spans="2:124">
      <c r="B127" s="47" t="s">
        <v>275</v>
      </c>
      <c r="G127" s="34"/>
      <c r="H127" s="34"/>
      <c r="I127" s="34"/>
      <c r="J127" s="34"/>
      <c r="K127" s="48"/>
      <c r="Q127" s="34"/>
      <c r="R127" s="34"/>
      <c r="S127" s="48"/>
      <c r="T127" s="34"/>
      <c r="U127" s="48"/>
      <c r="V127" s="48"/>
      <c r="W127" s="47" t="str">
        <f t="shared" si="27"/>
        <v>LT</v>
      </c>
      <c r="X127" s="47" t="s">
        <v>278</v>
      </c>
      <c r="Y127" s="47" t="s">
        <v>274</v>
      </c>
      <c r="Z127" s="47" t="str">
        <f t="shared" si="32"/>
        <v>COM_BNDPRD</v>
      </c>
      <c r="AA127" s="47" t="s">
        <v>153</v>
      </c>
      <c r="AB127" s="34">
        <f t="shared" si="41"/>
        <v>8.1699999999999995E-2</v>
      </c>
      <c r="AC127" s="34">
        <f t="shared" si="41"/>
        <v>5.1599999999999993E-2</v>
      </c>
      <c r="AD127" s="34"/>
      <c r="AE127" s="34">
        <v>10</v>
      </c>
      <c r="AF127" s="48"/>
      <c r="AG127" s="47" t="str">
        <f t="shared" si="28"/>
        <v>LT</v>
      </c>
      <c r="AH127" s="47" t="s">
        <v>278</v>
      </c>
      <c r="AI127" s="47" t="str">
        <f t="shared" si="33"/>
        <v>COMFINOIL</v>
      </c>
      <c r="AJ127" s="47" t="str">
        <f t="shared" si="34"/>
        <v>COM_BNDPRD</v>
      </c>
      <c r="AK127" s="47" t="s">
        <v>71</v>
      </c>
      <c r="AL127" s="34">
        <f t="shared" si="42"/>
        <v>9.0299999999999991E-2</v>
      </c>
      <c r="AM127" s="34">
        <f t="shared" si="42"/>
        <v>0.129</v>
      </c>
      <c r="AN127" s="48"/>
      <c r="AO127" s="34">
        <v>10</v>
      </c>
      <c r="AP127" s="48"/>
      <c r="AQ127" s="48"/>
      <c r="AR127" s="47" t="str">
        <f t="shared" si="43"/>
        <v>LT</v>
      </c>
      <c r="AS127" s="47" t="s">
        <v>278</v>
      </c>
      <c r="AT127" s="47" t="s">
        <v>108</v>
      </c>
      <c r="AU127" s="47" t="str">
        <f t="shared" si="53"/>
        <v>COM_BNDPRD</v>
      </c>
      <c r="AV127" s="47" t="s">
        <v>153</v>
      </c>
      <c r="AW127" s="34">
        <f t="shared" si="61"/>
        <v>2.44625</v>
      </c>
      <c r="AX127" s="34">
        <f t="shared" si="61"/>
        <v>1.2875000000000001</v>
      </c>
      <c r="AY127" s="34"/>
      <c r="AZ127" s="34">
        <v>10</v>
      </c>
      <c r="BA127" s="48"/>
      <c r="BB127" s="47" t="str">
        <f t="shared" si="44"/>
        <v>LT</v>
      </c>
      <c r="BC127" s="47" t="s">
        <v>278</v>
      </c>
      <c r="BD127" s="47" t="s">
        <v>108</v>
      </c>
      <c r="BE127" s="47" t="str">
        <f t="shared" si="36"/>
        <v>COM_BNDPRD</v>
      </c>
      <c r="BF127" s="47" t="s">
        <v>71</v>
      </c>
      <c r="BG127" s="34">
        <f t="shared" si="62"/>
        <v>2.7037500000000003</v>
      </c>
      <c r="BH127" s="34">
        <f t="shared" si="62"/>
        <v>5.15</v>
      </c>
      <c r="BI127" s="48"/>
      <c r="BJ127" s="34">
        <v>10</v>
      </c>
      <c r="BK127" s="48"/>
      <c r="BL127" s="48"/>
      <c r="BM127" s="47" t="str">
        <f t="shared" si="45"/>
        <v>LT</v>
      </c>
      <c r="BN127" s="47" t="s">
        <v>278</v>
      </c>
      <c r="BO127" s="47" t="s">
        <v>284</v>
      </c>
      <c r="BP127" s="47" t="str">
        <f t="shared" si="54"/>
        <v>COM_BNDPRD</v>
      </c>
      <c r="BQ127" s="47" t="s">
        <v>153</v>
      </c>
      <c r="BR127" s="34">
        <f t="shared" si="58"/>
        <v>6.9330999999999996</v>
      </c>
      <c r="BS127" s="34">
        <f t="shared" si="58"/>
        <v>3.649</v>
      </c>
      <c r="BT127" s="34"/>
      <c r="BU127" s="34">
        <v>10</v>
      </c>
      <c r="BV127" s="48"/>
      <c r="BW127" s="47" t="str">
        <f t="shared" si="46"/>
        <v>LT</v>
      </c>
      <c r="BX127" s="47" t="s">
        <v>278</v>
      </c>
      <c r="BY127" s="47" t="s">
        <v>284</v>
      </c>
      <c r="BZ127" s="47" t="str">
        <f t="shared" si="39"/>
        <v>COM_BNDPRD</v>
      </c>
      <c r="CA127" s="47" t="s">
        <v>71</v>
      </c>
      <c r="CB127" s="34">
        <f t="shared" si="59"/>
        <v>7.6629000000000005</v>
      </c>
      <c r="CC127" s="34">
        <f t="shared" si="59"/>
        <v>9.1225000000000005</v>
      </c>
      <c r="CD127" s="48"/>
      <c r="CE127" s="34">
        <v>10</v>
      </c>
      <c r="CF127" s="48"/>
      <c r="CG127" s="47" t="str">
        <f t="shared" si="48"/>
        <v>LT</v>
      </c>
      <c r="CH127" s="47" t="s">
        <v>278</v>
      </c>
      <c r="CI127" s="47" t="s">
        <v>23</v>
      </c>
      <c r="CJ127" s="47" t="str">
        <f t="shared" si="55"/>
        <v>COM_BNDPRD</v>
      </c>
      <c r="CK127" s="47" t="s">
        <v>153</v>
      </c>
      <c r="CL127" s="34">
        <f t="shared" si="49"/>
        <v>1.3887000000000003</v>
      </c>
      <c r="CM127" s="34">
        <f t="shared" si="49"/>
        <v>1.4658500000000001</v>
      </c>
      <c r="CN127" s="34"/>
      <c r="CO127" s="34">
        <v>10</v>
      </c>
      <c r="CP127" s="48"/>
      <c r="CQ127" s="47" t="str">
        <f t="shared" si="50"/>
        <v>LT</v>
      </c>
      <c r="CR127" s="47" t="s">
        <v>278</v>
      </c>
      <c r="CS127" s="47" t="str">
        <f t="shared" si="51"/>
        <v>COMBIO</v>
      </c>
      <c r="CT127" s="47" t="str">
        <f t="shared" si="40"/>
        <v>COM_BNDPRD</v>
      </c>
      <c r="CU127" s="47" t="s">
        <v>71</v>
      </c>
      <c r="CV127" s="34">
        <f t="shared" si="60"/>
        <v>1.6201500000000002</v>
      </c>
      <c r="CW127" s="34">
        <f t="shared" si="60"/>
        <v>2.3145000000000002</v>
      </c>
      <c r="CX127" s="48"/>
      <c r="CY127" s="34">
        <v>10</v>
      </c>
      <c r="CZ127" s="48"/>
      <c r="DA127" s="47" t="s">
        <v>51</v>
      </c>
      <c r="DB127" s="43" t="s">
        <v>96</v>
      </c>
      <c r="DC127" s="43" t="s">
        <v>224</v>
      </c>
      <c r="DD127" s="32">
        <v>1.399</v>
      </c>
      <c r="DE127" s="32">
        <v>8.5999999999999993E-2</v>
      </c>
      <c r="DF127" s="32">
        <v>2.5750000000000002</v>
      </c>
      <c r="DG127" s="32">
        <v>7.298</v>
      </c>
      <c r="DH127" s="32">
        <v>0</v>
      </c>
      <c r="DI127" s="32">
        <f t="shared" si="29"/>
        <v>1.5430000000000001</v>
      </c>
      <c r="DJ127" s="32"/>
      <c r="DK127" s="32">
        <v>1.3520000000000001</v>
      </c>
      <c r="DL127" s="32">
        <v>0.191</v>
      </c>
      <c r="DM127" s="32"/>
      <c r="DN127" s="32">
        <v>0</v>
      </c>
      <c r="DO127" s="32">
        <v>0</v>
      </c>
      <c r="DP127" s="32">
        <v>0</v>
      </c>
      <c r="DQ127" s="32">
        <v>0</v>
      </c>
      <c r="DR127" s="32">
        <v>0</v>
      </c>
      <c r="DS127" s="32">
        <v>0</v>
      </c>
      <c r="DT127" s="32">
        <v>0</v>
      </c>
    </row>
    <row r="128" spans="2:124">
      <c r="B128" s="47" t="s">
        <v>275</v>
      </c>
      <c r="G128" s="34"/>
      <c r="H128" s="34"/>
      <c r="I128" s="34"/>
      <c r="J128" s="34"/>
      <c r="K128" s="48"/>
      <c r="Q128" s="34"/>
      <c r="R128" s="34"/>
      <c r="S128" s="48"/>
      <c r="T128" s="34"/>
      <c r="U128" s="48"/>
      <c r="V128" s="48"/>
      <c r="W128" s="47" t="str">
        <f t="shared" si="27"/>
        <v>LU</v>
      </c>
      <c r="X128" s="47" t="s">
        <v>278</v>
      </c>
      <c r="Y128" s="47" t="s">
        <v>274</v>
      </c>
      <c r="Z128" s="47" t="str">
        <f t="shared" si="32"/>
        <v>COM_BNDPRD</v>
      </c>
      <c r="AA128" s="47" t="s">
        <v>153</v>
      </c>
      <c r="AB128" s="34">
        <f t="shared" si="41"/>
        <v>3.0903499999999999</v>
      </c>
      <c r="AC128" s="34">
        <f t="shared" si="41"/>
        <v>1.9518</v>
      </c>
      <c r="AD128" s="34"/>
      <c r="AE128" s="34">
        <v>10</v>
      </c>
      <c r="AF128" s="48"/>
      <c r="AG128" s="47" t="str">
        <f t="shared" si="28"/>
        <v>LU</v>
      </c>
      <c r="AH128" s="47" t="s">
        <v>278</v>
      </c>
      <c r="AI128" s="47" t="str">
        <f t="shared" si="33"/>
        <v>COMFINOIL</v>
      </c>
      <c r="AJ128" s="47" t="str">
        <f t="shared" si="34"/>
        <v>COM_BNDPRD</v>
      </c>
      <c r="AK128" s="47" t="s">
        <v>71</v>
      </c>
      <c r="AL128" s="34">
        <f t="shared" si="42"/>
        <v>3.4156500000000003</v>
      </c>
      <c r="AM128" s="34">
        <f t="shared" si="42"/>
        <v>4.8795000000000002</v>
      </c>
      <c r="AN128" s="48"/>
      <c r="AO128" s="34">
        <v>10</v>
      </c>
      <c r="AP128" s="48"/>
      <c r="AQ128" s="48"/>
      <c r="AR128" s="47" t="str">
        <f t="shared" si="43"/>
        <v>LU</v>
      </c>
      <c r="AS128" s="47" t="s">
        <v>278</v>
      </c>
      <c r="AT128" s="47" t="s">
        <v>108</v>
      </c>
      <c r="AU128" s="47" t="str">
        <f t="shared" si="53"/>
        <v>COM_BNDPRD</v>
      </c>
      <c r="AV128" s="47" t="s">
        <v>153</v>
      </c>
      <c r="AW128" s="34">
        <f t="shared" si="61"/>
        <v>3.8959499999999996</v>
      </c>
      <c r="AX128" s="34">
        <f t="shared" si="61"/>
        <v>2.0505</v>
      </c>
      <c r="AY128" s="34"/>
      <c r="AZ128" s="34">
        <v>10</v>
      </c>
      <c r="BA128" s="48"/>
      <c r="BB128" s="47" t="str">
        <f t="shared" si="44"/>
        <v>LU</v>
      </c>
      <c r="BC128" s="47" t="s">
        <v>278</v>
      </c>
      <c r="BD128" s="47" t="s">
        <v>108</v>
      </c>
      <c r="BE128" s="47" t="str">
        <f t="shared" si="36"/>
        <v>COM_BNDPRD</v>
      </c>
      <c r="BF128" s="47" t="s">
        <v>71</v>
      </c>
      <c r="BG128" s="34">
        <f t="shared" si="62"/>
        <v>4.3060499999999999</v>
      </c>
      <c r="BH128" s="34">
        <f t="shared" si="62"/>
        <v>8.202</v>
      </c>
      <c r="BI128" s="48"/>
      <c r="BJ128" s="34">
        <v>10</v>
      </c>
      <c r="BK128" s="48"/>
      <c r="BL128" s="48"/>
      <c r="BM128" s="47" t="str">
        <f t="shared" si="45"/>
        <v>LU</v>
      </c>
      <c r="BN128" s="47" t="s">
        <v>278</v>
      </c>
      <c r="BO128" s="47" t="s">
        <v>284</v>
      </c>
      <c r="BP128" s="47" t="str">
        <f t="shared" si="54"/>
        <v>COM_BNDPRD</v>
      </c>
      <c r="BQ128" s="47" t="s">
        <v>153</v>
      </c>
      <c r="BR128" s="34">
        <f t="shared" si="58"/>
        <v>2.0092500000000002</v>
      </c>
      <c r="BS128" s="34">
        <f t="shared" si="58"/>
        <v>1.0575000000000001</v>
      </c>
      <c r="BT128" s="34"/>
      <c r="BU128" s="34">
        <v>10</v>
      </c>
      <c r="BV128" s="48"/>
      <c r="BW128" s="47" t="str">
        <f t="shared" si="46"/>
        <v>LU</v>
      </c>
      <c r="BX128" s="47" t="s">
        <v>278</v>
      </c>
      <c r="BY128" s="47" t="s">
        <v>284</v>
      </c>
      <c r="BZ128" s="47" t="str">
        <f t="shared" si="39"/>
        <v>COM_BNDPRD</v>
      </c>
      <c r="CA128" s="47" t="s">
        <v>71</v>
      </c>
      <c r="CB128" s="34">
        <f t="shared" si="59"/>
        <v>2.2207500000000002</v>
      </c>
      <c r="CC128" s="34">
        <f t="shared" si="59"/>
        <v>2.6437500000000003</v>
      </c>
      <c r="CD128" s="48"/>
      <c r="CE128" s="34">
        <v>10</v>
      </c>
      <c r="CF128" s="48"/>
      <c r="CG128" s="47" t="str">
        <f t="shared" si="48"/>
        <v>LU</v>
      </c>
      <c r="CH128" s="47" t="s">
        <v>278</v>
      </c>
      <c r="CI128" s="47" t="s">
        <v>23</v>
      </c>
      <c r="CJ128" s="47" t="str">
        <f t="shared" si="55"/>
        <v>COM_BNDPRD</v>
      </c>
      <c r="CK128" s="47" t="s">
        <v>153</v>
      </c>
      <c r="CL128" s="34">
        <f t="shared" si="49"/>
        <v>4.3200000000000002E-2</v>
      </c>
      <c r="CM128" s="34">
        <f t="shared" si="49"/>
        <v>4.5600000000000002E-2</v>
      </c>
      <c r="CN128" s="34"/>
      <c r="CO128" s="34">
        <v>10</v>
      </c>
      <c r="CP128" s="48"/>
      <c r="CQ128" s="47" t="str">
        <f t="shared" si="50"/>
        <v>LU</v>
      </c>
      <c r="CR128" s="47" t="s">
        <v>278</v>
      </c>
      <c r="CS128" s="47" t="str">
        <f t="shared" si="51"/>
        <v>COMBIO</v>
      </c>
      <c r="CT128" s="47" t="str">
        <f t="shared" si="40"/>
        <v>COM_BNDPRD</v>
      </c>
      <c r="CU128" s="47" t="s">
        <v>71</v>
      </c>
      <c r="CV128" s="34">
        <f t="shared" si="60"/>
        <v>5.04E-2</v>
      </c>
      <c r="CW128" s="34">
        <f t="shared" si="60"/>
        <v>7.2000000000000008E-2</v>
      </c>
      <c r="CX128" s="48"/>
      <c r="CY128" s="34">
        <v>10</v>
      </c>
      <c r="CZ128" s="48"/>
      <c r="DA128" s="47" t="s">
        <v>52</v>
      </c>
      <c r="DB128" s="43" t="s">
        <v>96</v>
      </c>
      <c r="DC128" s="43" t="s">
        <v>225</v>
      </c>
      <c r="DD128" s="32">
        <v>0</v>
      </c>
      <c r="DE128" s="32">
        <v>3.2530000000000001</v>
      </c>
      <c r="DF128" s="32">
        <v>4.101</v>
      </c>
      <c r="DG128" s="32">
        <v>2.1150000000000002</v>
      </c>
      <c r="DH128" s="32">
        <v>0</v>
      </c>
      <c r="DI128" s="32">
        <f t="shared" si="29"/>
        <v>4.8000000000000001E-2</v>
      </c>
      <c r="DJ128" s="32"/>
      <c r="DK128" s="32">
        <v>0.01</v>
      </c>
      <c r="DL128" s="32">
        <v>3.7999999999999999E-2</v>
      </c>
      <c r="DM128" s="32"/>
      <c r="DN128" s="32">
        <v>0</v>
      </c>
      <c r="DO128" s="32">
        <v>0</v>
      </c>
      <c r="DP128" s="32">
        <v>0</v>
      </c>
      <c r="DQ128" s="32">
        <v>0</v>
      </c>
      <c r="DR128" s="32">
        <v>0</v>
      </c>
      <c r="DS128" s="32">
        <v>0</v>
      </c>
      <c r="DT128" s="32">
        <v>0</v>
      </c>
    </row>
    <row r="129" spans="2:124">
      <c r="B129" s="47" t="s">
        <v>275</v>
      </c>
      <c r="G129" s="34"/>
      <c r="H129" s="34"/>
      <c r="I129" s="34"/>
      <c r="J129" s="34"/>
      <c r="K129" s="48"/>
      <c r="Q129" s="34"/>
      <c r="R129" s="34"/>
      <c r="S129" s="48"/>
      <c r="T129" s="34"/>
      <c r="U129" s="48"/>
      <c r="V129" s="48"/>
      <c r="W129" s="47" t="str">
        <f t="shared" si="27"/>
        <v>HU</v>
      </c>
      <c r="X129" s="47" t="s">
        <v>278</v>
      </c>
      <c r="Y129" s="47" t="s">
        <v>274</v>
      </c>
      <c r="Z129" s="47" t="str">
        <f t="shared" si="32"/>
        <v>COM_BNDPRD</v>
      </c>
      <c r="AA129" s="47" t="s">
        <v>153</v>
      </c>
      <c r="AB129" s="34">
        <f t="shared" si="41"/>
        <v>1.4972000000000001</v>
      </c>
      <c r="AC129" s="34">
        <f t="shared" si="41"/>
        <v>0.9456</v>
      </c>
      <c r="AD129" s="34"/>
      <c r="AE129" s="34">
        <v>10</v>
      </c>
      <c r="AF129" s="48"/>
      <c r="AG129" s="47" t="str">
        <f t="shared" si="28"/>
        <v>HU</v>
      </c>
      <c r="AH129" s="47" t="s">
        <v>278</v>
      </c>
      <c r="AI129" s="47" t="str">
        <f t="shared" si="33"/>
        <v>COMFINOIL</v>
      </c>
      <c r="AJ129" s="47" t="str">
        <f t="shared" si="34"/>
        <v>COM_BNDPRD</v>
      </c>
      <c r="AK129" s="47" t="s">
        <v>71</v>
      </c>
      <c r="AL129" s="34">
        <f t="shared" si="42"/>
        <v>1.6548</v>
      </c>
      <c r="AM129" s="34">
        <f t="shared" si="42"/>
        <v>2.3639999999999999</v>
      </c>
      <c r="AN129" s="48"/>
      <c r="AO129" s="34">
        <v>10</v>
      </c>
      <c r="AP129" s="48"/>
      <c r="AQ129" s="48"/>
      <c r="AR129" s="47" t="str">
        <f t="shared" si="43"/>
        <v>HU</v>
      </c>
      <c r="AS129" s="47" t="s">
        <v>278</v>
      </c>
      <c r="AT129" s="47" t="s">
        <v>108</v>
      </c>
      <c r="AU129" s="47" t="str">
        <f t="shared" si="53"/>
        <v>COM_BNDPRD</v>
      </c>
      <c r="AV129" s="47" t="s">
        <v>153</v>
      </c>
      <c r="AW129" s="34">
        <f t="shared" si="61"/>
        <v>50.159050000000001</v>
      </c>
      <c r="AX129" s="34">
        <f t="shared" si="61"/>
        <v>26.3995</v>
      </c>
      <c r="AY129" s="34"/>
      <c r="AZ129" s="34">
        <v>10</v>
      </c>
      <c r="BA129" s="48"/>
      <c r="BB129" s="47" t="str">
        <f t="shared" si="44"/>
        <v>HU</v>
      </c>
      <c r="BC129" s="47" t="s">
        <v>278</v>
      </c>
      <c r="BD129" s="47" t="s">
        <v>108</v>
      </c>
      <c r="BE129" s="47" t="str">
        <f t="shared" si="36"/>
        <v>COM_BNDPRD</v>
      </c>
      <c r="BF129" s="47" t="s">
        <v>71</v>
      </c>
      <c r="BG129" s="34">
        <f t="shared" si="62"/>
        <v>55.438949999999998</v>
      </c>
      <c r="BH129" s="34">
        <f t="shared" si="62"/>
        <v>105.598</v>
      </c>
      <c r="BI129" s="48"/>
      <c r="BJ129" s="34">
        <v>10</v>
      </c>
      <c r="BK129" s="48"/>
      <c r="BL129" s="48"/>
      <c r="BM129" s="47" t="str">
        <f t="shared" si="45"/>
        <v>HU</v>
      </c>
      <c r="BN129" s="47" t="s">
        <v>278</v>
      </c>
      <c r="BO129" s="47" t="s">
        <v>284</v>
      </c>
      <c r="BP129" s="47" t="str">
        <f t="shared" si="54"/>
        <v>COM_BNDPRD</v>
      </c>
      <c r="BQ129" s="47" t="s">
        <v>153</v>
      </c>
      <c r="BR129" s="34">
        <f t="shared" si="58"/>
        <v>5.6962000000000002</v>
      </c>
      <c r="BS129" s="34">
        <f t="shared" si="58"/>
        <v>2.9980000000000002</v>
      </c>
      <c r="BT129" s="34"/>
      <c r="BU129" s="34">
        <v>10</v>
      </c>
      <c r="BV129" s="48"/>
      <c r="BW129" s="47" t="str">
        <f t="shared" si="46"/>
        <v>HU</v>
      </c>
      <c r="BX129" s="47" t="s">
        <v>278</v>
      </c>
      <c r="BY129" s="47" t="s">
        <v>284</v>
      </c>
      <c r="BZ129" s="47" t="str">
        <f t="shared" si="39"/>
        <v>COM_BNDPRD</v>
      </c>
      <c r="CA129" s="47" t="s">
        <v>71</v>
      </c>
      <c r="CB129" s="34">
        <f t="shared" si="59"/>
        <v>6.2958000000000007</v>
      </c>
      <c r="CC129" s="34">
        <f t="shared" si="59"/>
        <v>7.495000000000001</v>
      </c>
      <c r="CD129" s="48"/>
      <c r="CE129" s="34">
        <v>10</v>
      </c>
      <c r="CF129" s="48"/>
      <c r="CG129" s="47" t="str">
        <f t="shared" si="48"/>
        <v>HU</v>
      </c>
      <c r="CH129" s="47" t="s">
        <v>278</v>
      </c>
      <c r="CI129" s="47" t="s">
        <v>23</v>
      </c>
      <c r="CJ129" s="47" t="str">
        <f t="shared" si="55"/>
        <v>COM_BNDPRD</v>
      </c>
      <c r="CK129" s="47" t="s">
        <v>153</v>
      </c>
      <c r="CL129" s="34">
        <f t="shared" si="49"/>
        <v>1.2087000000000001</v>
      </c>
      <c r="CM129" s="34">
        <f t="shared" si="49"/>
        <v>1.2758499999999999</v>
      </c>
      <c r="CN129" s="34"/>
      <c r="CO129" s="34">
        <v>10</v>
      </c>
      <c r="CP129" s="48"/>
      <c r="CQ129" s="47" t="str">
        <f t="shared" si="50"/>
        <v>HU</v>
      </c>
      <c r="CR129" s="47" t="s">
        <v>278</v>
      </c>
      <c r="CS129" s="47" t="str">
        <f t="shared" si="51"/>
        <v>COMBIO</v>
      </c>
      <c r="CT129" s="47" t="str">
        <f t="shared" si="40"/>
        <v>COM_BNDPRD</v>
      </c>
      <c r="CU129" s="47" t="s">
        <v>71</v>
      </c>
      <c r="CV129" s="34">
        <f t="shared" si="60"/>
        <v>1.41015</v>
      </c>
      <c r="CW129" s="34">
        <f t="shared" si="60"/>
        <v>2.0145</v>
      </c>
      <c r="CX129" s="48"/>
      <c r="CY129" s="34">
        <v>10</v>
      </c>
      <c r="CZ129" s="48"/>
      <c r="DA129" s="47" t="s">
        <v>48</v>
      </c>
      <c r="DB129" s="43" t="s">
        <v>96</v>
      </c>
      <c r="DC129" s="43" t="s">
        <v>226</v>
      </c>
      <c r="DD129" s="32">
        <v>0.123</v>
      </c>
      <c r="DE129" s="32">
        <v>1.5760000000000001</v>
      </c>
      <c r="DF129" s="32">
        <v>52.798999999999999</v>
      </c>
      <c r="DG129" s="32">
        <v>5.9960000000000004</v>
      </c>
      <c r="DH129" s="32">
        <v>8.9999999999999993E-3</v>
      </c>
      <c r="DI129" s="32">
        <f t="shared" si="29"/>
        <v>1.343</v>
      </c>
      <c r="DJ129" s="32"/>
      <c r="DK129" s="32">
        <v>1.246</v>
      </c>
      <c r="DL129" s="32">
        <v>9.7000000000000003E-2</v>
      </c>
      <c r="DM129" s="32"/>
      <c r="DN129" s="32">
        <v>0</v>
      </c>
      <c r="DO129" s="32">
        <v>0</v>
      </c>
      <c r="DP129" s="32">
        <v>0</v>
      </c>
      <c r="DQ129" s="32">
        <v>0</v>
      </c>
      <c r="DR129" s="32">
        <v>0</v>
      </c>
      <c r="DS129" s="32">
        <v>0.18099999999999999</v>
      </c>
      <c r="DT129" s="32">
        <v>0.18099999999999999</v>
      </c>
    </row>
    <row r="130" spans="2:124">
      <c r="B130" s="47" t="s">
        <v>275</v>
      </c>
      <c r="G130" s="34"/>
      <c r="H130" s="34"/>
      <c r="I130" s="34"/>
      <c r="J130" s="34"/>
      <c r="K130" s="48"/>
      <c r="Q130" s="34"/>
      <c r="R130" s="34"/>
      <c r="S130" s="48"/>
      <c r="T130" s="34"/>
      <c r="U130" s="48"/>
      <c r="V130" s="48"/>
      <c r="W130" s="47" t="str">
        <f t="shared" si="27"/>
        <v>MT</v>
      </c>
      <c r="X130" s="47" t="s">
        <v>278</v>
      </c>
      <c r="Y130" s="47" t="s">
        <v>274</v>
      </c>
      <c r="Z130" s="47" t="str">
        <f t="shared" si="32"/>
        <v>COM_BNDPRD</v>
      </c>
      <c r="AA130" s="47" t="s">
        <v>153</v>
      </c>
      <c r="AB130" s="34">
        <f t="shared" si="41"/>
        <v>1.5636999999999999</v>
      </c>
      <c r="AC130" s="34">
        <f t="shared" si="41"/>
        <v>0.98759999999999992</v>
      </c>
      <c r="AD130" s="34"/>
      <c r="AE130" s="34">
        <v>10</v>
      </c>
      <c r="AF130" s="48"/>
      <c r="AG130" s="47" t="str">
        <f t="shared" si="28"/>
        <v>MT</v>
      </c>
      <c r="AH130" s="47" t="s">
        <v>278</v>
      </c>
      <c r="AI130" s="47" t="str">
        <f t="shared" si="33"/>
        <v>COMFINOIL</v>
      </c>
      <c r="AJ130" s="47" t="str">
        <f t="shared" si="34"/>
        <v>COM_BNDPRD</v>
      </c>
      <c r="AK130" s="47" t="s">
        <v>71</v>
      </c>
      <c r="AL130" s="34">
        <f t="shared" si="42"/>
        <v>1.7282999999999999</v>
      </c>
      <c r="AM130" s="34">
        <f t="shared" si="42"/>
        <v>2.4689999999999999</v>
      </c>
      <c r="AN130" s="48"/>
      <c r="AO130" s="34">
        <v>10</v>
      </c>
      <c r="AP130" s="48"/>
      <c r="AQ130" s="48"/>
      <c r="AR130" s="47" t="str">
        <f t="shared" si="43"/>
        <v>MT</v>
      </c>
      <c r="AS130" s="47" t="s">
        <v>278</v>
      </c>
      <c r="AT130" s="47" t="s">
        <v>108</v>
      </c>
      <c r="AU130" s="47" t="str">
        <f t="shared" si="53"/>
        <v>COM_BNDPRD</v>
      </c>
      <c r="AV130" s="47" t="s">
        <v>153</v>
      </c>
      <c r="AW130" s="34">
        <f t="shared" si="61"/>
        <v>0</v>
      </c>
      <c r="AX130" s="34">
        <f t="shared" si="61"/>
        <v>0</v>
      </c>
      <c r="AY130" s="34"/>
      <c r="AZ130" s="34">
        <v>10</v>
      </c>
      <c r="BA130" s="48"/>
      <c r="BB130" s="47" t="str">
        <f t="shared" si="44"/>
        <v>MT</v>
      </c>
      <c r="BC130" s="47" t="s">
        <v>278</v>
      </c>
      <c r="BD130" s="47" t="s">
        <v>108</v>
      </c>
      <c r="BE130" s="47" t="str">
        <f t="shared" si="36"/>
        <v>COM_BNDPRD</v>
      </c>
      <c r="BF130" s="47" t="s">
        <v>71</v>
      </c>
      <c r="BG130" s="34">
        <f t="shared" si="62"/>
        <v>0</v>
      </c>
      <c r="BH130" s="34">
        <f t="shared" si="62"/>
        <v>0</v>
      </c>
      <c r="BI130" s="48"/>
      <c r="BJ130" s="34">
        <v>10</v>
      </c>
      <c r="BK130" s="48"/>
      <c r="BL130" s="48"/>
      <c r="BM130" s="47" t="str">
        <f t="shared" si="45"/>
        <v>MT</v>
      </c>
      <c r="BN130" s="47" t="s">
        <v>278</v>
      </c>
      <c r="BO130" s="47" t="s">
        <v>284</v>
      </c>
      <c r="BP130" s="47" t="str">
        <f t="shared" si="54"/>
        <v>COM_BNDPRD</v>
      </c>
      <c r="BQ130" s="47" t="s">
        <v>153</v>
      </c>
      <c r="BR130" s="34">
        <f t="shared" si="58"/>
        <v>5.7000000000000002E-3</v>
      </c>
      <c r="BS130" s="34">
        <f t="shared" si="58"/>
        <v>3.0000000000000001E-3</v>
      </c>
      <c r="BT130" s="34"/>
      <c r="BU130" s="34">
        <v>10</v>
      </c>
      <c r="BV130" s="48"/>
      <c r="BW130" s="47" t="str">
        <f t="shared" si="46"/>
        <v>MT</v>
      </c>
      <c r="BX130" s="47" t="s">
        <v>278</v>
      </c>
      <c r="BY130" s="47" t="s">
        <v>284</v>
      </c>
      <c r="BZ130" s="47" t="str">
        <f t="shared" si="39"/>
        <v>COM_BNDPRD</v>
      </c>
      <c r="CA130" s="47" t="s">
        <v>71</v>
      </c>
      <c r="CB130" s="34">
        <f t="shared" si="59"/>
        <v>6.3E-3</v>
      </c>
      <c r="CC130" s="34">
        <f t="shared" si="59"/>
        <v>7.4999999999999997E-3</v>
      </c>
      <c r="CD130" s="48"/>
      <c r="CE130" s="34">
        <v>10</v>
      </c>
      <c r="CF130" s="48"/>
      <c r="CG130" s="47" t="str">
        <f t="shared" si="48"/>
        <v>MT</v>
      </c>
      <c r="CH130" s="47" t="s">
        <v>278</v>
      </c>
      <c r="CI130" s="47" t="s">
        <v>23</v>
      </c>
      <c r="CJ130" s="47" t="str">
        <f t="shared" si="55"/>
        <v>COM_BNDPRD</v>
      </c>
      <c r="CK130" s="47" t="s">
        <v>153</v>
      </c>
      <c r="CL130" s="34">
        <f t="shared" si="49"/>
        <v>2.1600000000000001E-2</v>
      </c>
      <c r="CM130" s="34">
        <f t="shared" si="49"/>
        <v>2.2800000000000001E-2</v>
      </c>
      <c r="CN130" s="34"/>
      <c r="CO130" s="34">
        <v>10</v>
      </c>
      <c r="CP130" s="48"/>
      <c r="CQ130" s="47" t="str">
        <f t="shared" si="50"/>
        <v>MT</v>
      </c>
      <c r="CR130" s="47" t="s">
        <v>278</v>
      </c>
      <c r="CS130" s="47" t="str">
        <f t="shared" si="51"/>
        <v>COMBIO</v>
      </c>
      <c r="CT130" s="47" t="str">
        <f t="shared" si="40"/>
        <v>COM_BNDPRD</v>
      </c>
      <c r="CU130" s="47" t="s">
        <v>71</v>
      </c>
      <c r="CV130" s="34">
        <f t="shared" si="60"/>
        <v>2.52E-2</v>
      </c>
      <c r="CW130" s="34">
        <f t="shared" si="60"/>
        <v>3.6000000000000004E-2</v>
      </c>
      <c r="CX130" s="48"/>
      <c r="CY130" s="34">
        <v>10</v>
      </c>
      <c r="CZ130" s="48"/>
      <c r="DA130" s="47" t="s">
        <v>69</v>
      </c>
      <c r="DB130" s="43" t="s">
        <v>96</v>
      </c>
      <c r="DC130" s="43" t="s">
        <v>227</v>
      </c>
      <c r="DD130" s="32">
        <v>0</v>
      </c>
      <c r="DE130" s="32">
        <v>1.6459999999999999</v>
      </c>
      <c r="DF130" s="32">
        <v>0</v>
      </c>
      <c r="DG130" s="32">
        <v>6.0000000000000001E-3</v>
      </c>
      <c r="DH130" s="32">
        <v>0</v>
      </c>
      <c r="DI130" s="32">
        <f t="shared" si="29"/>
        <v>2.4E-2</v>
      </c>
      <c r="DJ130" s="32"/>
      <c r="DK130" s="32">
        <v>0</v>
      </c>
      <c r="DL130" s="32">
        <v>2.4E-2</v>
      </c>
      <c r="DM130" s="32"/>
      <c r="DN130" s="32">
        <v>0</v>
      </c>
      <c r="DO130" s="32">
        <v>0</v>
      </c>
      <c r="DP130" s="32">
        <v>0</v>
      </c>
      <c r="DQ130" s="32">
        <v>0</v>
      </c>
      <c r="DR130" s="32">
        <v>0</v>
      </c>
      <c r="DS130" s="32">
        <v>0</v>
      </c>
      <c r="DT130" s="32">
        <v>0</v>
      </c>
    </row>
    <row r="131" spans="2:124">
      <c r="B131" s="47" t="s">
        <v>275</v>
      </c>
      <c r="G131" s="34"/>
      <c r="H131" s="34"/>
      <c r="I131" s="34"/>
      <c r="J131" s="34"/>
      <c r="K131" s="48"/>
      <c r="Q131" s="34"/>
      <c r="R131" s="34"/>
      <c r="S131" s="48"/>
      <c r="T131" s="34"/>
      <c r="U131" s="48"/>
      <c r="V131" s="48"/>
      <c r="W131" s="47" t="str">
        <f t="shared" si="27"/>
        <v>NL</v>
      </c>
      <c r="X131" s="47" t="s">
        <v>278</v>
      </c>
      <c r="Y131" s="47" t="s">
        <v>274</v>
      </c>
      <c r="Z131" s="47" t="str">
        <f t="shared" si="32"/>
        <v>COM_BNDPRD</v>
      </c>
      <c r="AA131" s="47" t="s">
        <v>153</v>
      </c>
      <c r="AB131" s="34">
        <f t="shared" si="41"/>
        <v>6.2889999999999997</v>
      </c>
      <c r="AC131" s="34">
        <f t="shared" si="41"/>
        <v>3.972</v>
      </c>
      <c r="AD131" s="34"/>
      <c r="AE131" s="34">
        <v>10</v>
      </c>
      <c r="AF131" s="48"/>
      <c r="AG131" s="47" t="str">
        <f t="shared" si="28"/>
        <v>NL</v>
      </c>
      <c r="AH131" s="47" t="s">
        <v>278</v>
      </c>
      <c r="AI131" s="47" t="str">
        <f t="shared" si="33"/>
        <v>COMFINOIL</v>
      </c>
      <c r="AJ131" s="47" t="str">
        <f t="shared" si="34"/>
        <v>COM_BNDPRD</v>
      </c>
      <c r="AK131" s="47" t="s">
        <v>71</v>
      </c>
      <c r="AL131" s="34">
        <f t="shared" si="42"/>
        <v>6.9510000000000005</v>
      </c>
      <c r="AM131" s="34">
        <f t="shared" si="42"/>
        <v>9.93</v>
      </c>
      <c r="AN131" s="48"/>
      <c r="AO131" s="34">
        <v>10</v>
      </c>
      <c r="AP131" s="48"/>
      <c r="AQ131" s="48"/>
      <c r="AR131" s="47" t="str">
        <f t="shared" si="43"/>
        <v>NL</v>
      </c>
      <c r="AS131" s="47" t="s">
        <v>278</v>
      </c>
      <c r="AT131" s="47" t="s">
        <v>108</v>
      </c>
      <c r="AU131" s="47" t="str">
        <f t="shared" si="53"/>
        <v>COM_BNDPRD</v>
      </c>
      <c r="AV131" s="47" t="s">
        <v>153</v>
      </c>
      <c r="AW131" s="34">
        <f t="shared" si="61"/>
        <v>120.10469999999999</v>
      </c>
      <c r="AX131" s="34">
        <f t="shared" si="61"/>
        <v>63.213000000000001</v>
      </c>
      <c r="AY131" s="34"/>
      <c r="AZ131" s="34">
        <v>10</v>
      </c>
      <c r="BA131" s="48"/>
      <c r="BB131" s="47" t="str">
        <f t="shared" si="44"/>
        <v>NL</v>
      </c>
      <c r="BC131" s="47" t="s">
        <v>278</v>
      </c>
      <c r="BD131" s="47" t="s">
        <v>108</v>
      </c>
      <c r="BE131" s="47" t="str">
        <f t="shared" si="36"/>
        <v>COM_BNDPRD</v>
      </c>
      <c r="BF131" s="47" t="s">
        <v>71</v>
      </c>
      <c r="BG131" s="34">
        <f t="shared" si="62"/>
        <v>132.7473</v>
      </c>
      <c r="BH131" s="34">
        <f t="shared" si="62"/>
        <v>252.852</v>
      </c>
      <c r="BI131" s="48"/>
      <c r="BJ131" s="34">
        <v>10</v>
      </c>
      <c r="BK131" s="48"/>
      <c r="BL131" s="48"/>
      <c r="BM131" s="47" t="str">
        <f t="shared" si="45"/>
        <v>NL</v>
      </c>
      <c r="BN131" s="47" t="s">
        <v>278</v>
      </c>
      <c r="BO131" s="47" t="s">
        <v>284</v>
      </c>
      <c r="BP131" s="47" t="str">
        <f t="shared" si="54"/>
        <v>COM_BNDPRD</v>
      </c>
      <c r="BQ131" s="47" t="s">
        <v>153</v>
      </c>
      <c r="BR131" s="34">
        <f t="shared" si="58"/>
        <v>6.2415000000000003</v>
      </c>
      <c r="BS131" s="34">
        <f t="shared" si="58"/>
        <v>3.2850000000000001</v>
      </c>
      <c r="BT131" s="34"/>
      <c r="BU131" s="34">
        <v>10</v>
      </c>
      <c r="BV131" s="48"/>
      <c r="BW131" s="47" t="str">
        <f t="shared" si="46"/>
        <v>NL</v>
      </c>
      <c r="BX131" s="47" t="s">
        <v>278</v>
      </c>
      <c r="BY131" s="47" t="s">
        <v>284</v>
      </c>
      <c r="BZ131" s="47" t="str">
        <f t="shared" si="39"/>
        <v>COM_BNDPRD</v>
      </c>
      <c r="CA131" s="47" t="s">
        <v>71</v>
      </c>
      <c r="CB131" s="34">
        <f t="shared" si="59"/>
        <v>6.8985000000000003</v>
      </c>
      <c r="CC131" s="34">
        <f t="shared" si="59"/>
        <v>8.2125000000000004</v>
      </c>
      <c r="CD131" s="48"/>
      <c r="CE131" s="34">
        <v>10</v>
      </c>
      <c r="CF131" s="48"/>
      <c r="CG131" s="47" t="str">
        <f t="shared" si="48"/>
        <v>NL</v>
      </c>
      <c r="CH131" s="47" t="s">
        <v>278</v>
      </c>
      <c r="CI131" s="47" t="s">
        <v>23</v>
      </c>
      <c r="CJ131" s="47" t="str">
        <f t="shared" si="55"/>
        <v>COM_BNDPRD</v>
      </c>
      <c r="CK131" s="47" t="s">
        <v>153</v>
      </c>
      <c r="CL131" s="34">
        <f t="shared" si="49"/>
        <v>2.2059000000000002</v>
      </c>
      <c r="CM131" s="34">
        <f t="shared" si="49"/>
        <v>2.3284500000000001</v>
      </c>
      <c r="CN131" s="34"/>
      <c r="CO131" s="34">
        <v>10</v>
      </c>
      <c r="CP131" s="48"/>
      <c r="CQ131" s="47" t="str">
        <f t="shared" si="50"/>
        <v>NL</v>
      </c>
      <c r="CR131" s="47" t="s">
        <v>278</v>
      </c>
      <c r="CS131" s="47" t="str">
        <f t="shared" si="51"/>
        <v>COMBIO</v>
      </c>
      <c r="CT131" s="47" t="str">
        <f t="shared" si="40"/>
        <v>COM_BNDPRD</v>
      </c>
      <c r="CU131" s="47" t="s">
        <v>71</v>
      </c>
      <c r="CV131" s="34">
        <f t="shared" si="60"/>
        <v>2.57355</v>
      </c>
      <c r="CW131" s="34">
        <f t="shared" si="60"/>
        <v>3.6764999999999999</v>
      </c>
      <c r="CX131" s="48"/>
      <c r="CY131" s="34">
        <v>10</v>
      </c>
      <c r="CZ131" s="48"/>
      <c r="DA131" s="47" t="s">
        <v>54</v>
      </c>
      <c r="DB131" s="43" t="s">
        <v>96</v>
      </c>
      <c r="DC131" s="43" t="s">
        <v>228</v>
      </c>
      <c r="DD131" s="32">
        <v>0.04</v>
      </c>
      <c r="DE131" s="32">
        <v>6.62</v>
      </c>
      <c r="DF131" s="32">
        <v>126.426</v>
      </c>
      <c r="DG131" s="32">
        <v>6.57</v>
      </c>
      <c r="DH131" s="32">
        <v>0.22700000000000001</v>
      </c>
      <c r="DI131" s="32">
        <f t="shared" si="29"/>
        <v>2.4510000000000001</v>
      </c>
      <c r="DJ131" s="32"/>
      <c r="DK131" s="32">
        <v>0.59199999999999997</v>
      </c>
      <c r="DL131" s="32">
        <v>1.859</v>
      </c>
      <c r="DM131" s="32"/>
      <c r="DN131" s="32">
        <v>3.3340000000000001</v>
      </c>
      <c r="DO131" s="32">
        <v>1.8340000000000001</v>
      </c>
      <c r="DP131" s="32">
        <v>1.5</v>
      </c>
      <c r="DQ131" s="32">
        <v>0</v>
      </c>
      <c r="DR131" s="32">
        <v>0</v>
      </c>
      <c r="DS131" s="32">
        <v>0</v>
      </c>
      <c r="DT131" s="32">
        <v>1.5</v>
      </c>
    </row>
    <row r="132" spans="2:124">
      <c r="B132" s="47" t="s">
        <v>275</v>
      </c>
      <c r="G132" s="34"/>
      <c r="H132" s="34"/>
      <c r="I132" s="34"/>
      <c r="J132" s="34"/>
      <c r="K132" s="48"/>
      <c r="Q132" s="34"/>
      <c r="R132" s="34"/>
      <c r="S132" s="48"/>
      <c r="T132" s="34"/>
      <c r="U132" s="48"/>
      <c r="V132" s="48"/>
      <c r="W132" s="47" t="str">
        <f t="shared" si="27"/>
        <v>AT</v>
      </c>
      <c r="X132" s="47" t="s">
        <v>278</v>
      </c>
      <c r="Y132" s="47" t="s">
        <v>274</v>
      </c>
      <c r="Z132" s="47" t="str">
        <f t="shared" si="32"/>
        <v>COM_BNDPRD</v>
      </c>
      <c r="AA132" s="47" t="s">
        <v>153</v>
      </c>
      <c r="AB132" s="34">
        <f t="shared" si="41"/>
        <v>10.477549999999999</v>
      </c>
      <c r="AC132" s="34">
        <f t="shared" si="41"/>
        <v>6.6173999999999999</v>
      </c>
      <c r="AD132" s="34"/>
      <c r="AE132" s="34">
        <v>10</v>
      </c>
      <c r="AF132" s="48"/>
      <c r="AG132" s="47" t="str">
        <f t="shared" si="28"/>
        <v>AT</v>
      </c>
      <c r="AH132" s="47" t="s">
        <v>278</v>
      </c>
      <c r="AI132" s="47" t="str">
        <f t="shared" si="33"/>
        <v>COMFINOIL</v>
      </c>
      <c r="AJ132" s="47" t="str">
        <f t="shared" si="34"/>
        <v>COM_BNDPRD</v>
      </c>
      <c r="AK132" s="47" t="s">
        <v>71</v>
      </c>
      <c r="AL132" s="34">
        <f t="shared" si="42"/>
        <v>11.580450000000001</v>
      </c>
      <c r="AM132" s="34">
        <f t="shared" si="42"/>
        <v>16.543500000000002</v>
      </c>
      <c r="AN132" s="48"/>
      <c r="AO132" s="34">
        <v>10</v>
      </c>
      <c r="AP132" s="48"/>
      <c r="AQ132" s="48"/>
      <c r="AR132" s="47" t="str">
        <f t="shared" si="43"/>
        <v>AT</v>
      </c>
      <c r="AS132" s="47" t="s">
        <v>278</v>
      </c>
      <c r="AT132" s="47" t="s">
        <v>108</v>
      </c>
      <c r="AU132" s="47" t="str">
        <f t="shared" si="53"/>
        <v>COM_BNDPRD</v>
      </c>
      <c r="AV132" s="47" t="s">
        <v>153</v>
      </c>
      <c r="AW132" s="34">
        <f t="shared" si="61"/>
        <v>18.560149999999997</v>
      </c>
      <c r="AX132" s="34">
        <f t="shared" si="61"/>
        <v>9.7684999999999995</v>
      </c>
      <c r="AY132" s="34"/>
      <c r="AZ132" s="34">
        <v>10</v>
      </c>
      <c r="BA132" s="48"/>
      <c r="BB132" s="47" t="str">
        <f t="shared" si="44"/>
        <v>AT</v>
      </c>
      <c r="BC132" s="47" t="s">
        <v>278</v>
      </c>
      <c r="BD132" s="47" t="s">
        <v>108</v>
      </c>
      <c r="BE132" s="47" t="str">
        <f t="shared" si="36"/>
        <v>COM_BNDPRD</v>
      </c>
      <c r="BF132" s="47" t="s">
        <v>71</v>
      </c>
      <c r="BG132" s="34">
        <f t="shared" si="62"/>
        <v>20.513850000000001</v>
      </c>
      <c r="BH132" s="34">
        <f t="shared" si="62"/>
        <v>39.073999999999998</v>
      </c>
      <c r="BI132" s="48"/>
      <c r="BJ132" s="34">
        <v>10</v>
      </c>
      <c r="BK132" s="48"/>
      <c r="BL132" s="48"/>
      <c r="BM132" s="47" t="str">
        <f t="shared" si="45"/>
        <v>AT</v>
      </c>
      <c r="BN132" s="47" t="s">
        <v>278</v>
      </c>
      <c r="BO132" s="47" t="s">
        <v>284</v>
      </c>
      <c r="BP132" s="47" t="str">
        <f t="shared" si="54"/>
        <v>COM_BNDPRD</v>
      </c>
      <c r="BQ132" s="47" t="s">
        <v>153</v>
      </c>
      <c r="BR132" s="34">
        <f t="shared" si="58"/>
        <v>31.879149999999999</v>
      </c>
      <c r="BS132" s="34">
        <f t="shared" si="58"/>
        <v>16.778500000000001</v>
      </c>
      <c r="BT132" s="34"/>
      <c r="BU132" s="34">
        <v>10</v>
      </c>
      <c r="BV132" s="48"/>
      <c r="BW132" s="47" t="str">
        <f t="shared" si="46"/>
        <v>AT</v>
      </c>
      <c r="BX132" s="47" t="s">
        <v>278</v>
      </c>
      <c r="BY132" s="47" t="s">
        <v>284</v>
      </c>
      <c r="BZ132" s="47" t="str">
        <f t="shared" si="39"/>
        <v>COM_BNDPRD</v>
      </c>
      <c r="CA132" s="47" t="s">
        <v>71</v>
      </c>
      <c r="CB132" s="34">
        <f t="shared" si="59"/>
        <v>35.234850000000002</v>
      </c>
      <c r="CC132" s="34">
        <f t="shared" si="59"/>
        <v>41.946250000000006</v>
      </c>
      <c r="CD132" s="48"/>
      <c r="CE132" s="34">
        <v>10</v>
      </c>
      <c r="CF132" s="48"/>
      <c r="CG132" s="47" t="str">
        <f t="shared" si="48"/>
        <v>AT</v>
      </c>
      <c r="CH132" s="47" t="s">
        <v>278</v>
      </c>
      <c r="CI132" s="47" t="s">
        <v>23</v>
      </c>
      <c r="CJ132" s="47" t="str">
        <f t="shared" si="55"/>
        <v>COM_BNDPRD</v>
      </c>
      <c r="CK132" s="47" t="s">
        <v>153</v>
      </c>
      <c r="CL132" s="34">
        <f t="shared" si="49"/>
        <v>2.6181000000000001</v>
      </c>
      <c r="CM132" s="34">
        <f t="shared" si="49"/>
        <v>2.76355</v>
      </c>
      <c r="CN132" s="34"/>
      <c r="CO132" s="34">
        <v>10</v>
      </c>
      <c r="CP132" s="48"/>
      <c r="CQ132" s="47" t="str">
        <f t="shared" si="50"/>
        <v>AT</v>
      </c>
      <c r="CR132" s="47" t="s">
        <v>278</v>
      </c>
      <c r="CS132" s="47" t="str">
        <f t="shared" si="51"/>
        <v>COMBIO</v>
      </c>
      <c r="CT132" s="47" t="str">
        <f t="shared" si="40"/>
        <v>COM_BNDPRD</v>
      </c>
      <c r="CU132" s="47" t="s">
        <v>71</v>
      </c>
      <c r="CV132" s="34">
        <f t="shared" si="60"/>
        <v>3.0544500000000006</v>
      </c>
      <c r="CW132" s="34">
        <f t="shared" si="60"/>
        <v>4.3635000000000002</v>
      </c>
      <c r="CX132" s="48"/>
      <c r="CY132" s="34">
        <v>10</v>
      </c>
      <c r="CZ132" s="48"/>
      <c r="DA132" s="47" t="s">
        <v>35</v>
      </c>
      <c r="DB132" s="43" t="s">
        <v>96</v>
      </c>
      <c r="DC132" s="43" t="s">
        <v>229</v>
      </c>
      <c r="DD132" s="32">
        <v>0.108</v>
      </c>
      <c r="DE132" s="32">
        <v>11.029</v>
      </c>
      <c r="DF132" s="32">
        <v>19.536999999999999</v>
      </c>
      <c r="DG132" s="32">
        <v>33.557000000000002</v>
      </c>
      <c r="DH132" s="32">
        <v>1.7809999999999999</v>
      </c>
      <c r="DI132" s="32">
        <f t="shared" si="29"/>
        <v>2.9090000000000003</v>
      </c>
      <c r="DJ132" s="32"/>
      <c r="DK132" s="32">
        <v>2.5830000000000002</v>
      </c>
      <c r="DL132" s="32">
        <v>0.32600000000000001</v>
      </c>
      <c r="DM132" s="32"/>
      <c r="DN132" s="32">
        <v>0</v>
      </c>
      <c r="DO132" s="32">
        <v>0</v>
      </c>
      <c r="DP132" s="32">
        <v>0</v>
      </c>
      <c r="DQ132" s="32">
        <v>0</v>
      </c>
      <c r="DR132" s="32">
        <v>7.3999999999999996E-2</v>
      </c>
      <c r="DS132" s="32">
        <v>2.4E-2</v>
      </c>
      <c r="DT132" s="32">
        <v>2.4E-2</v>
      </c>
    </row>
    <row r="133" spans="2:124">
      <c r="B133" s="47" t="str">
        <f>$DA133</f>
        <v>PL</v>
      </c>
      <c r="C133" s="47" t="s">
        <v>278</v>
      </c>
      <c r="D133" s="47" t="s">
        <v>281</v>
      </c>
      <c r="E133" s="47" t="str">
        <f>IF(OR(D133="xx",D133="yy"),"\I:","COM_BNDPRD")</f>
        <v>COM_BNDPRD</v>
      </c>
      <c r="F133" s="47" t="s">
        <v>153</v>
      </c>
      <c r="G133" s="34">
        <f>$DD133*G$1</f>
        <v>25.75545</v>
      </c>
      <c r="H133" s="34">
        <f>$DD133*H$1</f>
        <v>13.5555</v>
      </c>
      <c r="I133" s="34"/>
      <c r="J133" s="34">
        <v>10</v>
      </c>
      <c r="K133" s="48"/>
      <c r="L133" s="47" t="str">
        <f>$DA133</f>
        <v>PL</v>
      </c>
      <c r="M133" s="47" t="s">
        <v>278</v>
      </c>
      <c r="N133" s="47" t="s">
        <v>269</v>
      </c>
      <c r="O133" s="47" t="str">
        <f>IF(OR(N133="xx",N133="yy"),"\I:","COM_BNDPRD")</f>
        <v>COM_BNDPRD</v>
      </c>
      <c r="P133" s="47" t="s">
        <v>71</v>
      </c>
      <c r="Q133" s="34">
        <f>$DD133*Q$1</f>
        <v>28.466550000000002</v>
      </c>
      <c r="R133" s="34">
        <f>$DD133*R$1</f>
        <v>40.666499999999999</v>
      </c>
      <c r="S133" s="48"/>
      <c r="T133" s="34">
        <v>10</v>
      </c>
      <c r="U133" s="48"/>
      <c r="V133" s="48"/>
      <c r="W133" s="47" t="str">
        <f t="shared" si="27"/>
        <v>PL</v>
      </c>
      <c r="X133" s="47" t="s">
        <v>278</v>
      </c>
      <c r="Y133" s="47" t="s">
        <v>274</v>
      </c>
      <c r="Z133" s="47" t="str">
        <f t="shared" si="32"/>
        <v>COM_BNDPRD</v>
      </c>
      <c r="AA133" s="47" t="s">
        <v>153</v>
      </c>
      <c r="AB133" s="34">
        <f t="shared" si="41"/>
        <v>16.566099999999999</v>
      </c>
      <c r="AC133" s="34">
        <f t="shared" si="41"/>
        <v>10.4628</v>
      </c>
      <c r="AD133" s="34"/>
      <c r="AE133" s="34">
        <v>10</v>
      </c>
      <c r="AF133" s="48"/>
      <c r="AG133" s="47" t="str">
        <f t="shared" si="28"/>
        <v>PL</v>
      </c>
      <c r="AH133" s="47" t="s">
        <v>278</v>
      </c>
      <c r="AI133" s="47" t="str">
        <f t="shared" si="33"/>
        <v>COMFINOIL</v>
      </c>
      <c r="AJ133" s="47" t="str">
        <f t="shared" si="34"/>
        <v>COM_BNDPRD</v>
      </c>
      <c r="AK133" s="47" t="s">
        <v>71</v>
      </c>
      <c r="AL133" s="34">
        <f t="shared" si="42"/>
        <v>18.309899999999999</v>
      </c>
      <c r="AM133" s="34">
        <f t="shared" si="42"/>
        <v>26.156999999999996</v>
      </c>
      <c r="AN133" s="48"/>
      <c r="AO133" s="34">
        <v>10</v>
      </c>
      <c r="AP133" s="48"/>
      <c r="AQ133" s="48"/>
      <c r="AR133" s="47" t="str">
        <f t="shared" si="43"/>
        <v>PL</v>
      </c>
      <c r="AS133" s="47" t="s">
        <v>278</v>
      </c>
      <c r="AT133" s="47" t="s">
        <v>108</v>
      </c>
      <c r="AU133" s="47" t="str">
        <f t="shared" si="53"/>
        <v>COM_BNDPRD</v>
      </c>
      <c r="AV133" s="47" t="s">
        <v>153</v>
      </c>
      <c r="AW133" s="34">
        <f t="shared" si="61"/>
        <v>68.231849999999994</v>
      </c>
      <c r="AX133" s="34">
        <f t="shared" si="61"/>
        <v>35.911499999999997</v>
      </c>
      <c r="AY133" s="34"/>
      <c r="AZ133" s="34">
        <v>10</v>
      </c>
      <c r="BA133" s="48"/>
      <c r="BB133" s="47" t="str">
        <f t="shared" si="44"/>
        <v>PL</v>
      </c>
      <c r="BC133" s="47" t="s">
        <v>278</v>
      </c>
      <c r="BD133" s="47" t="s">
        <v>108</v>
      </c>
      <c r="BE133" s="47" t="str">
        <f t="shared" si="36"/>
        <v>COM_BNDPRD</v>
      </c>
      <c r="BF133" s="47" t="s">
        <v>71</v>
      </c>
      <c r="BG133" s="34">
        <f t="shared" si="62"/>
        <v>75.414149999999992</v>
      </c>
      <c r="BH133" s="34">
        <f t="shared" si="62"/>
        <v>143.64599999999999</v>
      </c>
      <c r="BI133" s="48"/>
      <c r="BJ133" s="34">
        <v>10</v>
      </c>
      <c r="BK133" s="48"/>
      <c r="BL133" s="48"/>
      <c r="BM133" s="47" t="str">
        <f t="shared" si="45"/>
        <v>PL</v>
      </c>
      <c r="BN133" s="47" t="s">
        <v>278</v>
      </c>
      <c r="BO133" s="47" t="s">
        <v>284</v>
      </c>
      <c r="BP133" s="47" t="str">
        <f t="shared" si="54"/>
        <v>COM_BNDPRD</v>
      </c>
      <c r="BQ133" s="47" t="s">
        <v>153</v>
      </c>
      <c r="BR133" s="34">
        <f t="shared" si="58"/>
        <v>35.752299999999998</v>
      </c>
      <c r="BS133" s="34">
        <f t="shared" si="58"/>
        <v>18.817</v>
      </c>
      <c r="BT133" s="34"/>
      <c r="BU133" s="34">
        <v>10</v>
      </c>
      <c r="BV133" s="48"/>
      <c r="BW133" s="47" t="str">
        <f t="shared" si="46"/>
        <v>PL</v>
      </c>
      <c r="BX133" s="47" t="s">
        <v>278</v>
      </c>
      <c r="BY133" s="47" t="s">
        <v>284</v>
      </c>
      <c r="BZ133" s="47" t="str">
        <f t="shared" si="39"/>
        <v>COM_BNDPRD</v>
      </c>
      <c r="CA133" s="47" t="s">
        <v>71</v>
      </c>
      <c r="CB133" s="34">
        <f t="shared" si="59"/>
        <v>39.515700000000002</v>
      </c>
      <c r="CC133" s="34">
        <f t="shared" si="59"/>
        <v>47.042500000000004</v>
      </c>
      <c r="CD133" s="48"/>
      <c r="CE133" s="34">
        <v>10</v>
      </c>
      <c r="CF133" s="48"/>
      <c r="CG133" s="47" t="str">
        <f t="shared" si="48"/>
        <v>PL</v>
      </c>
      <c r="CH133" s="47" t="s">
        <v>278</v>
      </c>
      <c r="CI133" s="47" t="s">
        <v>23</v>
      </c>
      <c r="CJ133" s="47" t="str">
        <f t="shared" si="55"/>
        <v>COM_BNDPRD</v>
      </c>
      <c r="CK133" s="47" t="s">
        <v>153</v>
      </c>
      <c r="CL133" s="34">
        <f t="shared" si="49"/>
        <v>8.0019000000000009</v>
      </c>
      <c r="CM133" s="34">
        <f t="shared" si="49"/>
        <v>8.4464500000000005</v>
      </c>
      <c r="CN133" s="34"/>
      <c r="CO133" s="34">
        <v>10</v>
      </c>
      <c r="CP133" s="48"/>
      <c r="CQ133" s="47" t="str">
        <f t="shared" si="50"/>
        <v>PL</v>
      </c>
      <c r="CR133" s="47" t="s">
        <v>278</v>
      </c>
      <c r="CS133" s="47" t="str">
        <f t="shared" si="51"/>
        <v>COMBIO</v>
      </c>
      <c r="CT133" s="47" t="str">
        <f t="shared" si="40"/>
        <v>COM_BNDPRD</v>
      </c>
      <c r="CU133" s="47" t="s">
        <v>71</v>
      </c>
      <c r="CV133" s="34">
        <f t="shared" si="60"/>
        <v>9.3355499999999996</v>
      </c>
      <c r="CW133" s="34">
        <f t="shared" si="60"/>
        <v>13.336500000000001</v>
      </c>
      <c r="CX133" s="48"/>
      <c r="CY133" s="34">
        <v>10</v>
      </c>
      <c r="CZ133" s="48"/>
      <c r="DA133" s="47" t="s">
        <v>55</v>
      </c>
      <c r="DB133" s="43" t="s">
        <v>96</v>
      </c>
      <c r="DC133" s="43" t="s">
        <v>230</v>
      </c>
      <c r="DD133" s="32">
        <v>27.111000000000001</v>
      </c>
      <c r="DE133" s="32">
        <v>17.437999999999999</v>
      </c>
      <c r="DF133" s="32">
        <v>71.822999999999993</v>
      </c>
      <c r="DG133" s="32">
        <v>37.634</v>
      </c>
      <c r="DH133" s="32">
        <v>0.23</v>
      </c>
      <c r="DI133" s="32">
        <f t="shared" si="29"/>
        <v>8.891</v>
      </c>
      <c r="DJ133" s="32"/>
      <c r="DK133" s="32">
        <v>6.53</v>
      </c>
      <c r="DL133" s="32">
        <v>2.3610000000000002</v>
      </c>
      <c r="DM133" s="32"/>
      <c r="DN133" s="32">
        <v>0.05</v>
      </c>
      <c r="DO133" s="32">
        <v>0</v>
      </c>
      <c r="DP133" s="32">
        <v>0.05</v>
      </c>
      <c r="DQ133" s="32">
        <v>0</v>
      </c>
      <c r="DR133" s="32">
        <v>0</v>
      </c>
      <c r="DS133" s="32">
        <v>0.14499999999999999</v>
      </c>
      <c r="DT133" s="32">
        <v>0.19500000000000001</v>
      </c>
    </row>
    <row r="134" spans="2:124">
      <c r="G134" s="34"/>
      <c r="H134" s="34"/>
      <c r="I134" s="34"/>
      <c r="J134" s="34"/>
      <c r="K134" s="48"/>
      <c r="Q134" s="34"/>
      <c r="R134" s="34"/>
      <c r="S134" s="48"/>
      <c r="T134" s="34"/>
      <c r="U134" s="48"/>
      <c r="V134" s="48"/>
      <c r="W134" s="47" t="str">
        <f t="shared" ref="W134:W148" si="63">$DA134</f>
        <v>PT</v>
      </c>
      <c r="X134" s="47" t="s">
        <v>278</v>
      </c>
      <c r="Y134" s="47" t="s">
        <v>274</v>
      </c>
      <c r="Z134" s="47" t="str">
        <f t="shared" si="32"/>
        <v>COM_BNDPRD</v>
      </c>
      <c r="AA134" s="47" t="s">
        <v>153</v>
      </c>
      <c r="AB134" s="34">
        <f t="shared" si="41"/>
        <v>6.5416999999999996</v>
      </c>
      <c r="AC134" s="34">
        <f t="shared" si="41"/>
        <v>4.1315999999999997</v>
      </c>
      <c r="AD134" s="34"/>
      <c r="AE134" s="34">
        <v>10</v>
      </c>
      <c r="AF134" s="48"/>
      <c r="AG134" s="47" t="str">
        <f t="shared" ref="AG134:AG148" si="64">$DA134</f>
        <v>PT</v>
      </c>
      <c r="AH134" s="47" t="s">
        <v>278</v>
      </c>
      <c r="AI134" s="47" t="str">
        <f t="shared" si="33"/>
        <v>COMFINOIL</v>
      </c>
      <c r="AJ134" s="47" t="str">
        <f t="shared" si="34"/>
        <v>COM_BNDPRD</v>
      </c>
      <c r="AK134" s="47" t="s">
        <v>71</v>
      </c>
      <c r="AL134" s="34">
        <f t="shared" si="42"/>
        <v>7.2303000000000006</v>
      </c>
      <c r="AM134" s="34">
        <f t="shared" si="42"/>
        <v>10.329000000000001</v>
      </c>
      <c r="AN134" s="48"/>
      <c r="AO134" s="34">
        <v>10</v>
      </c>
      <c r="AP134" s="48"/>
      <c r="AQ134" s="48"/>
      <c r="AR134" s="47" t="str">
        <f t="shared" si="43"/>
        <v>PT</v>
      </c>
      <c r="AS134" s="47" t="s">
        <v>278</v>
      </c>
      <c r="AT134" s="47" t="s">
        <v>108</v>
      </c>
      <c r="AU134" s="47" t="str">
        <f t="shared" si="53"/>
        <v>COM_BNDPRD</v>
      </c>
      <c r="AV134" s="47" t="s">
        <v>153</v>
      </c>
      <c r="AW134" s="34">
        <f t="shared" si="61"/>
        <v>8.9527999999999999</v>
      </c>
      <c r="AX134" s="34">
        <f t="shared" si="61"/>
        <v>4.7119999999999997</v>
      </c>
      <c r="AY134" s="34"/>
      <c r="AZ134" s="34">
        <v>10</v>
      </c>
      <c r="BA134" s="48"/>
      <c r="BB134" s="47" t="str">
        <f t="shared" si="44"/>
        <v>PT</v>
      </c>
      <c r="BC134" s="47" t="s">
        <v>278</v>
      </c>
      <c r="BD134" s="47" t="s">
        <v>108</v>
      </c>
      <c r="BE134" s="47" t="str">
        <f t="shared" si="36"/>
        <v>COM_BNDPRD</v>
      </c>
      <c r="BF134" s="47" t="s">
        <v>71</v>
      </c>
      <c r="BG134" s="34">
        <f t="shared" si="62"/>
        <v>9.8951999999999991</v>
      </c>
      <c r="BH134" s="34">
        <f t="shared" si="62"/>
        <v>18.847999999999999</v>
      </c>
      <c r="BI134" s="48"/>
      <c r="BJ134" s="34">
        <v>10</v>
      </c>
      <c r="BK134" s="48"/>
      <c r="BL134" s="48"/>
      <c r="BM134" s="47" t="str">
        <f t="shared" si="45"/>
        <v>PT</v>
      </c>
      <c r="BN134" s="47" t="s">
        <v>278</v>
      </c>
      <c r="BO134" s="47" t="s">
        <v>284</v>
      </c>
      <c r="BP134" s="47" t="str">
        <f t="shared" si="54"/>
        <v>COM_BNDPRD</v>
      </c>
      <c r="BQ134" s="47" t="s">
        <v>153</v>
      </c>
      <c r="BR134" s="34">
        <f t="shared" si="58"/>
        <v>0.96614999999999984</v>
      </c>
      <c r="BS134" s="34">
        <f t="shared" si="58"/>
        <v>0.50849999999999995</v>
      </c>
      <c r="BT134" s="34"/>
      <c r="BU134" s="34">
        <v>10</v>
      </c>
      <c r="BV134" s="48"/>
      <c r="BW134" s="47" t="str">
        <f t="shared" si="46"/>
        <v>PT</v>
      </c>
      <c r="BX134" s="47" t="s">
        <v>278</v>
      </c>
      <c r="BY134" s="47" t="s">
        <v>284</v>
      </c>
      <c r="BZ134" s="47" t="str">
        <f t="shared" si="39"/>
        <v>COM_BNDPRD</v>
      </c>
      <c r="CA134" s="47" t="s">
        <v>71</v>
      </c>
      <c r="CB134" s="34">
        <f t="shared" si="59"/>
        <v>1.06785</v>
      </c>
      <c r="CC134" s="34">
        <f t="shared" si="59"/>
        <v>1.2712499999999998</v>
      </c>
      <c r="CD134" s="48"/>
      <c r="CE134" s="34">
        <v>10</v>
      </c>
      <c r="CF134" s="48"/>
      <c r="CG134" s="47" t="str">
        <f t="shared" si="48"/>
        <v>PT</v>
      </c>
      <c r="CH134" s="47" t="s">
        <v>278</v>
      </c>
      <c r="CI134" s="47" t="s">
        <v>23</v>
      </c>
      <c r="CJ134" s="47" t="str">
        <f t="shared" si="55"/>
        <v>COM_BNDPRD</v>
      </c>
      <c r="CK134" s="47" t="s">
        <v>153</v>
      </c>
      <c r="CL134" s="34">
        <f t="shared" si="49"/>
        <v>0.41400000000000003</v>
      </c>
      <c r="CM134" s="34">
        <f t="shared" si="49"/>
        <v>0.437</v>
      </c>
      <c r="CN134" s="34"/>
      <c r="CO134" s="34">
        <v>10</v>
      </c>
      <c r="CP134" s="48"/>
      <c r="CQ134" s="47" t="str">
        <f t="shared" si="50"/>
        <v>PT</v>
      </c>
      <c r="CR134" s="47" t="s">
        <v>278</v>
      </c>
      <c r="CS134" s="47" t="str">
        <f t="shared" si="51"/>
        <v>COMBIO</v>
      </c>
      <c r="CT134" s="47" t="str">
        <f t="shared" si="40"/>
        <v>COM_BNDPRD</v>
      </c>
      <c r="CU134" s="47" t="s">
        <v>71</v>
      </c>
      <c r="CV134" s="34">
        <f t="shared" si="60"/>
        <v>0.48300000000000004</v>
      </c>
      <c r="CW134" s="34">
        <f t="shared" si="60"/>
        <v>0.69000000000000006</v>
      </c>
      <c r="CX134" s="48"/>
      <c r="CY134" s="34">
        <v>10</v>
      </c>
      <c r="CZ134" s="48"/>
      <c r="DA134" s="47" t="s">
        <v>56</v>
      </c>
      <c r="DB134" s="43" t="s">
        <v>96</v>
      </c>
      <c r="DC134" s="43" t="s">
        <v>231</v>
      </c>
      <c r="DD134" s="32">
        <v>0</v>
      </c>
      <c r="DE134" s="32">
        <v>6.8860000000000001</v>
      </c>
      <c r="DF134" s="32">
        <v>9.4239999999999995</v>
      </c>
      <c r="DG134" s="32">
        <v>1.0169999999999999</v>
      </c>
      <c r="DH134" s="32">
        <v>1.3440000000000001</v>
      </c>
      <c r="DI134" s="32">
        <f t="shared" ref="DI134:DI148" si="65">DK134+DL134</f>
        <v>0.46</v>
      </c>
      <c r="DJ134" s="32"/>
      <c r="DK134" s="32">
        <v>0.46</v>
      </c>
      <c r="DL134" s="32">
        <v>0</v>
      </c>
      <c r="DM134" s="32"/>
      <c r="DN134" s="32">
        <v>0</v>
      </c>
      <c r="DO134" s="32">
        <v>0</v>
      </c>
      <c r="DP134" s="32">
        <v>0</v>
      </c>
      <c r="DQ134" s="32">
        <v>0</v>
      </c>
      <c r="DR134" s="32">
        <v>7.3999999999999996E-2</v>
      </c>
      <c r="DS134" s="32">
        <v>0</v>
      </c>
      <c r="DT134" s="32">
        <v>0</v>
      </c>
    </row>
    <row r="135" spans="2:124">
      <c r="G135" s="34"/>
      <c r="H135" s="34"/>
      <c r="I135" s="34"/>
      <c r="J135" s="34"/>
      <c r="K135" s="48"/>
      <c r="Q135" s="34"/>
      <c r="R135" s="34"/>
      <c r="S135" s="48"/>
      <c r="T135" s="34"/>
      <c r="U135" s="48"/>
      <c r="V135" s="48"/>
      <c r="W135" s="47" t="str">
        <f t="shared" si="63"/>
        <v>RO</v>
      </c>
      <c r="X135" s="47" t="s">
        <v>278</v>
      </c>
      <c r="Y135" s="47" t="s">
        <v>274</v>
      </c>
      <c r="Z135" s="47" t="str">
        <f t="shared" si="32"/>
        <v>COM_BNDPRD</v>
      </c>
      <c r="AA135" s="47" t="s">
        <v>153</v>
      </c>
      <c r="AB135" s="34">
        <f t="shared" si="41"/>
        <v>3.2831999999999999</v>
      </c>
      <c r="AC135" s="34">
        <f t="shared" si="41"/>
        <v>2.0735999999999999</v>
      </c>
      <c r="AD135" s="34"/>
      <c r="AE135" s="34">
        <v>10</v>
      </c>
      <c r="AF135" s="48"/>
      <c r="AG135" s="47" t="str">
        <f t="shared" si="64"/>
        <v>RO</v>
      </c>
      <c r="AH135" s="47" t="s">
        <v>278</v>
      </c>
      <c r="AI135" s="47" t="str">
        <f t="shared" si="33"/>
        <v>COMFINOIL</v>
      </c>
      <c r="AJ135" s="47" t="str">
        <f t="shared" si="34"/>
        <v>COM_BNDPRD</v>
      </c>
      <c r="AK135" s="47" t="s">
        <v>71</v>
      </c>
      <c r="AL135" s="34">
        <f t="shared" si="42"/>
        <v>3.6288</v>
      </c>
      <c r="AM135" s="34">
        <f t="shared" si="42"/>
        <v>5.1840000000000002</v>
      </c>
      <c r="AN135" s="48"/>
      <c r="AO135" s="34">
        <v>10</v>
      </c>
      <c r="AP135" s="48"/>
      <c r="AQ135" s="48"/>
      <c r="AR135" s="47" t="str">
        <f t="shared" si="43"/>
        <v>RO</v>
      </c>
      <c r="AS135" s="47" t="s">
        <v>278</v>
      </c>
      <c r="AT135" s="47" t="s">
        <v>108</v>
      </c>
      <c r="AU135" s="47" t="str">
        <f t="shared" si="53"/>
        <v>COM_BNDPRD</v>
      </c>
      <c r="AV135" s="47" t="s">
        <v>153</v>
      </c>
      <c r="AW135" s="34">
        <f t="shared" si="61"/>
        <v>29.854699999999998</v>
      </c>
      <c r="AX135" s="34">
        <f t="shared" si="61"/>
        <v>15.712999999999999</v>
      </c>
      <c r="AY135" s="34"/>
      <c r="AZ135" s="34">
        <v>10</v>
      </c>
      <c r="BA135" s="48"/>
      <c r="BB135" s="47" t="str">
        <f t="shared" si="44"/>
        <v>RO</v>
      </c>
      <c r="BC135" s="47" t="s">
        <v>278</v>
      </c>
      <c r="BD135" s="47" t="s">
        <v>108</v>
      </c>
      <c r="BE135" s="47" t="str">
        <f t="shared" si="36"/>
        <v>COM_BNDPRD</v>
      </c>
      <c r="BF135" s="47" t="s">
        <v>71</v>
      </c>
      <c r="BG135" s="34">
        <f t="shared" si="62"/>
        <v>32.997300000000003</v>
      </c>
      <c r="BH135" s="34">
        <f t="shared" si="62"/>
        <v>62.851999999999997</v>
      </c>
      <c r="BI135" s="48"/>
      <c r="BJ135" s="34">
        <v>10</v>
      </c>
      <c r="BK135" s="48"/>
      <c r="BL135" s="48"/>
      <c r="BM135" s="47" t="str">
        <f t="shared" si="45"/>
        <v>RO</v>
      </c>
      <c r="BN135" s="47" t="s">
        <v>278</v>
      </c>
      <c r="BO135" s="47" t="s">
        <v>284</v>
      </c>
      <c r="BP135" s="47" t="str">
        <f t="shared" si="54"/>
        <v>COM_BNDPRD</v>
      </c>
      <c r="BQ135" s="47" t="s">
        <v>153</v>
      </c>
      <c r="BR135" s="34">
        <f t="shared" si="58"/>
        <v>7.3102499999999999</v>
      </c>
      <c r="BS135" s="34">
        <f t="shared" si="58"/>
        <v>3.8475000000000001</v>
      </c>
      <c r="BT135" s="34"/>
      <c r="BU135" s="34">
        <v>10</v>
      </c>
      <c r="BV135" s="48"/>
      <c r="BW135" s="47" t="str">
        <f t="shared" si="46"/>
        <v>RO</v>
      </c>
      <c r="BX135" s="47" t="s">
        <v>278</v>
      </c>
      <c r="BY135" s="47" t="s">
        <v>284</v>
      </c>
      <c r="BZ135" s="47" t="str">
        <f t="shared" si="39"/>
        <v>COM_BNDPRD</v>
      </c>
      <c r="CA135" s="47" t="s">
        <v>71</v>
      </c>
      <c r="CB135" s="34">
        <f t="shared" si="59"/>
        <v>8.0797500000000007</v>
      </c>
      <c r="CC135" s="34">
        <f t="shared" si="59"/>
        <v>9.6187500000000004</v>
      </c>
      <c r="CD135" s="48"/>
      <c r="CE135" s="34">
        <v>10</v>
      </c>
      <c r="CF135" s="48"/>
      <c r="CG135" s="47" t="str">
        <f t="shared" si="48"/>
        <v>RO</v>
      </c>
      <c r="CH135" s="47" t="s">
        <v>278</v>
      </c>
      <c r="CI135" s="47" t="s">
        <v>23</v>
      </c>
      <c r="CJ135" s="47" t="str">
        <f t="shared" si="55"/>
        <v>COM_BNDPRD</v>
      </c>
      <c r="CK135" s="47" t="s">
        <v>153</v>
      </c>
      <c r="CL135" s="34">
        <f t="shared" si="49"/>
        <v>0</v>
      </c>
      <c r="CM135" s="34">
        <f t="shared" si="49"/>
        <v>0</v>
      </c>
      <c r="CN135" s="34"/>
      <c r="CO135" s="34">
        <v>10</v>
      </c>
      <c r="CP135" s="48"/>
      <c r="CQ135" s="47" t="str">
        <f t="shared" si="50"/>
        <v>RO</v>
      </c>
      <c r="CR135" s="47" t="s">
        <v>278</v>
      </c>
      <c r="CS135" s="47" t="str">
        <f t="shared" si="51"/>
        <v>COMBIO</v>
      </c>
      <c r="CT135" s="47" t="str">
        <f t="shared" si="40"/>
        <v>COM_BNDPRD</v>
      </c>
      <c r="CU135" s="47" t="s">
        <v>71</v>
      </c>
      <c r="CV135" s="34">
        <f t="shared" si="60"/>
        <v>0</v>
      </c>
      <c r="CW135" s="34">
        <f t="shared" si="60"/>
        <v>0</v>
      </c>
      <c r="CX135" s="48"/>
      <c r="CY135" s="34">
        <v>10</v>
      </c>
      <c r="CZ135" s="48"/>
      <c r="DA135" s="47" t="s">
        <v>57</v>
      </c>
      <c r="DB135" s="43" t="s">
        <v>96</v>
      </c>
      <c r="DC135" s="43" t="s">
        <v>232</v>
      </c>
      <c r="DD135" s="32">
        <v>1.9E-2</v>
      </c>
      <c r="DE135" s="32">
        <v>3.456</v>
      </c>
      <c r="DF135" s="32">
        <v>31.425999999999998</v>
      </c>
      <c r="DG135" s="32">
        <v>7.6950000000000003</v>
      </c>
      <c r="DH135" s="32">
        <v>1E-3</v>
      </c>
      <c r="DI135" s="32">
        <f t="shared" si="65"/>
        <v>0</v>
      </c>
      <c r="DJ135" s="32"/>
      <c r="DK135" s="32">
        <v>0</v>
      </c>
      <c r="DL135" s="32">
        <v>0</v>
      </c>
      <c r="DM135" s="32"/>
      <c r="DN135" s="32">
        <v>0.13600000000000001</v>
      </c>
      <c r="DO135" s="32">
        <v>3.2000000000000001E-2</v>
      </c>
      <c r="DP135" s="32">
        <v>0.104</v>
      </c>
      <c r="DQ135" s="32">
        <v>0</v>
      </c>
      <c r="DR135" s="32">
        <v>0</v>
      </c>
      <c r="DS135" s="32">
        <v>0.13</v>
      </c>
      <c r="DT135" s="32">
        <v>0.23400000000000001</v>
      </c>
    </row>
    <row r="136" spans="2:124">
      <c r="G136" s="34"/>
      <c r="H136" s="34"/>
      <c r="I136" s="34"/>
      <c r="J136" s="34"/>
      <c r="K136" s="48"/>
      <c r="Q136" s="34"/>
      <c r="R136" s="34"/>
      <c r="S136" s="48"/>
      <c r="T136" s="34"/>
      <c r="U136" s="48"/>
      <c r="V136" s="48"/>
      <c r="W136" s="47" t="str">
        <f t="shared" si="63"/>
        <v>SI</v>
      </c>
      <c r="X136" s="47" t="s">
        <v>278</v>
      </c>
      <c r="Y136" s="47" t="s">
        <v>274</v>
      </c>
      <c r="Z136" s="47" t="str">
        <f t="shared" si="32"/>
        <v>COM_BNDPRD</v>
      </c>
      <c r="AA136" s="47" t="s">
        <v>153</v>
      </c>
      <c r="AB136" s="34">
        <f t="shared" si="41"/>
        <v>2.9136500000000001</v>
      </c>
      <c r="AC136" s="34">
        <f t="shared" si="41"/>
        <v>1.8402000000000001</v>
      </c>
      <c r="AD136" s="34"/>
      <c r="AE136" s="34">
        <v>10</v>
      </c>
      <c r="AF136" s="48"/>
      <c r="AG136" s="47" t="str">
        <f t="shared" si="64"/>
        <v>SI</v>
      </c>
      <c r="AH136" s="47" t="s">
        <v>278</v>
      </c>
      <c r="AI136" s="47" t="str">
        <f t="shared" si="33"/>
        <v>COMFINOIL</v>
      </c>
      <c r="AJ136" s="47" t="str">
        <f t="shared" si="34"/>
        <v>COM_BNDPRD</v>
      </c>
      <c r="AK136" s="47" t="s">
        <v>71</v>
      </c>
      <c r="AL136" s="34">
        <f t="shared" si="42"/>
        <v>3.2203500000000003</v>
      </c>
      <c r="AM136" s="34">
        <f t="shared" si="42"/>
        <v>4.6005000000000003</v>
      </c>
      <c r="AN136" s="48"/>
      <c r="AO136" s="34">
        <v>10</v>
      </c>
      <c r="AP136" s="48"/>
      <c r="AQ136" s="48"/>
      <c r="AR136" s="47" t="str">
        <f t="shared" si="43"/>
        <v>SI</v>
      </c>
      <c r="AS136" s="47" t="s">
        <v>278</v>
      </c>
      <c r="AT136" s="47" t="s">
        <v>108</v>
      </c>
      <c r="AU136" s="47" t="str">
        <f t="shared" si="53"/>
        <v>COM_BNDPRD</v>
      </c>
      <c r="AV136" s="47" t="s">
        <v>153</v>
      </c>
      <c r="AW136" s="34">
        <f t="shared" si="61"/>
        <v>1.9940500000000001</v>
      </c>
      <c r="AX136" s="34">
        <f t="shared" si="61"/>
        <v>1.0495000000000001</v>
      </c>
      <c r="AY136" s="34"/>
      <c r="AZ136" s="34">
        <v>10</v>
      </c>
      <c r="BA136" s="48"/>
      <c r="BB136" s="47" t="str">
        <f t="shared" si="44"/>
        <v>SI</v>
      </c>
      <c r="BC136" s="47" t="s">
        <v>278</v>
      </c>
      <c r="BD136" s="47" t="s">
        <v>108</v>
      </c>
      <c r="BE136" s="47" t="str">
        <f t="shared" si="36"/>
        <v>COM_BNDPRD</v>
      </c>
      <c r="BF136" s="47" t="s">
        <v>71</v>
      </c>
      <c r="BG136" s="34">
        <f t="shared" si="62"/>
        <v>2.2039500000000003</v>
      </c>
      <c r="BH136" s="34">
        <f t="shared" si="62"/>
        <v>4.1980000000000004</v>
      </c>
      <c r="BI136" s="48"/>
      <c r="BJ136" s="34">
        <v>10</v>
      </c>
      <c r="BK136" s="48"/>
      <c r="BL136" s="48"/>
      <c r="BM136" s="47" t="str">
        <f t="shared" si="45"/>
        <v>SI</v>
      </c>
      <c r="BN136" s="47" t="s">
        <v>278</v>
      </c>
      <c r="BO136" s="47" t="s">
        <v>284</v>
      </c>
      <c r="BP136" s="47" t="str">
        <f t="shared" si="54"/>
        <v>COM_BNDPRD</v>
      </c>
      <c r="BQ136" s="47" t="s">
        <v>153</v>
      </c>
      <c r="BR136" s="34">
        <f t="shared" si="58"/>
        <v>1.7261499999999999</v>
      </c>
      <c r="BS136" s="34">
        <f t="shared" si="58"/>
        <v>0.90849999999999997</v>
      </c>
      <c r="BT136" s="34"/>
      <c r="BU136" s="34">
        <v>10</v>
      </c>
      <c r="BV136" s="48"/>
      <c r="BW136" s="47" t="str">
        <f t="shared" si="46"/>
        <v>SI</v>
      </c>
      <c r="BX136" s="47" t="s">
        <v>278</v>
      </c>
      <c r="BY136" s="47" t="s">
        <v>284</v>
      </c>
      <c r="BZ136" s="47" t="str">
        <f t="shared" si="39"/>
        <v>COM_BNDPRD</v>
      </c>
      <c r="CA136" s="47" t="s">
        <v>71</v>
      </c>
      <c r="CB136" s="34">
        <f t="shared" si="59"/>
        <v>1.90785</v>
      </c>
      <c r="CC136" s="34">
        <f t="shared" si="59"/>
        <v>2.2712499999999998</v>
      </c>
      <c r="CD136" s="48"/>
      <c r="CE136" s="34">
        <v>10</v>
      </c>
      <c r="CF136" s="48"/>
      <c r="CG136" s="47" t="str">
        <f t="shared" si="48"/>
        <v>SI</v>
      </c>
      <c r="CH136" s="47" t="s">
        <v>278</v>
      </c>
      <c r="CI136" s="47" t="s">
        <v>23</v>
      </c>
      <c r="CJ136" s="47" t="str">
        <f t="shared" si="55"/>
        <v>COM_BNDPRD</v>
      </c>
      <c r="CK136" s="47" t="s">
        <v>153</v>
      </c>
      <c r="CL136" s="34">
        <f t="shared" si="49"/>
        <v>5.7600000000000005E-2</v>
      </c>
      <c r="CM136" s="34">
        <f t="shared" si="49"/>
        <v>6.08E-2</v>
      </c>
      <c r="CN136" s="34"/>
      <c r="CO136" s="34">
        <v>10</v>
      </c>
      <c r="CP136" s="48"/>
      <c r="CQ136" s="47" t="str">
        <f t="shared" si="50"/>
        <v>SI</v>
      </c>
      <c r="CR136" s="47" t="s">
        <v>278</v>
      </c>
      <c r="CS136" s="47" t="str">
        <f t="shared" si="51"/>
        <v>COMBIO</v>
      </c>
      <c r="CT136" s="47" t="str">
        <f t="shared" si="40"/>
        <v>COM_BNDPRD</v>
      </c>
      <c r="CU136" s="47" t="s">
        <v>71</v>
      </c>
      <c r="CV136" s="34">
        <f t="shared" si="60"/>
        <v>6.720000000000001E-2</v>
      </c>
      <c r="CW136" s="34">
        <f t="shared" si="60"/>
        <v>9.6000000000000002E-2</v>
      </c>
      <c r="CX136" s="48"/>
      <c r="CY136" s="34">
        <v>10</v>
      </c>
      <c r="CZ136" s="48"/>
      <c r="DA136" s="47" t="s">
        <v>59</v>
      </c>
      <c r="DB136" s="43" t="s">
        <v>96</v>
      </c>
      <c r="DC136" s="43" t="s">
        <v>233</v>
      </c>
      <c r="DD136" s="32">
        <v>0</v>
      </c>
      <c r="DE136" s="32">
        <v>3.0670000000000002</v>
      </c>
      <c r="DF136" s="32">
        <v>2.0990000000000002</v>
      </c>
      <c r="DG136" s="32">
        <v>1.8169999999999999</v>
      </c>
      <c r="DH136" s="32">
        <v>0</v>
      </c>
      <c r="DI136" s="32">
        <f t="shared" si="65"/>
        <v>6.4000000000000001E-2</v>
      </c>
      <c r="DJ136" s="32"/>
      <c r="DK136" s="32">
        <v>0</v>
      </c>
      <c r="DL136" s="32">
        <v>6.4000000000000001E-2</v>
      </c>
      <c r="DM136" s="32"/>
      <c r="DN136" s="32">
        <v>0</v>
      </c>
      <c r="DO136" s="32">
        <v>0</v>
      </c>
      <c r="DP136" s="32">
        <v>0</v>
      </c>
      <c r="DQ136" s="32">
        <v>0</v>
      </c>
      <c r="DR136" s="32">
        <v>0</v>
      </c>
      <c r="DS136" s="32">
        <v>0</v>
      </c>
      <c r="DT136" s="32">
        <v>0</v>
      </c>
    </row>
    <row r="137" spans="2:124">
      <c r="G137" s="34"/>
      <c r="H137" s="34"/>
      <c r="I137" s="34"/>
      <c r="J137" s="34"/>
      <c r="K137" s="48"/>
      <c r="Q137" s="34"/>
      <c r="R137" s="34"/>
      <c r="S137" s="48"/>
      <c r="T137" s="34"/>
      <c r="U137" s="48"/>
      <c r="V137" s="48"/>
      <c r="W137" s="47" t="str">
        <f t="shared" si="63"/>
        <v>SK</v>
      </c>
      <c r="X137" s="47" t="s">
        <v>278</v>
      </c>
      <c r="Y137" s="47" t="s">
        <v>274</v>
      </c>
      <c r="Z137" s="47" t="str">
        <f t="shared" si="32"/>
        <v>COM_BNDPRD</v>
      </c>
      <c r="AA137" s="47" t="s">
        <v>153</v>
      </c>
      <c r="AB137" s="34">
        <f t="shared" si="41"/>
        <v>0.5462499999999999</v>
      </c>
      <c r="AC137" s="34">
        <f t="shared" si="41"/>
        <v>0.34499999999999997</v>
      </c>
      <c r="AD137" s="34"/>
      <c r="AE137" s="34">
        <v>10</v>
      </c>
      <c r="AF137" s="48"/>
      <c r="AG137" s="47" t="str">
        <f t="shared" si="64"/>
        <v>SK</v>
      </c>
      <c r="AH137" s="47" t="s">
        <v>278</v>
      </c>
      <c r="AI137" s="47" t="str">
        <f t="shared" si="33"/>
        <v>COMFINOIL</v>
      </c>
      <c r="AJ137" s="47" t="str">
        <f t="shared" si="34"/>
        <v>COM_BNDPRD</v>
      </c>
      <c r="AK137" s="47" t="s">
        <v>71</v>
      </c>
      <c r="AL137" s="34">
        <f t="shared" si="42"/>
        <v>0.60375000000000001</v>
      </c>
      <c r="AM137" s="34">
        <f t="shared" si="42"/>
        <v>0.86249999999999993</v>
      </c>
      <c r="AN137" s="48"/>
      <c r="AO137" s="34">
        <v>10</v>
      </c>
      <c r="AP137" s="48"/>
      <c r="AQ137" s="48"/>
      <c r="AR137" s="47" t="str">
        <f t="shared" si="43"/>
        <v>SK</v>
      </c>
      <c r="AS137" s="47" t="s">
        <v>278</v>
      </c>
      <c r="AT137" s="47" t="s">
        <v>108</v>
      </c>
      <c r="AU137" s="47" t="str">
        <f t="shared" si="53"/>
        <v>COM_BNDPRD</v>
      </c>
      <c r="AV137" s="47" t="s">
        <v>153</v>
      </c>
      <c r="AW137" s="34">
        <f t="shared" ref="AW137:AX148" si="66">$DF137*AW$1</f>
        <v>20.925650000000001</v>
      </c>
      <c r="AX137" s="34">
        <f t="shared" si="66"/>
        <v>11.013500000000001</v>
      </c>
      <c r="AY137" s="34"/>
      <c r="AZ137" s="34">
        <v>10</v>
      </c>
      <c r="BA137" s="48"/>
      <c r="BB137" s="47" t="str">
        <f t="shared" si="44"/>
        <v>SK</v>
      </c>
      <c r="BC137" s="47" t="s">
        <v>278</v>
      </c>
      <c r="BD137" s="47" t="s">
        <v>108</v>
      </c>
      <c r="BE137" s="47" t="str">
        <f t="shared" si="36"/>
        <v>COM_BNDPRD</v>
      </c>
      <c r="BF137" s="47" t="s">
        <v>71</v>
      </c>
      <c r="BG137" s="34">
        <f t="shared" ref="BG137:BH148" si="67">$DF137*BG$1</f>
        <v>23.128350000000001</v>
      </c>
      <c r="BH137" s="34">
        <f t="shared" si="67"/>
        <v>44.054000000000002</v>
      </c>
      <c r="BI137" s="48"/>
      <c r="BJ137" s="34">
        <v>10</v>
      </c>
      <c r="BK137" s="48"/>
      <c r="BL137" s="48"/>
      <c r="BM137" s="47" t="str">
        <f t="shared" si="45"/>
        <v>SK</v>
      </c>
      <c r="BN137" s="47" t="s">
        <v>278</v>
      </c>
      <c r="BO137" s="47" t="s">
        <v>284</v>
      </c>
      <c r="BP137" s="47" t="str">
        <f t="shared" si="54"/>
        <v>COM_BNDPRD</v>
      </c>
      <c r="BQ137" s="47" t="s">
        <v>153</v>
      </c>
      <c r="BR137" s="34">
        <f t="shared" si="58"/>
        <v>1.1456999999999999</v>
      </c>
      <c r="BS137" s="34">
        <f t="shared" si="58"/>
        <v>0.60299999999999998</v>
      </c>
      <c r="BT137" s="34"/>
      <c r="BU137" s="34">
        <v>10</v>
      </c>
      <c r="BV137" s="48"/>
      <c r="BW137" s="47" t="str">
        <f t="shared" si="46"/>
        <v>SK</v>
      </c>
      <c r="BX137" s="47" t="s">
        <v>278</v>
      </c>
      <c r="BY137" s="47" t="s">
        <v>284</v>
      </c>
      <c r="BZ137" s="47" t="str">
        <f t="shared" si="39"/>
        <v>COM_BNDPRD</v>
      </c>
      <c r="CA137" s="47" t="s">
        <v>71</v>
      </c>
      <c r="CB137" s="34">
        <f t="shared" si="59"/>
        <v>1.2663</v>
      </c>
      <c r="CC137" s="34">
        <f t="shared" si="59"/>
        <v>1.5074999999999998</v>
      </c>
      <c r="CD137" s="48"/>
      <c r="CE137" s="34">
        <v>10</v>
      </c>
      <c r="CF137" s="48"/>
      <c r="CG137" s="47" t="str">
        <f t="shared" si="48"/>
        <v>SK</v>
      </c>
      <c r="CH137" s="47" t="s">
        <v>278</v>
      </c>
      <c r="CI137" s="47" t="s">
        <v>23</v>
      </c>
      <c r="CJ137" s="47" t="str">
        <f t="shared" si="55"/>
        <v>COM_BNDPRD</v>
      </c>
      <c r="CK137" s="47" t="s">
        <v>153</v>
      </c>
      <c r="CL137" s="34">
        <f t="shared" si="49"/>
        <v>0.6381</v>
      </c>
      <c r="CM137" s="34">
        <f t="shared" si="49"/>
        <v>0.67354999999999998</v>
      </c>
      <c r="CN137" s="34"/>
      <c r="CO137" s="34">
        <v>10</v>
      </c>
      <c r="CP137" s="48"/>
      <c r="CQ137" s="47" t="str">
        <f t="shared" si="50"/>
        <v>SK</v>
      </c>
      <c r="CR137" s="47" t="s">
        <v>278</v>
      </c>
      <c r="CS137" s="47" t="str">
        <f t="shared" si="51"/>
        <v>COMBIO</v>
      </c>
      <c r="CT137" s="47" t="str">
        <f t="shared" si="40"/>
        <v>COM_BNDPRD</v>
      </c>
      <c r="CU137" s="47" t="s">
        <v>71</v>
      </c>
      <c r="CV137" s="34">
        <f t="shared" si="60"/>
        <v>0.74444999999999995</v>
      </c>
      <c r="CW137" s="34">
        <f t="shared" si="60"/>
        <v>1.0634999999999999</v>
      </c>
      <c r="CX137" s="48"/>
      <c r="CY137" s="34">
        <v>10</v>
      </c>
      <c r="CZ137" s="48"/>
      <c r="DA137" s="47" t="s">
        <v>60</v>
      </c>
      <c r="DB137" s="43" t="s">
        <v>96</v>
      </c>
      <c r="DC137" s="43" t="s">
        <v>234</v>
      </c>
      <c r="DD137" s="32">
        <v>4.5869999999999997</v>
      </c>
      <c r="DE137" s="32">
        <v>0.57499999999999996</v>
      </c>
      <c r="DF137" s="32">
        <v>22.027000000000001</v>
      </c>
      <c r="DG137" s="32">
        <v>1.206</v>
      </c>
      <c r="DH137" s="32">
        <v>3.4000000000000002E-2</v>
      </c>
      <c r="DI137" s="32">
        <f t="shared" si="65"/>
        <v>0.70899999999999996</v>
      </c>
      <c r="DJ137" s="32"/>
      <c r="DK137" s="32">
        <v>0.1</v>
      </c>
      <c r="DL137" s="32">
        <v>0.60899999999999999</v>
      </c>
      <c r="DM137" s="32"/>
      <c r="DN137" s="32">
        <v>0.55000000000000004</v>
      </c>
      <c r="DO137" s="32">
        <v>0</v>
      </c>
      <c r="DP137" s="32">
        <v>0.55000000000000004</v>
      </c>
      <c r="DQ137" s="32">
        <v>0</v>
      </c>
      <c r="DR137" s="32">
        <v>0</v>
      </c>
      <c r="DS137" s="32">
        <v>0</v>
      </c>
      <c r="DT137" s="32">
        <v>0.55000000000000004</v>
      </c>
    </row>
    <row r="138" spans="2:124">
      <c r="G138" s="34"/>
      <c r="H138" s="34"/>
      <c r="I138" s="34"/>
      <c r="J138" s="34"/>
      <c r="K138" s="48"/>
      <c r="Q138" s="34"/>
      <c r="R138" s="34"/>
      <c r="S138" s="48"/>
      <c r="T138" s="34"/>
      <c r="U138" s="48"/>
      <c r="V138" s="48"/>
      <c r="W138" s="47" t="str">
        <f t="shared" si="63"/>
        <v>FI</v>
      </c>
      <c r="X138" s="47" t="s">
        <v>278</v>
      </c>
      <c r="Y138" s="47" t="s">
        <v>274</v>
      </c>
      <c r="Z138" s="47" t="str">
        <f t="shared" si="32"/>
        <v>COM_BNDPRD</v>
      </c>
      <c r="AA138" s="47" t="s">
        <v>153</v>
      </c>
      <c r="AB138" s="34">
        <f t="shared" si="41"/>
        <v>8.958499999999999</v>
      </c>
      <c r="AC138" s="34">
        <f t="shared" si="41"/>
        <v>5.6579999999999995</v>
      </c>
      <c r="AD138" s="34"/>
      <c r="AE138" s="34">
        <v>10</v>
      </c>
      <c r="AF138" s="48"/>
      <c r="AG138" s="47" t="str">
        <f t="shared" si="64"/>
        <v>FI</v>
      </c>
      <c r="AH138" s="47" t="s">
        <v>278</v>
      </c>
      <c r="AI138" s="47" t="str">
        <f t="shared" si="33"/>
        <v>COMFINOIL</v>
      </c>
      <c r="AJ138" s="47" t="str">
        <f t="shared" si="34"/>
        <v>COM_BNDPRD</v>
      </c>
      <c r="AK138" s="47" t="s">
        <v>71</v>
      </c>
      <c r="AL138" s="34">
        <f t="shared" si="42"/>
        <v>9.9015000000000004</v>
      </c>
      <c r="AM138" s="34">
        <f t="shared" si="42"/>
        <v>14.145</v>
      </c>
      <c r="AN138" s="48"/>
      <c r="AO138" s="34">
        <v>10</v>
      </c>
      <c r="AP138" s="48"/>
      <c r="AQ138" s="48"/>
      <c r="AR138" s="47" t="str">
        <f t="shared" si="43"/>
        <v>FI</v>
      </c>
      <c r="AS138" s="47" t="s">
        <v>278</v>
      </c>
      <c r="AT138" s="47" t="s">
        <v>108</v>
      </c>
      <c r="AU138" s="47" t="str">
        <f t="shared" si="53"/>
        <v>COM_BNDPRD</v>
      </c>
      <c r="AV138" s="47" t="s">
        <v>153</v>
      </c>
      <c r="AW138" s="34">
        <f t="shared" si="66"/>
        <v>1.1105499999999999</v>
      </c>
      <c r="AX138" s="34">
        <f t="shared" si="66"/>
        <v>0.58450000000000002</v>
      </c>
      <c r="AY138" s="34"/>
      <c r="AZ138" s="34">
        <v>10</v>
      </c>
      <c r="BA138" s="48"/>
      <c r="BB138" s="47" t="str">
        <f t="shared" si="44"/>
        <v>FI</v>
      </c>
      <c r="BC138" s="47" t="s">
        <v>278</v>
      </c>
      <c r="BD138" s="47" t="s">
        <v>108</v>
      </c>
      <c r="BE138" s="47" t="str">
        <f t="shared" si="36"/>
        <v>COM_BNDPRD</v>
      </c>
      <c r="BF138" s="47" t="s">
        <v>71</v>
      </c>
      <c r="BG138" s="34">
        <f t="shared" si="67"/>
        <v>1.2274500000000002</v>
      </c>
      <c r="BH138" s="34">
        <f t="shared" si="67"/>
        <v>2.3380000000000001</v>
      </c>
      <c r="BI138" s="48"/>
      <c r="BJ138" s="34">
        <v>10</v>
      </c>
      <c r="BK138" s="48"/>
      <c r="BL138" s="48"/>
      <c r="BM138" s="47" t="str">
        <f t="shared" si="45"/>
        <v>FI</v>
      </c>
      <c r="BN138" s="47" t="s">
        <v>278</v>
      </c>
      <c r="BO138" s="47" t="s">
        <v>284</v>
      </c>
      <c r="BP138" s="47" t="str">
        <f t="shared" si="54"/>
        <v>COM_BNDPRD</v>
      </c>
      <c r="BQ138" s="47" t="s">
        <v>153</v>
      </c>
      <c r="BR138" s="34">
        <f t="shared" si="58"/>
        <v>35.089199999999998</v>
      </c>
      <c r="BS138" s="34">
        <f t="shared" si="58"/>
        <v>18.468</v>
      </c>
      <c r="BT138" s="34"/>
      <c r="BU138" s="34">
        <v>10</v>
      </c>
      <c r="BV138" s="48"/>
      <c r="BW138" s="47" t="str">
        <f t="shared" si="46"/>
        <v>FI</v>
      </c>
      <c r="BX138" s="47" t="s">
        <v>278</v>
      </c>
      <c r="BY138" s="47" t="s">
        <v>284</v>
      </c>
      <c r="BZ138" s="47" t="str">
        <f t="shared" si="39"/>
        <v>COM_BNDPRD</v>
      </c>
      <c r="CA138" s="47" t="s">
        <v>71</v>
      </c>
      <c r="CB138" s="34">
        <f t="shared" si="59"/>
        <v>38.782800000000002</v>
      </c>
      <c r="CC138" s="34">
        <f t="shared" si="59"/>
        <v>46.17</v>
      </c>
      <c r="CD138" s="48"/>
      <c r="CE138" s="34">
        <v>10</v>
      </c>
      <c r="CF138" s="48"/>
      <c r="CG138" s="47" t="str">
        <f t="shared" si="48"/>
        <v>FI</v>
      </c>
      <c r="CH138" s="47" t="s">
        <v>278</v>
      </c>
      <c r="CI138" s="47" t="s">
        <v>23</v>
      </c>
      <c r="CJ138" s="47" t="str">
        <f t="shared" si="55"/>
        <v>COM_BNDPRD</v>
      </c>
      <c r="CK138" s="47" t="s">
        <v>153</v>
      </c>
      <c r="CL138" s="34">
        <f t="shared" si="49"/>
        <v>2.9339999999999997</v>
      </c>
      <c r="CM138" s="34">
        <f t="shared" si="49"/>
        <v>3.0969999999999995</v>
      </c>
      <c r="CN138" s="34"/>
      <c r="CO138" s="34">
        <v>10</v>
      </c>
      <c r="CP138" s="48"/>
      <c r="CQ138" s="47" t="str">
        <f t="shared" si="50"/>
        <v>FI</v>
      </c>
      <c r="CR138" s="47" t="s">
        <v>278</v>
      </c>
      <c r="CS138" s="47" t="str">
        <f t="shared" si="51"/>
        <v>COMBIO</v>
      </c>
      <c r="CT138" s="47" t="str">
        <f t="shared" si="40"/>
        <v>COM_BNDPRD</v>
      </c>
      <c r="CU138" s="47" t="s">
        <v>71</v>
      </c>
      <c r="CV138" s="34">
        <f t="shared" si="60"/>
        <v>3.423</v>
      </c>
      <c r="CW138" s="34">
        <f t="shared" si="60"/>
        <v>4.8899999999999997</v>
      </c>
      <c r="CX138" s="48"/>
      <c r="CY138" s="34">
        <v>10</v>
      </c>
      <c r="CZ138" s="48"/>
      <c r="DA138" s="47" t="s">
        <v>45</v>
      </c>
      <c r="DB138" s="43" t="s">
        <v>96</v>
      </c>
      <c r="DC138" s="43" t="s">
        <v>235</v>
      </c>
      <c r="DD138" s="32">
        <v>0.09</v>
      </c>
      <c r="DE138" s="32">
        <v>9.43</v>
      </c>
      <c r="DF138" s="32">
        <v>1.169</v>
      </c>
      <c r="DG138" s="32">
        <v>36.936</v>
      </c>
      <c r="DH138" s="32">
        <v>0</v>
      </c>
      <c r="DI138" s="32">
        <f t="shared" si="65"/>
        <v>3.26</v>
      </c>
      <c r="DJ138" s="32"/>
      <c r="DK138" s="32">
        <v>2.762</v>
      </c>
      <c r="DL138" s="32">
        <v>0.498</v>
      </c>
      <c r="DM138" s="32"/>
      <c r="DN138" s="32">
        <v>0</v>
      </c>
      <c r="DO138" s="32">
        <v>0</v>
      </c>
      <c r="DP138" s="32">
        <v>0</v>
      </c>
      <c r="DQ138" s="32">
        <v>0</v>
      </c>
      <c r="DR138" s="32">
        <v>0</v>
      </c>
      <c r="DS138" s="32">
        <v>0</v>
      </c>
      <c r="DT138" s="32">
        <v>0</v>
      </c>
    </row>
    <row r="139" spans="2:124">
      <c r="G139" s="34"/>
      <c r="H139" s="34"/>
      <c r="I139" s="34"/>
      <c r="J139" s="34"/>
      <c r="K139" s="48"/>
      <c r="Q139" s="34"/>
      <c r="R139" s="34"/>
      <c r="S139" s="48"/>
      <c r="T139" s="34"/>
      <c r="U139" s="48"/>
      <c r="V139" s="48"/>
      <c r="W139" s="47" t="str">
        <f t="shared" si="63"/>
        <v>SE</v>
      </c>
      <c r="X139" s="47" t="s">
        <v>278</v>
      </c>
      <c r="Y139" s="47" t="s">
        <v>274</v>
      </c>
      <c r="Z139" s="47" t="str">
        <f t="shared" si="32"/>
        <v>COM_BNDPRD</v>
      </c>
      <c r="AA139" s="47" t="s">
        <v>153</v>
      </c>
      <c r="AB139" s="34">
        <f t="shared" si="41"/>
        <v>9.7460500000000003</v>
      </c>
      <c r="AC139" s="34">
        <f t="shared" si="41"/>
        <v>6.1554000000000002</v>
      </c>
      <c r="AD139" s="34"/>
      <c r="AE139" s="34">
        <v>10</v>
      </c>
      <c r="AF139" s="48"/>
      <c r="AG139" s="47" t="str">
        <f t="shared" si="64"/>
        <v>SE</v>
      </c>
      <c r="AH139" s="47" t="s">
        <v>278</v>
      </c>
      <c r="AI139" s="47" t="str">
        <f t="shared" si="33"/>
        <v>COMFINOIL</v>
      </c>
      <c r="AJ139" s="47" t="str">
        <f t="shared" si="34"/>
        <v>COM_BNDPRD</v>
      </c>
      <c r="AK139" s="47" t="s">
        <v>71</v>
      </c>
      <c r="AL139" s="34">
        <f t="shared" si="42"/>
        <v>10.77195</v>
      </c>
      <c r="AM139" s="34">
        <f t="shared" si="42"/>
        <v>15.388500000000001</v>
      </c>
      <c r="AN139" s="48"/>
      <c r="AO139" s="34">
        <v>10</v>
      </c>
      <c r="AP139" s="48"/>
      <c r="AQ139" s="48"/>
      <c r="AR139" s="47" t="str">
        <f t="shared" si="43"/>
        <v>SE</v>
      </c>
      <c r="AS139" s="47" t="s">
        <v>278</v>
      </c>
      <c r="AT139" s="47" t="s">
        <v>108</v>
      </c>
      <c r="AU139" s="47" t="str">
        <f t="shared" si="53"/>
        <v>COM_BNDPRD</v>
      </c>
      <c r="AV139" s="47" t="s">
        <v>153</v>
      </c>
      <c r="AW139" s="34">
        <f t="shared" si="66"/>
        <v>3.8674499999999994</v>
      </c>
      <c r="AX139" s="34">
        <f t="shared" si="66"/>
        <v>2.0354999999999999</v>
      </c>
      <c r="AY139" s="34"/>
      <c r="AZ139" s="34">
        <v>10</v>
      </c>
      <c r="BA139" s="48"/>
      <c r="BB139" s="47" t="str">
        <f t="shared" si="44"/>
        <v>SE</v>
      </c>
      <c r="BC139" s="47" t="s">
        <v>278</v>
      </c>
      <c r="BD139" s="47" t="s">
        <v>108</v>
      </c>
      <c r="BE139" s="47" t="str">
        <f t="shared" si="36"/>
        <v>COM_BNDPRD</v>
      </c>
      <c r="BF139" s="47" t="s">
        <v>71</v>
      </c>
      <c r="BG139" s="34">
        <f t="shared" si="67"/>
        <v>4.2745499999999996</v>
      </c>
      <c r="BH139" s="34">
        <f t="shared" si="67"/>
        <v>8.1419999999999995</v>
      </c>
      <c r="BI139" s="48"/>
      <c r="BJ139" s="34">
        <v>10</v>
      </c>
      <c r="BK139" s="48"/>
      <c r="BL139" s="48"/>
      <c r="BM139" s="47" t="str">
        <f t="shared" si="45"/>
        <v>SE</v>
      </c>
      <c r="BN139" s="47" t="s">
        <v>278</v>
      </c>
      <c r="BO139" s="47" t="s">
        <v>284</v>
      </c>
      <c r="BP139" s="47" t="str">
        <f t="shared" si="54"/>
        <v>COM_BNDPRD</v>
      </c>
      <c r="BQ139" s="47" t="s">
        <v>153</v>
      </c>
      <c r="BR139" s="34">
        <f t="shared" si="58"/>
        <v>48.966799999999992</v>
      </c>
      <c r="BS139" s="34">
        <f t="shared" si="58"/>
        <v>25.771999999999998</v>
      </c>
      <c r="BT139" s="34"/>
      <c r="BU139" s="34">
        <v>10</v>
      </c>
      <c r="BV139" s="48"/>
      <c r="BW139" s="47" t="str">
        <f t="shared" si="46"/>
        <v>SE</v>
      </c>
      <c r="BX139" s="47" t="s">
        <v>278</v>
      </c>
      <c r="BY139" s="47" t="s">
        <v>284</v>
      </c>
      <c r="BZ139" s="47" t="str">
        <f t="shared" si="39"/>
        <v>COM_BNDPRD</v>
      </c>
      <c r="CA139" s="47" t="s">
        <v>71</v>
      </c>
      <c r="CB139" s="34">
        <f t="shared" si="59"/>
        <v>54.121200000000002</v>
      </c>
      <c r="CC139" s="34">
        <f t="shared" si="59"/>
        <v>64.429999999999993</v>
      </c>
      <c r="CD139" s="48"/>
      <c r="CE139" s="34">
        <v>10</v>
      </c>
      <c r="CF139" s="48"/>
      <c r="CG139" s="47" t="str">
        <f t="shared" si="48"/>
        <v>SE</v>
      </c>
      <c r="CH139" s="47" t="s">
        <v>278</v>
      </c>
      <c r="CI139" s="47" t="s">
        <v>23</v>
      </c>
      <c r="CJ139" s="47" t="str">
        <f t="shared" si="55"/>
        <v>COM_BNDPRD</v>
      </c>
      <c r="CK139" s="47" t="s">
        <v>153</v>
      </c>
      <c r="CL139" s="34">
        <f t="shared" si="49"/>
        <v>1.5191999999999999</v>
      </c>
      <c r="CM139" s="34">
        <f t="shared" si="49"/>
        <v>1.6035999999999999</v>
      </c>
      <c r="CN139" s="34"/>
      <c r="CO139" s="34">
        <v>10</v>
      </c>
      <c r="CP139" s="48"/>
      <c r="CQ139" s="47" t="str">
        <f t="shared" si="50"/>
        <v>SE</v>
      </c>
      <c r="CR139" s="47" t="s">
        <v>278</v>
      </c>
      <c r="CS139" s="47" t="str">
        <f t="shared" si="51"/>
        <v>COMBIO</v>
      </c>
      <c r="CT139" s="47" t="str">
        <f t="shared" si="40"/>
        <v>COM_BNDPRD</v>
      </c>
      <c r="CU139" s="47" t="s">
        <v>71</v>
      </c>
      <c r="CV139" s="34">
        <f t="shared" si="60"/>
        <v>1.7724</v>
      </c>
      <c r="CW139" s="34">
        <f t="shared" si="60"/>
        <v>2.532</v>
      </c>
      <c r="CX139" s="48"/>
      <c r="CY139" s="34">
        <v>10</v>
      </c>
      <c r="CZ139" s="48"/>
      <c r="DA139" s="47" t="s">
        <v>58</v>
      </c>
      <c r="DB139" s="43" t="s">
        <v>96</v>
      </c>
      <c r="DC139" s="43" t="s">
        <v>236</v>
      </c>
      <c r="DD139" s="32">
        <v>0</v>
      </c>
      <c r="DE139" s="32">
        <v>10.259</v>
      </c>
      <c r="DF139" s="32">
        <v>4.0709999999999997</v>
      </c>
      <c r="DG139" s="32">
        <v>51.543999999999997</v>
      </c>
      <c r="DH139" s="32">
        <v>0</v>
      </c>
      <c r="DI139" s="32">
        <f t="shared" si="65"/>
        <v>1.6879999999999999</v>
      </c>
      <c r="DJ139" s="32"/>
      <c r="DK139" s="32">
        <v>1.6879999999999999</v>
      </c>
      <c r="DL139" s="32">
        <v>0</v>
      </c>
      <c r="DM139" s="32"/>
      <c r="DN139" s="32">
        <v>0</v>
      </c>
      <c r="DO139" s="32">
        <v>0</v>
      </c>
      <c r="DP139" s="32">
        <v>0</v>
      </c>
      <c r="DQ139" s="32">
        <v>0</v>
      </c>
      <c r="DR139" s="32">
        <v>0</v>
      </c>
      <c r="DS139" s="32">
        <v>0</v>
      </c>
      <c r="DT139" s="32">
        <v>0</v>
      </c>
    </row>
    <row r="140" spans="2:124">
      <c r="G140" s="34"/>
      <c r="H140" s="34"/>
      <c r="I140" s="34"/>
      <c r="J140" s="34"/>
      <c r="K140" s="48"/>
      <c r="Q140" s="34"/>
      <c r="R140" s="34"/>
      <c r="S140" s="48"/>
      <c r="T140" s="34"/>
      <c r="U140" s="48"/>
      <c r="V140" s="48"/>
      <c r="W140" s="47" t="str">
        <f t="shared" si="63"/>
        <v>UK</v>
      </c>
      <c r="X140" s="47" t="s">
        <v>278</v>
      </c>
      <c r="Y140" s="47" t="s">
        <v>274</v>
      </c>
      <c r="Z140" s="47" t="str">
        <f t="shared" si="32"/>
        <v>COM_BNDPRD</v>
      </c>
      <c r="AA140" s="47" t="s">
        <v>153</v>
      </c>
      <c r="AB140" s="34">
        <f t="shared" si="41"/>
        <v>37.561099999999996</v>
      </c>
      <c r="AC140" s="34">
        <f t="shared" si="41"/>
        <v>23.722799999999996</v>
      </c>
      <c r="AD140" s="34"/>
      <c r="AE140" s="34">
        <v>10</v>
      </c>
      <c r="AF140" s="48"/>
      <c r="AG140" s="47" t="str">
        <f t="shared" si="64"/>
        <v>UK</v>
      </c>
      <c r="AH140" s="47" t="s">
        <v>278</v>
      </c>
      <c r="AI140" s="47" t="str">
        <f t="shared" si="33"/>
        <v>COMFINOIL</v>
      </c>
      <c r="AJ140" s="47" t="str">
        <f t="shared" si="34"/>
        <v>COM_BNDPRD</v>
      </c>
      <c r="AK140" s="47" t="s">
        <v>71</v>
      </c>
      <c r="AL140" s="34">
        <f t="shared" si="42"/>
        <v>41.514899999999997</v>
      </c>
      <c r="AM140" s="34">
        <f t="shared" si="42"/>
        <v>59.306999999999995</v>
      </c>
      <c r="AN140" s="48"/>
      <c r="AO140" s="34">
        <v>10</v>
      </c>
      <c r="AP140" s="48"/>
      <c r="AQ140" s="48"/>
      <c r="AR140" s="47" t="str">
        <f t="shared" si="43"/>
        <v>UK</v>
      </c>
      <c r="AS140" s="47" t="s">
        <v>278</v>
      </c>
      <c r="AT140" s="47" t="s">
        <v>108</v>
      </c>
      <c r="AU140" s="47" t="str">
        <f t="shared" si="53"/>
        <v>COM_BNDPRD</v>
      </c>
      <c r="AV140" s="47" t="s">
        <v>153</v>
      </c>
      <c r="AW140" s="34">
        <f t="shared" si="66"/>
        <v>268.25434999999999</v>
      </c>
      <c r="AX140" s="34">
        <f t="shared" si="66"/>
        <v>141.1865</v>
      </c>
      <c r="AY140" s="34"/>
      <c r="AZ140" s="34">
        <v>10</v>
      </c>
      <c r="BA140" s="48"/>
      <c r="BB140" s="47" t="str">
        <f t="shared" si="44"/>
        <v>UK</v>
      </c>
      <c r="BC140" s="47" t="s">
        <v>278</v>
      </c>
      <c r="BD140" s="47" t="s">
        <v>108</v>
      </c>
      <c r="BE140" s="47" t="str">
        <f t="shared" si="36"/>
        <v>COM_BNDPRD</v>
      </c>
      <c r="BF140" s="47" t="s">
        <v>71</v>
      </c>
      <c r="BG140" s="34">
        <f t="shared" si="67"/>
        <v>296.49164999999999</v>
      </c>
      <c r="BH140" s="34">
        <f t="shared" si="67"/>
        <v>564.74599999999998</v>
      </c>
      <c r="BI140" s="48"/>
      <c r="BJ140" s="34">
        <v>10</v>
      </c>
      <c r="BK140" s="48"/>
      <c r="BL140" s="48"/>
      <c r="BM140" s="47" t="str">
        <f t="shared" si="45"/>
        <v>UK</v>
      </c>
      <c r="BN140" s="47" t="s">
        <v>278</v>
      </c>
      <c r="BO140" s="47" t="s">
        <v>284</v>
      </c>
      <c r="BP140" s="47" t="str">
        <f t="shared" si="54"/>
        <v>COM_BNDPRD</v>
      </c>
      <c r="BQ140" s="47" t="s">
        <v>153</v>
      </c>
      <c r="BR140" s="34">
        <f t="shared" si="58"/>
        <v>16.144299999999998</v>
      </c>
      <c r="BS140" s="34">
        <f t="shared" si="58"/>
        <v>8.4969999999999999</v>
      </c>
      <c r="BT140" s="34"/>
      <c r="BU140" s="34">
        <v>10</v>
      </c>
      <c r="BV140" s="48"/>
      <c r="BW140" s="47" t="str">
        <f t="shared" si="46"/>
        <v>UK</v>
      </c>
      <c r="BX140" s="47" t="s">
        <v>278</v>
      </c>
      <c r="BY140" s="47" t="s">
        <v>284</v>
      </c>
      <c r="BZ140" s="47" t="str">
        <f t="shared" si="39"/>
        <v>COM_BNDPRD</v>
      </c>
      <c r="CA140" s="47" t="s">
        <v>71</v>
      </c>
      <c r="CB140" s="34">
        <f t="shared" si="59"/>
        <v>17.843700000000002</v>
      </c>
      <c r="CC140" s="34">
        <f t="shared" si="59"/>
        <v>21.2425</v>
      </c>
      <c r="CD140" s="48"/>
      <c r="CE140" s="34">
        <v>10</v>
      </c>
      <c r="CF140" s="48"/>
      <c r="CG140" s="47" t="str">
        <f t="shared" si="48"/>
        <v>UK</v>
      </c>
      <c r="CH140" s="47" t="s">
        <v>278</v>
      </c>
      <c r="CI140" s="47" t="s">
        <v>23</v>
      </c>
      <c r="CJ140" s="47" t="str">
        <f t="shared" si="55"/>
        <v>COM_BNDPRD</v>
      </c>
      <c r="CK140" s="47" t="s">
        <v>153</v>
      </c>
      <c r="CL140" s="34">
        <f t="shared" si="49"/>
        <v>2.4794999999999998</v>
      </c>
      <c r="CM140" s="34">
        <f t="shared" si="49"/>
        <v>2.6172499999999999</v>
      </c>
      <c r="CN140" s="34"/>
      <c r="CO140" s="34">
        <v>10</v>
      </c>
      <c r="CP140" s="48"/>
      <c r="CQ140" s="47" t="str">
        <f t="shared" si="50"/>
        <v>UK</v>
      </c>
      <c r="CR140" s="47" t="s">
        <v>278</v>
      </c>
      <c r="CS140" s="47" t="str">
        <f t="shared" si="51"/>
        <v>COMBIO</v>
      </c>
      <c r="CT140" s="47" t="str">
        <f t="shared" si="40"/>
        <v>COM_BNDPRD</v>
      </c>
      <c r="CU140" s="47" t="s">
        <v>71</v>
      </c>
      <c r="CV140" s="34">
        <f t="shared" si="60"/>
        <v>2.8927499999999999</v>
      </c>
      <c r="CW140" s="34">
        <f t="shared" si="60"/>
        <v>4.1325000000000003</v>
      </c>
      <c r="CX140" s="48"/>
      <c r="CY140" s="34">
        <v>10</v>
      </c>
      <c r="CZ140" s="48"/>
      <c r="DA140" s="47" t="s">
        <v>61</v>
      </c>
      <c r="DB140" s="43" t="s">
        <v>96</v>
      </c>
      <c r="DC140" s="43" t="s">
        <v>237</v>
      </c>
      <c r="DD140" s="32">
        <v>0.36</v>
      </c>
      <c r="DE140" s="32">
        <v>39.537999999999997</v>
      </c>
      <c r="DF140" s="32">
        <v>282.37299999999999</v>
      </c>
      <c r="DG140" s="32">
        <v>16.994</v>
      </c>
      <c r="DH140" s="32">
        <v>0</v>
      </c>
      <c r="DI140" s="32">
        <f t="shared" si="65"/>
        <v>2.7549999999999999</v>
      </c>
      <c r="DJ140" s="32"/>
      <c r="DK140" s="32">
        <v>0</v>
      </c>
      <c r="DL140" s="32">
        <v>2.7549999999999999</v>
      </c>
      <c r="DM140" s="32"/>
      <c r="DN140" s="32">
        <v>2.089</v>
      </c>
      <c r="DO140" s="32">
        <v>0.307</v>
      </c>
      <c r="DP140" s="32">
        <v>1.782</v>
      </c>
      <c r="DQ140" s="32">
        <v>0</v>
      </c>
      <c r="DR140" s="32">
        <v>0</v>
      </c>
      <c r="DS140" s="32">
        <v>0</v>
      </c>
      <c r="DT140" s="32">
        <v>1.782</v>
      </c>
    </row>
    <row r="141" spans="2:124">
      <c r="G141" s="34"/>
      <c r="H141" s="34"/>
      <c r="I141" s="34"/>
      <c r="J141" s="34"/>
      <c r="K141" s="48"/>
      <c r="Q141" s="34"/>
      <c r="R141" s="34"/>
      <c r="S141" s="48"/>
      <c r="T141" s="34"/>
      <c r="U141" s="48"/>
      <c r="V141" s="48"/>
      <c r="W141" s="47" t="str">
        <f t="shared" si="63"/>
        <v>IS</v>
      </c>
      <c r="X141" s="47" t="s">
        <v>278</v>
      </c>
      <c r="Y141" s="47" t="s">
        <v>274</v>
      </c>
      <c r="Z141" s="47" t="str">
        <f t="shared" ref="Z141:Z148" si="68">IF(OR(Y141="xx",Y141="yy"),"\I:","COM_BNDPRD")</f>
        <v>COM_BNDPRD</v>
      </c>
      <c r="AA141" s="47" t="s">
        <v>153</v>
      </c>
      <c r="AB141" s="34">
        <f t="shared" si="41"/>
        <v>0</v>
      </c>
      <c r="AC141" s="34">
        <f t="shared" si="41"/>
        <v>0</v>
      </c>
      <c r="AD141" s="34"/>
      <c r="AE141" s="34">
        <v>10</v>
      </c>
      <c r="AF141" s="48"/>
      <c r="AG141" s="47" t="str">
        <f t="shared" si="64"/>
        <v>IS</v>
      </c>
      <c r="AH141" s="47" t="s">
        <v>278</v>
      </c>
      <c r="AI141" s="47" t="str">
        <f t="shared" ref="AI141:AI148" si="69">Y141</f>
        <v>COMFINOIL</v>
      </c>
      <c r="AJ141" s="47" t="str">
        <f t="shared" ref="AJ141:AJ148" si="70">IF(OR(AI141="xx",AI141="yy"),"\I:","COM_BNDPRD")</f>
        <v>COM_BNDPRD</v>
      </c>
      <c r="AK141" s="47" t="s">
        <v>71</v>
      </c>
      <c r="AL141" s="34">
        <f t="shared" si="42"/>
        <v>0</v>
      </c>
      <c r="AM141" s="34">
        <f t="shared" si="42"/>
        <v>0</v>
      </c>
      <c r="AN141" s="48"/>
      <c r="AO141" s="34">
        <v>10</v>
      </c>
      <c r="AP141" s="48"/>
      <c r="AQ141" s="48"/>
      <c r="AR141" s="47" t="str">
        <f t="shared" si="43"/>
        <v>IS</v>
      </c>
      <c r="AS141" s="47" t="s">
        <v>278</v>
      </c>
      <c r="AT141" s="47" t="s">
        <v>108</v>
      </c>
      <c r="AU141" s="47" t="str">
        <f t="shared" si="53"/>
        <v>COM_BNDPRD</v>
      </c>
      <c r="AV141" s="47" t="s">
        <v>153</v>
      </c>
      <c r="AW141" s="34">
        <f t="shared" si="66"/>
        <v>0</v>
      </c>
      <c r="AX141" s="34">
        <f t="shared" si="66"/>
        <v>0</v>
      </c>
      <c r="AY141" s="34"/>
      <c r="AZ141" s="34">
        <v>10</v>
      </c>
      <c r="BA141" s="48"/>
      <c r="BB141" s="47" t="str">
        <f t="shared" si="44"/>
        <v>IS</v>
      </c>
      <c r="BC141" s="47" t="s">
        <v>278</v>
      </c>
      <c r="BD141" s="47" t="s">
        <v>108</v>
      </c>
      <c r="BE141" s="47" t="str">
        <f t="shared" ref="BE141:BE148" si="71">IF(OR(BD141="xx",BD141="yy"),"\I:","COM_BNDPRD")</f>
        <v>COM_BNDPRD</v>
      </c>
      <c r="BF141" s="47" t="s">
        <v>71</v>
      </c>
      <c r="BG141" s="34">
        <f t="shared" si="67"/>
        <v>0</v>
      </c>
      <c r="BH141" s="34">
        <f t="shared" si="67"/>
        <v>0</v>
      </c>
      <c r="BI141" s="48"/>
      <c r="BJ141" s="34">
        <v>10</v>
      </c>
      <c r="BK141" s="48"/>
      <c r="BL141" s="48"/>
      <c r="BM141" s="47" t="str">
        <f t="shared" si="45"/>
        <v>IS</v>
      </c>
      <c r="BN141" s="47" t="s">
        <v>278</v>
      </c>
      <c r="BO141" s="47" t="s">
        <v>284</v>
      </c>
      <c r="BP141" s="47" t="str">
        <f t="shared" si="54"/>
        <v>COM_BNDPRD</v>
      </c>
      <c r="BQ141" s="47" t="s">
        <v>153</v>
      </c>
      <c r="BR141" s="34">
        <f t="shared" si="58"/>
        <v>10.1023</v>
      </c>
      <c r="BS141" s="34">
        <f t="shared" si="58"/>
        <v>5.3170000000000002</v>
      </c>
      <c r="BT141" s="34"/>
      <c r="BU141" s="34">
        <v>10</v>
      </c>
      <c r="BV141" s="48"/>
      <c r="BW141" s="47" t="str">
        <f t="shared" si="46"/>
        <v>IS</v>
      </c>
      <c r="BX141" s="47" t="s">
        <v>278</v>
      </c>
      <c r="BY141" s="47" t="s">
        <v>284</v>
      </c>
      <c r="BZ141" s="47" t="str">
        <f t="shared" ref="BZ141:BZ148" si="72">IF(OR(BY141="xx",BY141="yy"),"\I:","COM_BNDPRD")</f>
        <v>COM_BNDPRD</v>
      </c>
      <c r="CA141" s="47" t="s">
        <v>71</v>
      </c>
      <c r="CB141" s="34">
        <f t="shared" si="59"/>
        <v>11.165700000000001</v>
      </c>
      <c r="CC141" s="34">
        <f t="shared" si="59"/>
        <v>13.2925</v>
      </c>
      <c r="CD141" s="48"/>
      <c r="CE141" s="34">
        <v>10</v>
      </c>
      <c r="CF141" s="48"/>
      <c r="CG141" s="47" t="str">
        <f t="shared" si="48"/>
        <v>IS</v>
      </c>
      <c r="CH141" s="47" t="s">
        <v>278</v>
      </c>
      <c r="CI141" s="47" t="s">
        <v>23</v>
      </c>
      <c r="CJ141" s="47" t="str">
        <f t="shared" si="55"/>
        <v>COM_BNDPRD</v>
      </c>
      <c r="CK141" s="47" t="s">
        <v>153</v>
      </c>
      <c r="CL141" s="34">
        <f t="shared" si="49"/>
        <v>0</v>
      </c>
      <c r="CM141" s="34">
        <f t="shared" si="49"/>
        <v>0</v>
      </c>
      <c r="CN141" s="34"/>
      <c r="CO141" s="34">
        <v>10</v>
      </c>
      <c r="CP141" s="48"/>
      <c r="CQ141" s="47" t="str">
        <f t="shared" si="50"/>
        <v>IS</v>
      </c>
      <c r="CR141" s="47" t="s">
        <v>278</v>
      </c>
      <c r="CS141" s="47" t="str">
        <f t="shared" si="51"/>
        <v>COMBIO</v>
      </c>
      <c r="CT141" s="47" t="str">
        <f t="shared" ref="CT141:CT148" si="73">IF(OR(CS141="xx",CS141="yy"),"\I:","COM_BNDPRD")</f>
        <v>COM_BNDPRD</v>
      </c>
      <c r="CU141" s="47" t="s">
        <v>71</v>
      </c>
      <c r="CV141" s="34">
        <f t="shared" si="60"/>
        <v>0</v>
      </c>
      <c r="CW141" s="34">
        <f t="shared" si="60"/>
        <v>0</v>
      </c>
      <c r="CX141" s="48"/>
      <c r="CY141" s="34">
        <v>10</v>
      </c>
      <c r="CZ141" s="48"/>
      <c r="DA141" s="47" t="s">
        <v>75</v>
      </c>
      <c r="DB141" s="43" t="s">
        <v>96</v>
      </c>
      <c r="DC141" s="43" t="s">
        <v>238</v>
      </c>
      <c r="DD141" s="32">
        <v>0</v>
      </c>
      <c r="DE141" s="32">
        <v>0</v>
      </c>
      <c r="DF141" s="32">
        <v>0</v>
      </c>
      <c r="DG141" s="32">
        <v>10.634</v>
      </c>
      <c r="DH141" s="32">
        <v>0</v>
      </c>
      <c r="DI141" s="32">
        <f t="shared" si="65"/>
        <v>0</v>
      </c>
      <c r="DJ141" s="32"/>
      <c r="DK141" s="32">
        <v>0</v>
      </c>
      <c r="DL141" s="32">
        <v>0</v>
      </c>
      <c r="DM141" s="32"/>
      <c r="DN141" s="32">
        <v>0</v>
      </c>
      <c r="DO141" s="32">
        <v>0</v>
      </c>
      <c r="DP141" s="32">
        <v>0</v>
      </c>
      <c r="DQ141" s="32">
        <v>0</v>
      </c>
      <c r="DR141" s="32">
        <v>0</v>
      </c>
      <c r="DS141" s="32">
        <v>0</v>
      </c>
      <c r="DT141" s="32">
        <v>0</v>
      </c>
    </row>
    <row r="142" spans="2:124">
      <c r="G142" s="34"/>
      <c r="H142" s="34"/>
      <c r="I142" s="34"/>
      <c r="J142" s="34"/>
      <c r="K142" s="48"/>
      <c r="Q142" s="34"/>
      <c r="R142" s="34"/>
      <c r="S142" s="48"/>
      <c r="T142" s="34"/>
      <c r="U142" s="48"/>
      <c r="V142" s="48"/>
      <c r="W142" s="47" t="str">
        <f t="shared" si="63"/>
        <v>NO</v>
      </c>
      <c r="X142" s="47" t="s">
        <v>278</v>
      </c>
      <c r="Y142" s="47" t="s">
        <v>274</v>
      </c>
      <c r="Z142" s="47" t="str">
        <f t="shared" si="68"/>
        <v>COM_BNDPRD</v>
      </c>
      <c r="AA142" s="47" t="s">
        <v>153</v>
      </c>
      <c r="AB142" s="34">
        <f t="shared" ref="AB142:AC148" si="74">$DE142*AB$1</f>
        <v>5.5156999999999998</v>
      </c>
      <c r="AC142" s="34">
        <f t="shared" si="74"/>
        <v>3.4836</v>
      </c>
      <c r="AD142" s="34"/>
      <c r="AE142" s="34">
        <v>10</v>
      </c>
      <c r="AF142" s="48"/>
      <c r="AG142" s="47" t="str">
        <f t="shared" si="64"/>
        <v>NO</v>
      </c>
      <c r="AH142" s="47" t="s">
        <v>278</v>
      </c>
      <c r="AI142" s="47" t="str">
        <f t="shared" si="69"/>
        <v>COMFINOIL</v>
      </c>
      <c r="AJ142" s="47" t="str">
        <f t="shared" si="70"/>
        <v>COM_BNDPRD</v>
      </c>
      <c r="AK142" s="47" t="s">
        <v>71</v>
      </c>
      <c r="AL142" s="34">
        <f t="shared" ref="AL142:AM148" si="75">$DE142*AL$1</f>
        <v>6.0963000000000003</v>
      </c>
      <c r="AM142" s="34">
        <f t="shared" si="75"/>
        <v>8.7089999999999996</v>
      </c>
      <c r="AN142" s="48"/>
      <c r="AO142" s="34">
        <v>10</v>
      </c>
      <c r="AP142" s="48"/>
      <c r="AQ142" s="48"/>
      <c r="AR142" s="47" t="str">
        <f t="shared" ref="AR142:AR148" si="76">$DA142</f>
        <v>NO</v>
      </c>
      <c r="AS142" s="47" t="s">
        <v>278</v>
      </c>
      <c r="AT142" s="47" t="s">
        <v>108</v>
      </c>
      <c r="AU142" s="47" t="str">
        <f t="shared" si="53"/>
        <v>COM_BNDPRD</v>
      </c>
      <c r="AV142" s="47" t="s">
        <v>153</v>
      </c>
      <c r="AW142" s="34">
        <f t="shared" si="66"/>
        <v>0.80084999999999995</v>
      </c>
      <c r="AX142" s="34">
        <f t="shared" si="66"/>
        <v>0.42149999999999999</v>
      </c>
      <c r="AY142" s="34"/>
      <c r="AZ142" s="34">
        <v>10</v>
      </c>
      <c r="BA142" s="48"/>
      <c r="BB142" s="47" t="str">
        <f t="shared" ref="BB142:BB148" si="77">$DA142</f>
        <v>NO</v>
      </c>
      <c r="BC142" s="47" t="s">
        <v>278</v>
      </c>
      <c r="BD142" s="47" t="s">
        <v>108</v>
      </c>
      <c r="BE142" s="47" t="str">
        <f t="shared" si="71"/>
        <v>COM_BNDPRD</v>
      </c>
      <c r="BF142" s="47" t="s">
        <v>71</v>
      </c>
      <c r="BG142" s="34">
        <f t="shared" si="67"/>
        <v>0.88514999999999999</v>
      </c>
      <c r="BH142" s="34">
        <f t="shared" si="67"/>
        <v>1.6859999999999999</v>
      </c>
      <c r="BI142" s="48"/>
      <c r="BJ142" s="34">
        <v>10</v>
      </c>
      <c r="BK142" s="48"/>
      <c r="BL142" s="48"/>
      <c r="BM142" s="47" t="str">
        <f t="shared" ref="BM142:BM148" si="78">$DA142</f>
        <v>NO</v>
      </c>
      <c r="BN142" s="47" t="s">
        <v>278</v>
      </c>
      <c r="BO142" s="47" t="s">
        <v>284</v>
      </c>
      <c r="BP142" s="47" t="str">
        <f t="shared" si="54"/>
        <v>COM_BNDPRD</v>
      </c>
      <c r="BQ142" s="47" t="s">
        <v>153</v>
      </c>
      <c r="BR142" s="34">
        <f t="shared" si="58"/>
        <v>11.69735</v>
      </c>
      <c r="BS142" s="34">
        <f t="shared" si="58"/>
        <v>6.1565000000000003</v>
      </c>
      <c r="BT142" s="34"/>
      <c r="BU142" s="34">
        <v>10</v>
      </c>
      <c r="BV142" s="48"/>
      <c r="BW142" s="47" t="str">
        <f t="shared" ref="BW142:BW148" si="79">$DA142</f>
        <v>NO</v>
      </c>
      <c r="BX142" s="47" t="s">
        <v>278</v>
      </c>
      <c r="BY142" s="47" t="s">
        <v>284</v>
      </c>
      <c r="BZ142" s="47" t="str">
        <f t="shared" si="72"/>
        <v>COM_BNDPRD</v>
      </c>
      <c r="CA142" s="47" t="s">
        <v>71</v>
      </c>
      <c r="CB142" s="34">
        <f t="shared" si="59"/>
        <v>12.928650000000001</v>
      </c>
      <c r="CC142" s="34">
        <f t="shared" si="59"/>
        <v>15.391250000000001</v>
      </c>
      <c r="CD142" s="48"/>
      <c r="CE142" s="34">
        <v>10</v>
      </c>
      <c r="CF142" s="48"/>
      <c r="CG142" s="47" t="str">
        <f t="shared" ref="CG142:CG148" si="80">$DA142</f>
        <v>NO</v>
      </c>
      <c r="CH142" s="47" t="s">
        <v>278</v>
      </c>
      <c r="CI142" s="47" t="s">
        <v>23</v>
      </c>
      <c r="CJ142" s="47" t="str">
        <f t="shared" si="55"/>
        <v>COM_BNDPRD</v>
      </c>
      <c r="CK142" s="47" t="s">
        <v>153</v>
      </c>
      <c r="CL142" s="34">
        <f t="shared" ref="CL142:CM148" si="81">$DI142*CL$1</f>
        <v>2.0583</v>
      </c>
      <c r="CM142" s="34">
        <f t="shared" si="81"/>
        <v>2.17265</v>
      </c>
      <c r="CN142" s="34"/>
      <c r="CO142" s="34">
        <v>10</v>
      </c>
      <c r="CP142" s="48"/>
      <c r="CQ142" s="47" t="str">
        <f t="shared" ref="CQ142:CQ148" si="82">$DA142</f>
        <v>NO</v>
      </c>
      <c r="CR142" s="47" t="s">
        <v>278</v>
      </c>
      <c r="CS142" s="47" t="str">
        <f t="shared" ref="CS142:CS148" si="83">CI142</f>
        <v>COMBIO</v>
      </c>
      <c r="CT142" s="47" t="str">
        <f t="shared" si="73"/>
        <v>COM_BNDPRD</v>
      </c>
      <c r="CU142" s="47" t="s">
        <v>71</v>
      </c>
      <c r="CV142" s="34">
        <f t="shared" si="60"/>
        <v>2.4013499999999999</v>
      </c>
      <c r="CW142" s="34">
        <f t="shared" si="60"/>
        <v>3.4304999999999999</v>
      </c>
      <c r="CX142" s="48"/>
      <c r="CY142" s="34">
        <v>10</v>
      </c>
      <c r="CZ142" s="48"/>
      <c r="DA142" s="47" t="s">
        <v>79</v>
      </c>
      <c r="DB142" s="43" t="s">
        <v>96</v>
      </c>
      <c r="DC142" s="43" t="s">
        <v>239</v>
      </c>
      <c r="DD142" s="32">
        <v>0</v>
      </c>
      <c r="DE142" s="32">
        <v>5.806</v>
      </c>
      <c r="DF142" s="32">
        <v>0.84299999999999997</v>
      </c>
      <c r="DG142" s="32">
        <v>12.313000000000001</v>
      </c>
      <c r="DH142" s="32">
        <v>0</v>
      </c>
      <c r="DI142" s="32">
        <f t="shared" si="65"/>
        <v>2.2869999999999999</v>
      </c>
      <c r="DJ142" s="32"/>
      <c r="DK142" s="32">
        <v>1.68</v>
      </c>
      <c r="DL142" s="32">
        <v>0.60699999999999998</v>
      </c>
      <c r="DM142" s="32"/>
      <c r="DN142" s="32">
        <v>0</v>
      </c>
      <c r="DO142" s="32">
        <v>0</v>
      </c>
      <c r="DP142" s="32">
        <v>0</v>
      </c>
      <c r="DQ142" s="32">
        <v>0</v>
      </c>
      <c r="DR142" s="32">
        <v>0</v>
      </c>
      <c r="DS142" s="32">
        <v>0</v>
      </c>
      <c r="DT142" s="32">
        <v>0</v>
      </c>
    </row>
    <row r="143" spans="2:124">
      <c r="G143" s="34"/>
      <c r="H143" s="34"/>
      <c r="I143" s="34"/>
      <c r="J143" s="34"/>
      <c r="K143" s="48"/>
      <c r="Q143" s="34"/>
      <c r="R143" s="34"/>
      <c r="S143" s="48"/>
      <c r="T143" s="34"/>
      <c r="U143" s="48"/>
      <c r="V143" s="48"/>
      <c r="W143" s="47" t="str">
        <f t="shared" si="63"/>
        <v>ME</v>
      </c>
      <c r="X143" s="47" t="s">
        <v>278</v>
      </c>
      <c r="Y143" s="47" t="s">
        <v>274</v>
      </c>
      <c r="Z143" s="47" t="str">
        <f t="shared" si="68"/>
        <v>COM_BNDPRD</v>
      </c>
      <c r="AA143" s="47" t="s">
        <v>153</v>
      </c>
      <c r="AB143" s="34">
        <f t="shared" si="74"/>
        <v>0.32869999999999994</v>
      </c>
      <c r="AC143" s="34">
        <f t="shared" si="74"/>
        <v>0.20759999999999998</v>
      </c>
      <c r="AD143" s="34"/>
      <c r="AE143" s="34">
        <v>10</v>
      </c>
      <c r="AF143" s="48"/>
      <c r="AG143" s="47" t="str">
        <f t="shared" si="64"/>
        <v>ME</v>
      </c>
      <c r="AH143" s="47" t="s">
        <v>278</v>
      </c>
      <c r="AI143" s="47" t="str">
        <f t="shared" si="69"/>
        <v>COMFINOIL</v>
      </c>
      <c r="AJ143" s="47" t="str">
        <f t="shared" si="70"/>
        <v>COM_BNDPRD</v>
      </c>
      <c r="AK143" s="47" t="s">
        <v>71</v>
      </c>
      <c r="AL143" s="34">
        <f t="shared" si="75"/>
        <v>0.36330000000000001</v>
      </c>
      <c r="AM143" s="34">
        <f t="shared" si="75"/>
        <v>0.51899999999999991</v>
      </c>
      <c r="AN143" s="48"/>
      <c r="AO143" s="34">
        <v>10</v>
      </c>
      <c r="AP143" s="48"/>
      <c r="AQ143" s="48"/>
      <c r="AR143" s="47" t="str">
        <f t="shared" si="76"/>
        <v>ME</v>
      </c>
      <c r="AS143" s="47" t="s">
        <v>278</v>
      </c>
      <c r="AT143" s="47" t="s">
        <v>108</v>
      </c>
      <c r="AU143" s="47" t="str">
        <f t="shared" si="53"/>
        <v>COM_BNDPRD</v>
      </c>
      <c r="AV143" s="47" t="s">
        <v>153</v>
      </c>
      <c r="AW143" s="34">
        <f t="shared" si="66"/>
        <v>0</v>
      </c>
      <c r="AX143" s="34">
        <f t="shared" si="66"/>
        <v>0</v>
      </c>
      <c r="AY143" s="34"/>
      <c r="AZ143" s="34">
        <v>10</v>
      </c>
      <c r="BA143" s="48"/>
      <c r="BB143" s="47" t="str">
        <f t="shared" si="77"/>
        <v>ME</v>
      </c>
      <c r="BC143" s="47" t="s">
        <v>278</v>
      </c>
      <c r="BD143" s="47" t="s">
        <v>108</v>
      </c>
      <c r="BE143" s="47" t="str">
        <f t="shared" si="71"/>
        <v>COM_BNDPRD</v>
      </c>
      <c r="BF143" s="47" t="s">
        <v>71</v>
      </c>
      <c r="BG143" s="34">
        <f t="shared" si="67"/>
        <v>0</v>
      </c>
      <c r="BH143" s="34">
        <f t="shared" si="67"/>
        <v>0</v>
      </c>
      <c r="BI143" s="48"/>
      <c r="BJ143" s="34">
        <v>10</v>
      </c>
      <c r="BK143" s="48"/>
      <c r="BL143" s="48"/>
      <c r="BM143" s="47" t="str">
        <f t="shared" si="78"/>
        <v>ME</v>
      </c>
      <c r="BN143" s="47" t="s">
        <v>278</v>
      </c>
      <c r="BO143" s="47" t="s">
        <v>284</v>
      </c>
      <c r="BP143" s="47" t="str">
        <f t="shared" si="54"/>
        <v>COM_BNDPRD</v>
      </c>
      <c r="BQ143" s="47" t="s">
        <v>153</v>
      </c>
      <c r="BR143" s="34">
        <f t="shared" si="58"/>
        <v>0</v>
      </c>
      <c r="BS143" s="34">
        <f t="shared" si="58"/>
        <v>0</v>
      </c>
      <c r="BT143" s="34"/>
      <c r="BU143" s="34">
        <v>10</v>
      </c>
      <c r="BV143" s="48"/>
      <c r="BW143" s="47" t="str">
        <f t="shared" si="79"/>
        <v>ME</v>
      </c>
      <c r="BX143" s="47" t="s">
        <v>278</v>
      </c>
      <c r="BY143" s="47" t="s">
        <v>284</v>
      </c>
      <c r="BZ143" s="47" t="str">
        <f t="shared" si="72"/>
        <v>COM_BNDPRD</v>
      </c>
      <c r="CA143" s="47" t="s">
        <v>71</v>
      </c>
      <c r="CB143" s="34">
        <f t="shared" si="59"/>
        <v>0</v>
      </c>
      <c r="CC143" s="34">
        <f t="shared" si="59"/>
        <v>0</v>
      </c>
      <c r="CD143" s="48"/>
      <c r="CE143" s="34">
        <v>10</v>
      </c>
      <c r="CF143" s="48"/>
      <c r="CG143" s="47" t="str">
        <f t="shared" si="80"/>
        <v>ME</v>
      </c>
      <c r="CH143" s="47" t="s">
        <v>278</v>
      </c>
      <c r="CI143" s="47" t="s">
        <v>23</v>
      </c>
      <c r="CJ143" s="47" t="str">
        <f t="shared" si="55"/>
        <v>COM_BNDPRD</v>
      </c>
      <c r="CK143" s="47" t="s">
        <v>153</v>
      </c>
      <c r="CL143" s="34">
        <f t="shared" si="81"/>
        <v>0.22500000000000001</v>
      </c>
      <c r="CM143" s="34">
        <f t="shared" si="81"/>
        <v>0.23749999999999999</v>
      </c>
      <c r="CN143" s="34"/>
      <c r="CO143" s="34">
        <v>10</v>
      </c>
      <c r="CP143" s="48"/>
      <c r="CQ143" s="47" t="str">
        <f t="shared" si="82"/>
        <v>ME</v>
      </c>
      <c r="CR143" s="47" t="s">
        <v>278</v>
      </c>
      <c r="CS143" s="47" t="str">
        <f t="shared" si="83"/>
        <v>COMBIO</v>
      </c>
      <c r="CT143" s="47" t="str">
        <f t="shared" si="73"/>
        <v>COM_BNDPRD</v>
      </c>
      <c r="CU143" s="47" t="s">
        <v>71</v>
      </c>
      <c r="CV143" s="34">
        <f t="shared" si="60"/>
        <v>0.26250000000000001</v>
      </c>
      <c r="CW143" s="34">
        <f t="shared" si="60"/>
        <v>0.375</v>
      </c>
      <c r="CX143" s="48"/>
      <c r="CY143" s="34">
        <v>10</v>
      </c>
      <c r="CZ143" s="48"/>
      <c r="DA143" s="47" t="s">
        <v>77</v>
      </c>
      <c r="DB143" s="43" t="s">
        <v>96</v>
      </c>
      <c r="DC143" s="43" t="s">
        <v>240</v>
      </c>
      <c r="DD143" s="32">
        <v>6.4000000000000001E-2</v>
      </c>
      <c r="DE143" s="32">
        <v>0.34599999999999997</v>
      </c>
      <c r="DF143" s="32">
        <v>0</v>
      </c>
      <c r="DG143" s="32">
        <v>0</v>
      </c>
      <c r="DH143" s="32">
        <v>8.0000000000000002E-3</v>
      </c>
      <c r="DI143" s="32">
        <f t="shared" si="65"/>
        <v>0.25</v>
      </c>
      <c r="DJ143" s="32"/>
      <c r="DK143" s="32">
        <v>0.25</v>
      </c>
      <c r="DL143" s="32">
        <v>0</v>
      </c>
      <c r="DM143" s="32"/>
      <c r="DN143" s="32">
        <v>0</v>
      </c>
      <c r="DO143" s="32">
        <v>0</v>
      </c>
      <c r="DP143" s="32">
        <v>0</v>
      </c>
      <c r="DQ143" s="32">
        <v>0</v>
      </c>
      <c r="DR143" s="32">
        <v>0</v>
      </c>
      <c r="DS143" s="32">
        <v>0</v>
      </c>
      <c r="DT143" s="32">
        <v>0</v>
      </c>
    </row>
    <row r="144" spans="2:124">
      <c r="G144" s="34"/>
      <c r="H144" s="34"/>
      <c r="I144" s="34"/>
      <c r="J144" s="34"/>
      <c r="K144" s="48"/>
      <c r="Q144" s="34"/>
      <c r="R144" s="34"/>
      <c r="S144" s="48"/>
      <c r="T144" s="34"/>
      <c r="U144" s="48"/>
      <c r="V144" s="48"/>
      <c r="W144" s="47" t="str">
        <f t="shared" si="63"/>
        <v>MK</v>
      </c>
      <c r="X144" s="47" t="s">
        <v>278</v>
      </c>
      <c r="Y144" s="47" t="s">
        <v>274</v>
      </c>
      <c r="Z144" s="47" t="str">
        <f t="shared" si="68"/>
        <v>COM_BNDPRD</v>
      </c>
      <c r="AA144" s="47" t="s">
        <v>153</v>
      </c>
      <c r="AB144" s="34">
        <f t="shared" si="74"/>
        <v>2.4101499999999998</v>
      </c>
      <c r="AC144" s="34">
        <f t="shared" si="74"/>
        <v>1.5222</v>
      </c>
      <c r="AD144" s="34"/>
      <c r="AE144" s="34">
        <v>10</v>
      </c>
      <c r="AF144" s="48"/>
      <c r="AG144" s="47" t="str">
        <f t="shared" si="64"/>
        <v>MK</v>
      </c>
      <c r="AH144" s="47" t="s">
        <v>278</v>
      </c>
      <c r="AI144" s="47" t="str">
        <f t="shared" si="69"/>
        <v>COMFINOIL</v>
      </c>
      <c r="AJ144" s="47" t="str">
        <f t="shared" si="70"/>
        <v>COM_BNDPRD</v>
      </c>
      <c r="AK144" s="47" t="s">
        <v>71</v>
      </c>
      <c r="AL144" s="34">
        <f t="shared" si="75"/>
        <v>2.6638500000000001</v>
      </c>
      <c r="AM144" s="34">
        <f t="shared" si="75"/>
        <v>3.8054999999999999</v>
      </c>
      <c r="AN144" s="48"/>
      <c r="AO144" s="34">
        <v>10</v>
      </c>
      <c r="AP144" s="48"/>
      <c r="AQ144" s="48"/>
      <c r="AR144" s="47" t="str">
        <f t="shared" si="76"/>
        <v>MK</v>
      </c>
      <c r="AS144" s="47" t="s">
        <v>278</v>
      </c>
      <c r="AT144" s="47" t="s">
        <v>108</v>
      </c>
      <c r="AU144" s="47" t="str">
        <f>IF(OR(AT144="xx",AT144="yy"),"\I:","COM_BNDPRD")</f>
        <v>COM_BNDPRD</v>
      </c>
      <c r="AV144" s="47" t="s">
        <v>153</v>
      </c>
      <c r="AW144" s="34">
        <f t="shared" si="66"/>
        <v>0.2147</v>
      </c>
      <c r="AX144" s="34">
        <f t="shared" si="66"/>
        <v>0.113</v>
      </c>
      <c r="AY144" s="34"/>
      <c r="AZ144" s="34">
        <v>10</v>
      </c>
      <c r="BA144" s="48"/>
      <c r="BB144" s="47" t="str">
        <f t="shared" si="77"/>
        <v>MK</v>
      </c>
      <c r="BC144" s="47" t="s">
        <v>278</v>
      </c>
      <c r="BD144" s="47" t="s">
        <v>108</v>
      </c>
      <c r="BE144" s="47" t="str">
        <f t="shared" si="71"/>
        <v>COM_BNDPRD</v>
      </c>
      <c r="BF144" s="47" t="s">
        <v>71</v>
      </c>
      <c r="BG144" s="34">
        <f t="shared" si="67"/>
        <v>0.23730000000000001</v>
      </c>
      <c r="BH144" s="34">
        <f t="shared" si="67"/>
        <v>0.45200000000000001</v>
      </c>
      <c r="BI144" s="48"/>
      <c r="BJ144" s="34">
        <v>10</v>
      </c>
      <c r="BK144" s="48"/>
      <c r="BL144" s="48"/>
      <c r="BM144" s="47" t="str">
        <f t="shared" si="78"/>
        <v>MK</v>
      </c>
      <c r="BN144" s="47" t="s">
        <v>278</v>
      </c>
      <c r="BO144" s="47" t="s">
        <v>284</v>
      </c>
      <c r="BP144" s="47" t="str">
        <f>IF(OR(BO144="xx",BO144="yy"),"\I:","COM_BNDPRD")</f>
        <v>COM_BNDPRD</v>
      </c>
      <c r="BQ144" s="47" t="s">
        <v>153</v>
      </c>
      <c r="BR144" s="34">
        <f t="shared" si="58"/>
        <v>0.45409999999999995</v>
      </c>
      <c r="BS144" s="34">
        <f t="shared" si="58"/>
        <v>0.23899999999999999</v>
      </c>
      <c r="BT144" s="34"/>
      <c r="BU144" s="34">
        <v>10</v>
      </c>
      <c r="BV144" s="48"/>
      <c r="BW144" s="47" t="str">
        <f t="shared" si="79"/>
        <v>MK</v>
      </c>
      <c r="BX144" s="47" t="s">
        <v>278</v>
      </c>
      <c r="BY144" s="47" t="s">
        <v>284</v>
      </c>
      <c r="BZ144" s="47" t="str">
        <f t="shared" si="72"/>
        <v>COM_BNDPRD</v>
      </c>
      <c r="CA144" s="47" t="s">
        <v>71</v>
      </c>
      <c r="CB144" s="34">
        <f t="shared" si="59"/>
        <v>0.50190000000000001</v>
      </c>
      <c r="CC144" s="34">
        <f t="shared" si="59"/>
        <v>0.59749999999999992</v>
      </c>
      <c r="CD144" s="48"/>
      <c r="CE144" s="34">
        <v>10</v>
      </c>
      <c r="CF144" s="48"/>
      <c r="CG144" s="47" t="str">
        <f t="shared" si="80"/>
        <v>MK</v>
      </c>
      <c r="CH144" s="47" t="s">
        <v>278</v>
      </c>
      <c r="CI144" s="47" t="s">
        <v>23</v>
      </c>
      <c r="CJ144" s="47" t="str">
        <f>IF(OR(CI144="xx",CI144="yy"),"\I:","COM_BNDPRD")</f>
        <v>COM_BNDPRD</v>
      </c>
      <c r="CK144" s="47" t="s">
        <v>153</v>
      </c>
      <c r="CL144" s="34">
        <f t="shared" si="81"/>
        <v>0.14130000000000001</v>
      </c>
      <c r="CM144" s="34">
        <f t="shared" si="81"/>
        <v>0.14915</v>
      </c>
      <c r="CN144" s="34"/>
      <c r="CO144" s="34">
        <v>10</v>
      </c>
      <c r="CP144" s="48"/>
      <c r="CQ144" s="47" t="str">
        <f t="shared" si="82"/>
        <v>MK</v>
      </c>
      <c r="CR144" s="47" t="s">
        <v>278</v>
      </c>
      <c r="CS144" s="47" t="str">
        <f t="shared" si="83"/>
        <v>COMBIO</v>
      </c>
      <c r="CT144" s="47" t="str">
        <f t="shared" si="73"/>
        <v>COM_BNDPRD</v>
      </c>
      <c r="CU144" s="47" t="s">
        <v>71</v>
      </c>
      <c r="CV144" s="34">
        <f t="shared" si="60"/>
        <v>0.16485</v>
      </c>
      <c r="CW144" s="34">
        <f t="shared" si="60"/>
        <v>0.23549999999999999</v>
      </c>
      <c r="CX144" s="48"/>
      <c r="CY144" s="34">
        <v>10</v>
      </c>
      <c r="CZ144" s="48"/>
      <c r="DA144" s="47" t="s">
        <v>78</v>
      </c>
      <c r="DB144" s="43" t="s">
        <v>96</v>
      </c>
      <c r="DC144" s="43" t="s">
        <v>241</v>
      </c>
      <c r="DD144" s="32">
        <v>1.7999999999999999E-2</v>
      </c>
      <c r="DE144" s="32">
        <v>2.5369999999999999</v>
      </c>
      <c r="DF144" s="32">
        <v>0.22600000000000001</v>
      </c>
      <c r="DG144" s="32">
        <v>0.47799999999999998</v>
      </c>
      <c r="DH144" s="32">
        <v>0</v>
      </c>
      <c r="DI144" s="32">
        <f t="shared" si="65"/>
        <v>0.157</v>
      </c>
      <c r="DJ144" s="32"/>
      <c r="DK144" s="32">
        <v>0.157</v>
      </c>
      <c r="DL144" s="32">
        <v>0</v>
      </c>
      <c r="DM144" s="32"/>
      <c r="DN144" s="32">
        <v>0</v>
      </c>
      <c r="DO144" s="32">
        <v>0</v>
      </c>
      <c r="DP144" s="32">
        <v>0</v>
      </c>
      <c r="DQ144" s="32">
        <v>0</v>
      </c>
      <c r="DR144" s="32">
        <v>0</v>
      </c>
      <c r="DS144" s="32">
        <v>0</v>
      </c>
      <c r="DT144" s="32">
        <v>0</v>
      </c>
    </row>
    <row r="145" spans="7:124">
      <c r="G145" s="34"/>
      <c r="H145" s="34"/>
      <c r="I145" s="34"/>
      <c r="J145" s="34"/>
      <c r="K145" s="48"/>
      <c r="Q145" s="34"/>
      <c r="R145" s="34"/>
      <c r="S145" s="48"/>
      <c r="T145" s="34"/>
      <c r="U145" s="48"/>
      <c r="V145" s="48"/>
      <c r="W145" s="47" t="str">
        <f t="shared" si="63"/>
        <v>AL</v>
      </c>
      <c r="X145" s="47" t="s">
        <v>278</v>
      </c>
      <c r="Y145" s="47" t="s">
        <v>274</v>
      </c>
      <c r="Z145" s="47" t="str">
        <f t="shared" si="68"/>
        <v>COM_BNDPRD</v>
      </c>
      <c r="AA145" s="47" t="s">
        <v>153</v>
      </c>
      <c r="AB145" s="34">
        <f t="shared" si="74"/>
        <v>1.9132999999999998</v>
      </c>
      <c r="AC145" s="34">
        <f t="shared" si="74"/>
        <v>1.2083999999999999</v>
      </c>
      <c r="AD145" s="34"/>
      <c r="AE145" s="34">
        <v>10</v>
      </c>
      <c r="AF145" s="48"/>
      <c r="AG145" s="47" t="str">
        <f t="shared" si="64"/>
        <v>AL</v>
      </c>
      <c r="AH145" s="47" t="s">
        <v>278</v>
      </c>
      <c r="AI145" s="47" t="str">
        <f t="shared" si="69"/>
        <v>COMFINOIL</v>
      </c>
      <c r="AJ145" s="47" t="str">
        <f t="shared" si="70"/>
        <v>COM_BNDPRD</v>
      </c>
      <c r="AK145" s="47" t="s">
        <v>71</v>
      </c>
      <c r="AL145" s="34">
        <f t="shared" si="75"/>
        <v>2.1147</v>
      </c>
      <c r="AM145" s="34">
        <f t="shared" si="75"/>
        <v>3.0209999999999999</v>
      </c>
      <c r="AN145" s="48"/>
      <c r="AO145" s="34">
        <v>10</v>
      </c>
      <c r="AP145" s="48"/>
      <c r="AQ145" s="48"/>
      <c r="AR145" s="47" t="str">
        <f t="shared" si="76"/>
        <v>AL</v>
      </c>
      <c r="AS145" s="47" t="s">
        <v>278</v>
      </c>
      <c r="AT145" s="47" t="s">
        <v>108</v>
      </c>
      <c r="AU145" s="47" t="str">
        <f>IF(OR(AT145="xx",AT145="yy"),"\I:","COM_BNDPRD")</f>
        <v>COM_BNDPRD</v>
      </c>
      <c r="AV145" s="47" t="s">
        <v>153</v>
      </c>
      <c r="AW145" s="34">
        <f t="shared" si="66"/>
        <v>0</v>
      </c>
      <c r="AX145" s="34">
        <f t="shared" si="66"/>
        <v>0</v>
      </c>
      <c r="AY145" s="34"/>
      <c r="AZ145" s="34">
        <v>10</v>
      </c>
      <c r="BA145" s="48"/>
      <c r="BB145" s="47" t="str">
        <f t="shared" si="77"/>
        <v>AL</v>
      </c>
      <c r="BC145" s="47" t="s">
        <v>278</v>
      </c>
      <c r="BD145" s="47" t="s">
        <v>108</v>
      </c>
      <c r="BE145" s="47" t="str">
        <f t="shared" si="71"/>
        <v>COM_BNDPRD</v>
      </c>
      <c r="BF145" s="47" t="s">
        <v>71</v>
      </c>
      <c r="BG145" s="34">
        <f t="shared" si="67"/>
        <v>0</v>
      </c>
      <c r="BH145" s="34">
        <f t="shared" si="67"/>
        <v>0</v>
      </c>
      <c r="BI145" s="48"/>
      <c r="BJ145" s="34">
        <v>10</v>
      </c>
      <c r="BK145" s="48"/>
      <c r="BL145" s="48"/>
      <c r="BM145" s="47" t="str">
        <f t="shared" si="78"/>
        <v>AL</v>
      </c>
      <c r="BN145" s="47" t="s">
        <v>278</v>
      </c>
      <c r="BO145" s="47" t="s">
        <v>284</v>
      </c>
      <c r="BP145" s="47" t="str">
        <f>IF(OR(BO145="xx",BO145="yy"),"\I:","COM_BNDPRD")</f>
        <v>COM_BNDPRD</v>
      </c>
      <c r="BQ145" s="47" t="s">
        <v>153</v>
      </c>
      <c r="BR145" s="34">
        <f t="shared" si="58"/>
        <v>0</v>
      </c>
      <c r="BS145" s="34">
        <f t="shared" si="58"/>
        <v>0</v>
      </c>
      <c r="BT145" s="34"/>
      <c r="BU145" s="34">
        <v>10</v>
      </c>
      <c r="BV145" s="48"/>
      <c r="BW145" s="47" t="str">
        <f t="shared" si="79"/>
        <v>AL</v>
      </c>
      <c r="BX145" s="47" t="s">
        <v>278</v>
      </c>
      <c r="BY145" s="47" t="s">
        <v>284</v>
      </c>
      <c r="BZ145" s="47" t="str">
        <f t="shared" si="72"/>
        <v>COM_BNDPRD</v>
      </c>
      <c r="CA145" s="47" t="s">
        <v>71</v>
      </c>
      <c r="CB145" s="34">
        <f t="shared" si="59"/>
        <v>0</v>
      </c>
      <c r="CC145" s="34">
        <f t="shared" si="59"/>
        <v>0</v>
      </c>
      <c r="CD145" s="48"/>
      <c r="CE145" s="34">
        <v>10</v>
      </c>
      <c r="CF145" s="48"/>
      <c r="CG145" s="47" t="str">
        <f t="shared" si="80"/>
        <v>AL</v>
      </c>
      <c r="CH145" s="47" t="s">
        <v>278</v>
      </c>
      <c r="CI145" s="47" t="s">
        <v>23</v>
      </c>
      <c r="CJ145" s="47" t="str">
        <f>IF(OR(CI145="xx",CI145="yy"),"\I:","COM_BNDPRD")</f>
        <v>COM_BNDPRD</v>
      </c>
      <c r="CK145" s="47" t="s">
        <v>153</v>
      </c>
      <c r="CL145" s="34">
        <f t="shared" si="81"/>
        <v>0.84150000000000003</v>
      </c>
      <c r="CM145" s="34">
        <f t="shared" si="81"/>
        <v>0.88824999999999998</v>
      </c>
      <c r="CN145" s="34"/>
      <c r="CO145" s="34">
        <v>10</v>
      </c>
      <c r="CP145" s="48"/>
      <c r="CQ145" s="47" t="str">
        <f t="shared" si="82"/>
        <v>AL</v>
      </c>
      <c r="CR145" s="47" t="s">
        <v>278</v>
      </c>
      <c r="CS145" s="47" t="str">
        <f t="shared" si="83"/>
        <v>COMBIO</v>
      </c>
      <c r="CT145" s="47" t="str">
        <f t="shared" si="73"/>
        <v>COM_BNDPRD</v>
      </c>
      <c r="CU145" s="47" t="s">
        <v>71</v>
      </c>
      <c r="CV145" s="34">
        <f t="shared" si="60"/>
        <v>0.98175000000000012</v>
      </c>
      <c r="CW145" s="34">
        <f t="shared" si="60"/>
        <v>1.4025000000000001</v>
      </c>
      <c r="CX145" s="48"/>
      <c r="CY145" s="34">
        <v>10</v>
      </c>
      <c r="CZ145" s="48"/>
      <c r="DA145" s="47" t="s">
        <v>74</v>
      </c>
      <c r="DB145" s="43" t="s">
        <v>96</v>
      </c>
      <c r="DC145" s="43" t="s">
        <v>242</v>
      </c>
      <c r="DD145" s="32">
        <v>0.126</v>
      </c>
      <c r="DE145" s="32">
        <v>2.0139999999999998</v>
      </c>
      <c r="DF145" s="32">
        <v>0</v>
      </c>
      <c r="DG145" s="32">
        <v>0</v>
      </c>
      <c r="DH145" s="32">
        <v>0.22600000000000001</v>
      </c>
      <c r="DI145" s="32">
        <f t="shared" si="65"/>
        <v>0.93500000000000005</v>
      </c>
      <c r="DJ145" s="32"/>
      <c r="DK145" s="32">
        <v>0.93500000000000005</v>
      </c>
      <c r="DL145" s="32">
        <v>0</v>
      </c>
      <c r="DM145" s="32"/>
      <c r="DN145" s="32">
        <v>0</v>
      </c>
      <c r="DO145" s="32">
        <v>0</v>
      </c>
      <c r="DP145" s="32">
        <v>0</v>
      </c>
      <c r="DQ145" s="32">
        <v>0</v>
      </c>
      <c r="DR145" s="32">
        <v>0</v>
      </c>
      <c r="DS145" s="32">
        <v>0</v>
      </c>
      <c r="DT145" s="32">
        <v>0</v>
      </c>
    </row>
    <row r="146" spans="7:124">
      <c r="G146" s="34"/>
      <c r="H146" s="34"/>
      <c r="I146" s="34"/>
      <c r="J146" s="34"/>
      <c r="K146" s="48"/>
      <c r="Q146" s="34"/>
      <c r="R146" s="34"/>
      <c r="S146" s="48"/>
      <c r="T146" s="34"/>
      <c r="U146" s="48"/>
      <c r="V146" s="48"/>
      <c r="W146" s="47" t="str">
        <f t="shared" si="63"/>
        <v>RS</v>
      </c>
      <c r="X146" s="47" t="s">
        <v>278</v>
      </c>
      <c r="Y146" s="47" t="s">
        <v>274</v>
      </c>
      <c r="Z146" s="47" t="str">
        <f t="shared" si="68"/>
        <v>COM_BNDPRD</v>
      </c>
      <c r="AA146" s="47" t="s">
        <v>153</v>
      </c>
      <c r="AB146" s="34">
        <f t="shared" si="74"/>
        <v>2.8585499999999997</v>
      </c>
      <c r="AC146" s="34">
        <f t="shared" si="74"/>
        <v>1.8053999999999999</v>
      </c>
      <c r="AD146" s="34"/>
      <c r="AE146" s="34">
        <v>10</v>
      </c>
      <c r="AF146" s="48"/>
      <c r="AG146" s="47" t="str">
        <f t="shared" si="64"/>
        <v>RS</v>
      </c>
      <c r="AH146" s="47" t="s">
        <v>278</v>
      </c>
      <c r="AI146" s="47" t="str">
        <f t="shared" si="69"/>
        <v>COMFINOIL</v>
      </c>
      <c r="AJ146" s="47" t="str">
        <f t="shared" si="70"/>
        <v>COM_BNDPRD</v>
      </c>
      <c r="AK146" s="47" t="s">
        <v>71</v>
      </c>
      <c r="AL146" s="34">
        <f t="shared" si="75"/>
        <v>3.1594500000000001</v>
      </c>
      <c r="AM146" s="34">
        <f t="shared" si="75"/>
        <v>4.5134999999999996</v>
      </c>
      <c r="AN146" s="48"/>
      <c r="AO146" s="34">
        <v>10</v>
      </c>
      <c r="AP146" s="48"/>
      <c r="AQ146" s="48"/>
      <c r="AR146" s="47" t="str">
        <f t="shared" si="76"/>
        <v>RS</v>
      </c>
      <c r="AS146" s="47" t="s">
        <v>278</v>
      </c>
      <c r="AT146" s="47" t="s">
        <v>108</v>
      </c>
      <c r="AU146" s="47" t="str">
        <f>IF(OR(AT146="xx",AT146="yy"),"\I:","COM_BNDPRD")</f>
        <v>COM_BNDPRD</v>
      </c>
      <c r="AV146" s="47" t="s">
        <v>153</v>
      </c>
      <c r="AW146" s="34">
        <f t="shared" si="66"/>
        <v>5.3655999999999997</v>
      </c>
      <c r="AX146" s="34">
        <f t="shared" si="66"/>
        <v>2.8239999999999998</v>
      </c>
      <c r="AY146" s="34"/>
      <c r="AZ146" s="34">
        <v>10</v>
      </c>
      <c r="BA146" s="48"/>
      <c r="BB146" s="47" t="str">
        <f t="shared" si="77"/>
        <v>RS</v>
      </c>
      <c r="BC146" s="47" t="s">
        <v>278</v>
      </c>
      <c r="BD146" s="47" t="s">
        <v>108</v>
      </c>
      <c r="BE146" s="47" t="str">
        <f t="shared" si="71"/>
        <v>COM_BNDPRD</v>
      </c>
      <c r="BF146" s="47" t="s">
        <v>71</v>
      </c>
      <c r="BG146" s="34">
        <f t="shared" si="67"/>
        <v>5.9303999999999997</v>
      </c>
      <c r="BH146" s="34">
        <f t="shared" si="67"/>
        <v>11.295999999999999</v>
      </c>
      <c r="BI146" s="48"/>
      <c r="BJ146" s="34">
        <v>10</v>
      </c>
      <c r="BK146" s="48"/>
      <c r="BL146" s="48"/>
      <c r="BM146" s="47" t="str">
        <f t="shared" si="78"/>
        <v>RS</v>
      </c>
      <c r="BN146" s="47" t="s">
        <v>278</v>
      </c>
      <c r="BO146" s="47" t="s">
        <v>284</v>
      </c>
      <c r="BP146" s="47" t="str">
        <f>IF(OR(BO146="xx",BO146="yy"),"\I:","COM_BNDPRD")</f>
        <v>COM_BNDPRD</v>
      </c>
      <c r="BQ146" s="47" t="s">
        <v>153</v>
      </c>
      <c r="BR146" s="34">
        <f t="shared" si="58"/>
        <v>3.0324</v>
      </c>
      <c r="BS146" s="34">
        <f t="shared" si="58"/>
        <v>1.5960000000000001</v>
      </c>
      <c r="BT146" s="34"/>
      <c r="BU146" s="34">
        <v>10</v>
      </c>
      <c r="BV146" s="48"/>
      <c r="BW146" s="47" t="str">
        <f t="shared" si="79"/>
        <v>RS</v>
      </c>
      <c r="BX146" s="47" t="s">
        <v>278</v>
      </c>
      <c r="BY146" s="47" t="s">
        <v>284</v>
      </c>
      <c r="BZ146" s="47" t="str">
        <f t="shared" si="72"/>
        <v>COM_BNDPRD</v>
      </c>
      <c r="CA146" s="47" t="s">
        <v>71</v>
      </c>
      <c r="CB146" s="34">
        <f t="shared" si="59"/>
        <v>3.3516000000000004</v>
      </c>
      <c r="CC146" s="34">
        <f t="shared" si="59"/>
        <v>3.99</v>
      </c>
      <c r="CD146" s="48"/>
      <c r="CE146" s="34">
        <v>10</v>
      </c>
      <c r="CF146" s="48"/>
      <c r="CG146" s="47" t="str">
        <f t="shared" si="80"/>
        <v>RS</v>
      </c>
      <c r="CH146" s="47" t="s">
        <v>278</v>
      </c>
      <c r="CI146" s="47" t="s">
        <v>23</v>
      </c>
      <c r="CJ146" s="47" t="str">
        <f>IF(OR(CI146="xx",CI146="yy"),"\I:","COM_BNDPRD")</f>
        <v>COM_BNDPRD</v>
      </c>
      <c r="CK146" s="47" t="s">
        <v>153</v>
      </c>
      <c r="CL146" s="34">
        <f t="shared" si="81"/>
        <v>1.9233</v>
      </c>
      <c r="CM146" s="34">
        <f t="shared" si="81"/>
        <v>2.0301499999999999</v>
      </c>
      <c r="CN146" s="34"/>
      <c r="CO146" s="34">
        <v>10</v>
      </c>
      <c r="CP146" s="48"/>
      <c r="CQ146" s="47" t="str">
        <f t="shared" si="82"/>
        <v>RS</v>
      </c>
      <c r="CR146" s="47" t="s">
        <v>278</v>
      </c>
      <c r="CS146" s="47" t="str">
        <f t="shared" si="83"/>
        <v>COMBIO</v>
      </c>
      <c r="CT146" s="47" t="str">
        <f t="shared" si="73"/>
        <v>COM_BNDPRD</v>
      </c>
      <c r="CU146" s="47" t="s">
        <v>71</v>
      </c>
      <c r="CV146" s="34">
        <f t="shared" si="60"/>
        <v>2.2438500000000001</v>
      </c>
      <c r="CW146" s="34">
        <f t="shared" si="60"/>
        <v>3.2054999999999998</v>
      </c>
      <c r="CX146" s="48"/>
      <c r="CY146" s="34">
        <v>10</v>
      </c>
      <c r="CZ146" s="48"/>
      <c r="DA146" s="47" t="s">
        <v>80</v>
      </c>
      <c r="DB146" s="43" t="s">
        <v>96</v>
      </c>
      <c r="DC146" s="43" t="s">
        <v>243</v>
      </c>
      <c r="DD146" s="32">
        <v>2.7240000000000002</v>
      </c>
      <c r="DE146" s="32">
        <v>3.0089999999999999</v>
      </c>
      <c r="DF146" s="32">
        <v>5.6479999999999997</v>
      </c>
      <c r="DG146" s="32">
        <v>3.1920000000000002</v>
      </c>
      <c r="DH146" s="32">
        <v>0</v>
      </c>
      <c r="DI146" s="32">
        <f t="shared" si="65"/>
        <v>2.137</v>
      </c>
      <c r="DJ146" s="32"/>
      <c r="DK146" s="32">
        <v>2.0739999999999998</v>
      </c>
      <c r="DL146" s="32">
        <v>6.3E-2</v>
      </c>
      <c r="DM146" s="32"/>
      <c r="DN146" s="32">
        <v>0</v>
      </c>
      <c r="DO146" s="32">
        <v>0</v>
      </c>
      <c r="DP146" s="32">
        <v>0</v>
      </c>
      <c r="DQ146" s="32">
        <v>0</v>
      </c>
      <c r="DR146" s="32">
        <v>0</v>
      </c>
      <c r="DS146" s="32">
        <v>0</v>
      </c>
      <c r="DT146" s="32">
        <v>0</v>
      </c>
    </row>
    <row r="147" spans="7:124">
      <c r="G147" s="34"/>
      <c r="H147" s="34"/>
      <c r="I147" s="34"/>
      <c r="J147" s="34"/>
      <c r="K147" s="48"/>
      <c r="Q147" s="34"/>
      <c r="R147" s="34"/>
      <c r="S147" s="48"/>
      <c r="T147" s="34"/>
      <c r="U147" s="48"/>
      <c r="V147" s="48"/>
      <c r="W147" s="47" t="str">
        <f t="shared" si="63"/>
        <v>BA</v>
      </c>
      <c r="X147" s="47" t="s">
        <v>278</v>
      </c>
      <c r="Y147" s="47" t="s">
        <v>274</v>
      </c>
      <c r="Z147" s="47" t="str">
        <f t="shared" si="68"/>
        <v>COM_BNDPRD</v>
      </c>
      <c r="AA147" s="47" t="s">
        <v>153</v>
      </c>
      <c r="AB147" s="34">
        <f t="shared" si="74"/>
        <v>0</v>
      </c>
      <c r="AC147" s="34">
        <f t="shared" si="74"/>
        <v>0</v>
      </c>
      <c r="AD147" s="34"/>
      <c r="AE147" s="34">
        <v>10</v>
      </c>
      <c r="AF147" s="48"/>
      <c r="AG147" s="47" t="str">
        <f t="shared" si="64"/>
        <v>BA</v>
      </c>
      <c r="AH147" s="47" t="s">
        <v>278</v>
      </c>
      <c r="AI147" s="47" t="str">
        <f t="shared" si="69"/>
        <v>COMFINOIL</v>
      </c>
      <c r="AJ147" s="47" t="str">
        <f t="shared" si="70"/>
        <v>COM_BNDPRD</v>
      </c>
      <c r="AK147" s="47" t="s">
        <v>71</v>
      </c>
      <c r="AL147" s="34">
        <f t="shared" si="75"/>
        <v>0</v>
      </c>
      <c r="AM147" s="34">
        <f t="shared" si="75"/>
        <v>0</v>
      </c>
      <c r="AN147" s="48"/>
      <c r="AO147" s="34">
        <v>10</v>
      </c>
      <c r="AP147" s="48"/>
      <c r="AQ147" s="48"/>
      <c r="AR147" s="47" t="str">
        <f t="shared" si="76"/>
        <v>BA</v>
      </c>
      <c r="AS147" s="47" t="s">
        <v>278</v>
      </c>
      <c r="AT147" s="47" t="s">
        <v>108</v>
      </c>
      <c r="AU147" s="47" t="str">
        <f>IF(OR(AT147="xx",AT147="yy"),"\I:","COM_BNDPRD")</f>
        <v>COM_BNDPRD</v>
      </c>
      <c r="AV147" s="47" t="s">
        <v>153</v>
      </c>
      <c r="AW147" s="34">
        <f t="shared" si="66"/>
        <v>0</v>
      </c>
      <c r="AX147" s="34">
        <f t="shared" si="66"/>
        <v>0</v>
      </c>
      <c r="AY147" s="34"/>
      <c r="AZ147" s="34">
        <v>10</v>
      </c>
      <c r="BA147" s="48"/>
      <c r="BB147" s="47" t="str">
        <f t="shared" si="77"/>
        <v>BA</v>
      </c>
      <c r="BC147" s="47" t="s">
        <v>278</v>
      </c>
      <c r="BD147" s="47" t="s">
        <v>108</v>
      </c>
      <c r="BE147" s="47" t="str">
        <f t="shared" si="71"/>
        <v>COM_BNDPRD</v>
      </c>
      <c r="BF147" s="47" t="s">
        <v>71</v>
      </c>
      <c r="BG147" s="34">
        <f t="shared" si="67"/>
        <v>0</v>
      </c>
      <c r="BH147" s="34">
        <f t="shared" si="67"/>
        <v>0</v>
      </c>
      <c r="BI147" s="48"/>
      <c r="BJ147" s="34">
        <v>10</v>
      </c>
      <c r="BK147" s="48"/>
      <c r="BL147" s="48"/>
      <c r="BM147" s="47" t="str">
        <f t="shared" si="78"/>
        <v>BA</v>
      </c>
      <c r="BN147" s="47" t="s">
        <v>278</v>
      </c>
      <c r="BO147" s="47" t="s">
        <v>284</v>
      </c>
      <c r="BP147" s="47" t="str">
        <f>IF(OR(BO147="xx",BO147="yy"),"\I:","COM_BNDPRD")</f>
        <v>COM_BNDPRD</v>
      </c>
      <c r="BQ147" s="47" t="s">
        <v>153</v>
      </c>
      <c r="BR147" s="34">
        <f t="shared" si="58"/>
        <v>0</v>
      </c>
      <c r="BS147" s="34">
        <f t="shared" si="58"/>
        <v>0</v>
      </c>
      <c r="BT147" s="34"/>
      <c r="BU147" s="34">
        <v>10</v>
      </c>
      <c r="BV147" s="48"/>
      <c r="BW147" s="47" t="str">
        <f t="shared" si="79"/>
        <v>BA</v>
      </c>
      <c r="BX147" s="47" t="s">
        <v>278</v>
      </c>
      <c r="BY147" s="47" t="s">
        <v>284</v>
      </c>
      <c r="BZ147" s="47" t="str">
        <f t="shared" si="72"/>
        <v>COM_BNDPRD</v>
      </c>
      <c r="CA147" s="47" t="s">
        <v>71</v>
      </c>
      <c r="CB147" s="34">
        <f t="shared" si="59"/>
        <v>0</v>
      </c>
      <c r="CC147" s="34">
        <f t="shared" si="59"/>
        <v>0</v>
      </c>
      <c r="CD147" s="48"/>
      <c r="CE147" s="34">
        <v>10</v>
      </c>
      <c r="CF147" s="48"/>
      <c r="CG147" s="47" t="str">
        <f t="shared" si="80"/>
        <v>BA</v>
      </c>
      <c r="CH147" s="47" t="s">
        <v>278</v>
      </c>
      <c r="CI147" s="47" t="s">
        <v>23</v>
      </c>
      <c r="CJ147" s="47" t="str">
        <f>IF(OR(CI147="xx",CI147="yy"),"\I:","COM_BNDPRD")</f>
        <v>COM_BNDPRD</v>
      </c>
      <c r="CK147" s="47" t="s">
        <v>153</v>
      </c>
      <c r="CL147" s="34">
        <f t="shared" si="81"/>
        <v>0</v>
      </c>
      <c r="CM147" s="34">
        <f t="shared" si="81"/>
        <v>0</v>
      </c>
      <c r="CN147" s="34"/>
      <c r="CO147" s="34">
        <v>10</v>
      </c>
      <c r="CP147" s="48"/>
      <c r="CQ147" s="47" t="str">
        <f t="shared" si="82"/>
        <v>BA</v>
      </c>
      <c r="CR147" s="47" t="s">
        <v>278</v>
      </c>
      <c r="CS147" s="47" t="str">
        <f t="shared" si="83"/>
        <v>COMBIO</v>
      </c>
      <c r="CT147" s="47" t="str">
        <f t="shared" si="73"/>
        <v>COM_BNDPRD</v>
      </c>
      <c r="CU147" s="47" t="s">
        <v>71</v>
      </c>
      <c r="CV147" s="34">
        <f t="shared" si="60"/>
        <v>0</v>
      </c>
      <c r="CW147" s="34">
        <f t="shared" si="60"/>
        <v>0</v>
      </c>
      <c r="CX147" s="48"/>
      <c r="CY147" s="34">
        <v>10</v>
      </c>
      <c r="CZ147" s="48"/>
      <c r="DA147" s="47" t="s">
        <v>251</v>
      </c>
      <c r="DB147" s="43" t="s">
        <v>96</v>
      </c>
      <c r="DC147" s="43" t="s">
        <v>245</v>
      </c>
      <c r="DD147" s="32">
        <v>0</v>
      </c>
      <c r="DE147" s="32">
        <v>0</v>
      </c>
      <c r="DF147" s="32">
        <v>0</v>
      </c>
      <c r="DG147" s="32">
        <v>0</v>
      </c>
      <c r="DH147" s="32">
        <v>0</v>
      </c>
      <c r="DI147" s="32">
        <f t="shared" si="65"/>
        <v>0</v>
      </c>
      <c r="DJ147" s="32"/>
      <c r="DK147" s="32">
        <v>0</v>
      </c>
      <c r="DL147" s="32">
        <v>0</v>
      </c>
      <c r="DM147" s="32"/>
      <c r="DN147" s="32">
        <v>0</v>
      </c>
      <c r="DO147" s="32">
        <v>0</v>
      </c>
      <c r="DP147" s="32">
        <v>0</v>
      </c>
      <c r="DQ147" s="32">
        <v>0</v>
      </c>
      <c r="DR147" s="32">
        <v>0</v>
      </c>
      <c r="DS147" s="32">
        <v>0</v>
      </c>
      <c r="DT147" s="32">
        <v>0</v>
      </c>
    </row>
    <row r="148" spans="7:124">
      <c r="G148" s="34"/>
      <c r="H148" s="34"/>
      <c r="I148" s="34"/>
      <c r="J148" s="34"/>
      <c r="K148" s="48"/>
      <c r="Q148" s="34"/>
      <c r="R148" s="34"/>
      <c r="S148" s="48"/>
      <c r="T148" s="34"/>
      <c r="U148" s="48"/>
      <c r="V148" s="48"/>
      <c r="W148" s="47" t="str">
        <f t="shared" si="63"/>
        <v>KS</v>
      </c>
      <c r="X148" s="47" t="s">
        <v>278</v>
      </c>
      <c r="Y148" s="47" t="s">
        <v>274</v>
      </c>
      <c r="Z148" s="47" t="str">
        <f t="shared" si="68"/>
        <v>COM_BNDPRD</v>
      </c>
      <c r="AA148" s="47" t="s">
        <v>153</v>
      </c>
      <c r="AB148" s="34">
        <f t="shared" si="74"/>
        <v>2.0596000000000001</v>
      </c>
      <c r="AC148" s="34">
        <f t="shared" si="74"/>
        <v>1.3008</v>
      </c>
      <c r="AD148" s="34"/>
      <c r="AE148" s="34">
        <v>10</v>
      </c>
      <c r="AF148" s="48"/>
      <c r="AG148" s="47" t="str">
        <f t="shared" si="64"/>
        <v>KS</v>
      </c>
      <c r="AH148" s="47" t="s">
        <v>278</v>
      </c>
      <c r="AI148" s="47" t="str">
        <f t="shared" si="69"/>
        <v>COMFINOIL</v>
      </c>
      <c r="AJ148" s="47" t="str">
        <f t="shared" si="70"/>
        <v>COM_BNDPRD</v>
      </c>
      <c r="AK148" s="47" t="s">
        <v>71</v>
      </c>
      <c r="AL148" s="34">
        <f t="shared" si="75"/>
        <v>2.2764000000000002</v>
      </c>
      <c r="AM148" s="34">
        <f t="shared" si="75"/>
        <v>3.2520000000000002</v>
      </c>
      <c r="AN148" s="48"/>
      <c r="AO148" s="34">
        <v>10</v>
      </c>
      <c r="AP148" s="48"/>
      <c r="AQ148" s="48"/>
      <c r="AR148" s="47" t="str">
        <f t="shared" si="76"/>
        <v>KS</v>
      </c>
      <c r="AS148" s="47" t="s">
        <v>278</v>
      </c>
      <c r="AT148" s="47" t="s">
        <v>108</v>
      </c>
      <c r="AU148" s="47" t="str">
        <f>IF(OR(AT148="xx",AT148="yy"),"\I:","COM_BNDPRD")</f>
        <v>COM_BNDPRD</v>
      </c>
      <c r="AV148" s="47" t="s">
        <v>153</v>
      </c>
      <c r="AW148" s="34">
        <f t="shared" si="66"/>
        <v>0</v>
      </c>
      <c r="AX148" s="34">
        <f t="shared" si="66"/>
        <v>0</v>
      </c>
      <c r="AY148" s="34"/>
      <c r="AZ148" s="34">
        <v>10</v>
      </c>
      <c r="BA148" s="48"/>
      <c r="BB148" s="47" t="str">
        <f t="shared" si="77"/>
        <v>KS</v>
      </c>
      <c r="BC148" s="47" t="s">
        <v>278</v>
      </c>
      <c r="BD148" s="47" t="s">
        <v>108</v>
      </c>
      <c r="BE148" s="47" t="str">
        <f t="shared" si="71"/>
        <v>COM_BNDPRD</v>
      </c>
      <c r="BF148" s="47" t="s">
        <v>71</v>
      </c>
      <c r="BG148" s="34">
        <f t="shared" si="67"/>
        <v>0</v>
      </c>
      <c r="BH148" s="34">
        <f t="shared" si="67"/>
        <v>0</v>
      </c>
      <c r="BI148" s="48"/>
      <c r="BJ148" s="34">
        <v>10</v>
      </c>
      <c r="BK148" s="48"/>
      <c r="BL148" s="48"/>
      <c r="BM148" s="47" t="str">
        <f t="shared" si="78"/>
        <v>KS</v>
      </c>
      <c r="BN148" s="47" t="s">
        <v>278</v>
      </c>
      <c r="BO148" s="47" t="s">
        <v>284</v>
      </c>
      <c r="BP148" s="47" t="str">
        <f>IF(OR(BO148="xx",BO148="yy"),"\I:","COM_BNDPRD")</f>
        <v>COM_BNDPRD</v>
      </c>
      <c r="BQ148" s="47" t="s">
        <v>153</v>
      </c>
      <c r="BR148" s="34">
        <f t="shared" si="58"/>
        <v>0.13300000000000001</v>
      </c>
      <c r="BS148" s="34">
        <f t="shared" si="58"/>
        <v>7.0000000000000007E-2</v>
      </c>
      <c r="BT148" s="34"/>
      <c r="BU148" s="34">
        <v>10</v>
      </c>
      <c r="BV148" s="48"/>
      <c r="BW148" s="47" t="str">
        <f t="shared" si="79"/>
        <v>KS</v>
      </c>
      <c r="BX148" s="47" t="s">
        <v>278</v>
      </c>
      <c r="BY148" s="47" t="s">
        <v>284</v>
      </c>
      <c r="BZ148" s="47" t="str">
        <f t="shared" si="72"/>
        <v>COM_BNDPRD</v>
      </c>
      <c r="CA148" s="47" t="s">
        <v>71</v>
      </c>
      <c r="CB148" s="34">
        <f t="shared" si="59"/>
        <v>0.14700000000000002</v>
      </c>
      <c r="CC148" s="34">
        <f t="shared" si="59"/>
        <v>0.17500000000000002</v>
      </c>
      <c r="CD148" s="48"/>
      <c r="CE148" s="34">
        <v>10</v>
      </c>
      <c r="CF148" s="48"/>
      <c r="CG148" s="47" t="str">
        <f t="shared" si="80"/>
        <v>KS</v>
      </c>
      <c r="CH148" s="47" t="s">
        <v>278</v>
      </c>
      <c r="CI148" s="47" t="s">
        <v>23</v>
      </c>
      <c r="CJ148" s="47" t="str">
        <f>IF(OR(CI148="xx",CI148="yy"),"\I:","COM_BNDPRD")</f>
        <v>COM_BNDPRD</v>
      </c>
      <c r="CK148" s="47" t="s">
        <v>153</v>
      </c>
      <c r="CL148" s="34">
        <f t="shared" si="81"/>
        <v>0.2772</v>
      </c>
      <c r="CM148" s="34">
        <f t="shared" si="81"/>
        <v>0.29259999999999997</v>
      </c>
      <c r="CN148" s="34"/>
      <c r="CO148" s="34">
        <v>10</v>
      </c>
      <c r="CP148" s="48"/>
      <c r="CQ148" s="47" t="str">
        <f t="shared" si="82"/>
        <v>KS</v>
      </c>
      <c r="CR148" s="47" t="s">
        <v>278</v>
      </c>
      <c r="CS148" s="47" t="str">
        <f t="shared" si="83"/>
        <v>COMBIO</v>
      </c>
      <c r="CT148" s="47" t="str">
        <f t="shared" si="73"/>
        <v>COM_BNDPRD</v>
      </c>
      <c r="CU148" s="47" t="s">
        <v>71</v>
      </c>
      <c r="CV148" s="34">
        <f t="shared" si="60"/>
        <v>0.32340000000000002</v>
      </c>
      <c r="CW148" s="34">
        <f t="shared" si="60"/>
        <v>0.46199999999999997</v>
      </c>
      <c r="CX148" s="48"/>
      <c r="CY148" s="34">
        <v>10</v>
      </c>
      <c r="CZ148" s="48"/>
      <c r="DA148" s="47" t="s">
        <v>116</v>
      </c>
      <c r="DB148" s="43" t="s">
        <v>96</v>
      </c>
      <c r="DC148" s="43" t="s">
        <v>246</v>
      </c>
      <c r="DD148" s="32">
        <v>0.78</v>
      </c>
      <c r="DE148" s="32">
        <v>2.1680000000000001</v>
      </c>
      <c r="DF148" s="32">
        <v>0</v>
      </c>
      <c r="DG148" s="32">
        <v>0.14000000000000001</v>
      </c>
      <c r="DH148" s="32">
        <v>0.01</v>
      </c>
      <c r="DI148" s="32">
        <f t="shared" si="65"/>
        <v>0.308</v>
      </c>
      <c r="DJ148" s="32"/>
      <c r="DK148" s="32">
        <v>0.308</v>
      </c>
      <c r="DL148" s="32">
        <v>0</v>
      </c>
      <c r="DM148" s="32"/>
      <c r="DN148" s="32">
        <v>0</v>
      </c>
      <c r="DO148" s="32">
        <v>0</v>
      </c>
      <c r="DP148" s="32">
        <v>0</v>
      </c>
      <c r="DQ148" s="32">
        <v>0</v>
      </c>
      <c r="DR148" s="32">
        <v>0</v>
      </c>
      <c r="DS148" s="32">
        <v>0</v>
      </c>
      <c r="DT148" s="32">
        <v>0</v>
      </c>
    </row>
    <row r="149" spans="7:124">
      <c r="G149" s="34"/>
      <c r="H149" s="34"/>
      <c r="I149" s="34"/>
      <c r="J149" s="34"/>
      <c r="K149" s="48"/>
      <c r="Q149" s="34"/>
      <c r="R149" s="34"/>
      <c r="S149" s="48"/>
      <c r="T149" s="34"/>
      <c r="U149" s="48"/>
      <c r="V149" s="48"/>
      <c r="AB149" s="48"/>
      <c r="AC149" s="48"/>
      <c r="AD149" s="48"/>
      <c r="AE149" s="48"/>
      <c r="AF149" s="48"/>
      <c r="AL149" s="48"/>
      <c r="AM149" s="48"/>
      <c r="AN149" s="48"/>
      <c r="AO149" s="48"/>
      <c r="AP149" s="48"/>
      <c r="AQ149" s="48"/>
      <c r="AW149" s="48"/>
      <c r="AX149" s="48"/>
      <c r="AY149" s="48"/>
      <c r="AZ149" s="48"/>
      <c r="BA149" s="48"/>
      <c r="BG149" s="48"/>
      <c r="BH149" s="48"/>
      <c r="BI149" s="48"/>
      <c r="BJ149" s="48"/>
      <c r="BK149" s="48"/>
      <c r="BL149" s="48"/>
      <c r="BR149" s="48"/>
      <c r="BS149" s="48"/>
      <c r="BT149" s="48"/>
      <c r="BU149" s="48"/>
      <c r="BV149" s="48"/>
      <c r="CB149" s="48"/>
      <c r="CC149" s="48"/>
      <c r="CD149" s="48"/>
      <c r="CE149" s="48"/>
      <c r="CF149" s="48"/>
      <c r="CL149" s="48"/>
      <c r="CM149" s="48"/>
      <c r="CN149" s="48"/>
      <c r="CO149" s="48"/>
      <c r="CP149" s="48"/>
      <c r="CV149" s="48"/>
      <c r="CW149" s="48"/>
      <c r="CX149" s="48"/>
      <c r="CY149" s="48"/>
      <c r="CZ149" s="48"/>
    </row>
    <row r="150" spans="7:124">
      <c r="G150" s="48"/>
      <c r="H150" s="48"/>
      <c r="I150" s="48"/>
      <c r="J150" s="48"/>
      <c r="K150" s="48"/>
      <c r="Q150" s="48"/>
      <c r="R150" s="48"/>
      <c r="S150" s="48"/>
      <c r="T150" s="48"/>
      <c r="U150" s="48"/>
      <c r="V150" s="48"/>
      <c r="AB150" s="48"/>
      <c r="AC150" s="48"/>
      <c r="AD150" s="48"/>
      <c r="AE150" s="48"/>
      <c r="AF150" s="48"/>
      <c r="AL150" s="48"/>
      <c r="AM150" s="48"/>
      <c r="AN150" s="48"/>
      <c r="AO150" s="48"/>
      <c r="AP150" s="48"/>
      <c r="AQ150" s="48"/>
      <c r="AW150" s="48"/>
      <c r="AX150" s="48"/>
      <c r="AY150" s="48"/>
      <c r="AZ150" s="48"/>
      <c r="BA150" s="48"/>
      <c r="BG150" s="48"/>
      <c r="BH150" s="48"/>
      <c r="BI150" s="48"/>
      <c r="BJ150" s="48"/>
      <c r="BK150" s="48"/>
      <c r="BL150" s="48"/>
      <c r="BR150" s="48"/>
      <c r="BS150" s="48"/>
      <c r="BT150" s="48"/>
      <c r="BU150" s="48"/>
      <c r="BV150" s="48"/>
      <c r="CB150" s="48"/>
      <c r="CC150" s="48"/>
      <c r="CD150" s="48"/>
      <c r="CE150" s="48"/>
      <c r="CF150" s="48"/>
      <c r="CL150" s="48"/>
      <c r="CM150" s="48"/>
      <c r="CN150" s="48"/>
      <c r="CO150" s="48"/>
      <c r="CP150" s="48"/>
      <c r="CV150" s="48"/>
      <c r="CW150" s="48"/>
      <c r="CX150" s="48"/>
      <c r="CY150" s="48"/>
      <c r="CZ150" s="48"/>
    </row>
    <row r="151" spans="7:124">
      <c r="G151" s="48"/>
      <c r="H151" s="48"/>
      <c r="I151" s="48"/>
      <c r="J151" s="48"/>
      <c r="K151" s="48"/>
      <c r="Q151" s="48"/>
      <c r="R151" s="48"/>
      <c r="S151" s="48"/>
      <c r="T151" s="48"/>
      <c r="U151" s="48"/>
      <c r="V151" s="48"/>
      <c r="AB151" s="48"/>
      <c r="AC151" s="48"/>
      <c r="AD151" s="48"/>
      <c r="AE151" s="48"/>
      <c r="AF151" s="48"/>
      <c r="AL151" s="48"/>
      <c r="AM151" s="48"/>
      <c r="AN151" s="48"/>
      <c r="AO151" s="48"/>
      <c r="AP151" s="48"/>
      <c r="AQ151" s="48"/>
      <c r="AW151" s="48"/>
      <c r="AX151" s="48"/>
      <c r="AY151" s="48"/>
      <c r="AZ151" s="48"/>
      <c r="BA151" s="48"/>
      <c r="BG151" s="48"/>
      <c r="BH151" s="48"/>
      <c r="BI151" s="48"/>
      <c r="BJ151" s="48"/>
      <c r="BK151" s="48"/>
      <c r="BL151" s="48"/>
      <c r="BR151" s="48"/>
      <c r="BS151" s="48"/>
      <c r="BT151" s="48"/>
      <c r="BU151" s="48"/>
      <c r="BV151" s="48"/>
      <c r="CB151" s="48"/>
      <c r="CC151" s="48"/>
      <c r="CD151" s="48"/>
      <c r="CE151" s="48"/>
      <c r="CF151" s="48"/>
      <c r="CL151" s="48"/>
      <c r="CM151" s="48"/>
      <c r="CN151" s="48"/>
      <c r="CO151" s="48"/>
      <c r="CP151" s="48"/>
      <c r="CV151" s="48"/>
      <c r="CW151" s="48"/>
      <c r="CX151" s="48"/>
      <c r="CY151" s="48"/>
      <c r="CZ151" s="48"/>
    </row>
    <row r="152" spans="7:124">
      <c r="G152" s="48"/>
      <c r="H152" s="48"/>
      <c r="I152" s="48"/>
      <c r="J152" s="48"/>
      <c r="K152" s="48"/>
      <c r="Q152" s="48"/>
      <c r="R152" s="48"/>
      <c r="S152" s="48"/>
      <c r="T152" s="48"/>
      <c r="U152" s="48"/>
      <c r="V152" s="48"/>
      <c r="AB152" s="48"/>
      <c r="AC152" s="48"/>
      <c r="AD152" s="48"/>
      <c r="AE152" s="48"/>
      <c r="AF152" s="48"/>
      <c r="AL152" s="48"/>
      <c r="AM152" s="48"/>
      <c r="AN152" s="48"/>
      <c r="AO152" s="48"/>
      <c r="AP152" s="48"/>
      <c r="AQ152" s="48"/>
      <c r="AW152" s="48"/>
      <c r="AX152" s="48"/>
      <c r="AY152" s="48"/>
      <c r="AZ152" s="48"/>
      <c r="BA152" s="48"/>
      <c r="BG152" s="48"/>
      <c r="BH152" s="48"/>
      <c r="BI152" s="48"/>
      <c r="BJ152" s="48"/>
      <c r="BK152" s="48"/>
      <c r="BL152" s="48"/>
      <c r="BR152" s="48"/>
      <c r="BS152" s="48"/>
      <c r="BT152" s="48"/>
      <c r="BU152" s="48"/>
      <c r="BV152" s="48"/>
      <c r="CB152" s="48"/>
      <c r="CC152" s="48"/>
      <c r="CD152" s="48"/>
      <c r="CE152" s="48"/>
      <c r="CF152" s="48"/>
      <c r="CL152" s="48"/>
      <c r="CM152" s="48"/>
      <c r="CN152" s="48"/>
      <c r="CO152" s="48"/>
      <c r="CP152" s="48"/>
      <c r="CV152" s="48"/>
      <c r="CW152" s="48"/>
      <c r="CX152" s="48"/>
      <c r="CY152" s="48"/>
      <c r="CZ152" s="48"/>
    </row>
    <row r="153" spans="7:124">
      <c r="G153" s="48"/>
      <c r="H153" s="48"/>
      <c r="I153" s="48"/>
      <c r="J153" s="48"/>
      <c r="K153" s="48"/>
      <c r="Q153" s="48"/>
      <c r="R153" s="48"/>
      <c r="S153" s="48"/>
      <c r="T153" s="48"/>
      <c r="U153" s="48"/>
      <c r="V153" s="48"/>
      <c r="AB153" s="48"/>
      <c r="AC153" s="48"/>
      <c r="AD153" s="48"/>
      <c r="AE153" s="48"/>
      <c r="AF153" s="48"/>
      <c r="AL153" s="48"/>
      <c r="AM153" s="48"/>
      <c r="AN153" s="48"/>
      <c r="AO153" s="48"/>
      <c r="AP153" s="48"/>
      <c r="AQ153" s="48"/>
      <c r="AW153" s="48"/>
      <c r="AX153" s="48"/>
      <c r="AY153" s="48"/>
      <c r="AZ153" s="48"/>
      <c r="BA153" s="48"/>
      <c r="BG153" s="48"/>
      <c r="BH153" s="48"/>
      <c r="BI153" s="48"/>
      <c r="BJ153" s="48"/>
      <c r="BK153" s="48"/>
      <c r="BL153" s="48"/>
      <c r="BR153" s="48"/>
      <c r="BS153" s="48"/>
      <c r="BT153" s="48"/>
      <c r="BU153" s="48"/>
      <c r="BV153" s="48"/>
      <c r="CB153" s="48"/>
      <c r="CC153" s="48"/>
      <c r="CD153" s="48"/>
      <c r="CE153" s="48"/>
      <c r="CF153" s="48"/>
      <c r="CL153" s="48"/>
      <c r="CM153" s="48"/>
      <c r="CN153" s="48"/>
      <c r="CO153" s="48"/>
      <c r="CP153" s="48"/>
      <c r="CV153" s="48"/>
      <c r="CW153" s="48"/>
      <c r="CX153" s="48"/>
      <c r="CY153" s="48"/>
      <c r="CZ153" s="48"/>
    </row>
    <row r="154" spans="7:124">
      <c r="G154" s="48"/>
      <c r="H154" s="48"/>
      <c r="I154" s="48"/>
      <c r="J154" s="48"/>
      <c r="K154" s="48"/>
      <c r="Q154" s="48"/>
      <c r="R154" s="48"/>
      <c r="S154" s="48"/>
      <c r="T154" s="48"/>
      <c r="U154" s="48"/>
      <c r="V154" s="48"/>
      <c r="AB154" s="48"/>
      <c r="AC154" s="48"/>
      <c r="AD154" s="48"/>
      <c r="AE154" s="48"/>
      <c r="AF154" s="48"/>
      <c r="AL154" s="48"/>
      <c r="AM154" s="48"/>
      <c r="AN154" s="48"/>
      <c r="AO154" s="48"/>
      <c r="AP154" s="48"/>
      <c r="AQ154" s="48"/>
      <c r="AW154" s="48"/>
      <c r="AX154" s="48"/>
      <c r="AY154" s="48"/>
      <c r="AZ154" s="48"/>
      <c r="BA154" s="48"/>
      <c r="BG154" s="48"/>
      <c r="BH154" s="48"/>
      <c r="BI154" s="48"/>
      <c r="BJ154" s="48"/>
      <c r="BK154" s="48"/>
      <c r="BL154" s="48"/>
      <c r="BR154" s="48"/>
      <c r="BS154" s="48"/>
      <c r="BT154" s="48"/>
      <c r="BU154" s="48"/>
      <c r="BV154" s="48"/>
      <c r="CB154" s="48"/>
      <c r="CC154" s="48"/>
      <c r="CD154" s="48"/>
      <c r="CE154" s="48"/>
      <c r="CF154" s="48"/>
      <c r="CL154" s="48"/>
      <c r="CM154" s="48"/>
      <c r="CN154" s="48"/>
      <c r="CO154" s="48"/>
      <c r="CP154" s="48"/>
      <c r="CV154" s="48"/>
      <c r="CW154" s="48"/>
      <c r="CX154" s="48"/>
      <c r="CY154" s="48"/>
      <c r="CZ154" s="48"/>
    </row>
    <row r="155" spans="7:124">
      <c r="G155" s="48"/>
      <c r="H155" s="48"/>
      <c r="I155" s="48"/>
      <c r="J155" s="48"/>
      <c r="K155" s="48"/>
      <c r="Q155" s="48"/>
      <c r="R155" s="48"/>
      <c r="S155" s="48"/>
      <c r="T155" s="48"/>
      <c r="U155" s="48"/>
      <c r="V155" s="48"/>
      <c r="AB155" s="48"/>
      <c r="AC155" s="48"/>
      <c r="AD155" s="48"/>
      <c r="AE155" s="48"/>
      <c r="AF155" s="48"/>
      <c r="AL155" s="48"/>
      <c r="AM155" s="48"/>
      <c r="AN155" s="48"/>
      <c r="AO155" s="48"/>
      <c r="AP155" s="48"/>
      <c r="AQ155" s="48"/>
      <c r="AW155" s="48"/>
      <c r="AX155" s="48"/>
      <c r="AY155" s="48"/>
      <c r="AZ155" s="48"/>
      <c r="BA155" s="48"/>
      <c r="BG155" s="48"/>
      <c r="BH155" s="48"/>
      <c r="BI155" s="48"/>
      <c r="BJ155" s="48"/>
      <c r="BK155" s="48"/>
      <c r="BL155" s="48"/>
      <c r="BR155" s="48"/>
      <c r="BS155" s="48"/>
      <c r="BT155" s="48"/>
      <c r="BU155" s="48"/>
      <c r="BV155" s="48"/>
      <c r="CB155" s="48"/>
      <c r="CC155" s="48"/>
      <c r="CD155" s="48"/>
      <c r="CE155" s="48"/>
      <c r="CF155" s="48"/>
      <c r="CL155" s="48"/>
      <c r="CM155" s="48"/>
      <c r="CN155" s="48"/>
      <c r="CO155" s="48"/>
      <c r="CP155" s="48"/>
      <c r="CV155" s="48"/>
      <c r="CW155" s="48"/>
      <c r="CX155" s="48"/>
      <c r="CY155" s="48"/>
      <c r="CZ155" s="48"/>
    </row>
    <row r="156" spans="7:124">
      <c r="G156" s="48"/>
      <c r="H156" s="48"/>
      <c r="I156" s="48"/>
      <c r="J156" s="48"/>
      <c r="K156" s="48"/>
      <c r="Q156" s="48"/>
      <c r="R156" s="48"/>
      <c r="S156" s="48"/>
      <c r="T156" s="48"/>
      <c r="U156" s="48"/>
      <c r="V156" s="48"/>
      <c r="AB156" s="48"/>
      <c r="AC156" s="48"/>
      <c r="AD156" s="48"/>
      <c r="AE156" s="48"/>
      <c r="AF156" s="48"/>
      <c r="AL156" s="48"/>
      <c r="AM156" s="48"/>
      <c r="AN156" s="48"/>
      <c r="AO156" s="48"/>
      <c r="AP156" s="48"/>
      <c r="AQ156" s="48"/>
      <c r="AW156" s="48"/>
      <c r="AX156" s="48"/>
      <c r="AY156" s="48"/>
      <c r="AZ156" s="48"/>
      <c r="BA156" s="48"/>
      <c r="BG156" s="48"/>
      <c r="BH156" s="48"/>
      <c r="BI156" s="48"/>
      <c r="BJ156" s="48"/>
      <c r="BK156" s="48"/>
      <c r="BL156" s="48"/>
      <c r="BR156" s="48"/>
      <c r="BS156" s="48"/>
      <c r="BT156" s="48"/>
      <c r="BU156" s="48"/>
      <c r="BV156" s="48"/>
      <c r="CB156" s="48"/>
      <c r="CC156" s="48"/>
      <c r="CD156" s="48"/>
      <c r="CE156" s="48"/>
      <c r="CF156" s="48"/>
      <c r="CL156" s="48"/>
      <c r="CM156" s="48"/>
      <c r="CN156" s="48"/>
      <c r="CO156" s="48"/>
      <c r="CP156" s="48"/>
      <c r="CV156" s="48"/>
      <c r="CW156" s="48"/>
      <c r="CX156" s="48"/>
      <c r="CY156" s="48"/>
      <c r="CZ156" s="48"/>
    </row>
    <row r="157" spans="7:124">
      <c r="G157" s="48"/>
      <c r="H157" s="48"/>
      <c r="I157" s="48"/>
      <c r="J157" s="48"/>
      <c r="K157" s="48"/>
      <c r="Q157" s="48"/>
      <c r="R157" s="48"/>
      <c r="S157" s="48"/>
      <c r="T157" s="48"/>
      <c r="U157" s="48"/>
      <c r="V157" s="48"/>
      <c r="AB157" s="48"/>
      <c r="AC157" s="48"/>
      <c r="AD157" s="48"/>
      <c r="AE157" s="48"/>
      <c r="AF157" s="48"/>
      <c r="AL157" s="48"/>
      <c r="AM157" s="48"/>
      <c r="AN157" s="48"/>
      <c r="AO157" s="48"/>
      <c r="AP157" s="48"/>
      <c r="AQ157" s="48"/>
      <c r="AW157" s="48"/>
      <c r="AX157" s="48"/>
      <c r="AY157" s="48"/>
      <c r="AZ157" s="48"/>
      <c r="BA157" s="48"/>
      <c r="BG157" s="48"/>
      <c r="BH157" s="48"/>
      <c r="BI157" s="48"/>
      <c r="BJ157" s="48"/>
      <c r="BK157" s="48"/>
      <c r="BL157" s="48"/>
      <c r="BR157" s="48"/>
      <c r="BS157" s="48"/>
      <c r="BT157" s="48"/>
      <c r="BU157" s="48"/>
      <c r="BV157" s="48"/>
      <c r="CB157" s="48"/>
      <c r="CC157" s="48"/>
      <c r="CD157" s="48"/>
      <c r="CE157" s="48"/>
      <c r="CF157" s="48"/>
      <c r="CL157" s="48"/>
      <c r="CM157" s="48"/>
      <c r="CN157" s="48"/>
      <c r="CO157" s="48"/>
      <c r="CP157" s="48"/>
      <c r="CV157" s="48"/>
      <c r="CW157" s="48"/>
      <c r="CX157" s="48"/>
      <c r="CY157" s="48"/>
      <c r="CZ157" s="48"/>
    </row>
    <row r="158" spans="7:124">
      <c r="G158" s="48"/>
      <c r="H158" s="48"/>
      <c r="I158" s="48"/>
      <c r="J158" s="48"/>
      <c r="K158" s="48"/>
      <c r="Q158" s="48"/>
      <c r="R158" s="48"/>
      <c r="S158" s="48"/>
      <c r="T158" s="48"/>
      <c r="U158" s="48"/>
      <c r="V158" s="48"/>
      <c r="AB158" s="48"/>
      <c r="AC158" s="48"/>
      <c r="AD158" s="48"/>
      <c r="AE158" s="48"/>
      <c r="AF158" s="48"/>
      <c r="AL158" s="48"/>
      <c r="AM158" s="48"/>
      <c r="AN158" s="48"/>
      <c r="AO158" s="48"/>
      <c r="AP158" s="48"/>
      <c r="AQ158" s="48"/>
      <c r="AW158" s="48"/>
      <c r="AX158" s="48"/>
      <c r="AY158" s="48"/>
      <c r="AZ158" s="48"/>
      <c r="BA158" s="48"/>
      <c r="BG158" s="48"/>
      <c r="BH158" s="48"/>
      <c r="BI158" s="48"/>
      <c r="BJ158" s="48"/>
      <c r="BK158" s="48"/>
      <c r="BL158" s="48"/>
      <c r="BR158" s="48"/>
      <c r="BS158" s="48"/>
      <c r="BT158" s="48"/>
      <c r="BU158" s="48"/>
      <c r="BV158" s="48"/>
      <c r="CB158" s="48"/>
      <c r="CC158" s="48"/>
      <c r="CD158" s="48"/>
      <c r="CE158" s="48"/>
      <c r="CF158" s="48"/>
      <c r="CL158" s="48"/>
      <c r="CM158" s="48"/>
      <c r="CN158" s="48"/>
      <c r="CO158" s="48"/>
      <c r="CP158" s="48"/>
      <c r="CV158" s="48"/>
      <c r="CW158" s="48"/>
      <c r="CX158" s="48"/>
      <c r="CY158" s="48"/>
      <c r="CZ158" s="48"/>
    </row>
    <row r="159" spans="7:124">
      <c r="G159" s="48"/>
      <c r="H159" s="48"/>
      <c r="I159" s="48"/>
      <c r="J159" s="48"/>
      <c r="K159" s="48"/>
      <c r="Q159" s="48"/>
      <c r="R159" s="48"/>
      <c r="S159" s="48"/>
      <c r="T159" s="48"/>
      <c r="U159" s="48"/>
      <c r="V159" s="48"/>
      <c r="AB159" s="48"/>
      <c r="AC159" s="48"/>
      <c r="AD159" s="48"/>
      <c r="AE159" s="48"/>
      <c r="AF159" s="48"/>
      <c r="AL159" s="48"/>
      <c r="AM159" s="48"/>
      <c r="AN159" s="48"/>
      <c r="AO159" s="48"/>
      <c r="AP159" s="48"/>
      <c r="AQ159" s="48"/>
      <c r="AW159" s="48"/>
      <c r="AX159" s="48"/>
      <c r="AY159" s="48"/>
      <c r="AZ159" s="48"/>
      <c r="BA159" s="48"/>
      <c r="BG159" s="48"/>
      <c r="BH159" s="48"/>
      <c r="BI159" s="48"/>
      <c r="BJ159" s="48"/>
      <c r="BK159" s="48"/>
      <c r="BL159" s="48"/>
      <c r="BR159" s="48"/>
      <c r="BS159" s="48"/>
      <c r="BT159" s="48"/>
      <c r="BU159" s="48"/>
      <c r="BV159" s="48"/>
      <c r="CB159" s="48"/>
      <c r="CC159" s="48"/>
      <c r="CD159" s="48"/>
      <c r="CE159" s="48"/>
      <c r="CF159" s="48"/>
      <c r="CL159" s="48"/>
      <c r="CM159" s="48"/>
      <c r="CN159" s="48"/>
      <c r="CO159" s="48"/>
      <c r="CP159" s="48"/>
      <c r="CV159" s="48"/>
      <c r="CW159" s="48"/>
      <c r="CX159" s="48"/>
      <c r="CY159" s="48"/>
      <c r="CZ159" s="48"/>
    </row>
    <row r="160" spans="7:124">
      <c r="G160" s="48"/>
      <c r="H160" s="48"/>
      <c r="I160" s="48"/>
      <c r="J160" s="48"/>
      <c r="K160" s="48"/>
      <c r="Q160" s="48"/>
      <c r="R160" s="48"/>
      <c r="S160" s="48"/>
      <c r="T160" s="48"/>
      <c r="U160" s="48"/>
      <c r="V160" s="48"/>
      <c r="AB160" s="48"/>
      <c r="AC160" s="48"/>
      <c r="AD160" s="48"/>
      <c r="AE160" s="48"/>
      <c r="AF160" s="48"/>
      <c r="AL160" s="48"/>
      <c r="AM160" s="48"/>
      <c r="AN160" s="48"/>
      <c r="AO160" s="48"/>
      <c r="AP160" s="48"/>
      <c r="AQ160" s="48"/>
      <c r="AW160" s="48"/>
      <c r="AX160" s="48"/>
      <c r="AY160" s="48"/>
      <c r="AZ160" s="48"/>
      <c r="BA160" s="48"/>
      <c r="BG160" s="48"/>
      <c r="BH160" s="48"/>
      <c r="BI160" s="48"/>
      <c r="BJ160" s="48"/>
      <c r="BK160" s="48"/>
      <c r="BL160" s="48"/>
      <c r="BR160" s="48"/>
      <c r="BS160" s="48"/>
      <c r="BT160" s="48"/>
      <c r="BU160" s="48"/>
      <c r="BV160" s="48"/>
      <c r="CB160" s="48"/>
      <c r="CC160" s="48"/>
      <c r="CD160" s="48"/>
      <c r="CE160" s="48"/>
      <c r="CF160" s="48"/>
      <c r="CL160" s="48"/>
      <c r="CM160" s="48"/>
      <c r="CN160" s="48"/>
      <c r="CO160" s="48"/>
      <c r="CP160" s="48"/>
      <c r="CV160" s="48"/>
      <c r="CW160" s="48"/>
      <c r="CX160" s="48"/>
      <c r="CY160" s="48"/>
      <c r="CZ160" s="48"/>
    </row>
    <row r="161" spans="7:104">
      <c r="G161" s="48"/>
      <c r="H161" s="48"/>
      <c r="I161" s="48"/>
      <c r="J161" s="48"/>
      <c r="K161" s="48"/>
      <c r="Q161" s="48"/>
      <c r="R161" s="48"/>
      <c r="S161" s="48"/>
      <c r="T161" s="48"/>
      <c r="U161" s="48"/>
      <c r="V161" s="48"/>
      <c r="AB161" s="48"/>
      <c r="AC161" s="48"/>
      <c r="AD161" s="48"/>
      <c r="AE161" s="48"/>
      <c r="AF161" s="48"/>
      <c r="AL161" s="48"/>
      <c r="AM161" s="48"/>
      <c r="AN161" s="48"/>
      <c r="AO161" s="48"/>
      <c r="AP161" s="48"/>
      <c r="AQ161" s="48"/>
      <c r="AW161" s="48"/>
      <c r="AX161" s="48"/>
      <c r="AY161" s="48"/>
      <c r="AZ161" s="48"/>
      <c r="BA161" s="48"/>
      <c r="BG161" s="48"/>
      <c r="BH161" s="48"/>
      <c r="BI161" s="48"/>
      <c r="BJ161" s="48"/>
      <c r="BK161" s="48"/>
      <c r="BL161" s="48"/>
      <c r="BR161" s="48"/>
      <c r="BS161" s="48"/>
      <c r="BT161" s="48"/>
      <c r="BU161" s="48"/>
      <c r="BV161" s="48"/>
      <c r="CB161" s="48"/>
      <c r="CC161" s="48"/>
      <c r="CD161" s="48"/>
      <c r="CE161" s="48"/>
      <c r="CF161" s="48"/>
      <c r="CL161" s="48"/>
      <c r="CM161" s="48"/>
      <c r="CN161" s="48"/>
      <c r="CO161" s="48"/>
      <c r="CP161" s="48"/>
      <c r="CV161" s="48"/>
      <c r="CW161" s="48"/>
      <c r="CX161" s="48"/>
      <c r="CY161" s="48"/>
      <c r="CZ161" s="48"/>
    </row>
    <row r="162" spans="7:104">
      <c r="G162" s="48"/>
      <c r="H162" s="48"/>
      <c r="I162" s="48"/>
      <c r="J162" s="48"/>
      <c r="K162" s="48"/>
      <c r="Q162" s="48"/>
      <c r="R162" s="48"/>
      <c r="S162" s="48"/>
      <c r="T162" s="48"/>
      <c r="U162" s="48"/>
      <c r="V162" s="48"/>
      <c r="AB162" s="48"/>
      <c r="AC162" s="48"/>
      <c r="AD162" s="48"/>
      <c r="AE162" s="48"/>
      <c r="AF162" s="48"/>
      <c r="AL162" s="48"/>
      <c r="AM162" s="48"/>
      <c r="AN162" s="48"/>
      <c r="AO162" s="48"/>
      <c r="AP162" s="48"/>
      <c r="AQ162" s="48"/>
      <c r="AW162" s="48"/>
      <c r="AX162" s="48"/>
      <c r="AY162" s="48"/>
      <c r="AZ162" s="48"/>
      <c r="BA162" s="48"/>
      <c r="BG162" s="48"/>
      <c r="BH162" s="48"/>
      <c r="BI162" s="48"/>
      <c r="BJ162" s="48"/>
      <c r="BK162" s="48"/>
      <c r="BL162" s="48"/>
      <c r="BR162" s="48"/>
      <c r="BS162" s="48"/>
      <c r="BT162" s="48"/>
      <c r="BU162" s="48"/>
      <c r="BV162" s="48"/>
      <c r="CB162" s="48"/>
      <c r="CC162" s="48"/>
      <c r="CD162" s="48"/>
      <c r="CE162" s="48"/>
      <c r="CF162" s="48"/>
      <c r="CL162" s="48"/>
      <c r="CM162" s="48"/>
      <c r="CN162" s="48"/>
      <c r="CO162" s="48"/>
      <c r="CP162" s="48"/>
      <c r="CV162" s="48"/>
      <c r="CW162" s="48"/>
      <c r="CX162" s="48"/>
      <c r="CY162" s="48"/>
      <c r="CZ162" s="48"/>
    </row>
    <row r="163" spans="7:104">
      <c r="G163" s="48"/>
      <c r="H163" s="48"/>
      <c r="I163" s="48"/>
      <c r="J163" s="48"/>
      <c r="K163" s="48"/>
      <c r="Q163" s="48"/>
      <c r="R163" s="48"/>
      <c r="S163" s="48"/>
      <c r="T163" s="48"/>
      <c r="U163" s="48"/>
      <c r="V163" s="48"/>
      <c r="AB163" s="48"/>
      <c r="AC163" s="48"/>
      <c r="AD163" s="48"/>
      <c r="AE163" s="48"/>
      <c r="AF163" s="48"/>
      <c r="AL163" s="48"/>
      <c r="AM163" s="48"/>
      <c r="AN163" s="48"/>
      <c r="AO163" s="48"/>
      <c r="AP163" s="48"/>
      <c r="AQ163" s="48"/>
      <c r="AW163" s="48"/>
      <c r="AX163" s="48"/>
      <c r="AY163" s="48"/>
      <c r="AZ163" s="48"/>
      <c r="BA163" s="48"/>
      <c r="BG163" s="48"/>
      <c r="BH163" s="48"/>
      <c r="BI163" s="48"/>
      <c r="BJ163" s="48"/>
      <c r="BK163" s="48"/>
      <c r="BL163" s="48"/>
      <c r="BR163" s="48"/>
      <c r="BS163" s="48"/>
      <c r="BT163" s="48"/>
      <c r="BU163" s="48"/>
      <c r="BV163" s="48"/>
      <c r="CB163" s="48"/>
      <c r="CC163" s="48"/>
      <c r="CD163" s="48"/>
      <c r="CE163" s="48"/>
      <c r="CF163" s="48"/>
      <c r="CL163" s="48"/>
      <c r="CM163" s="48"/>
      <c r="CN163" s="48"/>
      <c r="CO163" s="48"/>
      <c r="CP163" s="48"/>
      <c r="CV163" s="48"/>
      <c r="CW163" s="48"/>
      <c r="CX163" s="48"/>
      <c r="CY163" s="48"/>
      <c r="CZ163" s="48"/>
    </row>
    <row r="164" spans="7:104">
      <c r="G164" s="48"/>
      <c r="H164" s="48"/>
      <c r="I164" s="48"/>
      <c r="J164" s="48"/>
      <c r="K164" s="48"/>
      <c r="Q164" s="48"/>
      <c r="R164" s="48"/>
      <c r="S164" s="48"/>
      <c r="T164" s="48"/>
      <c r="U164" s="48"/>
      <c r="V164" s="48"/>
      <c r="AB164" s="48"/>
      <c r="AC164" s="48"/>
      <c r="AD164" s="48"/>
      <c r="AE164" s="48"/>
      <c r="AF164" s="48"/>
      <c r="AL164" s="48"/>
      <c r="AM164" s="48"/>
      <c r="AN164" s="48"/>
      <c r="AO164" s="48"/>
      <c r="AP164" s="48"/>
      <c r="AQ164" s="48"/>
      <c r="AW164" s="48"/>
      <c r="AX164" s="48"/>
      <c r="AY164" s="48"/>
      <c r="AZ164" s="48"/>
      <c r="BA164" s="48"/>
      <c r="BG164" s="48"/>
      <c r="BH164" s="48"/>
      <c r="BI164" s="48"/>
      <c r="BJ164" s="48"/>
      <c r="BK164" s="48"/>
      <c r="BL164" s="48"/>
      <c r="BR164" s="48"/>
      <c r="BS164" s="48"/>
      <c r="BT164" s="48"/>
      <c r="BU164" s="48"/>
      <c r="BV164" s="48"/>
      <c r="CB164" s="48"/>
      <c r="CC164" s="48"/>
      <c r="CD164" s="48"/>
      <c r="CE164" s="48"/>
      <c r="CF164" s="48"/>
      <c r="CL164" s="48"/>
      <c r="CM164" s="48"/>
      <c r="CN164" s="48"/>
      <c r="CO164" s="48"/>
      <c r="CP164" s="48"/>
      <c r="CV164" s="48"/>
      <c r="CW164" s="48"/>
      <c r="CX164" s="48"/>
      <c r="CY164" s="48"/>
      <c r="CZ164" s="48"/>
    </row>
    <row r="165" spans="7:104">
      <c r="G165" s="48"/>
      <c r="H165" s="48"/>
      <c r="I165" s="48"/>
      <c r="J165" s="48"/>
      <c r="K165" s="48"/>
      <c r="Q165" s="48"/>
      <c r="R165" s="48"/>
      <c r="S165" s="48"/>
      <c r="T165" s="48"/>
      <c r="U165" s="48"/>
      <c r="V165" s="48"/>
      <c r="AB165" s="48"/>
      <c r="AC165" s="48"/>
      <c r="AD165" s="48"/>
      <c r="AE165" s="48"/>
      <c r="AF165" s="48"/>
      <c r="AL165" s="48"/>
      <c r="AM165" s="48"/>
      <c r="AN165" s="48"/>
      <c r="AO165" s="48"/>
      <c r="AP165" s="48"/>
      <c r="AQ165" s="48"/>
      <c r="AW165" s="48"/>
      <c r="AX165" s="48"/>
      <c r="AY165" s="48"/>
      <c r="AZ165" s="48"/>
      <c r="BA165" s="48"/>
      <c r="BG165" s="48"/>
      <c r="BH165" s="48"/>
      <c r="BI165" s="48"/>
      <c r="BJ165" s="48"/>
      <c r="BK165" s="48"/>
      <c r="BL165" s="48"/>
      <c r="BR165" s="48"/>
      <c r="BS165" s="48"/>
      <c r="BT165" s="48"/>
      <c r="BU165" s="48"/>
      <c r="BV165" s="48"/>
      <c r="CB165" s="48"/>
      <c r="CC165" s="48"/>
      <c r="CD165" s="48"/>
      <c r="CE165" s="48"/>
      <c r="CF165" s="48"/>
      <c r="CL165" s="48"/>
      <c r="CM165" s="48"/>
      <c r="CN165" s="48"/>
      <c r="CO165" s="48"/>
      <c r="CP165" s="48"/>
      <c r="CV165" s="48"/>
      <c r="CW165" s="48"/>
      <c r="CX165" s="48"/>
      <c r="CY165" s="48"/>
      <c r="CZ165" s="48"/>
    </row>
    <row r="166" spans="7:104">
      <c r="G166" s="48"/>
      <c r="H166" s="48"/>
      <c r="I166" s="48"/>
      <c r="J166" s="48"/>
      <c r="K166" s="48"/>
      <c r="Q166" s="48"/>
      <c r="R166" s="48"/>
      <c r="S166" s="48"/>
      <c r="T166" s="48"/>
      <c r="U166" s="48"/>
      <c r="V166" s="48"/>
      <c r="AB166" s="48"/>
      <c r="AC166" s="48"/>
      <c r="AD166" s="48"/>
      <c r="AE166" s="48"/>
      <c r="AF166" s="48"/>
      <c r="AL166" s="48"/>
      <c r="AM166" s="48"/>
      <c r="AN166" s="48"/>
      <c r="AO166" s="48"/>
      <c r="AP166" s="48"/>
      <c r="AQ166" s="48"/>
      <c r="AW166" s="48"/>
      <c r="AX166" s="48"/>
      <c r="AY166" s="48"/>
      <c r="AZ166" s="48"/>
      <c r="BA166" s="48"/>
      <c r="BG166" s="48"/>
      <c r="BH166" s="48"/>
      <c r="BI166" s="48"/>
      <c r="BJ166" s="48"/>
      <c r="BK166" s="48"/>
      <c r="BL166" s="48"/>
      <c r="BR166" s="48"/>
      <c r="BS166" s="48"/>
      <c r="BT166" s="48"/>
      <c r="BU166" s="48"/>
      <c r="BV166" s="48"/>
      <c r="CB166" s="48"/>
      <c r="CC166" s="48"/>
      <c r="CD166" s="48"/>
      <c r="CE166" s="48"/>
      <c r="CF166" s="48"/>
      <c r="CL166" s="48"/>
      <c r="CM166" s="48"/>
      <c r="CN166" s="48"/>
      <c r="CO166" s="48"/>
      <c r="CP166" s="48"/>
      <c r="CV166" s="48"/>
      <c r="CW166" s="48"/>
      <c r="CX166" s="48"/>
      <c r="CY166" s="48"/>
      <c r="CZ166" s="48"/>
    </row>
    <row r="167" spans="7:104">
      <c r="G167" s="48"/>
      <c r="H167" s="48"/>
      <c r="I167" s="48"/>
      <c r="J167" s="48"/>
      <c r="K167" s="48"/>
      <c r="Q167" s="48"/>
      <c r="R167" s="48"/>
      <c r="S167" s="48"/>
      <c r="T167" s="48"/>
      <c r="U167" s="48"/>
      <c r="V167" s="48"/>
      <c r="AB167" s="48"/>
      <c r="AC167" s="48"/>
      <c r="AD167" s="48"/>
      <c r="AE167" s="48"/>
      <c r="AF167" s="48"/>
      <c r="AL167" s="48"/>
      <c r="AM167" s="48"/>
      <c r="AN167" s="48"/>
      <c r="AO167" s="48"/>
      <c r="AP167" s="48"/>
      <c r="AQ167" s="48"/>
      <c r="AW167" s="48"/>
      <c r="AX167" s="48"/>
      <c r="AY167" s="48"/>
      <c r="AZ167" s="48"/>
      <c r="BA167" s="48"/>
      <c r="BG167" s="48"/>
      <c r="BH167" s="48"/>
      <c r="BI167" s="48"/>
      <c r="BJ167" s="48"/>
      <c r="BK167" s="48"/>
      <c r="BL167" s="48"/>
      <c r="BR167" s="48"/>
      <c r="BS167" s="48"/>
      <c r="BT167" s="48"/>
      <c r="BU167" s="48"/>
      <c r="BV167" s="48"/>
      <c r="CB167" s="48"/>
      <c r="CC167" s="48"/>
      <c r="CD167" s="48"/>
      <c r="CE167" s="48"/>
      <c r="CF167" s="48"/>
      <c r="CL167" s="48"/>
      <c r="CM167" s="48"/>
      <c r="CN167" s="48"/>
      <c r="CO167" s="48"/>
      <c r="CP167" s="48"/>
      <c r="CV167" s="48"/>
      <c r="CW167" s="48"/>
      <c r="CX167" s="48"/>
      <c r="CY167" s="48"/>
      <c r="CZ167" s="48"/>
    </row>
    <row r="168" spans="7:104">
      <c r="G168" s="48"/>
      <c r="H168" s="48"/>
      <c r="I168" s="48"/>
      <c r="J168" s="48"/>
      <c r="K168" s="48"/>
      <c r="Q168" s="48"/>
      <c r="R168" s="48"/>
      <c r="S168" s="48"/>
      <c r="T168" s="48"/>
      <c r="U168" s="48"/>
      <c r="V168" s="48"/>
      <c r="AB168" s="48"/>
      <c r="AC168" s="48"/>
      <c r="AD168" s="48"/>
      <c r="AE168" s="48"/>
      <c r="AF168" s="48"/>
      <c r="AL168" s="48"/>
      <c r="AM168" s="48"/>
      <c r="AN168" s="48"/>
      <c r="AO168" s="48"/>
      <c r="AP168" s="48"/>
      <c r="AQ168" s="48"/>
      <c r="AW168" s="48"/>
      <c r="AX168" s="48"/>
      <c r="AY168" s="48"/>
      <c r="AZ168" s="48"/>
      <c r="BA168" s="48"/>
      <c r="BG168" s="48"/>
      <c r="BH168" s="48"/>
      <c r="BI168" s="48"/>
      <c r="BJ168" s="48"/>
      <c r="BK168" s="48"/>
      <c r="BL168" s="48"/>
      <c r="BR168" s="48"/>
      <c r="BS168" s="48"/>
      <c r="BT168" s="48"/>
      <c r="BU168" s="48"/>
      <c r="BV168" s="48"/>
      <c r="CB168" s="48"/>
      <c r="CC168" s="48"/>
      <c r="CD168" s="48"/>
      <c r="CE168" s="48"/>
      <c r="CF168" s="48"/>
      <c r="CL168" s="48"/>
      <c r="CM168" s="48"/>
      <c r="CN168" s="48"/>
      <c r="CO168" s="48"/>
      <c r="CP168" s="48"/>
      <c r="CV168" s="48"/>
      <c r="CW168" s="48"/>
      <c r="CX168" s="48"/>
      <c r="CY168" s="48"/>
      <c r="CZ168" s="48"/>
    </row>
    <row r="169" spans="7:104">
      <c r="G169" s="48"/>
      <c r="H169" s="48"/>
      <c r="I169" s="48"/>
      <c r="J169" s="48"/>
      <c r="K169" s="48"/>
      <c r="Q169" s="48"/>
      <c r="R169" s="48"/>
      <c r="S169" s="48"/>
      <c r="T169" s="48"/>
      <c r="U169" s="48"/>
      <c r="V169" s="48"/>
      <c r="AB169" s="48"/>
      <c r="AC169" s="48"/>
      <c r="AD169" s="48"/>
      <c r="AE169" s="48"/>
      <c r="AF169" s="48"/>
      <c r="AL169" s="48"/>
      <c r="AM169" s="48"/>
      <c r="AN169" s="48"/>
      <c r="AO169" s="48"/>
      <c r="AP169" s="48"/>
      <c r="AQ169" s="48"/>
      <c r="AW169" s="48"/>
      <c r="AX169" s="48"/>
      <c r="AY169" s="48"/>
      <c r="AZ169" s="48"/>
      <c r="BA169" s="48"/>
      <c r="BG169" s="48"/>
      <c r="BH169" s="48"/>
      <c r="BI169" s="48"/>
      <c r="BJ169" s="48"/>
      <c r="BK169" s="48"/>
      <c r="BL169" s="48"/>
      <c r="BR169" s="48"/>
      <c r="BS169" s="48"/>
      <c r="BT169" s="48"/>
      <c r="BU169" s="48"/>
      <c r="BV169" s="48"/>
      <c r="CB169" s="48"/>
      <c r="CC169" s="48"/>
      <c r="CD169" s="48"/>
      <c r="CE169" s="48"/>
      <c r="CF169" s="48"/>
      <c r="CL169" s="48"/>
      <c r="CM169" s="48"/>
      <c r="CN169" s="48"/>
      <c r="CO169" s="48"/>
      <c r="CP169" s="48"/>
      <c r="CV169" s="48"/>
      <c r="CW169" s="48"/>
      <c r="CX169" s="48"/>
      <c r="CY169" s="48"/>
      <c r="CZ169" s="48"/>
    </row>
    <row r="170" spans="7:104">
      <c r="G170" s="48"/>
      <c r="H170" s="48"/>
      <c r="I170" s="48"/>
      <c r="J170" s="48"/>
      <c r="K170" s="48"/>
      <c r="Q170" s="48"/>
      <c r="R170" s="48"/>
      <c r="S170" s="48"/>
      <c r="T170" s="48"/>
      <c r="U170" s="48"/>
      <c r="V170" s="48"/>
      <c r="AB170" s="48"/>
      <c r="AC170" s="48"/>
      <c r="AD170" s="48"/>
      <c r="AE170" s="48"/>
      <c r="AF170" s="48"/>
      <c r="AL170" s="48"/>
      <c r="AM170" s="48"/>
      <c r="AN170" s="48"/>
      <c r="AO170" s="48"/>
      <c r="AP170" s="48"/>
      <c r="AQ170" s="48"/>
      <c r="AW170" s="48"/>
      <c r="AX170" s="48"/>
      <c r="AY170" s="48"/>
      <c r="AZ170" s="48"/>
      <c r="BA170" s="48"/>
      <c r="BG170" s="48"/>
      <c r="BH170" s="48"/>
      <c r="BI170" s="48"/>
      <c r="BJ170" s="48"/>
      <c r="BK170" s="48"/>
      <c r="BL170" s="48"/>
      <c r="BR170" s="48"/>
      <c r="BS170" s="48"/>
      <c r="BT170" s="48"/>
      <c r="BU170" s="48"/>
      <c r="BV170" s="48"/>
      <c r="CB170" s="48"/>
      <c r="CC170" s="48"/>
      <c r="CD170" s="48"/>
      <c r="CE170" s="48"/>
      <c r="CF170" s="48"/>
      <c r="CL170" s="48"/>
      <c r="CM170" s="48"/>
      <c r="CN170" s="48"/>
      <c r="CO170" s="48"/>
      <c r="CP170" s="48"/>
      <c r="CV170" s="48"/>
      <c r="CW170" s="48"/>
      <c r="CX170" s="48"/>
      <c r="CY170" s="48"/>
      <c r="CZ170" s="48"/>
    </row>
    <row r="171" spans="7:104">
      <c r="G171" s="48"/>
      <c r="H171" s="48"/>
      <c r="I171" s="48"/>
      <c r="J171" s="48"/>
      <c r="K171" s="48"/>
      <c r="Q171" s="48"/>
      <c r="R171" s="48"/>
      <c r="S171" s="48"/>
      <c r="T171" s="48"/>
      <c r="U171" s="48"/>
      <c r="V171" s="48"/>
      <c r="AB171" s="48"/>
      <c r="AC171" s="48"/>
      <c r="AD171" s="48"/>
      <c r="AE171" s="48"/>
      <c r="AF171" s="48"/>
      <c r="AL171" s="48"/>
      <c r="AM171" s="48"/>
      <c r="AN171" s="48"/>
      <c r="AO171" s="48"/>
      <c r="AP171" s="48"/>
      <c r="AQ171" s="48"/>
      <c r="AW171" s="48"/>
      <c r="AX171" s="48"/>
      <c r="AY171" s="48"/>
      <c r="AZ171" s="48"/>
      <c r="BA171" s="48"/>
      <c r="BG171" s="48"/>
      <c r="BH171" s="48"/>
      <c r="BI171" s="48"/>
      <c r="BJ171" s="48"/>
      <c r="BK171" s="48"/>
      <c r="BL171" s="48"/>
      <c r="BR171" s="48"/>
      <c r="BS171" s="48"/>
      <c r="BT171" s="48"/>
      <c r="BU171" s="48"/>
      <c r="BV171" s="48"/>
      <c r="CB171" s="48"/>
      <c r="CC171" s="48"/>
      <c r="CD171" s="48"/>
      <c r="CE171" s="48"/>
      <c r="CF171" s="48"/>
      <c r="CL171" s="48"/>
      <c r="CM171" s="48"/>
      <c r="CN171" s="48"/>
      <c r="CO171" s="48"/>
      <c r="CP171" s="48"/>
      <c r="CV171" s="48"/>
      <c r="CW171" s="48"/>
      <c r="CX171" s="48"/>
      <c r="CY171" s="48"/>
      <c r="CZ171" s="48"/>
    </row>
    <row r="172" spans="7:104">
      <c r="G172" s="48"/>
      <c r="H172" s="48"/>
      <c r="I172" s="48"/>
      <c r="J172" s="48"/>
      <c r="K172" s="48"/>
      <c r="Q172" s="48"/>
      <c r="R172" s="48"/>
      <c r="S172" s="48"/>
      <c r="T172" s="48"/>
      <c r="U172" s="48"/>
      <c r="V172" s="48"/>
      <c r="AB172" s="48"/>
      <c r="AC172" s="48"/>
      <c r="AD172" s="48"/>
      <c r="AE172" s="48"/>
      <c r="AF172" s="48"/>
      <c r="AL172" s="48"/>
      <c r="AM172" s="48"/>
      <c r="AN172" s="48"/>
      <c r="AO172" s="48"/>
      <c r="AP172" s="48"/>
      <c r="AQ172" s="48"/>
      <c r="AW172" s="48"/>
      <c r="AX172" s="48"/>
      <c r="AY172" s="48"/>
      <c r="AZ172" s="48"/>
      <c r="BA172" s="48"/>
      <c r="BG172" s="48"/>
      <c r="BH172" s="48"/>
      <c r="BI172" s="48"/>
      <c r="BJ172" s="48"/>
      <c r="BK172" s="48"/>
      <c r="BL172" s="48"/>
      <c r="BR172" s="48"/>
      <c r="BS172" s="48"/>
      <c r="BT172" s="48"/>
      <c r="BU172" s="48"/>
      <c r="BV172" s="48"/>
      <c r="CB172" s="48"/>
      <c r="CC172" s="48"/>
      <c r="CD172" s="48"/>
      <c r="CE172" s="48"/>
      <c r="CF172" s="48"/>
      <c r="CL172" s="48"/>
      <c r="CM172" s="48"/>
      <c r="CN172" s="48"/>
      <c r="CO172" s="48"/>
      <c r="CP172" s="48"/>
      <c r="CV172" s="48"/>
      <c r="CW172" s="48"/>
      <c r="CX172" s="48"/>
      <c r="CY172" s="48"/>
      <c r="CZ172" s="48"/>
    </row>
    <row r="173" spans="7:104">
      <c r="G173" s="48"/>
      <c r="H173" s="48"/>
      <c r="I173" s="48"/>
      <c r="J173" s="48"/>
      <c r="K173" s="48"/>
      <c r="Q173" s="48"/>
      <c r="R173" s="48"/>
      <c r="S173" s="48"/>
      <c r="T173" s="48"/>
      <c r="U173" s="48"/>
      <c r="V173" s="48"/>
      <c r="AB173" s="48"/>
      <c r="AC173" s="48"/>
      <c r="AD173" s="48"/>
      <c r="AE173" s="48"/>
      <c r="AF173" s="48"/>
      <c r="AL173" s="48"/>
      <c r="AM173" s="48"/>
      <c r="AN173" s="48"/>
      <c r="AO173" s="48"/>
      <c r="AP173" s="48"/>
      <c r="AQ173" s="48"/>
      <c r="AW173" s="48"/>
      <c r="AX173" s="48"/>
      <c r="AY173" s="48"/>
      <c r="AZ173" s="48"/>
      <c r="BA173" s="48"/>
      <c r="BG173" s="48"/>
      <c r="BH173" s="48"/>
      <c r="BI173" s="48"/>
      <c r="BJ173" s="48"/>
      <c r="BK173" s="48"/>
      <c r="BL173" s="48"/>
      <c r="BR173" s="48"/>
      <c r="BS173" s="48"/>
      <c r="BT173" s="48"/>
      <c r="BU173" s="48"/>
      <c r="BV173" s="48"/>
      <c r="CB173" s="48"/>
      <c r="CC173" s="48"/>
      <c r="CD173" s="48"/>
      <c r="CE173" s="48"/>
      <c r="CF173" s="48"/>
      <c r="CL173" s="48"/>
      <c r="CM173" s="48"/>
      <c r="CN173" s="48"/>
      <c r="CO173" s="48"/>
      <c r="CP173" s="48"/>
      <c r="CV173" s="48"/>
      <c r="CW173" s="48"/>
      <c r="CX173" s="48"/>
      <c r="CY173" s="48"/>
      <c r="CZ173" s="48"/>
    </row>
    <row r="174" spans="7:104">
      <c r="G174" s="48"/>
      <c r="H174" s="48"/>
      <c r="I174" s="48"/>
      <c r="J174" s="48"/>
      <c r="K174" s="48"/>
      <c r="Q174" s="48"/>
      <c r="R174" s="48"/>
      <c r="S174" s="48"/>
      <c r="T174" s="48"/>
      <c r="U174" s="48"/>
      <c r="V174" s="48"/>
      <c r="AB174" s="48"/>
      <c r="AC174" s="48"/>
      <c r="AD174" s="48"/>
      <c r="AE174" s="48"/>
      <c r="AF174" s="48"/>
      <c r="AL174" s="48"/>
      <c r="AM174" s="48"/>
      <c r="AN174" s="48"/>
      <c r="AO174" s="48"/>
      <c r="AP174" s="48"/>
      <c r="AQ174" s="48"/>
      <c r="AW174" s="48"/>
      <c r="AX174" s="48"/>
      <c r="AY174" s="48"/>
      <c r="AZ174" s="48"/>
      <c r="BA174" s="48"/>
      <c r="BG174" s="48"/>
      <c r="BH174" s="48"/>
      <c r="BI174" s="48"/>
      <c r="BJ174" s="48"/>
      <c r="BK174" s="48"/>
      <c r="BL174" s="48"/>
      <c r="BR174" s="48"/>
      <c r="BS174" s="48"/>
      <c r="BT174" s="48"/>
      <c r="BU174" s="48"/>
      <c r="BV174" s="48"/>
      <c r="CB174" s="48"/>
      <c r="CC174" s="48"/>
      <c r="CD174" s="48"/>
      <c r="CE174" s="48"/>
      <c r="CF174" s="48"/>
      <c r="CL174" s="48"/>
      <c r="CM174" s="48"/>
      <c r="CN174" s="48"/>
      <c r="CO174" s="48"/>
      <c r="CP174" s="48"/>
      <c r="CV174" s="48"/>
      <c r="CW174" s="48"/>
      <c r="CX174" s="48"/>
      <c r="CY174" s="48"/>
      <c r="CZ174" s="48"/>
    </row>
    <row r="175" spans="7:104">
      <c r="G175" s="48"/>
      <c r="H175" s="48"/>
      <c r="I175" s="48"/>
      <c r="J175" s="48"/>
      <c r="K175" s="48"/>
      <c r="Q175" s="48"/>
      <c r="R175" s="48"/>
      <c r="S175" s="48"/>
      <c r="T175" s="48"/>
      <c r="U175" s="48"/>
      <c r="V175" s="48"/>
      <c r="AB175" s="48"/>
      <c r="AC175" s="48"/>
      <c r="AD175" s="48"/>
      <c r="AE175" s="48"/>
      <c r="AF175" s="48"/>
      <c r="AL175" s="48"/>
      <c r="AM175" s="48"/>
      <c r="AN175" s="48"/>
      <c r="AO175" s="48"/>
      <c r="AP175" s="48"/>
      <c r="AQ175" s="48"/>
      <c r="AW175" s="48"/>
      <c r="AX175" s="48"/>
      <c r="AY175" s="48"/>
      <c r="AZ175" s="48"/>
      <c r="BA175" s="48"/>
      <c r="BG175" s="48"/>
      <c r="BH175" s="48"/>
      <c r="BI175" s="48"/>
      <c r="BJ175" s="48"/>
      <c r="BK175" s="48"/>
      <c r="BL175" s="48"/>
      <c r="BR175" s="48"/>
      <c r="BS175" s="48"/>
      <c r="BT175" s="48"/>
      <c r="BU175" s="48"/>
      <c r="BV175" s="48"/>
      <c r="CB175" s="48"/>
      <c r="CC175" s="48"/>
      <c r="CD175" s="48"/>
      <c r="CE175" s="48"/>
      <c r="CF175" s="48"/>
      <c r="CL175" s="48"/>
      <c r="CM175" s="48"/>
      <c r="CN175" s="48"/>
      <c r="CO175" s="48"/>
      <c r="CP175" s="48"/>
      <c r="CV175" s="48"/>
      <c r="CW175" s="48"/>
      <c r="CX175" s="48"/>
      <c r="CY175" s="48"/>
      <c r="CZ175" s="48"/>
    </row>
    <row r="176" spans="7:104">
      <c r="G176" s="48"/>
      <c r="H176" s="48"/>
      <c r="I176" s="48"/>
      <c r="J176" s="48"/>
      <c r="K176" s="48"/>
      <c r="Q176" s="48"/>
      <c r="R176" s="48"/>
      <c r="S176" s="48"/>
      <c r="T176" s="48"/>
      <c r="U176" s="48"/>
      <c r="V176" s="48"/>
      <c r="AB176" s="48"/>
      <c r="AC176" s="48"/>
      <c r="AD176" s="48"/>
      <c r="AE176" s="48"/>
      <c r="AF176" s="48"/>
      <c r="AL176" s="48"/>
      <c r="AM176" s="48"/>
      <c r="AN176" s="48"/>
      <c r="AO176" s="48"/>
      <c r="AP176" s="48"/>
      <c r="AQ176" s="48"/>
      <c r="AW176" s="48"/>
      <c r="AX176" s="48"/>
      <c r="AY176" s="48"/>
      <c r="AZ176" s="48"/>
      <c r="BA176" s="48"/>
      <c r="BG176" s="48"/>
      <c r="BH176" s="48"/>
      <c r="BI176" s="48"/>
      <c r="BJ176" s="48"/>
      <c r="BK176" s="48"/>
      <c r="BL176" s="48"/>
      <c r="BR176" s="48"/>
      <c r="BS176" s="48"/>
      <c r="BT176" s="48"/>
      <c r="BU176" s="48"/>
      <c r="BV176" s="48"/>
      <c r="CB176" s="48"/>
      <c r="CC176" s="48"/>
      <c r="CD176" s="48"/>
      <c r="CE176" s="48"/>
      <c r="CF176" s="48"/>
      <c r="CL176" s="48"/>
      <c r="CM176" s="48"/>
      <c r="CN176" s="48"/>
      <c r="CO176" s="48"/>
      <c r="CP176" s="48"/>
      <c r="CV176" s="48"/>
      <c r="CW176" s="48"/>
      <c r="CX176" s="48"/>
      <c r="CY176" s="48"/>
      <c r="CZ176" s="48"/>
    </row>
    <row r="177" spans="7:104">
      <c r="G177" s="48"/>
      <c r="H177" s="48"/>
      <c r="I177" s="48"/>
      <c r="J177" s="48"/>
      <c r="K177" s="48"/>
      <c r="Q177" s="48"/>
      <c r="R177" s="48"/>
      <c r="S177" s="48"/>
      <c r="T177" s="48"/>
      <c r="U177" s="48"/>
      <c r="V177" s="48"/>
      <c r="AB177" s="48"/>
      <c r="AC177" s="48"/>
      <c r="AD177" s="48"/>
      <c r="AE177" s="48"/>
      <c r="AF177" s="48"/>
      <c r="AL177" s="48"/>
      <c r="AM177" s="48"/>
      <c r="AN177" s="48"/>
      <c r="AO177" s="48"/>
      <c r="AP177" s="48"/>
      <c r="AQ177" s="48"/>
      <c r="AW177" s="48"/>
      <c r="AX177" s="48"/>
      <c r="AY177" s="48"/>
      <c r="AZ177" s="48"/>
      <c r="BA177" s="48"/>
      <c r="BG177" s="48"/>
      <c r="BH177" s="48"/>
      <c r="BI177" s="48"/>
      <c r="BJ177" s="48"/>
      <c r="BK177" s="48"/>
      <c r="BL177" s="48"/>
      <c r="BR177" s="48"/>
      <c r="BS177" s="48"/>
      <c r="BT177" s="48"/>
      <c r="BU177" s="48"/>
      <c r="BV177" s="48"/>
      <c r="CB177" s="48"/>
      <c r="CC177" s="48"/>
      <c r="CD177" s="48"/>
      <c r="CE177" s="48"/>
      <c r="CF177" s="48"/>
      <c r="CL177" s="48"/>
      <c r="CM177" s="48"/>
      <c r="CN177" s="48"/>
      <c r="CO177" s="48"/>
      <c r="CP177" s="48"/>
      <c r="CV177" s="48"/>
      <c r="CW177" s="48"/>
      <c r="CX177" s="48"/>
      <c r="CY177" s="48"/>
      <c r="CZ177" s="48"/>
    </row>
    <row r="178" spans="7:104">
      <c r="G178" s="48"/>
      <c r="H178" s="48"/>
      <c r="I178" s="48"/>
      <c r="J178" s="48"/>
      <c r="K178" s="48"/>
      <c r="Q178" s="48"/>
      <c r="R178" s="48"/>
      <c r="S178" s="48"/>
      <c r="T178" s="48"/>
      <c r="U178" s="48"/>
      <c r="V178" s="48"/>
      <c r="AB178" s="48"/>
      <c r="AC178" s="48"/>
      <c r="AD178" s="48"/>
      <c r="AE178" s="48"/>
      <c r="AF178" s="48"/>
      <c r="AL178" s="48"/>
      <c r="AM178" s="48"/>
      <c r="AN178" s="48"/>
      <c r="AO178" s="48"/>
      <c r="AP178" s="48"/>
      <c r="AQ178" s="48"/>
      <c r="AW178" s="48"/>
      <c r="AX178" s="48"/>
      <c r="AY178" s="48"/>
      <c r="AZ178" s="48"/>
      <c r="BA178" s="48"/>
      <c r="BG178" s="48"/>
      <c r="BH178" s="48"/>
      <c r="BI178" s="48"/>
      <c r="BJ178" s="48"/>
      <c r="BK178" s="48"/>
      <c r="BL178" s="48"/>
      <c r="BR178" s="48"/>
      <c r="BS178" s="48"/>
      <c r="BT178" s="48"/>
      <c r="BU178" s="48"/>
      <c r="BV178" s="48"/>
      <c r="CB178" s="48"/>
      <c r="CC178" s="48"/>
      <c r="CD178" s="48"/>
      <c r="CE178" s="48"/>
      <c r="CF178" s="48"/>
      <c r="CL178" s="48"/>
      <c r="CM178" s="48"/>
      <c r="CN178" s="48"/>
      <c r="CO178" s="48"/>
      <c r="CP178" s="48"/>
      <c r="CV178" s="48"/>
      <c r="CW178" s="48"/>
      <c r="CX178" s="48"/>
      <c r="CY178" s="48"/>
      <c r="CZ178" s="48"/>
    </row>
    <row r="179" spans="7:104">
      <c r="G179" s="48"/>
      <c r="H179" s="48"/>
      <c r="I179" s="48"/>
      <c r="J179" s="48"/>
      <c r="K179" s="48"/>
      <c r="Q179" s="48"/>
      <c r="R179" s="48"/>
      <c r="S179" s="48"/>
      <c r="T179" s="48"/>
      <c r="U179" s="48"/>
      <c r="V179" s="48"/>
      <c r="AB179" s="48"/>
      <c r="AC179" s="48"/>
      <c r="AD179" s="48"/>
      <c r="AE179" s="48"/>
      <c r="AF179" s="48"/>
      <c r="AL179" s="48"/>
      <c r="AM179" s="48"/>
      <c r="AN179" s="48"/>
      <c r="AO179" s="48"/>
      <c r="AP179" s="48"/>
      <c r="AQ179" s="48"/>
      <c r="AW179" s="48"/>
      <c r="AX179" s="48"/>
      <c r="AY179" s="48"/>
      <c r="AZ179" s="48"/>
      <c r="BA179" s="48"/>
      <c r="BG179" s="48"/>
      <c r="BH179" s="48"/>
      <c r="BI179" s="48"/>
      <c r="BJ179" s="48"/>
      <c r="BK179" s="48"/>
      <c r="BL179" s="48"/>
      <c r="BR179" s="48"/>
      <c r="BS179" s="48"/>
      <c r="BT179" s="48"/>
      <c r="BU179" s="48"/>
      <c r="BV179" s="48"/>
      <c r="CB179" s="48"/>
      <c r="CC179" s="48"/>
      <c r="CD179" s="48"/>
      <c r="CE179" s="48"/>
      <c r="CF179" s="48"/>
      <c r="CL179" s="48"/>
      <c r="CM179" s="48"/>
      <c r="CN179" s="48"/>
      <c r="CO179" s="48"/>
      <c r="CP179" s="48"/>
      <c r="CV179" s="48"/>
      <c r="CW179" s="48"/>
      <c r="CX179" s="48"/>
      <c r="CY179" s="48"/>
      <c r="CZ179" s="48"/>
    </row>
    <row r="180" spans="7:104">
      <c r="G180" s="48"/>
      <c r="H180" s="48"/>
      <c r="I180" s="48"/>
      <c r="J180" s="48"/>
      <c r="K180" s="48"/>
      <c r="Q180" s="48"/>
      <c r="R180" s="48"/>
      <c r="S180" s="48"/>
      <c r="T180" s="48"/>
      <c r="U180" s="48"/>
      <c r="V180" s="48"/>
      <c r="AB180" s="48"/>
      <c r="AC180" s="48"/>
      <c r="AD180" s="48"/>
      <c r="AE180" s="48"/>
      <c r="AF180" s="48"/>
      <c r="AL180" s="48"/>
      <c r="AM180" s="48"/>
      <c r="AN180" s="48"/>
      <c r="AO180" s="48"/>
      <c r="AP180" s="48"/>
      <c r="AQ180" s="48"/>
      <c r="AW180" s="48"/>
      <c r="AX180" s="48"/>
      <c r="AY180" s="48"/>
      <c r="AZ180" s="48"/>
      <c r="BA180" s="48"/>
      <c r="BG180" s="48"/>
      <c r="BH180" s="48"/>
      <c r="BI180" s="48"/>
      <c r="BJ180" s="48"/>
      <c r="BK180" s="48"/>
      <c r="BL180" s="48"/>
      <c r="BR180" s="48"/>
      <c r="BS180" s="48"/>
      <c r="BT180" s="48"/>
      <c r="BU180" s="48"/>
      <c r="BV180" s="48"/>
      <c r="CB180" s="48"/>
      <c r="CC180" s="48"/>
      <c r="CD180" s="48"/>
      <c r="CE180" s="48"/>
      <c r="CF180" s="48"/>
      <c r="CL180" s="48"/>
      <c r="CM180" s="48"/>
      <c r="CN180" s="48"/>
      <c r="CO180" s="48"/>
      <c r="CP180" s="48"/>
      <c r="CV180" s="48"/>
      <c r="CW180" s="48"/>
      <c r="CX180" s="48"/>
      <c r="CY180" s="48"/>
      <c r="CZ180" s="48"/>
    </row>
    <row r="181" spans="7:104">
      <c r="G181" s="48"/>
      <c r="H181" s="48"/>
      <c r="I181" s="48"/>
      <c r="J181" s="48"/>
      <c r="K181" s="48"/>
      <c r="Q181" s="48"/>
      <c r="R181" s="48"/>
      <c r="S181" s="48"/>
      <c r="T181" s="48"/>
      <c r="U181" s="48"/>
      <c r="V181" s="48"/>
      <c r="AB181" s="48"/>
      <c r="AC181" s="48"/>
      <c r="AD181" s="48"/>
      <c r="AE181" s="48"/>
      <c r="AF181" s="48"/>
      <c r="AL181" s="48"/>
      <c r="AM181" s="48"/>
      <c r="AN181" s="48"/>
      <c r="AO181" s="48"/>
      <c r="AP181" s="48"/>
      <c r="AQ181" s="48"/>
      <c r="AW181" s="48"/>
      <c r="AX181" s="48"/>
      <c r="AY181" s="48"/>
      <c r="AZ181" s="48"/>
      <c r="BA181" s="48"/>
      <c r="BG181" s="48"/>
      <c r="BH181" s="48"/>
      <c r="BI181" s="48"/>
      <c r="BJ181" s="48"/>
      <c r="BK181" s="48"/>
      <c r="BL181" s="48"/>
      <c r="BR181" s="48"/>
      <c r="BS181" s="48"/>
      <c r="BT181" s="48"/>
      <c r="BU181" s="48"/>
      <c r="BV181" s="48"/>
      <c r="CB181" s="48"/>
      <c r="CC181" s="48"/>
      <c r="CD181" s="48"/>
      <c r="CE181" s="48"/>
      <c r="CF181" s="48"/>
      <c r="CL181" s="48"/>
      <c r="CM181" s="48"/>
      <c r="CN181" s="48"/>
      <c r="CO181" s="48"/>
      <c r="CP181" s="48"/>
      <c r="CV181" s="48"/>
      <c r="CW181" s="48"/>
      <c r="CX181" s="48"/>
      <c r="CY181" s="48"/>
      <c r="CZ181" s="48"/>
    </row>
    <row r="182" spans="7:104">
      <c r="G182" s="48"/>
      <c r="H182" s="48"/>
      <c r="I182" s="48"/>
      <c r="J182" s="48"/>
      <c r="K182" s="48"/>
      <c r="Q182" s="48"/>
      <c r="R182" s="48"/>
      <c r="S182" s="48"/>
      <c r="T182" s="48"/>
      <c r="U182" s="48"/>
      <c r="V182" s="48"/>
      <c r="AB182" s="48"/>
      <c r="AC182" s="48"/>
      <c r="AD182" s="48"/>
      <c r="AE182" s="48"/>
      <c r="AF182" s="48"/>
      <c r="AL182" s="48"/>
      <c r="AM182" s="48"/>
      <c r="AN182" s="48"/>
      <c r="AO182" s="48"/>
      <c r="AP182" s="48"/>
      <c r="AQ182" s="48"/>
      <c r="AW182" s="48"/>
      <c r="AX182" s="48"/>
      <c r="AY182" s="48"/>
      <c r="AZ182" s="48"/>
      <c r="BA182" s="48"/>
      <c r="BG182" s="48"/>
      <c r="BH182" s="48"/>
      <c r="BI182" s="48"/>
      <c r="BJ182" s="48"/>
      <c r="BK182" s="48"/>
      <c r="BL182" s="48"/>
      <c r="BR182" s="48"/>
      <c r="BS182" s="48"/>
      <c r="BT182" s="48"/>
      <c r="BU182" s="48"/>
      <c r="BV182" s="48"/>
      <c r="CB182" s="48"/>
      <c r="CC182" s="48"/>
      <c r="CD182" s="48"/>
      <c r="CE182" s="48"/>
      <c r="CF182" s="48"/>
      <c r="CL182" s="48"/>
      <c r="CM182" s="48"/>
      <c r="CN182" s="48"/>
      <c r="CO182" s="48"/>
      <c r="CP182" s="48"/>
      <c r="CV182" s="48"/>
      <c r="CW182" s="48"/>
      <c r="CX182" s="48"/>
      <c r="CY182" s="48"/>
      <c r="CZ182" s="48"/>
    </row>
    <row r="183" spans="7:104">
      <c r="G183" s="48"/>
      <c r="H183" s="48"/>
      <c r="I183" s="48"/>
      <c r="J183" s="48"/>
      <c r="K183" s="48"/>
      <c r="Q183" s="48"/>
      <c r="R183" s="48"/>
      <c r="S183" s="48"/>
      <c r="T183" s="48"/>
      <c r="U183" s="48"/>
      <c r="V183" s="48"/>
      <c r="AB183" s="48"/>
      <c r="AC183" s="48"/>
      <c r="AD183" s="48"/>
      <c r="AE183" s="48"/>
      <c r="AF183" s="48"/>
      <c r="AL183" s="48"/>
      <c r="AM183" s="48"/>
      <c r="AN183" s="48"/>
      <c r="AO183" s="48"/>
      <c r="AP183" s="48"/>
      <c r="AQ183" s="48"/>
      <c r="AW183" s="48"/>
      <c r="AX183" s="48"/>
      <c r="AY183" s="48"/>
      <c r="AZ183" s="48"/>
      <c r="BA183" s="48"/>
      <c r="BG183" s="48"/>
      <c r="BH183" s="48"/>
      <c r="BI183" s="48"/>
      <c r="BJ183" s="48"/>
      <c r="BK183" s="48"/>
      <c r="BL183" s="48"/>
      <c r="BR183" s="48"/>
      <c r="BS183" s="48"/>
      <c r="BT183" s="48"/>
      <c r="BU183" s="48"/>
      <c r="BV183" s="48"/>
      <c r="CB183" s="48"/>
      <c r="CC183" s="48"/>
      <c r="CD183" s="48"/>
      <c r="CE183" s="48"/>
      <c r="CF183" s="48"/>
      <c r="CL183" s="48"/>
      <c r="CM183" s="48"/>
      <c r="CN183" s="48"/>
      <c r="CO183" s="48"/>
      <c r="CP183" s="48"/>
      <c r="CV183" s="48"/>
      <c r="CW183" s="48"/>
      <c r="CX183" s="48"/>
      <c r="CY183" s="48"/>
      <c r="CZ183" s="48"/>
    </row>
    <row r="184" spans="7:104">
      <c r="G184" s="48"/>
      <c r="H184" s="48"/>
      <c r="I184" s="48"/>
      <c r="J184" s="48"/>
      <c r="K184" s="48"/>
      <c r="Q184" s="48"/>
      <c r="R184" s="48"/>
      <c r="S184" s="48"/>
      <c r="T184" s="48"/>
      <c r="U184" s="48"/>
      <c r="V184" s="48"/>
      <c r="AB184" s="48"/>
      <c r="AC184" s="48"/>
      <c r="AD184" s="48"/>
      <c r="AE184" s="48"/>
      <c r="AF184" s="48"/>
      <c r="AL184" s="48"/>
      <c r="AM184" s="48"/>
      <c r="AN184" s="48"/>
      <c r="AO184" s="48"/>
      <c r="AP184" s="48"/>
      <c r="AQ184" s="48"/>
      <c r="AW184" s="48"/>
      <c r="AX184" s="48"/>
      <c r="AY184" s="48"/>
      <c r="AZ184" s="48"/>
      <c r="BA184" s="48"/>
      <c r="BG184" s="48"/>
      <c r="BH184" s="48"/>
      <c r="BI184" s="48"/>
      <c r="BJ184" s="48"/>
      <c r="BK184" s="48"/>
      <c r="BL184" s="48"/>
      <c r="BR184" s="48"/>
      <c r="BS184" s="48"/>
      <c r="BT184" s="48"/>
      <c r="BU184" s="48"/>
      <c r="BV184" s="48"/>
      <c r="CB184" s="48"/>
      <c r="CC184" s="48"/>
      <c r="CD184" s="48"/>
      <c r="CE184" s="48"/>
      <c r="CF184" s="48"/>
      <c r="CL184" s="48"/>
      <c r="CM184" s="48"/>
      <c r="CN184" s="48"/>
      <c r="CO184" s="48"/>
      <c r="CP184" s="48"/>
      <c r="CV184" s="48"/>
      <c r="CW184" s="48"/>
      <c r="CX184" s="48"/>
      <c r="CY184" s="48"/>
      <c r="CZ184" s="48"/>
    </row>
    <row r="185" spans="7:104">
      <c r="G185" s="48"/>
      <c r="H185" s="48"/>
      <c r="I185" s="48"/>
      <c r="J185" s="48"/>
      <c r="K185" s="48"/>
      <c r="Q185" s="48"/>
      <c r="R185" s="48"/>
      <c r="S185" s="48"/>
      <c r="T185" s="48"/>
      <c r="U185" s="48"/>
      <c r="V185" s="48"/>
      <c r="AB185" s="48"/>
      <c r="AC185" s="48"/>
      <c r="AD185" s="48"/>
      <c r="AE185" s="48"/>
      <c r="AF185" s="48"/>
      <c r="AL185" s="48"/>
      <c r="AM185" s="48"/>
      <c r="AN185" s="48"/>
      <c r="AO185" s="48"/>
      <c r="AP185" s="48"/>
      <c r="AQ185" s="48"/>
      <c r="AW185" s="48"/>
      <c r="AX185" s="48"/>
      <c r="AY185" s="48"/>
      <c r="AZ185" s="48"/>
      <c r="BA185" s="48"/>
      <c r="BG185" s="48"/>
      <c r="BH185" s="48"/>
      <c r="BI185" s="48"/>
      <c r="BJ185" s="48"/>
      <c r="BK185" s="48"/>
      <c r="BL185" s="48"/>
      <c r="BR185" s="48"/>
      <c r="BS185" s="48"/>
      <c r="BT185" s="48"/>
      <c r="BU185" s="48"/>
      <c r="BV185" s="48"/>
      <c r="CB185" s="48"/>
      <c r="CC185" s="48"/>
      <c r="CD185" s="48"/>
      <c r="CE185" s="48"/>
      <c r="CF185" s="48"/>
      <c r="CL185" s="48"/>
      <c r="CM185" s="48"/>
      <c r="CN185" s="48"/>
      <c r="CO185" s="48"/>
      <c r="CP185" s="48"/>
      <c r="CV185" s="48"/>
      <c r="CW185" s="48"/>
      <c r="CX185" s="48"/>
      <c r="CY185" s="48"/>
      <c r="CZ185" s="48"/>
    </row>
  </sheetData>
  <conditionalFormatting sqref="DD5:DI14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</vt:lpstr>
      <vt:lpstr>Gas Calibration</vt:lpstr>
      <vt:lpstr>Heat Calibration</vt:lpstr>
      <vt:lpstr>Pivot</vt:lpstr>
      <vt:lpstr>Gas and Heat Data</vt:lpstr>
      <vt:lpstr>COM heat</vt:lpstr>
      <vt:lpstr>TRA Eurostat 2015-TRACCS 2010</vt:lpstr>
      <vt:lpstr>ELC Trade calib</vt:lpstr>
      <vt:lpstr>Calibration 2015-2050</vt:lpstr>
      <vt:lpstr>Eurostat 2015 Final Energy</vt:lpstr>
      <vt:lpstr>Countries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2020-05-02T00:55:39Z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911251306533813</vt:r8>
  </property>
</Properties>
</file>